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BB54A9CB-645D-48CB-8F00-10DB84CA7F85}"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<sst xmlns="http://schemas.openxmlformats.org/spreadsheetml/2006/main" count="14718" uniqueCount="3534">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</sst>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144</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2868</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2960</v>
      </c>
      <c r="B16" s="247"/>
    </row>
    <row r="17" spans="1:3" x14ac:dyDescent="0.35">
      <c r="A17" s="249" t="s">
        <v>2943</v>
      </c>
      <c r="B17" s="204">
        <f>MAX(PolicyLevers!H:H)</f>
        <v>1562</v>
      </c>
    </row>
    <row r="18" spans="1:3" x14ac:dyDescent="0.35">
      <c r="A18" s="250" t="s">
        <v>2959</v>
      </c>
      <c r="B18" s="204" t="str">
        <f t="array" ref="B18">IF(MIN(IF(COUNTIF(PolicyLevers!$H$2:$H$1189,PolicyLevers!$H$2:$H$1189)&gt;1,PolicyLevers!$H$2:$H$1189, ""))=0,"No duplicate ID numbers",MIN(IF(COUNTIF(PolicyLevers!$H$2:$H$1189,PolicyLevers!$H$2:$H$1189)&gt;1,PolicyLevers!$H$2:$H$1189, "")))</f>
        <v>No duplicate ID numbers</v>
      </c>
    </row>
    <row r="19" spans="1:3" ht="29" x14ac:dyDescent="0.35">
      <c r="A19" s="102" t="s">
        <v>3118</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3362</v>
      </c>
      <c r="B21" s="247"/>
    </row>
    <row r="22" spans="1:3" x14ac:dyDescent="0.35">
      <c r="A22" s="8" t="s">
        <v>3356</v>
      </c>
    </row>
    <row r="23" spans="1:3" x14ac:dyDescent="0.35">
      <c r="A23" s="8" t="s">
        <v>3357</v>
      </c>
    </row>
    <row r="24" spans="1:3" x14ac:dyDescent="0.35">
      <c r="A24" s="8" t="s">
        <v>3358</v>
      </c>
    </row>
    <row r="25" spans="1:3" x14ac:dyDescent="0.35">
      <c r="A25" s="8" t="s">
        <v>3359</v>
      </c>
    </row>
    <row r="27" spans="1:3" x14ac:dyDescent="0.35">
      <c r="A27" s="48" t="s">
        <v>3360</v>
      </c>
      <c r="B27" s="247"/>
      <c r="C27" s="247"/>
    </row>
    <row r="28" spans="1:3" x14ac:dyDescent="0.35">
      <c r="A28" s="8" t="s">
        <v>2953</v>
      </c>
    </row>
    <row r="29" spans="1:3" x14ac:dyDescent="0.35">
      <c r="A29" s="8" t="s">
        <v>2939</v>
      </c>
    </row>
    <row r="30" spans="1:3" x14ac:dyDescent="0.35">
      <c r="A30" s="8" t="s">
        <v>2940</v>
      </c>
    </row>
    <row r="31" spans="1:3" x14ac:dyDescent="0.35">
      <c r="A31" s="8" t="s">
        <v>2941</v>
      </c>
    </row>
    <row r="32" spans="1:3" x14ac:dyDescent="0.35">
      <c r="A32" s="8" t="s">
        <v>2942</v>
      </c>
    </row>
    <row r="34" spans="1:2" x14ac:dyDescent="0.35">
      <c r="A34" s="8" t="s">
        <v>2954</v>
      </c>
    </row>
    <row r="35" spans="1:2" x14ac:dyDescent="0.35">
      <c r="A35" s="8" t="s">
        <v>2937</v>
      </c>
    </row>
    <row r="36" spans="1:2" x14ac:dyDescent="0.35">
      <c r="A36" s="8" t="s">
        <v>2938</v>
      </c>
    </row>
    <row r="38" spans="1:2" x14ac:dyDescent="0.35">
      <c r="A38" s="8" t="s">
        <v>2955</v>
      </c>
    </row>
    <row r="39" spans="1:2" x14ac:dyDescent="0.35">
      <c r="A39" s="8" t="s">
        <v>2944</v>
      </c>
    </row>
    <row r="40" spans="1:2" x14ac:dyDescent="0.35">
      <c r="A40" s="8" t="s">
        <v>2945</v>
      </c>
    </row>
    <row r="42" spans="1:2" x14ac:dyDescent="0.35">
      <c r="A42" s="8" t="s">
        <v>2956</v>
      </c>
    </row>
    <row r="43" spans="1:2" x14ac:dyDescent="0.35">
      <c r="A43" s="8" t="s">
        <v>2946</v>
      </c>
    </row>
    <row r="44" spans="1:2" x14ac:dyDescent="0.35">
      <c r="A44" s="8" t="s">
        <v>2947</v>
      </c>
    </row>
    <row r="46" spans="1:2" x14ac:dyDescent="0.35">
      <c r="A46" s="48" t="s">
        <v>3361</v>
      </c>
      <c r="B46" s="247"/>
    </row>
    <row r="47" spans="1:2" x14ac:dyDescent="0.35">
      <c r="A47" s="8" t="s">
        <v>2948</v>
      </c>
    </row>
    <row r="48" spans="1:2" x14ac:dyDescent="0.35">
      <c r="A48" s="8" t="s">
        <v>2949</v>
      </c>
    </row>
    <row r="50" spans="1:1" x14ac:dyDescent="0.35">
      <c r="A50" s="8" t="s">
        <v>2950</v>
      </c>
    </row>
    <row r="51" spans="1:1" x14ac:dyDescent="0.35">
      <c r="A51" s="8" t="s">
        <v>2957</v>
      </c>
    </row>
    <row r="52" spans="1:1" x14ac:dyDescent="0.35">
      <c r="A52" s="8" t="s">
        <v>2951</v>
      </c>
    </row>
    <row r="53" spans="1:1" x14ac:dyDescent="0.35">
      <c r="A53" s="8"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C1" zoomScale="60" zoomScaleNormal="60" workbookViewId="0">
      <pane ySplit="3" topLeftCell="A11" activePane="bottomLeft" state="frozen"/>
      <selection pane="bottomLeft" activeCell="J15" sqref="J15"/>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58" customWidth="1"/>
    <col min="14" max="14" width="67.54296875" customWidth="1"/>
  </cols>
  <sheetData>
    <row r="1" spans="1:14" x14ac:dyDescent="0.35">
      <c r="A1" s="201" t="s">
        <v>3346</v>
      </c>
      <c r="M1" s="361"/>
    </row>
    <row r="2" spans="1:14" x14ac:dyDescent="0.35">
      <c r="A2" s="336" t="s">
        <v>3347</v>
      </c>
      <c r="M2" s="361"/>
    </row>
    <row r="3" spans="1:14" ht="43.5" x14ac:dyDescent="0.3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43.5" x14ac:dyDescent="0.35">
      <c r="A4" s="191" t="s">
        <v>4</v>
      </c>
      <c r="B4" s="191" t="s">
        <v>2433</v>
      </c>
      <c r="C4" s="4" t="s">
        <v>2428</v>
      </c>
      <c r="D4" s="2" t="s">
        <v>2427</v>
      </c>
      <c r="E4" s="2" t="s">
        <v>2429</v>
      </c>
      <c r="F4" s="439">
        <v>0</v>
      </c>
      <c r="G4" s="439">
        <v>1</v>
      </c>
      <c r="H4" s="439">
        <v>0.02</v>
      </c>
      <c r="I4" s="440" t="s">
        <v>2430</v>
      </c>
      <c r="J4" s="441" t="s">
        <v>3431</v>
      </c>
      <c r="K4" s="59" t="s">
        <v>2432</v>
      </c>
      <c r="L4" s="196" t="s">
        <v>2431</v>
      </c>
    </row>
    <row r="5" spans="1:14" ht="43.5" x14ac:dyDescent="0.35">
      <c r="A5" s="190" t="s">
        <v>4</v>
      </c>
      <c r="B5" s="191" t="s">
        <v>2507</v>
      </c>
      <c r="C5" s="4" t="s">
        <v>2508</v>
      </c>
      <c r="D5" s="2" t="s">
        <v>2508</v>
      </c>
      <c r="E5" s="2" t="s">
        <v>2509</v>
      </c>
      <c r="F5" s="442">
        <v>0</v>
      </c>
      <c r="G5" s="442">
        <v>300</v>
      </c>
      <c r="H5" s="442">
        <v>5</v>
      </c>
      <c r="I5" s="440" t="s">
        <v>2510</v>
      </c>
      <c r="J5" s="443" t="s">
        <v>3432</v>
      </c>
      <c r="K5" s="2"/>
      <c r="L5" s="196" t="s">
        <v>2790</v>
      </c>
      <c r="M5" s="338" t="s">
        <v>3504</v>
      </c>
    </row>
    <row r="6" spans="1:14" ht="43.5" x14ac:dyDescent="0.35">
      <c r="A6" s="190" t="s">
        <v>4</v>
      </c>
      <c r="B6" s="190" t="s">
        <v>2503</v>
      </c>
      <c r="C6" s="4" t="s">
        <v>2504</v>
      </c>
      <c r="D6" s="190" t="s">
        <v>2511</v>
      </c>
      <c r="E6" s="189" t="s">
        <v>2505</v>
      </c>
      <c r="F6" s="444">
        <v>0</v>
      </c>
      <c r="G6" s="444">
        <v>1</v>
      </c>
      <c r="H6" s="444">
        <v>0.02</v>
      </c>
      <c r="I6" s="441" t="s">
        <v>2506</v>
      </c>
      <c r="J6" s="441" t="s">
        <v>3433</v>
      </c>
      <c r="K6" s="59"/>
      <c r="L6" s="59" t="s">
        <v>2791</v>
      </c>
      <c r="M6" s="263" t="s">
        <v>3505</v>
      </c>
    </row>
    <row r="7" spans="1:14" ht="87" x14ac:dyDescent="0.35">
      <c r="A7" s="190" t="s">
        <v>4</v>
      </c>
      <c r="B7" s="190" t="s">
        <v>3161</v>
      </c>
      <c r="C7" s="4" t="s">
        <v>488</v>
      </c>
      <c r="D7" s="190" t="s">
        <v>3162</v>
      </c>
      <c r="E7" s="189" t="s">
        <v>2336</v>
      </c>
      <c r="F7" s="444">
        <v>0</v>
      </c>
      <c r="G7" s="444">
        <v>1</v>
      </c>
      <c r="H7" s="444">
        <v>0.01</v>
      </c>
      <c r="I7" s="441" t="s">
        <v>489</v>
      </c>
      <c r="J7" s="441" t="s">
        <v>3434</v>
      </c>
      <c r="K7" s="59" t="s">
        <v>490</v>
      </c>
      <c r="L7" s="59" t="s">
        <v>491</v>
      </c>
      <c r="M7" s="359" t="s">
        <v>3348</v>
      </c>
    </row>
    <row r="8" spans="1:14" ht="29" x14ac:dyDescent="0.35">
      <c r="A8" s="190" t="s">
        <v>4</v>
      </c>
      <c r="B8" s="190" t="s">
        <v>487</v>
      </c>
      <c r="C8" s="4" t="s">
        <v>482</v>
      </c>
      <c r="D8" s="190" t="s">
        <v>481</v>
      </c>
      <c r="E8" s="189" t="s">
        <v>2335</v>
      </c>
      <c r="F8" s="444">
        <v>0</v>
      </c>
      <c r="G8" s="444">
        <v>0.5</v>
      </c>
      <c r="H8" s="444">
        <v>0.01</v>
      </c>
      <c r="I8" s="445" t="s">
        <v>483</v>
      </c>
      <c r="J8" s="446" t="s">
        <v>3435</v>
      </c>
      <c r="K8" s="59" t="s">
        <v>484</v>
      </c>
      <c r="L8" s="59" t="s">
        <v>485</v>
      </c>
      <c r="M8" s="263" t="s">
        <v>486</v>
      </c>
    </row>
    <row r="9" spans="1:14" ht="58" x14ac:dyDescent="0.35">
      <c r="A9" s="189" t="s">
        <v>4</v>
      </c>
      <c r="B9" s="189" t="s">
        <v>11</v>
      </c>
      <c r="C9" s="4" t="s">
        <v>116</v>
      </c>
      <c r="D9" s="54" t="s">
        <v>11</v>
      </c>
      <c r="E9" s="189" t="s">
        <v>2334</v>
      </c>
      <c r="F9" s="447">
        <v>0</v>
      </c>
      <c r="G9" s="447">
        <v>1</v>
      </c>
      <c r="H9" s="448">
        <v>0.02</v>
      </c>
      <c r="I9" s="441" t="s">
        <v>464</v>
      </c>
      <c r="J9" s="441" t="s">
        <v>3436</v>
      </c>
      <c r="K9" s="53" t="s">
        <v>198</v>
      </c>
      <c r="L9" s="9" t="s">
        <v>199</v>
      </c>
      <c r="M9" s="265" t="s">
        <v>152</v>
      </c>
      <c r="N9" s="53" t="s">
        <v>181</v>
      </c>
    </row>
    <row r="10" spans="1:14" ht="261" x14ac:dyDescent="0.35">
      <c r="A10" s="189" t="s">
        <v>4</v>
      </c>
      <c r="B10" s="189" t="s">
        <v>5</v>
      </c>
      <c r="C10" s="4" t="s">
        <v>315</v>
      </c>
      <c r="D10" s="54" t="s">
        <v>366</v>
      </c>
      <c r="E10" s="189" t="s">
        <v>2333</v>
      </c>
      <c r="F10" s="447">
        <v>0</v>
      </c>
      <c r="G10" s="447">
        <v>1</v>
      </c>
      <c r="H10" s="447">
        <v>0.01</v>
      </c>
      <c r="I10" s="441" t="s">
        <v>117</v>
      </c>
      <c r="J10" s="441" t="s">
        <v>3437</v>
      </c>
      <c r="K10" s="53" t="s">
        <v>200</v>
      </c>
      <c r="L10" s="9" t="s">
        <v>201</v>
      </c>
      <c r="M10" s="265" t="s">
        <v>3349</v>
      </c>
      <c r="N10" s="53" t="s">
        <v>3350</v>
      </c>
    </row>
    <row r="11" spans="1:14" ht="43.5" x14ac:dyDescent="0.35">
      <c r="A11" s="190" t="s">
        <v>4</v>
      </c>
      <c r="B11" s="190" t="s">
        <v>3163</v>
      </c>
      <c r="C11" s="4" t="s">
        <v>2549</v>
      </c>
      <c r="D11" s="190" t="s">
        <v>3164</v>
      </c>
      <c r="E11" s="189" t="s">
        <v>2550</v>
      </c>
      <c r="F11" s="444">
        <v>0</v>
      </c>
      <c r="G11" s="444">
        <v>1</v>
      </c>
      <c r="H11" s="444">
        <v>0.01</v>
      </c>
      <c r="I11" s="441" t="s">
        <v>489</v>
      </c>
      <c r="J11" s="441" t="s">
        <v>3438</v>
      </c>
      <c r="K11" s="59"/>
      <c r="L11" s="59" t="s">
        <v>2792</v>
      </c>
      <c r="M11" s="360" t="s">
        <v>2551</v>
      </c>
    </row>
    <row r="12" spans="1:14" ht="29" x14ac:dyDescent="0.35">
      <c r="A12" s="190" t="s">
        <v>4</v>
      </c>
      <c r="B12" s="190" t="s">
        <v>492</v>
      </c>
      <c r="C12" s="4" t="s">
        <v>493</v>
      </c>
      <c r="D12" s="190" t="s">
        <v>492</v>
      </c>
      <c r="E12" s="189" t="s">
        <v>2332</v>
      </c>
      <c r="F12" s="439">
        <v>0</v>
      </c>
      <c r="G12" s="439">
        <v>0.2</v>
      </c>
      <c r="H12" s="439">
        <v>0.01</v>
      </c>
      <c r="I12" s="443" t="s">
        <v>494</v>
      </c>
      <c r="J12" s="441" t="s">
        <v>3439</v>
      </c>
      <c r="K12" s="53" t="s">
        <v>495</v>
      </c>
      <c r="L12" s="9" t="s">
        <v>496</v>
      </c>
      <c r="M12" s="266" t="s">
        <v>497</v>
      </c>
    </row>
    <row r="13" spans="1:14" ht="58" x14ac:dyDescent="0.35">
      <c r="A13" s="189" t="s">
        <v>4</v>
      </c>
      <c r="B13" s="189" t="s">
        <v>3129</v>
      </c>
      <c r="C13" s="4" t="s">
        <v>3130</v>
      </c>
      <c r="D13" s="189" t="s">
        <v>3129</v>
      </c>
      <c r="E13" s="189" t="s">
        <v>3131</v>
      </c>
      <c r="F13" s="448">
        <v>0</v>
      </c>
      <c r="G13" s="448">
        <v>0.3</v>
      </c>
      <c r="H13" s="448">
        <v>0.01</v>
      </c>
      <c r="I13" s="441" t="s">
        <v>3132</v>
      </c>
      <c r="J13" s="441" t="s">
        <v>3440</v>
      </c>
      <c r="K13" s="53" t="s">
        <v>202</v>
      </c>
      <c r="L13" s="9" t="s">
        <v>203</v>
      </c>
      <c r="M13" s="267" t="s">
        <v>3355</v>
      </c>
    </row>
    <row r="14" spans="1:14" ht="43.5" x14ac:dyDescent="0.35">
      <c r="A14" s="189" t="s">
        <v>73</v>
      </c>
      <c r="B14" s="189" t="s">
        <v>15</v>
      </c>
      <c r="C14" s="4" t="s">
        <v>2541</v>
      </c>
      <c r="D14" s="189" t="s">
        <v>15</v>
      </c>
      <c r="E14" s="189" t="s">
        <v>2540</v>
      </c>
      <c r="F14" s="447">
        <v>0</v>
      </c>
      <c r="G14" s="447">
        <v>1</v>
      </c>
      <c r="H14" s="447">
        <v>0.01</v>
      </c>
      <c r="I14" s="441" t="s">
        <v>3513</v>
      </c>
      <c r="J14" s="441" t="s">
        <v>3441</v>
      </c>
      <c r="K14" s="53" t="s">
        <v>204</v>
      </c>
      <c r="L14" s="9" t="s">
        <v>205</v>
      </c>
      <c r="M14" s="265" t="s">
        <v>3351</v>
      </c>
    </row>
    <row r="15" spans="1:14" ht="72.5" x14ac:dyDescent="0.35">
      <c r="A15" s="189" t="s">
        <v>73</v>
      </c>
      <c r="B15" s="189" t="s">
        <v>105</v>
      </c>
      <c r="C15" s="4" t="s">
        <v>316</v>
      </c>
      <c r="D15" s="189" t="s">
        <v>105</v>
      </c>
      <c r="E15" s="189" t="s">
        <v>2331</v>
      </c>
      <c r="F15" s="447">
        <v>0</v>
      </c>
      <c r="G15" s="447">
        <v>0.75</v>
      </c>
      <c r="H15" s="447">
        <v>0.01</v>
      </c>
      <c r="I15" s="441" t="s">
        <v>32</v>
      </c>
      <c r="J15" s="441" t="s">
        <v>3442</v>
      </c>
      <c r="K15" s="53" t="s">
        <v>206</v>
      </c>
      <c r="L15" s="9" t="s">
        <v>207</v>
      </c>
      <c r="M15" s="265" t="s">
        <v>153</v>
      </c>
      <c r="N15" s="53" t="s">
        <v>452</v>
      </c>
    </row>
    <row r="16" spans="1:14" ht="43.5" x14ac:dyDescent="0.35">
      <c r="A16" s="189" t="s">
        <v>73</v>
      </c>
      <c r="B16" s="189" t="s">
        <v>14</v>
      </c>
      <c r="C16" s="4" t="s">
        <v>7</v>
      </c>
      <c r="D16" s="189" t="s">
        <v>14</v>
      </c>
      <c r="E16" s="189" t="s">
        <v>2330</v>
      </c>
      <c r="F16" s="449">
        <v>0</v>
      </c>
      <c r="G16" s="449">
        <v>1</v>
      </c>
      <c r="H16" s="449">
        <v>1</v>
      </c>
      <c r="I16" s="441" t="s">
        <v>31</v>
      </c>
      <c r="J16" s="441" t="s">
        <v>2337</v>
      </c>
      <c r="K16" s="53" t="s">
        <v>208</v>
      </c>
      <c r="L16" s="9" t="s">
        <v>209</v>
      </c>
    </row>
    <row r="17" spans="1:14" ht="58" x14ac:dyDescent="0.35">
      <c r="A17" s="189" t="s">
        <v>73</v>
      </c>
      <c r="B17" s="189" t="s">
        <v>273</v>
      </c>
      <c r="C17" s="4" t="s">
        <v>317</v>
      </c>
      <c r="D17" s="54" t="s">
        <v>367</v>
      </c>
      <c r="E17" s="189" t="s">
        <v>2329</v>
      </c>
      <c r="F17" s="449">
        <v>0</v>
      </c>
      <c r="G17" s="448">
        <v>0.24</v>
      </c>
      <c r="H17" s="450">
        <v>5.0000000000000001E-3</v>
      </c>
      <c r="I17" s="441" t="s">
        <v>274</v>
      </c>
      <c r="J17" s="441" t="s">
        <v>3443</v>
      </c>
      <c r="K17" s="53" t="s">
        <v>275</v>
      </c>
      <c r="L17" s="9" t="s">
        <v>276</v>
      </c>
      <c r="M17" s="266" t="s">
        <v>322</v>
      </c>
      <c r="N17" s="9" t="s">
        <v>417</v>
      </c>
    </row>
    <row r="18" spans="1:14" ht="43.5" x14ac:dyDescent="0.35">
      <c r="A18" s="189" t="s">
        <v>73</v>
      </c>
      <c r="B18" s="189" t="s">
        <v>277</v>
      </c>
      <c r="C18" s="4" t="s">
        <v>280</v>
      </c>
      <c r="D18" s="54" t="s">
        <v>367</v>
      </c>
      <c r="E18" s="189" t="s">
        <v>2328</v>
      </c>
      <c r="F18" s="449">
        <v>0</v>
      </c>
      <c r="G18" s="447">
        <v>0.5</v>
      </c>
      <c r="H18" s="448">
        <v>0.01</v>
      </c>
      <c r="I18" s="441" t="s">
        <v>281</v>
      </c>
      <c r="J18" s="441" t="s">
        <v>3444</v>
      </c>
      <c r="K18" s="53" t="s">
        <v>278</v>
      </c>
      <c r="L18" s="9" t="s">
        <v>279</v>
      </c>
      <c r="M18" s="266" t="s">
        <v>323</v>
      </c>
      <c r="N18" s="55"/>
    </row>
    <row r="19" spans="1:14" ht="43.5" x14ac:dyDescent="0.35">
      <c r="A19" s="189" t="s">
        <v>73</v>
      </c>
      <c r="B19" s="189" t="s">
        <v>13</v>
      </c>
      <c r="C19" s="4" t="s">
        <v>131</v>
      </c>
      <c r="D19" s="189" t="s">
        <v>13</v>
      </c>
      <c r="E19" s="189" t="s">
        <v>2327</v>
      </c>
      <c r="F19" s="449">
        <v>0</v>
      </c>
      <c r="G19" s="449">
        <v>1</v>
      </c>
      <c r="H19" s="449">
        <v>1</v>
      </c>
      <c r="I19" s="441" t="s">
        <v>31</v>
      </c>
      <c r="J19" s="441" t="s">
        <v>3072</v>
      </c>
      <c r="K19" s="53" t="s">
        <v>210</v>
      </c>
      <c r="L19" s="9" t="s">
        <v>211</v>
      </c>
      <c r="M19" s="266" t="s">
        <v>76</v>
      </c>
      <c r="N19" s="55"/>
    </row>
    <row r="20" spans="1:14" ht="43.5" x14ac:dyDescent="0.35">
      <c r="A20" s="189" t="s">
        <v>73</v>
      </c>
      <c r="B20" s="189" t="s">
        <v>2516</v>
      </c>
      <c r="C20" s="4" t="s">
        <v>2515</v>
      </c>
      <c r="D20" s="189" t="s">
        <v>16</v>
      </c>
      <c r="E20" s="189" t="s">
        <v>2326</v>
      </c>
      <c r="F20" s="447">
        <v>0</v>
      </c>
      <c r="G20" s="447">
        <v>0.5</v>
      </c>
      <c r="H20" s="447">
        <v>0.01</v>
      </c>
      <c r="I20" s="441" t="s">
        <v>2517</v>
      </c>
      <c r="J20" s="441" t="s">
        <v>3445</v>
      </c>
      <c r="K20" s="53" t="s">
        <v>212</v>
      </c>
      <c r="L20" s="9" t="s">
        <v>213</v>
      </c>
      <c r="M20" s="265" t="s">
        <v>160</v>
      </c>
    </row>
    <row r="21" spans="1:14" ht="43.5" x14ac:dyDescent="0.35">
      <c r="A21" s="189" t="s">
        <v>73</v>
      </c>
      <c r="B21" s="189" t="s">
        <v>12</v>
      </c>
      <c r="C21" s="4" t="s">
        <v>6</v>
      </c>
      <c r="D21" s="189" t="s">
        <v>12</v>
      </c>
      <c r="E21" s="189" t="s">
        <v>2325</v>
      </c>
      <c r="F21" s="449">
        <v>0</v>
      </c>
      <c r="G21" s="449">
        <v>1</v>
      </c>
      <c r="H21" s="449">
        <v>1</v>
      </c>
      <c r="I21" s="441" t="s">
        <v>31</v>
      </c>
      <c r="J21" s="441" t="s">
        <v>3446</v>
      </c>
      <c r="K21" s="53" t="s">
        <v>214</v>
      </c>
      <c r="L21" s="9" t="s">
        <v>215</v>
      </c>
    </row>
    <row r="22" spans="1:14" ht="29" x14ac:dyDescent="0.35">
      <c r="A22" s="190" t="s">
        <v>8</v>
      </c>
      <c r="B22" s="190" t="s">
        <v>350</v>
      </c>
      <c r="C22" s="4" t="s">
        <v>351</v>
      </c>
      <c r="D22" s="190" t="s">
        <v>350</v>
      </c>
      <c r="E22" s="189" t="s">
        <v>2324</v>
      </c>
      <c r="F22" s="440">
        <v>0</v>
      </c>
      <c r="G22" s="440">
        <v>1</v>
      </c>
      <c r="H22" s="440">
        <v>1</v>
      </c>
      <c r="I22" s="443" t="s">
        <v>31</v>
      </c>
      <c r="J22" s="441" t="s">
        <v>3447</v>
      </c>
      <c r="K22" s="53" t="s">
        <v>352</v>
      </c>
      <c r="L22" s="9" t="s">
        <v>353</v>
      </c>
    </row>
    <row r="23" spans="1:14" ht="58" x14ac:dyDescent="0.35">
      <c r="A23" s="190" t="s">
        <v>8</v>
      </c>
      <c r="B23" s="190" t="s">
        <v>28</v>
      </c>
      <c r="C23" s="4" t="s">
        <v>3167</v>
      </c>
      <c r="D23" s="53" t="s">
        <v>3280</v>
      </c>
      <c r="E23" s="190" t="s">
        <v>3168</v>
      </c>
      <c r="F23" s="444">
        <v>0</v>
      </c>
      <c r="G23" s="444">
        <v>1</v>
      </c>
      <c r="H23" s="444">
        <v>0.01</v>
      </c>
      <c r="I23" s="443" t="s">
        <v>2918</v>
      </c>
      <c r="J23" s="441" t="s">
        <v>3448</v>
      </c>
      <c r="K23" s="53" t="s">
        <v>252</v>
      </c>
      <c r="L23" s="9" t="s">
        <v>253</v>
      </c>
    </row>
    <row r="24" spans="1:14" ht="29" x14ac:dyDescent="0.35">
      <c r="A24" s="189" t="s">
        <v>8</v>
      </c>
      <c r="B24" s="53" t="s">
        <v>3281</v>
      </c>
      <c r="C24" s="4" t="s">
        <v>2837</v>
      </c>
      <c r="D24" s="53" t="s">
        <v>3281</v>
      </c>
      <c r="E24" s="189" t="s">
        <v>2313</v>
      </c>
      <c r="F24" s="447">
        <v>0</v>
      </c>
      <c r="G24" s="448">
        <v>1</v>
      </c>
      <c r="H24" s="448">
        <v>0.01</v>
      </c>
      <c r="I24" s="441" t="s">
        <v>36</v>
      </c>
      <c r="J24" s="441" t="s">
        <v>3449</v>
      </c>
      <c r="K24" s="53" t="s">
        <v>2500</v>
      </c>
      <c r="L24" s="9" t="s">
        <v>2501</v>
      </c>
      <c r="M24" s="266" t="s">
        <v>158</v>
      </c>
    </row>
    <row r="25" spans="1:14" ht="43.5" x14ac:dyDescent="0.35">
      <c r="A25" s="190" t="s">
        <v>8</v>
      </c>
      <c r="B25" s="190" t="s">
        <v>282</v>
      </c>
      <c r="C25" s="4" t="s">
        <v>285</v>
      </c>
      <c r="D25" s="190" t="s">
        <v>368</v>
      </c>
      <c r="E25" s="189" t="s">
        <v>2323</v>
      </c>
      <c r="F25" s="439">
        <v>-0.5</v>
      </c>
      <c r="G25" s="439">
        <v>1</v>
      </c>
      <c r="H25" s="439">
        <v>0.02</v>
      </c>
      <c r="I25" s="443" t="s">
        <v>286</v>
      </c>
      <c r="J25" s="441" t="s">
        <v>3450</v>
      </c>
      <c r="K25" s="53" t="s">
        <v>288</v>
      </c>
      <c r="L25" s="9" t="s">
        <v>290</v>
      </c>
      <c r="M25" s="266" t="s">
        <v>324</v>
      </c>
    </row>
    <row r="26" spans="1:14" ht="43.5" x14ac:dyDescent="0.35">
      <c r="A26" s="190" t="s">
        <v>8</v>
      </c>
      <c r="B26" s="190" t="s">
        <v>283</v>
      </c>
      <c r="C26" s="4" t="s">
        <v>284</v>
      </c>
      <c r="D26" s="190" t="s">
        <v>368</v>
      </c>
      <c r="E26" s="189" t="s">
        <v>2322</v>
      </c>
      <c r="F26" s="439">
        <v>-1</v>
      </c>
      <c r="G26" s="439">
        <v>3</v>
      </c>
      <c r="H26" s="439">
        <v>0.02</v>
      </c>
      <c r="I26" s="443" t="s">
        <v>287</v>
      </c>
      <c r="J26" s="441" t="s">
        <v>3451</v>
      </c>
      <c r="K26" s="53" t="s">
        <v>289</v>
      </c>
      <c r="L26" s="9" t="s">
        <v>290</v>
      </c>
      <c r="M26" s="266" t="s">
        <v>324</v>
      </c>
    </row>
    <row r="27" spans="1:14" ht="43.5" x14ac:dyDescent="0.35">
      <c r="A27" s="189" t="s">
        <v>8</v>
      </c>
      <c r="B27" s="189" t="s">
        <v>319</v>
      </c>
      <c r="C27" s="4" t="s">
        <v>318</v>
      </c>
      <c r="D27" s="189" t="s">
        <v>319</v>
      </c>
      <c r="E27" s="189" t="s">
        <v>2321</v>
      </c>
      <c r="F27" s="449">
        <v>0</v>
      </c>
      <c r="G27" s="449">
        <v>0</v>
      </c>
      <c r="H27" s="449"/>
      <c r="I27" s="441"/>
      <c r="J27" s="449" t="s">
        <v>3452</v>
      </c>
    </row>
    <row r="28" spans="1:14" ht="43.5" x14ac:dyDescent="0.35">
      <c r="A28" s="189" t="s">
        <v>8</v>
      </c>
      <c r="B28" s="189" t="s">
        <v>17</v>
      </c>
      <c r="C28" s="4" t="s">
        <v>29</v>
      </c>
      <c r="D28" s="189" t="s">
        <v>17</v>
      </c>
      <c r="E28" s="189" t="s">
        <v>2320</v>
      </c>
      <c r="F28" s="447">
        <v>0</v>
      </c>
      <c r="G28" s="448">
        <v>1</v>
      </c>
      <c r="H28" s="448">
        <v>0.01</v>
      </c>
      <c r="I28" s="441" t="s">
        <v>35</v>
      </c>
      <c r="J28" s="441" t="s">
        <v>3453</v>
      </c>
      <c r="K28" s="53" t="s">
        <v>216</v>
      </c>
      <c r="L28" s="9" t="s">
        <v>217</v>
      </c>
      <c r="M28" s="265" t="s">
        <v>160</v>
      </c>
    </row>
    <row r="29" spans="1:14" ht="58" x14ac:dyDescent="0.35">
      <c r="A29" s="189" t="s">
        <v>8</v>
      </c>
      <c r="B29" s="189" t="s">
        <v>133</v>
      </c>
      <c r="C29" s="4" t="s">
        <v>132</v>
      </c>
      <c r="D29" s="189" t="s">
        <v>133</v>
      </c>
      <c r="E29" s="189" t="s">
        <v>2319</v>
      </c>
      <c r="F29" s="451">
        <v>0</v>
      </c>
      <c r="G29" s="451">
        <v>25000</v>
      </c>
      <c r="H29" s="451">
        <v>500</v>
      </c>
      <c r="I29" s="441" t="s">
        <v>194</v>
      </c>
      <c r="J29" s="441" t="s">
        <v>3454</v>
      </c>
      <c r="K29" s="53" t="s">
        <v>218</v>
      </c>
      <c r="L29" s="9" t="s">
        <v>219</v>
      </c>
      <c r="M29" s="265" t="s">
        <v>154</v>
      </c>
      <c r="N29" s="53" t="s">
        <v>195</v>
      </c>
    </row>
    <row r="30" spans="1:14" ht="43.5" x14ac:dyDescent="0.35">
      <c r="A30" s="189" t="s">
        <v>8</v>
      </c>
      <c r="B30" s="189" t="s">
        <v>19</v>
      </c>
      <c r="C30" s="4" t="s">
        <v>3113</v>
      </c>
      <c r="D30" s="189" t="s">
        <v>19</v>
      </c>
      <c r="E30" s="189" t="s">
        <v>2318</v>
      </c>
      <c r="F30" s="447">
        <v>0</v>
      </c>
      <c r="G30" s="447">
        <v>1</v>
      </c>
      <c r="H30" s="447">
        <v>0.01</v>
      </c>
      <c r="I30" s="441" t="s">
        <v>35</v>
      </c>
      <c r="J30" s="441" t="s">
        <v>3455</v>
      </c>
      <c r="K30" s="53" t="s">
        <v>220</v>
      </c>
      <c r="L30" s="9" t="s">
        <v>221</v>
      </c>
      <c r="M30" s="265" t="s">
        <v>155</v>
      </c>
      <c r="N30" s="53"/>
    </row>
    <row r="31" spans="1:14" ht="43.5" x14ac:dyDescent="0.35">
      <c r="A31" s="189" t="s">
        <v>8</v>
      </c>
      <c r="B31" s="189" t="s">
        <v>137</v>
      </c>
      <c r="C31" s="4" t="s">
        <v>296</v>
      </c>
      <c r="D31" s="189" t="s">
        <v>137</v>
      </c>
      <c r="E31" s="189" t="s">
        <v>2317</v>
      </c>
      <c r="F31" s="447">
        <v>0</v>
      </c>
      <c r="G31" s="447">
        <v>1.1299999999999999</v>
      </c>
      <c r="H31" s="447">
        <v>0.01</v>
      </c>
      <c r="I31" s="441" t="s">
        <v>138</v>
      </c>
      <c r="J31" s="441" t="s">
        <v>3456</v>
      </c>
      <c r="K31" s="53" t="s">
        <v>222</v>
      </c>
      <c r="L31" s="9" t="s">
        <v>223</v>
      </c>
      <c r="M31" s="265" t="s">
        <v>156</v>
      </c>
      <c r="N31" s="53" t="s">
        <v>422</v>
      </c>
    </row>
    <row r="32" spans="1:14" ht="43.5" x14ac:dyDescent="0.35">
      <c r="A32" s="189" t="s">
        <v>8</v>
      </c>
      <c r="B32" s="189" t="s">
        <v>3165</v>
      </c>
      <c r="C32" s="4" t="s">
        <v>3166</v>
      </c>
      <c r="D32" s="189" t="s">
        <v>3165</v>
      </c>
      <c r="E32" s="183"/>
      <c r="F32" s="449">
        <v>0</v>
      </c>
      <c r="G32" s="449">
        <v>1</v>
      </c>
      <c r="H32" s="449"/>
      <c r="I32" s="441"/>
      <c r="J32" s="446" t="s">
        <v>3457</v>
      </c>
    </row>
    <row r="33" spans="1:14" ht="43.5" x14ac:dyDescent="0.35">
      <c r="A33" s="189" t="s">
        <v>8</v>
      </c>
      <c r="B33" s="189" t="s">
        <v>61</v>
      </c>
      <c r="C33" s="4" t="s">
        <v>134</v>
      </c>
      <c r="D33" s="189" t="s">
        <v>61</v>
      </c>
      <c r="E33" s="183"/>
      <c r="F33" s="449">
        <v>0</v>
      </c>
      <c r="G33" s="449">
        <v>1</v>
      </c>
      <c r="H33" s="449"/>
      <c r="I33" s="441"/>
      <c r="J33" s="446" t="s">
        <v>3458</v>
      </c>
    </row>
    <row r="34" spans="1:14" ht="43.5" x14ac:dyDescent="0.35">
      <c r="A34" s="189" t="s">
        <v>8</v>
      </c>
      <c r="B34" s="189" t="s">
        <v>379</v>
      </c>
      <c r="C34" s="4" t="s">
        <v>380</v>
      </c>
      <c r="D34" s="189" t="s">
        <v>379</v>
      </c>
      <c r="E34" s="189" t="s">
        <v>2316</v>
      </c>
      <c r="F34" s="449">
        <v>0</v>
      </c>
      <c r="G34" s="449">
        <v>1</v>
      </c>
      <c r="H34" s="449">
        <v>1</v>
      </c>
      <c r="I34" s="441" t="s">
        <v>31</v>
      </c>
      <c r="J34" s="441" t="s">
        <v>3459</v>
      </c>
    </row>
    <row r="35" spans="1:14" ht="43.5" x14ac:dyDescent="0.35">
      <c r="A35" s="189" t="s">
        <v>8</v>
      </c>
      <c r="B35" s="189" t="s">
        <v>2290</v>
      </c>
      <c r="C35" s="4" t="s">
        <v>2289</v>
      </c>
      <c r="D35" s="189" t="s">
        <v>2291</v>
      </c>
      <c r="E35" s="183"/>
      <c r="F35" s="452">
        <v>0</v>
      </c>
      <c r="G35" s="449">
        <v>20</v>
      </c>
      <c r="H35" s="449">
        <v>1</v>
      </c>
      <c r="I35" s="443" t="s">
        <v>135</v>
      </c>
      <c r="J35" s="441" t="s">
        <v>3460</v>
      </c>
      <c r="K35" s="53" t="s">
        <v>224</v>
      </c>
      <c r="L35" s="9" t="s">
        <v>2292</v>
      </c>
      <c r="M35" s="266" t="s">
        <v>157</v>
      </c>
      <c r="N35" s="9" t="s">
        <v>157</v>
      </c>
    </row>
    <row r="36" spans="1:14" ht="72.5" x14ac:dyDescent="0.35">
      <c r="A36" s="190" t="s">
        <v>8</v>
      </c>
      <c r="B36" s="190" t="s">
        <v>267</v>
      </c>
      <c r="C36" s="4" t="s">
        <v>268</v>
      </c>
      <c r="D36" s="190" t="s">
        <v>267</v>
      </c>
      <c r="E36" s="189" t="s">
        <v>2315</v>
      </c>
      <c r="F36" s="439">
        <v>0</v>
      </c>
      <c r="G36" s="439">
        <v>0.6</v>
      </c>
      <c r="H36" s="439"/>
      <c r="I36" s="443"/>
      <c r="J36" s="441" t="s">
        <v>3461</v>
      </c>
      <c r="K36" s="9" t="s">
        <v>2271</v>
      </c>
      <c r="L36" s="9" t="s">
        <v>272</v>
      </c>
      <c r="M36" s="265" t="s">
        <v>3354</v>
      </c>
    </row>
    <row r="37" spans="1:14" ht="43.5" x14ac:dyDescent="0.35">
      <c r="A37" s="190" t="s">
        <v>8</v>
      </c>
      <c r="B37" s="56" t="s">
        <v>2363</v>
      </c>
      <c r="C37" s="4" t="s">
        <v>2364</v>
      </c>
      <c r="D37" s="56" t="s">
        <v>2363</v>
      </c>
      <c r="E37" s="190" t="s">
        <v>2365</v>
      </c>
      <c r="F37" s="439">
        <v>0</v>
      </c>
      <c r="G37" s="439">
        <v>0.9</v>
      </c>
      <c r="H37" s="439">
        <v>0.01</v>
      </c>
      <c r="I37" s="443" t="s">
        <v>2366</v>
      </c>
      <c r="J37" s="441" t="s">
        <v>3462</v>
      </c>
      <c r="K37" s="9" t="s">
        <v>2424</v>
      </c>
      <c r="L37" s="9" t="s">
        <v>2423</v>
      </c>
    </row>
    <row r="38" spans="1:14" ht="43.5" x14ac:dyDescent="0.35">
      <c r="A38" s="190" t="s">
        <v>8</v>
      </c>
      <c r="B38" s="190" t="s">
        <v>264</v>
      </c>
      <c r="C38" s="4" t="s">
        <v>297</v>
      </c>
      <c r="D38" s="190" t="s">
        <v>369</v>
      </c>
      <c r="E38" s="189" t="s">
        <v>2314</v>
      </c>
      <c r="F38" s="439">
        <v>0</v>
      </c>
      <c r="G38" s="439">
        <v>0.4</v>
      </c>
      <c r="H38" s="439">
        <v>0.01</v>
      </c>
      <c r="I38" s="443" t="s">
        <v>265</v>
      </c>
      <c r="J38" s="441" t="s">
        <v>3463</v>
      </c>
      <c r="K38" s="9" t="s">
        <v>2272</v>
      </c>
      <c r="L38" s="9" t="s">
        <v>266</v>
      </c>
      <c r="M38" s="266" t="s">
        <v>325</v>
      </c>
    </row>
    <row r="39" spans="1:14" ht="43.5" x14ac:dyDescent="0.35">
      <c r="A39" s="190" t="s">
        <v>8</v>
      </c>
      <c r="B39" s="189" t="s">
        <v>2891</v>
      </c>
      <c r="C39" s="4" t="s">
        <v>2893</v>
      </c>
      <c r="D39" s="189" t="s">
        <v>2891</v>
      </c>
      <c r="E39" s="189" t="s">
        <v>2894</v>
      </c>
      <c r="F39" s="439">
        <v>0</v>
      </c>
      <c r="G39" s="439">
        <v>0.95</v>
      </c>
      <c r="H39" s="439">
        <v>0.01</v>
      </c>
      <c r="I39" s="443" t="s">
        <v>2895</v>
      </c>
      <c r="J39" s="441" t="s">
        <v>3464</v>
      </c>
      <c r="K39" s="53" t="s">
        <v>225</v>
      </c>
      <c r="L39" s="9"/>
      <c r="M39" s="265" t="s">
        <v>3353</v>
      </c>
    </row>
    <row r="40" spans="1:14" ht="43.5" x14ac:dyDescent="0.35">
      <c r="A40" s="189" t="s">
        <v>8</v>
      </c>
      <c r="B40" s="189" t="s">
        <v>18</v>
      </c>
      <c r="C40" s="4" t="s">
        <v>136</v>
      </c>
      <c r="D40" s="189" t="s">
        <v>18</v>
      </c>
      <c r="E40" s="189" t="s">
        <v>2892</v>
      </c>
      <c r="F40" s="440">
        <v>0</v>
      </c>
      <c r="G40" s="440">
        <v>60</v>
      </c>
      <c r="H40" s="440">
        <v>1</v>
      </c>
      <c r="I40" s="440" t="s">
        <v>147</v>
      </c>
      <c r="J40" s="441" t="s">
        <v>3465</v>
      </c>
      <c r="K40" s="53" t="s">
        <v>225</v>
      </c>
      <c r="L40" s="9" t="s">
        <v>226</v>
      </c>
      <c r="M40" s="265" t="s">
        <v>159</v>
      </c>
    </row>
    <row r="41" spans="1:14" ht="58" x14ac:dyDescent="0.35">
      <c r="A41" s="189" t="s">
        <v>9</v>
      </c>
      <c r="B41" s="189" t="s">
        <v>3371</v>
      </c>
      <c r="C41" s="4" t="s">
        <v>3344</v>
      </c>
      <c r="D41" s="189" t="s">
        <v>3371</v>
      </c>
      <c r="E41" s="189" t="s">
        <v>3345</v>
      </c>
      <c r="F41" s="439">
        <v>0</v>
      </c>
      <c r="G41" s="439">
        <v>0.5</v>
      </c>
      <c r="H41" s="439">
        <v>0.01</v>
      </c>
      <c r="I41" s="443" t="s">
        <v>3343</v>
      </c>
      <c r="J41" s="441" t="s">
        <v>3372</v>
      </c>
    </row>
    <row r="42" spans="1:14" ht="58" x14ac:dyDescent="0.35">
      <c r="A42" s="189" t="s">
        <v>9</v>
      </c>
      <c r="B42" s="189" t="s">
        <v>28</v>
      </c>
      <c r="C42" s="4" t="s">
        <v>3170</v>
      </c>
      <c r="D42" s="189" t="s">
        <v>3171</v>
      </c>
      <c r="E42" s="189" t="s">
        <v>3169</v>
      </c>
      <c r="F42" s="447">
        <v>0</v>
      </c>
      <c r="G42" s="448">
        <v>1</v>
      </c>
      <c r="H42" s="448">
        <v>0.01</v>
      </c>
      <c r="I42" s="441" t="s">
        <v>2918</v>
      </c>
      <c r="J42" s="441" t="s">
        <v>3466</v>
      </c>
      <c r="K42" s="53" t="s">
        <v>252</v>
      </c>
      <c r="L42" s="9" t="s">
        <v>253</v>
      </c>
    </row>
    <row r="43" spans="1:14" ht="29" x14ac:dyDescent="0.35">
      <c r="A43" s="189" t="s">
        <v>9</v>
      </c>
      <c r="B43" s="189" t="s">
        <v>21</v>
      </c>
      <c r="C43" s="4" t="s">
        <v>2873</v>
      </c>
      <c r="D43" s="189" t="s">
        <v>21</v>
      </c>
      <c r="E43" s="189" t="s">
        <v>2874</v>
      </c>
      <c r="F43" s="447">
        <v>0</v>
      </c>
      <c r="G43" s="448">
        <v>1</v>
      </c>
      <c r="H43" s="448">
        <v>0.01</v>
      </c>
      <c r="I43" s="441" t="s">
        <v>35</v>
      </c>
      <c r="J43" s="441" t="s">
        <v>3467</v>
      </c>
      <c r="K43" s="53" t="s">
        <v>227</v>
      </c>
      <c r="L43" s="9" t="s">
        <v>228</v>
      </c>
      <c r="M43" s="265" t="s">
        <v>2436</v>
      </c>
    </row>
    <row r="44" spans="1:14" ht="58" x14ac:dyDescent="0.35">
      <c r="A44" s="189" t="s">
        <v>9</v>
      </c>
      <c r="B44" s="189" t="s">
        <v>25</v>
      </c>
      <c r="C44" s="4" t="s">
        <v>298</v>
      </c>
      <c r="D44" s="189" t="s">
        <v>25</v>
      </c>
      <c r="E44" s="189" t="s">
        <v>2312</v>
      </c>
      <c r="F44" s="447">
        <v>0</v>
      </c>
      <c r="G44" s="448">
        <v>1</v>
      </c>
      <c r="H44" s="448">
        <v>0.01</v>
      </c>
      <c r="I44" s="441" t="s">
        <v>35</v>
      </c>
      <c r="J44" s="441" t="s">
        <v>3468</v>
      </c>
      <c r="K44" s="53" t="s">
        <v>229</v>
      </c>
      <c r="L44" s="9" t="s">
        <v>230</v>
      </c>
      <c r="M44" s="265" t="s">
        <v>160</v>
      </c>
    </row>
    <row r="45" spans="1:14" ht="58" x14ac:dyDescent="0.35">
      <c r="A45" s="189" t="s">
        <v>9</v>
      </c>
      <c r="B45" s="189" t="s">
        <v>23</v>
      </c>
      <c r="C45" s="4" t="s">
        <v>60</v>
      </c>
      <c r="D45" s="189" t="s">
        <v>23</v>
      </c>
      <c r="E45" s="189" t="s">
        <v>2311</v>
      </c>
      <c r="F45" s="447">
        <v>0</v>
      </c>
      <c r="G45" s="448">
        <v>1</v>
      </c>
      <c r="H45" s="448">
        <v>0.01</v>
      </c>
      <c r="I45" s="441" t="s">
        <v>35</v>
      </c>
      <c r="J45" s="441" t="s">
        <v>3469</v>
      </c>
      <c r="K45" s="53" t="s">
        <v>231</v>
      </c>
      <c r="L45" s="9" t="s">
        <v>232</v>
      </c>
      <c r="M45" s="265" t="s">
        <v>160</v>
      </c>
    </row>
    <row r="46" spans="1:14" ht="58" x14ac:dyDescent="0.35">
      <c r="A46" s="189" t="s">
        <v>9</v>
      </c>
      <c r="B46" s="189" t="s">
        <v>106</v>
      </c>
      <c r="C46" s="4" t="s">
        <v>299</v>
      </c>
      <c r="D46" s="189" t="s">
        <v>106</v>
      </c>
      <c r="E46" s="189" t="s">
        <v>2310</v>
      </c>
      <c r="F46" s="448">
        <v>0</v>
      </c>
      <c r="G46" s="448">
        <v>0.25</v>
      </c>
      <c r="H46" s="448">
        <v>0.01</v>
      </c>
      <c r="I46" s="441" t="s">
        <v>32</v>
      </c>
      <c r="J46" s="441" t="s">
        <v>3470</v>
      </c>
      <c r="K46" s="53" t="s">
        <v>233</v>
      </c>
      <c r="L46" s="9" t="s">
        <v>234</v>
      </c>
      <c r="M46" s="266" t="s">
        <v>2284</v>
      </c>
      <c r="N46" s="9" t="s">
        <v>2284</v>
      </c>
    </row>
    <row r="47" spans="1:14" ht="43.5" x14ac:dyDescent="0.35">
      <c r="A47" s="189" t="s">
        <v>9</v>
      </c>
      <c r="B47" s="189" t="s">
        <v>24</v>
      </c>
      <c r="C47" s="4" t="s">
        <v>300</v>
      </c>
      <c r="D47" s="189" t="s">
        <v>24</v>
      </c>
      <c r="E47" s="189" t="s">
        <v>2309</v>
      </c>
      <c r="F47" s="447">
        <v>0</v>
      </c>
      <c r="G47" s="448">
        <v>1</v>
      </c>
      <c r="H47" s="448">
        <v>0.01</v>
      </c>
      <c r="I47" s="441" t="s">
        <v>35</v>
      </c>
      <c r="J47" s="441" t="s">
        <v>3471</v>
      </c>
      <c r="K47" s="53" t="s">
        <v>235</v>
      </c>
      <c r="L47" s="9" t="s">
        <v>236</v>
      </c>
      <c r="M47" s="265" t="s">
        <v>160</v>
      </c>
    </row>
    <row r="48" spans="1:14" ht="43.5" x14ac:dyDescent="0.35">
      <c r="A48" s="189" t="s">
        <v>9</v>
      </c>
      <c r="B48" s="189" t="s">
        <v>2783</v>
      </c>
      <c r="C48" s="4" t="s">
        <v>2444</v>
      </c>
      <c r="D48" s="189" t="s">
        <v>2783</v>
      </c>
      <c r="E48" s="189" t="s">
        <v>2458</v>
      </c>
      <c r="F48" s="447">
        <v>0</v>
      </c>
      <c r="G48" s="447">
        <v>1</v>
      </c>
      <c r="H48" s="448">
        <v>0.01</v>
      </c>
      <c r="I48" s="441" t="s">
        <v>2457</v>
      </c>
      <c r="J48" s="441" t="s">
        <v>3472</v>
      </c>
      <c r="K48" s="53" t="s">
        <v>237</v>
      </c>
      <c r="L48" s="9" t="s">
        <v>2798</v>
      </c>
      <c r="M48" s="265"/>
    </row>
    <row r="49" spans="1:14" ht="43.5" x14ac:dyDescent="0.35">
      <c r="A49" s="190" t="s">
        <v>9</v>
      </c>
      <c r="B49" s="190" t="s">
        <v>2878</v>
      </c>
      <c r="C49" s="4" t="s">
        <v>2881</v>
      </c>
      <c r="D49" s="190" t="s">
        <v>2885</v>
      </c>
      <c r="E49" s="190" t="s">
        <v>2886</v>
      </c>
      <c r="F49" s="444">
        <v>0</v>
      </c>
      <c r="G49" s="439">
        <v>1</v>
      </c>
      <c r="H49" s="439">
        <v>0.01</v>
      </c>
      <c r="I49" s="443" t="s">
        <v>35</v>
      </c>
      <c r="J49" s="443" t="s">
        <v>3473</v>
      </c>
      <c r="K49" s="9" t="s">
        <v>2287</v>
      </c>
      <c r="L49" s="9" t="s">
        <v>2288</v>
      </c>
      <c r="M49" s="266" t="s">
        <v>160</v>
      </c>
    </row>
    <row r="50" spans="1:14" ht="43.5" x14ac:dyDescent="0.35">
      <c r="A50" s="190" t="s">
        <v>9</v>
      </c>
      <c r="B50" s="190" t="s">
        <v>2879</v>
      </c>
      <c r="C50" s="4" t="s">
        <v>2882</v>
      </c>
      <c r="D50" s="190" t="s">
        <v>2885</v>
      </c>
      <c r="E50" s="190" t="s">
        <v>2887</v>
      </c>
      <c r="F50" s="444">
        <v>0</v>
      </c>
      <c r="G50" s="439">
        <v>1</v>
      </c>
      <c r="H50" s="439">
        <v>0.01</v>
      </c>
      <c r="I50" s="443" t="s">
        <v>35</v>
      </c>
      <c r="J50" s="443" t="s">
        <v>3474</v>
      </c>
      <c r="K50" s="9" t="s">
        <v>2287</v>
      </c>
      <c r="L50" s="9" t="s">
        <v>2288</v>
      </c>
      <c r="M50" s="266"/>
    </row>
    <row r="51" spans="1:14" ht="43.5" x14ac:dyDescent="0.35">
      <c r="A51" s="190" t="s">
        <v>9</v>
      </c>
      <c r="B51" s="190" t="s">
        <v>2880</v>
      </c>
      <c r="C51" s="4" t="s">
        <v>2883</v>
      </c>
      <c r="D51" s="190" t="s">
        <v>2885</v>
      </c>
      <c r="E51" s="190" t="s">
        <v>2888</v>
      </c>
      <c r="F51" s="444">
        <v>0</v>
      </c>
      <c r="G51" s="439">
        <v>1</v>
      </c>
      <c r="H51" s="439">
        <v>0.01</v>
      </c>
      <c r="I51" s="443" t="s">
        <v>35</v>
      </c>
      <c r="J51" s="443" t="s">
        <v>3475</v>
      </c>
      <c r="K51" s="9" t="s">
        <v>2287</v>
      </c>
      <c r="L51" s="9" t="s">
        <v>2288</v>
      </c>
      <c r="M51" s="266"/>
    </row>
    <row r="52" spans="1:14" ht="43.5" x14ac:dyDescent="0.35">
      <c r="A52" s="190" t="s">
        <v>9</v>
      </c>
      <c r="B52" s="190" t="s">
        <v>2890</v>
      </c>
      <c r="C52" s="4" t="s">
        <v>2884</v>
      </c>
      <c r="D52" s="190" t="s">
        <v>2885</v>
      </c>
      <c r="E52" s="190" t="s">
        <v>2889</v>
      </c>
      <c r="F52" s="444">
        <v>0</v>
      </c>
      <c r="G52" s="439">
        <v>1</v>
      </c>
      <c r="H52" s="439">
        <v>0.01</v>
      </c>
      <c r="I52" s="443" t="s">
        <v>35</v>
      </c>
      <c r="J52" s="443" t="s">
        <v>3476</v>
      </c>
      <c r="K52" s="9" t="s">
        <v>2287</v>
      </c>
      <c r="L52" s="9" t="s">
        <v>2288</v>
      </c>
      <c r="M52" s="266"/>
    </row>
    <row r="53" spans="1:14" ht="72.5" x14ac:dyDescent="0.35">
      <c r="A53" s="189" t="s">
        <v>9</v>
      </c>
      <c r="B53" s="189" t="s">
        <v>2485</v>
      </c>
      <c r="C53" s="4" t="s">
        <v>2484</v>
      </c>
      <c r="D53" s="189" t="s">
        <v>2485</v>
      </c>
      <c r="E53" s="189" t="s">
        <v>2487</v>
      </c>
      <c r="F53" s="447">
        <v>0</v>
      </c>
      <c r="G53" s="448">
        <v>1</v>
      </c>
      <c r="H53" s="448">
        <v>0.01</v>
      </c>
      <c r="I53" s="441" t="s">
        <v>2488</v>
      </c>
      <c r="J53" s="441" t="s">
        <v>3477</v>
      </c>
      <c r="K53" s="53"/>
      <c r="L53" s="9" t="s">
        <v>2793</v>
      </c>
      <c r="M53" s="265" t="s">
        <v>3352</v>
      </c>
    </row>
    <row r="54" spans="1:14" ht="43.5" x14ac:dyDescent="0.35">
      <c r="A54" s="189" t="s">
        <v>9</v>
      </c>
      <c r="B54" s="189" t="s">
        <v>22</v>
      </c>
      <c r="C54" s="4" t="s">
        <v>301</v>
      </c>
      <c r="D54" s="54" t="s">
        <v>370</v>
      </c>
      <c r="E54" s="189" t="s">
        <v>2308</v>
      </c>
      <c r="F54" s="447">
        <v>0</v>
      </c>
      <c r="G54" s="448">
        <v>1</v>
      </c>
      <c r="H54" s="448">
        <v>0.01</v>
      </c>
      <c r="I54" s="441" t="s">
        <v>35</v>
      </c>
      <c r="J54" s="441" t="s">
        <v>3478</v>
      </c>
      <c r="K54" s="53" t="s">
        <v>238</v>
      </c>
      <c r="L54" s="9" t="s">
        <v>239</v>
      </c>
      <c r="M54" s="265"/>
    </row>
    <row r="55" spans="1:14" ht="58" x14ac:dyDescent="0.35">
      <c r="A55" s="189" t="s">
        <v>9</v>
      </c>
      <c r="B55" s="189" t="s">
        <v>20</v>
      </c>
      <c r="C55" s="4" t="s">
        <v>302</v>
      </c>
      <c r="D55" s="54" t="s">
        <v>370</v>
      </c>
      <c r="E55" s="189" t="s">
        <v>2307</v>
      </c>
      <c r="F55" s="447">
        <v>0</v>
      </c>
      <c r="G55" s="448">
        <v>1</v>
      </c>
      <c r="H55" s="448">
        <v>0.01</v>
      </c>
      <c r="I55" s="441" t="s">
        <v>35</v>
      </c>
      <c r="J55" s="441" t="s">
        <v>3479</v>
      </c>
      <c r="K55" s="53" t="s">
        <v>240</v>
      </c>
      <c r="L55" s="9" t="s">
        <v>241</v>
      </c>
      <c r="M55" s="265"/>
    </row>
    <row r="56" spans="1:14" s="188" customFormat="1" ht="29" x14ac:dyDescent="0.35">
      <c r="A56" s="189" t="s">
        <v>9</v>
      </c>
      <c r="B56" s="189" t="s">
        <v>3379</v>
      </c>
      <c r="C56" s="4" t="s">
        <v>3380</v>
      </c>
      <c r="D56" s="189" t="s">
        <v>3379</v>
      </c>
      <c r="E56" s="189" t="s">
        <v>3381</v>
      </c>
      <c r="F56" s="447">
        <v>0</v>
      </c>
      <c r="G56" s="448">
        <v>1</v>
      </c>
      <c r="H56" s="448">
        <v>0.01</v>
      </c>
      <c r="I56" s="441" t="s">
        <v>35</v>
      </c>
      <c r="J56" s="441" t="s">
        <v>3382</v>
      </c>
      <c r="K56" s="53"/>
      <c r="L56" s="9"/>
      <c r="M56" s="265"/>
    </row>
    <row r="57" spans="1:14" ht="29" x14ac:dyDescent="0.35">
      <c r="A57" s="189" t="s">
        <v>9</v>
      </c>
      <c r="B57" s="189" t="s">
        <v>2545</v>
      </c>
      <c r="C57" s="4" t="s">
        <v>2546</v>
      </c>
      <c r="D57" s="189" t="s">
        <v>2546</v>
      </c>
      <c r="E57" s="189" t="s">
        <v>2547</v>
      </c>
      <c r="F57" s="447">
        <v>0</v>
      </c>
      <c r="G57" s="448">
        <v>1</v>
      </c>
      <c r="H57" s="448">
        <v>0.01</v>
      </c>
      <c r="I57" s="441" t="s">
        <v>2548</v>
      </c>
      <c r="J57" s="441" t="s">
        <v>3480</v>
      </c>
      <c r="K57" s="53"/>
      <c r="L57" s="9" t="s">
        <v>2794</v>
      </c>
      <c r="M57" s="265" t="s">
        <v>160</v>
      </c>
    </row>
    <row r="58" spans="1:14" ht="58" x14ac:dyDescent="0.35">
      <c r="A58" s="189" t="s">
        <v>140</v>
      </c>
      <c r="B58" s="183" t="s">
        <v>3518</v>
      </c>
      <c r="C58" s="4" t="s">
        <v>453</v>
      </c>
      <c r="D58" s="183" t="s">
        <v>3518</v>
      </c>
      <c r="E58" s="189" t="s">
        <v>2306</v>
      </c>
      <c r="F58" s="447">
        <v>0</v>
      </c>
      <c r="G58" s="448">
        <v>1</v>
      </c>
      <c r="H58" s="448">
        <v>0.01</v>
      </c>
      <c r="I58" s="441" t="s">
        <v>35</v>
      </c>
      <c r="J58" s="459" t="s">
        <v>3524</v>
      </c>
      <c r="K58" s="53" t="s">
        <v>242</v>
      </c>
      <c r="L58" s="9" t="s">
        <v>243</v>
      </c>
      <c r="M58" s="265" t="s">
        <v>160</v>
      </c>
      <c r="N58" s="53" t="s">
        <v>193</v>
      </c>
    </row>
    <row r="59" spans="1:14" ht="43.5" x14ac:dyDescent="0.35">
      <c r="A59" s="189" t="s">
        <v>140</v>
      </c>
      <c r="B59" s="183" t="s">
        <v>3519</v>
      </c>
      <c r="C59" s="4" t="s">
        <v>460</v>
      </c>
      <c r="D59" s="183" t="s">
        <v>3519</v>
      </c>
      <c r="E59" s="189" t="s">
        <v>2305</v>
      </c>
      <c r="F59" s="447">
        <v>0</v>
      </c>
      <c r="G59" s="448">
        <v>1</v>
      </c>
      <c r="H59" s="448">
        <v>0.01</v>
      </c>
      <c r="I59" s="441" t="s">
        <v>35</v>
      </c>
      <c r="J59" s="459" t="s">
        <v>3523</v>
      </c>
      <c r="K59" s="53" t="s">
        <v>333</v>
      </c>
      <c r="L59" s="9" t="s">
        <v>334</v>
      </c>
      <c r="M59" s="265" t="s">
        <v>160</v>
      </c>
      <c r="N59" s="53"/>
    </row>
    <row r="60" spans="1:14" ht="29" x14ac:dyDescent="0.35">
      <c r="A60" s="189" t="s">
        <v>140</v>
      </c>
      <c r="B60" s="183" t="s">
        <v>3520</v>
      </c>
      <c r="C60" s="4" t="s">
        <v>457</v>
      </c>
      <c r="D60" s="183" t="s">
        <v>3520</v>
      </c>
      <c r="E60" s="189" t="s">
        <v>2304</v>
      </c>
      <c r="F60" s="447">
        <v>0</v>
      </c>
      <c r="G60" s="448">
        <v>1</v>
      </c>
      <c r="H60" s="448">
        <v>0.01</v>
      </c>
      <c r="I60" s="441" t="s">
        <v>35</v>
      </c>
      <c r="J60" s="459" t="s">
        <v>3525</v>
      </c>
      <c r="K60" s="53"/>
      <c r="L60" s="9" t="s">
        <v>2799</v>
      </c>
      <c r="M60" s="265" t="s">
        <v>160</v>
      </c>
      <c r="N60" s="53"/>
    </row>
    <row r="61" spans="1:14" ht="29" x14ac:dyDescent="0.35">
      <c r="A61" s="189" t="s">
        <v>140</v>
      </c>
      <c r="B61" s="183" t="s">
        <v>3521</v>
      </c>
      <c r="C61" s="4" t="s">
        <v>454</v>
      </c>
      <c r="D61" s="183" t="s">
        <v>3521</v>
      </c>
      <c r="E61" s="189" t="s">
        <v>2303</v>
      </c>
      <c r="F61" s="447">
        <v>0</v>
      </c>
      <c r="G61" s="448">
        <v>1</v>
      </c>
      <c r="H61" s="448">
        <v>0.01</v>
      </c>
      <c r="I61" s="441" t="s">
        <v>35</v>
      </c>
      <c r="J61" s="459" t="s">
        <v>3526</v>
      </c>
      <c r="K61" s="53" t="s">
        <v>244</v>
      </c>
      <c r="L61" s="9" t="s">
        <v>245</v>
      </c>
      <c r="M61" s="265" t="s">
        <v>160</v>
      </c>
      <c r="N61" s="53"/>
    </row>
    <row r="62" spans="1:14" ht="43.5" x14ac:dyDescent="0.35">
      <c r="A62" s="189" t="s">
        <v>140</v>
      </c>
      <c r="B62" s="189" t="s">
        <v>2875</v>
      </c>
      <c r="C62" s="4" t="s">
        <v>2876</v>
      </c>
      <c r="D62" s="189" t="s">
        <v>2875</v>
      </c>
      <c r="E62" s="189" t="s">
        <v>2877</v>
      </c>
      <c r="F62" s="447">
        <v>0</v>
      </c>
      <c r="G62" s="448">
        <v>1</v>
      </c>
      <c r="H62" s="448">
        <v>0.01</v>
      </c>
      <c r="I62" s="441" t="s">
        <v>35</v>
      </c>
      <c r="J62" s="441" t="s">
        <v>3481</v>
      </c>
      <c r="K62" s="53" t="s">
        <v>246</v>
      </c>
      <c r="L62" s="9" t="s">
        <v>247</v>
      </c>
      <c r="M62" s="265" t="s">
        <v>160</v>
      </c>
      <c r="N62" s="53"/>
    </row>
    <row r="63" spans="1:14" ht="43.5" x14ac:dyDescent="0.35">
      <c r="A63" s="189" t="s">
        <v>140</v>
      </c>
      <c r="B63" s="189" t="s">
        <v>142</v>
      </c>
      <c r="C63" s="4" t="s">
        <v>455</v>
      </c>
      <c r="D63" s="189" t="s">
        <v>142</v>
      </c>
      <c r="E63" s="189" t="s">
        <v>2302</v>
      </c>
      <c r="F63" s="447">
        <v>0</v>
      </c>
      <c r="G63" s="448">
        <v>1</v>
      </c>
      <c r="H63" s="448">
        <v>0.01</v>
      </c>
      <c r="I63" s="441" t="s">
        <v>35</v>
      </c>
      <c r="J63" s="441" t="s">
        <v>3482</v>
      </c>
      <c r="K63" s="53" t="s">
        <v>248</v>
      </c>
      <c r="L63" s="9" t="s">
        <v>249</v>
      </c>
      <c r="M63" s="265" t="s">
        <v>160</v>
      </c>
      <c r="N63" s="53"/>
    </row>
    <row r="64" spans="1:14" ht="29" x14ac:dyDescent="0.35">
      <c r="A64" s="189" t="s">
        <v>140</v>
      </c>
      <c r="B64" s="189" t="s">
        <v>141</v>
      </c>
      <c r="C64" s="4" t="s">
        <v>2908</v>
      </c>
      <c r="D64" s="189" t="s">
        <v>141</v>
      </c>
      <c r="E64" s="189" t="s">
        <v>2301</v>
      </c>
      <c r="F64" s="447">
        <v>0</v>
      </c>
      <c r="G64" s="448">
        <v>1</v>
      </c>
      <c r="H64" s="448">
        <v>0.01</v>
      </c>
      <c r="I64" s="441" t="s">
        <v>35</v>
      </c>
      <c r="J64" s="441" t="s">
        <v>3483</v>
      </c>
      <c r="K64" s="53" t="s">
        <v>250</v>
      </c>
      <c r="L64" s="9" t="s">
        <v>251</v>
      </c>
      <c r="M64" s="265" t="s">
        <v>160</v>
      </c>
      <c r="N64" s="53"/>
    </row>
    <row r="65" spans="1:14" ht="29" x14ac:dyDescent="0.35">
      <c r="A65" s="189" t="s">
        <v>140</v>
      </c>
      <c r="B65" s="183" t="s">
        <v>3522</v>
      </c>
      <c r="C65" s="4" t="s">
        <v>456</v>
      </c>
      <c r="D65" s="183" t="s">
        <v>3522</v>
      </c>
      <c r="E65" s="189" t="s">
        <v>2300</v>
      </c>
      <c r="F65" s="447">
        <v>0</v>
      </c>
      <c r="G65" s="448">
        <v>1</v>
      </c>
      <c r="H65" s="448">
        <v>1.01</v>
      </c>
      <c r="I65" s="441" t="s">
        <v>35</v>
      </c>
      <c r="J65" s="459" t="s">
        <v>3527</v>
      </c>
      <c r="K65" s="53"/>
      <c r="L65" s="9" t="s">
        <v>2800</v>
      </c>
      <c r="M65" s="265" t="s">
        <v>160</v>
      </c>
      <c r="N65" s="53"/>
    </row>
    <row r="66" spans="1:14" ht="43.5" x14ac:dyDescent="0.35">
      <c r="A66" s="189" t="s">
        <v>140</v>
      </c>
      <c r="B66" s="189" t="s">
        <v>2489</v>
      </c>
      <c r="C66" s="4" t="s">
        <v>2490</v>
      </c>
      <c r="D66" s="189" t="s">
        <v>2489</v>
      </c>
      <c r="E66" s="189" t="s">
        <v>2491</v>
      </c>
      <c r="F66" s="447">
        <v>0</v>
      </c>
      <c r="G66" s="448">
        <v>1</v>
      </c>
      <c r="H66" s="448">
        <v>0.01</v>
      </c>
      <c r="I66" s="441" t="s">
        <v>2492</v>
      </c>
      <c r="J66" s="441" t="s">
        <v>3484</v>
      </c>
      <c r="K66" s="53"/>
      <c r="L66" s="9" t="s">
        <v>2795</v>
      </c>
      <c r="M66" s="264" t="s">
        <v>2493</v>
      </c>
      <c r="N66" s="53"/>
    </row>
    <row r="67" spans="1:14" ht="43.5" x14ac:dyDescent="0.35">
      <c r="A67" s="190" t="s">
        <v>2532</v>
      </c>
      <c r="B67" s="190" t="s">
        <v>2536</v>
      </c>
      <c r="C67" s="4" t="s">
        <v>303</v>
      </c>
      <c r="D67" s="190" t="s">
        <v>2535</v>
      </c>
      <c r="E67" s="189" t="s">
        <v>2299</v>
      </c>
      <c r="F67" s="439">
        <v>0</v>
      </c>
      <c r="G67" s="439">
        <v>1</v>
      </c>
      <c r="H67" s="439">
        <v>0.01</v>
      </c>
      <c r="I67" s="443" t="s">
        <v>59</v>
      </c>
      <c r="J67" s="443" t="s">
        <v>3485</v>
      </c>
      <c r="K67" s="9" t="s">
        <v>256</v>
      </c>
      <c r="L67" s="9" t="s">
        <v>257</v>
      </c>
      <c r="M67" s="265" t="s">
        <v>160</v>
      </c>
      <c r="N67" s="9"/>
    </row>
    <row r="68" spans="1:14" ht="43.5" x14ac:dyDescent="0.35">
      <c r="A68" s="190" t="s">
        <v>2532</v>
      </c>
      <c r="B68" s="190" t="s">
        <v>2836</v>
      </c>
      <c r="C68" s="4" t="s">
        <v>2835</v>
      </c>
      <c r="D68" s="190" t="s">
        <v>371</v>
      </c>
      <c r="E68" s="189" t="s">
        <v>2833</v>
      </c>
      <c r="F68" s="439">
        <v>0</v>
      </c>
      <c r="G68" s="439">
        <v>1</v>
      </c>
      <c r="H68" s="439">
        <v>0.01</v>
      </c>
      <c r="I68" s="441" t="s">
        <v>2834</v>
      </c>
      <c r="J68" s="443" t="s">
        <v>3486</v>
      </c>
      <c r="K68" s="9" t="s">
        <v>364</v>
      </c>
      <c r="L68" s="9" t="s">
        <v>2796</v>
      </c>
      <c r="M68" s="265" t="s">
        <v>160</v>
      </c>
      <c r="N68" s="9"/>
    </row>
    <row r="69" spans="1:14" ht="43.5" x14ac:dyDescent="0.35">
      <c r="A69" s="190" t="s">
        <v>2532</v>
      </c>
      <c r="B69" s="190" t="s">
        <v>2533</v>
      </c>
      <c r="C69" s="4" t="s">
        <v>2534</v>
      </c>
      <c r="D69" s="190" t="s">
        <v>2537</v>
      </c>
      <c r="E69" s="189" t="s">
        <v>2538</v>
      </c>
      <c r="F69" s="439">
        <v>0</v>
      </c>
      <c r="G69" s="439">
        <v>1</v>
      </c>
      <c r="H69" s="439">
        <v>0.01</v>
      </c>
      <c r="I69" s="441" t="s">
        <v>2539</v>
      </c>
      <c r="J69" s="443" t="s">
        <v>3487</v>
      </c>
      <c r="K69" s="9"/>
      <c r="L69" s="9" t="s">
        <v>2797</v>
      </c>
      <c r="M69" s="265"/>
      <c r="N69" s="9"/>
    </row>
    <row r="70" spans="1:14" ht="29" x14ac:dyDescent="0.35">
      <c r="A70" s="189" t="s">
        <v>10</v>
      </c>
      <c r="B70" s="189" t="s">
        <v>3279</v>
      </c>
      <c r="C70" s="4" t="s">
        <v>2459</v>
      </c>
      <c r="D70" s="189" t="s">
        <v>3279</v>
      </c>
      <c r="E70" s="189" t="s">
        <v>2298</v>
      </c>
      <c r="F70" s="449">
        <v>0</v>
      </c>
      <c r="G70" s="449">
        <v>300</v>
      </c>
      <c r="H70" s="449">
        <v>5</v>
      </c>
      <c r="I70" s="449" t="s">
        <v>145</v>
      </c>
      <c r="J70" s="441" t="s">
        <v>3488</v>
      </c>
      <c r="K70" s="53" t="s">
        <v>254</v>
      </c>
      <c r="L70" s="9" t="s">
        <v>255</v>
      </c>
      <c r="M70" s="266" t="s">
        <v>2434</v>
      </c>
      <c r="N70" s="9" t="s">
        <v>419</v>
      </c>
    </row>
    <row r="71" spans="1:14" ht="29" x14ac:dyDescent="0.35">
      <c r="A71" s="189" t="s">
        <v>10</v>
      </c>
      <c r="B71" s="189" t="s">
        <v>27</v>
      </c>
      <c r="C71" s="4" t="s">
        <v>146</v>
      </c>
      <c r="D71" s="189" t="s">
        <v>27</v>
      </c>
      <c r="E71" s="189" t="s">
        <v>2297</v>
      </c>
      <c r="F71" s="439">
        <v>0</v>
      </c>
      <c r="G71" s="439">
        <v>1</v>
      </c>
      <c r="H71" s="439"/>
      <c r="I71" s="441"/>
      <c r="J71" s="441" t="s">
        <v>3489</v>
      </c>
      <c r="K71" s="9" t="s">
        <v>258</v>
      </c>
      <c r="L71" s="9" t="s">
        <v>259</v>
      </c>
      <c r="M71" s="265" t="s">
        <v>160</v>
      </c>
    </row>
    <row r="72" spans="1:14" ht="43.5" x14ac:dyDescent="0.35">
      <c r="A72" s="190" t="s">
        <v>10</v>
      </c>
      <c r="B72" s="190" t="s">
        <v>2494</v>
      </c>
      <c r="C72" s="4" t="s">
        <v>2496</v>
      </c>
      <c r="D72" s="190" t="s">
        <v>2497</v>
      </c>
      <c r="E72" s="190" t="s">
        <v>2499</v>
      </c>
      <c r="F72" s="449">
        <v>0</v>
      </c>
      <c r="G72" s="449">
        <v>0</v>
      </c>
      <c r="H72" s="449"/>
      <c r="I72" s="441"/>
      <c r="J72" s="441" t="s">
        <v>3452</v>
      </c>
    </row>
    <row r="73" spans="1:14" ht="43.5" x14ac:dyDescent="0.35">
      <c r="A73" s="190" t="s">
        <v>10</v>
      </c>
      <c r="B73" s="190" t="s">
        <v>3116</v>
      </c>
      <c r="C73" s="4" t="s">
        <v>2495</v>
      </c>
      <c r="D73" s="190" t="s">
        <v>2645</v>
      </c>
      <c r="E73" s="190" t="s">
        <v>2498</v>
      </c>
      <c r="F73" s="449">
        <v>0</v>
      </c>
      <c r="G73" s="449">
        <v>1</v>
      </c>
      <c r="H73" s="449">
        <v>1</v>
      </c>
      <c r="I73" s="441" t="s">
        <v>31</v>
      </c>
      <c r="J73" s="441" t="s">
        <v>3117</v>
      </c>
      <c r="K73" s="53" t="s">
        <v>254</v>
      </c>
      <c r="L73" s="9" t="s">
        <v>255</v>
      </c>
    </row>
    <row r="74" spans="1:14" ht="43.5" x14ac:dyDescent="0.35">
      <c r="A74" s="190" t="s">
        <v>10</v>
      </c>
      <c r="B74" s="190" t="s">
        <v>2810</v>
      </c>
      <c r="C74" s="4" t="s">
        <v>2809</v>
      </c>
      <c r="D74" s="190" t="s">
        <v>2810</v>
      </c>
      <c r="E74" s="189" t="s">
        <v>2811</v>
      </c>
      <c r="F74" s="449">
        <v>0</v>
      </c>
      <c r="G74" s="449">
        <v>0</v>
      </c>
      <c r="H74" s="449"/>
      <c r="I74" s="441"/>
      <c r="J74" s="443" t="s">
        <v>3452</v>
      </c>
    </row>
    <row r="75" spans="1:14" ht="29" x14ac:dyDescent="0.35">
      <c r="A75" s="190" t="s">
        <v>10</v>
      </c>
      <c r="B75" s="190" t="s">
        <v>2858</v>
      </c>
      <c r="C75" s="4" t="s">
        <v>2858</v>
      </c>
      <c r="D75" s="190" t="s">
        <v>2858</v>
      </c>
      <c r="E75" s="190" t="s">
        <v>2859</v>
      </c>
      <c r="F75" s="439">
        <v>0</v>
      </c>
      <c r="G75" s="439">
        <v>1</v>
      </c>
      <c r="H75" s="439">
        <v>0.01</v>
      </c>
      <c r="I75" s="441" t="s">
        <v>2860</v>
      </c>
      <c r="J75" s="441">
        <v>0</v>
      </c>
      <c r="K75" s="9" t="s">
        <v>3036</v>
      </c>
    </row>
    <row r="76" spans="1:14" ht="43.5" x14ac:dyDescent="0.35">
      <c r="A76" s="189" t="s">
        <v>10</v>
      </c>
      <c r="B76" s="189" t="s">
        <v>26</v>
      </c>
      <c r="C76" s="4" t="s">
        <v>304</v>
      </c>
      <c r="D76" s="189" t="s">
        <v>26</v>
      </c>
      <c r="E76" s="189" t="s">
        <v>2296</v>
      </c>
      <c r="F76" s="447">
        <v>0</v>
      </c>
      <c r="G76" s="447">
        <v>0.2</v>
      </c>
      <c r="H76" s="453">
        <v>5.0000000000000001E-3</v>
      </c>
      <c r="I76" s="441" t="s">
        <v>148</v>
      </c>
      <c r="J76" s="441" t="s">
        <v>3490</v>
      </c>
      <c r="K76" s="9" t="s">
        <v>260</v>
      </c>
      <c r="L76" s="9" t="s">
        <v>261</v>
      </c>
      <c r="M76" s="266" t="s">
        <v>161</v>
      </c>
    </row>
    <row r="77" spans="1:14" ht="29" x14ac:dyDescent="0.35">
      <c r="A77" s="189" t="s">
        <v>2753</v>
      </c>
      <c r="B77" s="183" t="s">
        <v>335</v>
      </c>
      <c r="C77" s="1" t="s">
        <v>305</v>
      </c>
      <c r="D77" s="189" t="s">
        <v>372</v>
      </c>
      <c r="E77" s="189" t="s">
        <v>2295</v>
      </c>
      <c r="F77" s="448">
        <v>0</v>
      </c>
      <c r="G77" s="448">
        <v>0.4</v>
      </c>
      <c r="H77" s="447">
        <v>0.01</v>
      </c>
      <c r="I77" s="441" t="s">
        <v>33</v>
      </c>
      <c r="J77" s="441" t="s">
        <v>3491</v>
      </c>
      <c r="K77" s="53" t="s">
        <v>262</v>
      </c>
      <c r="L77" s="9" t="s">
        <v>263</v>
      </c>
      <c r="M77" s="265"/>
    </row>
    <row r="78" spans="1:14" s="188" customFormat="1" ht="29" x14ac:dyDescent="0.35">
      <c r="A78" s="60" t="str">
        <f>A$77</f>
        <v>Research and Development</v>
      </c>
      <c r="B78" s="60" t="str">
        <f t="shared" ref="B78:B81" si="0">B$77</f>
        <v>Capital Cost Reduction</v>
      </c>
      <c r="C78" s="189" t="s">
        <v>306</v>
      </c>
      <c r="D78" s="60" t="str">
        <f t="shared" ref="D78:L81" si="1">D$77</f>
        <v>R&amp;D Capital Cost Reductions</v>
      </c>
      <c r="E78" s="4" t="s">
        <v>3363</v>
      </c>
      <c r="F78" s="454">
        <v>0</v>
      </c>
      <c r="G78" s="454">
        <v>0.4</v>
      </c>
      <c r="H78" s="454">
        <v>0.01</v>
      </c>
      <c r="I78" s="455" t="s">
        <v>33</v>
      </c>
      <c r="J78" s="455" t="s">
        <v>3492</v>
      </c>
      <c r="K78" s="60" t="str">
        <f t="shared" si="1"/>
        <v>architectural-design.html#rnd</v>
      </c>
      <c r="L78" s="60" t="str">
        <f t="shared" si="1"/>
        <v>research-and-development.html</v>
      </c>
      <c r="M78" s="265"/>
    </row>
    <row r="79" spans="1:14" s="188" customFormat="1" ht="29" x14ac:dyDescent="0.35">
      <c r="A79" s="60" t="str">
        <f t="shared" ref="A79:A81" si="2">A$77</f>
        <v>Research and Development</v>
      </c>
      <c r="B79" s="60" t="str">
        <f t="shared" si="0"/>
        <v>Capital Cost Reduction</v>
      </c>
      <c r="C79" s="189" t="s">
        <v>307</v>
      </c>
      <c r="D79" s="60" t="str">
        <f t="shared" si="1"/>
        <v>R&amp;D Capital Cost Reductions</v>
      </c>
      <c r="E79" s="4" t="s">
        <v>3364</v>
      </c>
      <c r="F79" s="454">
        <v>0</v>
      </c>
      <c r="G79" s="454">
        <v>0.4</v>
      </c>
      <c r="H79" s="454">
        <v>0.01</v>
      </c>
      <c r="I79" s="455" t="s">
        <v>33</v>
      </c>
      <c r="J79" s="455" t="s">
        <v>3493</v>
      </c>
      <c r="K79" s="60" t="str">
        <f t="shared" si="1"/>
        <v>architectural-design.html#rnd</v>
      </c>
      <c r="L79" s="60" t="str">
        <f t="shared" si="1"/>
        <v>research-and-development.html</v>
      </c>
      <c r="M79" s="265"/>
    </row>
    <row r="80" spans="1:14" s="188" customFormat="1" ht="29" x14ac:dyDescent="0.35">
      <c r="A80" s="60" t="str">
        <f t="shared" si="2"/>
        <v>Research and Development</v>
      </c>
      <c r="B80" s="60" t="str">
        <f t="shared" si="0"/>
        <v>Capital Cost Reduction</v>
      </c>
      <c r="C80" s="189" t="s">
        <v>308</v>
      </c>
      <c r="D80" s="60" t="str">
        <f t="shared" si="1"/>
        <v>R&amp;D Capital Cost Reductions</v>
      </c>
      <c r="E80" s="4" t="s">
        <v>3365</v>
      </c>
      <c r="F80" s="454">
        <v>0</v>
      </c>
      <c r="G80" s="454">
        <v>0.4</v>
      </c>
      <c r="H80" s="454">
        <v>0.01</v>
      </c>
      <c r="I80" s="455" t="s">
        <v>33</v>
      </c>
      <c r="J80" s="455" t="s">
        <v>3494</v>
      </c>
      <c r="K80" s="60" t="str">
        <f t="shared" si="1"/>
        <v>architectural-design.html#rnd</v>
      </c>
      <c r="L80" s="60" t="str">
        <f t="shared" si="1"/>
        <v>research-and-development.html</v>
      </c>
      <c r="M80" s="265"/>
    </row>
    <row r="81" spans="1:13" s="188" customFormat="1" ht="43.5" x14ac:dyDescent="0.35">
      <c r="A81" s="60" t="str">
        <f t="shared" si="2"/>
        <v>Research and Development</v>
      </c>
      <c r="B81" s="60" t="str">
        <f t="shared" si="0"/>
        <v>Capital Cost Reduction</v>
      </c>
      <c r="C81" s="190" t="s">
        <v>309</v>
      </c>
      <c r="D81" s="60" t="str">
        <f t="shared" si="1"/>
        <v>R&amp;D Capital Cost Reductions</v>
      </c>
      <c r="E81" s="4" t="s">
        <v>3366</v>
      </c>
      <c r="F81" s="454">
        <v>0</v>
      </c>
      <c r="G81" s="454">
        <v>0.4</v>
      </c>
      <c r="H81" s="454">
        <v>0.01</v>
      </c>
      <c r="I81" s="455" t="s">
        <v>33</v>
      </c>
      <c r="J81" s="455" t="s">
        <v>3495</v>
      </c>
      <c r="K81" s="60" t="str">
        <f t="shared" si="1"/>
        <v>architectural-design.html#rnd</v>
      </c>
      <c r="L81" s="60" t="str">
        <f t="shared" si="1"/>
        <v>research-and-development.html</v>
      </c>
      <c r="M81" s="265"/>
    </row>
    <row r="82" spans="1:13" ht="43.5" x14ac:dyDescent="0.35">
      <c r="A82" s="190" t="s">
        <v>2753</v>
      </c>
      <c r="B82" s="190" t="s">
        <v>2906</v>
      </c>
      <c r="C82" s="4" t="s">
        <v>2907</v>
      </c>
      <c r="D82" s="190" t="s">
        <v>2906</v>
      </c>
      <c r="E82" s="57" t="s">
        <v>2909</v>
      </c>
      <c r="F82" s="448">
        <v>0</v>
      </c>
      <c r="G82" s="448">
        <v>1</v>
      </c>
      <c r="H82" s="447">
        <v>0.01</v>
      </c>
      <c r="I82" s="441" t="s">
        <v>35</v>
      </c>
      <c r="J82" s="441" t="s">
        <v>3496</v>
      </c>
      <c r="K82" s="9" t="s">
        <v>2912</v>
      </c>
      <c r="L82" s="9" t="s">
        <v>2911</v>
      </c>
      <c r="M82" s="266" t="s">
        <v>2910</v>
      </c>
    </row>
    <row r="83" spans="1:13" ht="29" x14ac:dyDescent="0.35">
      <c r="A83" s="189" t="s">
        <v>2753</v>
      </c>
      <c r="B83" s="183" t="s">
        <v>349</v>
      </c>
      <c r="C83" s="4" t="s">
        <v>310</v>
      </c>
      <c r="D83" s="189" t="s">
        <v>373</v>
      </c>
      <c r="E83" s="189" t="s">
        <v>2294</v>
      </c>
      <c r="F83" s="448">
        <v>0</v>
      </c>
      <c r="G83" s="448">
        <v>0.4</v>
      </c>
      <c r="H83" s="447">
        <v>0.01</v>
      </c>
      <c r="I83" s="441" t="s">
        <v>34</v>
      </c>
      <c r="J83" s="441" t="s">
        <v>3497</v>
      </c>
      <c r="K83" s="53" t="s">
        <v>262</v>
      </c>
      <c r="L83" s="9" t="s">
        <v>263</v>
      </c>
    </row>
    <row r="84" spans="1:13" ht="29" x14ac:dyDescent="0.35">
      <c r="A84" s="5" t="str">
        <f>A$83</f>
        <v>Research and Development</v>
      </c>
      <c r="B84" s="5" t="str">
        <f>B$83</f>
        <v>Fuel Use Reduction</v>
      </c>
      <c r="C84" s="4" t="s">
        <v>311</v>
      </c>
      <c r="D84" s="5" t="str">
        <f t="shared" ref="D84:L87" si="3">D$83</f>
        <v>R&amp;D Fuel Use Reductions</v>
      </c>
      <c r="E84" s="4" t="s">
        <v>3367</v>
      </c>
      <c r="F84" s="456">
        <v>0</v>
      </c>
      <c r="G84" s="456">
        <v>0.4</v>
      </c>
      <c r="H84" s="456">
        <v>0.01</v>
      </c>
      <c r="I84" s="455" t="s">
        <v>34</v>
      </c>
      <c r="J84" s="455" t="s">
        <v>3498</v>
      </c>
      <c r="K84" s="5" t="str">
        <f t="shared" si="3"/>
        <v>architectural-design.html#rnd</v>
      </c>
      <c r="L84" s="5" t="str">
        <f t="shared" si="3"/>
        <v>research-and-development.html</v>
      </c>
    </row>
    <row r="85" spans="1:13" ht="29" x14ac:dyDescent="0.35">
      <c r="A85" s="5" t="str">
        <f t="shared" ref="A85:B87" si="4">A$83</f>
        <v>Research and Development</v>
      </c>
      <c r="B85" s="5" t="str">
        <f t="shared" si="4"/>
        <v>Fuel Use Reduction</v>
      </c>
      <c r="C85" s="4" t="s">
        <v>312</v>
      </c>
      <c r="D85" s="5" t="str">
        <f t="shared" si="3"/>
        <v>R&amp;D Fuel Use Reductions</v>
      </c>
      <c r="E85" s="4" t="s">
        <v>3368</v>
      </c>
      <c r="F85" s="456">
        <v>0</v>
      </c>
      <c r="G85" s="456">
        <v>0.4</v>
      </c>
      <c r="H85" s="456">
        <v>0.01</v>
      </c>
      <c r="I85" s="455" t="s">
        <v>34</v>
      </c>
      <c r="J85" s="455" t="s">
        <v>3499</v>
      </c>
      <c r="K85" s="5" t="str">
        <f t="shared" si="3"/>
        <v>architectural-design.html#rnd</v>
      </c>
      <c r="L85" s="5" t="str">
        <f t="shared" si="3"/>
        <v>research-and-development.html</v>
      </c>
    </row>
    <row r="86" spans="1:13" ht="29" x14ac:dyDescent="0.35">
      <c r="A86" s="5" t="str">
        <f t="shared" si="4"/>
        <v>Research and Development</v>
      </c>
      <c r="B86" s="5" t="str">
        <f t="shared" si="4"/>
        <v>Fuel Use Reduction</v>
      </c>
      <c r="C86" s="4" t="s">
        <v>313</v>
      </c>
      <c r="D86" s="5" t="str">
        <f t="shared" si="3"/>
        <v>R&amp;D Fuel Use Reductions</v>
      </c>
      <c r="E86" s="4" t="s">
        <v>3369</v>
      </c>
      <c r="F86" s="456">
        <v>0</v>
      </c>
      <c r="G86" s="456">
        <v>0.4</v>
      </c>
      <c r="H86" s="456">
        <v>0.01</v>
      </c>
      <c r="I86" s="455" t="s">
        <v>34</v>
      </c>
      <c r="J86" s="455" t="s">
        <v>3500</v>
      </c>
      <c r="K86" s="5" t="str">
        <f t="shared" si="3"/>
        <v>architectural-design.html#rnd</v>
      </c>
      <c r="L86" s="5" t="str">
        <f t="shared" si="3"/>
        <v>research-and-development.html</v>
      </c>
    </row>
    <row r="87" spans="1:13" ht="43.5" x14ac:dyDescent="0.35">
      <c r="A87" s="5" t="str">
        <f t="shared" si="4"/>
        <v>Research and Development</v>
      </c>
      <c r="B87" s="5" t="str">
        <f t="shared" si="4"/>
        <v>Fuel Use Reduction</v>
      </c>
      <c r="C87" s="4" t="s">
        <v>314</v>
      </c>
      <c r="D87" s="5" t="str">
        <f t="shared" si="3"/>
        <v>R&amp;D Fuel Use Reductions</v>
      </c>
      <c r="E87" s="4" t="s">
        <v>3370</v>
      </c>
      <c r="F87" s="456">
        <v>0</v>
      </c>
      <c r="G87" s="456">
        <v>0.4</v>
      </c>
      <c r="H87" s="456">
        <v>0.01</v>
      </c>
      <c r="I87" s="455" t="s">
        <v>34</v>
      </c>
      <c r="J87" s="455" t="s">
        <v>3501</v>
      </c>
      <c r="K87" s="5" t="str">
        <f t="shared" si="3"/>
        <v>architectural-design.html#rnd</v>
      </c>
      <c r="L87" s="5" t="str">
        <f t="shared" si="3"/>
        <v>research-and-development.html</v>
      </c>
    </row>
    <row r="88" spans="1:13" ht="43.5" x14ac:dyDescent="0.35">
      <c r="A88" s="4" t="s">
        <v>2927</v>
      </c>
      <c r="B88" s="4" t="s">
        <v>2928</v>
      </c>
      <c r="C88" s="4" t="s">
        <v>2932</v>
      </c>
      <c r="D88" s="183"/>
      <c r="E88" s="4" t="s">
        <v>2929</v>
      </c>
      <c r="F88" s="448">
        <v>-0.08</v>
      </c>
      <c r="G88" s="448">
        <v>0.02</v>
      </c>
      <c r="H88" s="450">
        <v>1E-3</v>
      </c>
      <c r="I88" s="449" t="s">
        <v>2936</v>
      </c>
      <c r="J88" s="449" t="s">
        <v>3502</v>
      </c>
      <c r="K88" s="4"/>
      <c r="L88" s="7"/>
      <c r="M88" s="339" t="s">
        <v>2930</v>
      </c>
    </row>
    <row r="89" spans="1:13" ht="29" x14ac:dyDescent="0.35">
      <c r="A89" s="4" t="s">
        <v>3074</v>
      </c>
      <c r="B89" s="4" t="s">
        <v>3075</v>
      </c>
      <c r="C89" s="4" t="s">
        <v>3082</v>
      </c>
      <c r="D89" s="183"/>
      <c r="E89" s="189" t="s">
        <v>3120</v>
      </c>
      <c r="F89" s="449">
        <v>0</v>
      </c>
      <c r="G89" s="449">
        <v>10</v>
      </c>
      <c r="H89" s="449">
        <v>1</v>
      </c>
      <c r="I89" s="449" t="s">
        <v>3049</v>
      </c>
      <c r="J89" s="449" t="s">
        <v>3503</v>
      </c>
      <c r="K89" s="4" t="s">
        <v>3050</v>
      </c>
    </row>
    <row r="90" spans="1:13" ht="29" x14ac:dyDescent="0.35">
      <c r="A90" s="4" t="s">
        <v>3074</v>
      </c>
      <c r="B90" s="4" t="s">
        <v>3076</v>
      </c>
      <c r="C90" s="4" t="s">
        <v>3083</v>
      </c>
      <c r="D90" s="183"/>
      <c r="E90" s="189" t="s">
        <v>3121</v>
      </c>
      <c r="F90" s="449">
        <v>0</v>
      </c>
      <c r="G90" s="449">
        <v>10</v>
      </c>
      <c r="H90" s="449">
        <v>1</v>
      </c>
      <c r="I90" s="449" t="s">
        <v>3049</v>
      </c>
      <c r="J90" s="455" t="s">
        <v>3503</v>
      </c>
      <c r="K90" s="5" t="str">
        <f t="shared" ref="K90:K97" si="5">K$89</f>
        <v>io-model.html</v>
      </c>
      <c r="L90" s="279"/>
    </row>
    <row r="91" spans="1:13" ht="29" x14ac:dyDescent="0.35">
      <c r="A91" s="4" t="s">
        <v>3074</v>
      </c>
      <c r="B91" s="4" t="s">
        <v>481</v>
      </c>
      <c r="C91" s="4" t="s">
        <v>3084</v>
      </c>
      <c r="D91" s="183"/>
      <c r="E91" s="189" t="s">
        <v>3122</v>
      </c>
      <c r="F91" s="449">
        <v>0</v>
      </c>
      <c r="G91" s="449">
        <v>10</v>
      </c>
      <c r="H91" s="449">
        <v>1</v>
      </c>
      <c r="I91" s="449" t="s">
        <v>3049</v>
      </c>
      <c r="J91" s="455" t="s">
        <v>3503</v>
      </c>
      <c r="K91" s="5" t="str">
        <f t="shared" si="5"/>
        <v>io-model.html</v>
      </c>
    </row>
    <row r="92" spans="1:13" ht="29" x14ac:dyDescent="0.35">
      <c r="A92" s="4" t="s">
        <v>3074</v>
      </c>
      <c r="B92" s="4" t="s">
        <v>3077</v>
      </c>
      <c r="C92" s="4" t="s">
        <v>3085</v>
      </c>
      <c r="D92" s="183"/>
      <c r="E92" s="189" t="s">
        <v>3123</v>
      </c>
      <c r="F92" s="449">
        <v>0</v>
      </c>
      <c r="G92" s="449">
        <v>10</v>
      </c>
      <c r="H92" s="449">
        <v>1</v>
      </c>
      <c r="I92" s="449" t="s">
        <v>3049</v>
      </c>
      <c r="J92" s="455" t="s">
        <v>3503</v>
      </c>
      <c r="K92" s="5" t="str">
        <f t="shared" si="5"/>
        <v>io-model.html</v>
      </c>
    </row>
    <row r="93" spans="1:13" ht="43.5" x14ac:dyDescent="0.35">
      <c r="A93" s="4" t="s">
        <v>3074</v>
      </c>
      <c r="B93" s="4" t="s">
        <v>3078</v>
      </c>
      <c r="C93" s="4" t="s">
        <v>3086</v>
      </c>
      <c r="D93" s="183"/>
      <c r="E93" s="189" t="s">
        <v>3124</v>
      </c>
      <c r="F93" s="449">
        <v>0</v>
      </c>
      <c r="G93" s="449">
        <v>10</v>
      </c>
      <c r="H93" s="449">
        <v>1</v>
      </c>
      <c r="I93" s="449" t="s">
        <v>3049</v>
      </c>
      <c r="J93" s="455" t="s">
        <v>3503</v>
      </c>
      <c r="K93" s="5" t="str">
        <f t="shared" si="5"/>
        <v>io-model.html</v>
      </c>
    </row>
    <row r="94" spans="1:13" ht="29" x14ac:dyDescent="0.35">
      <c r="A94" s="4" t="s">
        <v>3074</v>
      </c>
      <c r="B94" s="4" t="s">
        <v>277</v>
      </c>
      <c r="C94" s="4" t="s">
        <v>3087</v>
      </c>
      <c r="D94" s="183"/>
      <c r="E94" s="189" t="s">
        <v>3125</v>
      </c>
      <c r="F94" s="449">
        <v>0</v>
      </c>
      <c r="G94" s="449">
        <v>10</v>
      </c>
      <c r="H94" s="449">
        <v>1</v>
      </c>
      <c r="I94" s="449" t="s">
        <v>3049</v>
      </c>
      <c r="J94" s="455" t="s">
        <v>3503</v>
      </c>
      <c r="K94" s="5" t="str">
        <f t="shared" si="5"/>
        <v>io-model.html</v>
      </c>
    </row>
    <row r="95" spans="1:13" ht="29" x14ac:dyDescent="0.35">
      <c r="A95" s="4" t="s">
        <v>3074</v>
      </c>
      <c r="B95" s="4" t="s">
        <v>3079</v>
      </c>
      <c r="C95" s="4" t="s">
        <v>3088</v>
      </c>
      <c r="D95" s="183"/>
      <c r="E95" s="189" t="s">
        <v>3126</v>
      </c>
      <c r="F95" s="449">
        <v>0</v>
      </c>
      <c r="G95" s="449">
        <v>10</v>
      </c>
      <c r="H95" s="449">
        <v>1</v>
      </c>
      <c r="I95" s="449" t="s">
        <v>3049</v>
      </c>
      <c r="J95" s="455" t="s">
        <v>3503</v>
      </c>
      <c r="K95" s="5" t="str">
        <f t="shared" si="5"/>
        <v>io-model.html</v>
      </c>
    </row>
    <row r="96" spans="1:13" ht="29" x14ac:dyDescent="0.35">
      <c r="A96" s="4" t="s">
        <v>3074</v>
      </c>
      <c r="B96" s="4" t="s">
        <v>3080</v>
      </c>
      <c r="C96" s="4" t="s">
        <v>3089</v>
      </c>
      <c r="D96" s="183"/>
      <c r="E96" s="189" t="s">
        <v>3127</v>
      </c>
      <c r="F96" s="449">
        <v>0</v>
      </c>
      <c r="G96" s="449">
        <v>10</v>
      </c>
      <c r="H96" s="449">
        <v>1</v>
      </c>
      <c r="I96" s="449" t="s">
        <v>3049</v>
      </c>
      <c r="J96" s="455" t="s">
        <v>3503</v>
      </c>
      <c r="K96" s="5" t="str">
        <f t="shared" si="5"/>
        <v>io-model.html</v>
      </c>
    </row>
    <row r="97" spans="1:11" ht="43.5" x14ac:dyDescent="0.35">
      <c r="A97" s="4" t="s">
        <v>3074</v>
      </c>
      <c r="B97" s="4" t="s">
        <v>3081</v>
      </c>
      <c r="C97" s="4" t="s">
        <v>3090</v>
      </c>
      <c r="D97" s="183"/>
      <c r="E97" s="189" t="s">
        <v>3128</v>
      </c>
      <c r="F97" s="449">
        <v>0</v>
      </c>
      <c r="G97" s="449">
        <v>10</v>
      </c>
      <c r="H97" s="449">
        <v>1</v>
      </c>
      <c r="I97" s="449" t="s">
        <v>3049</v>
      </c>
      <c r="J97" s="455" t="s">
        <v>3503</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3" activePane="bottomLeft" state="frozen"/>
      <selection pane="bottomLeft" activeCell="C962" sqref="C962"/>
    </sheetView>
  </sheetViews>
  <sheetFormatPr defaultColWidth="9.1796875" defaultRowHeight="14.5" x14ac:dyDescent="0.35"/>
  <cols>
    <col min="1" max="1" width="30" style="62" customWidth="1"/>
    <col min="2" max="2" width="23.26953125" style="62" customWidth="1"/>
    <col min="3" max="3" width="42.453125" style="364" customWidth="1"/>
    <col min="4" max="4" width="21.81640625" style="4" customWidth="1"/>
    <col min="5" max="5" width="22" style="4" customWidth="1"/>
    <col min="6" max="6" width="46.81640625" style="4" customWidth="1"/>
    <col min="7" max="7" width="20.54296875" style="4" customWidth="1"/>
    <col min="8" max="8" width="19.453125" style="50" customWidth="1"/>
    <col min="9" max="9" width="21.26953125" style="4" customWidth="1"/>
    <col min="10" max="10" width="19.453125" style="351"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196" customWidth="1"/>
    <col min="19" max="16384" width="9.1796875" style="4"/>
  </cols>
  <sheetData>
    <row r="1" spans="1:18" ht="29" x14ac:dyDescent="0.3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35">
      <c r="A2" s="340" t="str">
        <f>INDEX('Policy Characteristics'!A:A,MATCH($C2,'Policy Characteristics'!$C:$C,0))</f>
        <v>Transportation</v>
      </c>
      <c r="B2" s="340" t="str">
        <f>INDEX('Policy Characteristics'!B:B,MATCH($C2,'Policy Characteristics'!$C:$C,0))</f>
        <v>Conventional Pollutant Standards</v>
      </c>
      <c r="C2" s="341" t="s">
        <v>2428</v>
      </c>
      <c r="D2" s="2" t="s">
        <v>39</v>
      </c>
      <c r="E2" s="2" t="s">
        <v>2249</v>
      </c>
      <c r="F2" s="2" t="s">
        <v>39</v>
      </c>
      <c r="G2" s="2" t="s">
        <v>2475</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3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3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3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3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2347</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3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3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3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3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3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3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2475</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3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3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3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3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2347</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3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3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3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3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3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3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2475</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3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3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3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3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2347</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3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3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3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3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3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3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2475</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3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3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3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3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2347</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3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3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3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3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3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3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2475</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3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3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3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3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2347</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3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3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3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3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3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3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2475</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3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3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3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3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2347</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3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3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3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3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3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3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2508</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3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2504</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3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3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3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3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3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3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3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3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3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3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3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3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3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3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3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3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3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3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3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3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3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3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3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3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3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3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3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3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3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3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3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3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3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3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3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3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3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3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2549</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3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3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3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3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3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3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3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3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3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3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3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3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3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3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3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3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3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3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3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3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3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3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3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3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3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2541</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x14ac:dyDescent="0.3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3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3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3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3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x14ac:dyDescent="0.3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3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3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3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3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x14ac:dyDescent="0.3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3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3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3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3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x14ac:dyDescent="0.3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3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3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3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3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3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x14ac:dyDescent="0.3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3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3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3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3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3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x14ac:dyDescent="0.3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3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3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3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3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3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3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3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3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3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2515</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3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3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3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3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3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3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3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3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3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29" x14ac:dyDescent="0.3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3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3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3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3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3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3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3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2474</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3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3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3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3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3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2847</v>
      </c>
      <c r="E185" s="53"/>
      <c r="F185" s="9" t="s">
        <v>2524</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29" x14ac:dyDescent="0.3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2848</v>
      </c>
      <c r="E186" s="53"/>
      <c r="F186" s="9" t="s">
        <v>2672</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x14ac:dyDescent="0.3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2849</v>
      </c>
      <c r="E187" s="53"/>
      <c r="F187" s="9" t="s">
        <v>2526</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3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3167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29" x14ac:dyDescent="0.3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3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3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3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3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3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3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3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2474</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3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3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3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3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3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2847</v>
      </c>
      <c r="E201" s="53"/>
      <c r="F201" s="9" t="s">
        <v>2524</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29" x14ac:dyDescent="0.3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2848</v>
      </c>
      <c r="E202" s="53"/>
      <c r="F202" s="9" t="s">
        <v>2672</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x14ac:dyDescent="0.3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2849</v>
      </c>
      <c r="E203" s="53"/>
      <c r="F203" s="9" t="s">
        <v>2526</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3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2837</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3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3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29" x14ac:dyDescent="0.3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3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3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3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3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3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3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3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2474</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3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3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3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3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3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2847</v>
      </c>
      <c r="E219" s="53"/>
      <c r="F219" s="9" t="s">
        <v>2524</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29" x14ac:dyDescent="0.3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2848</v>
      </c>
      <c r="E220" s="53"/>
      <c r="F220" s="9" t="s">
        <v>2672</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x14ac:dyDescent="0.3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2849</v>
      </c>
      <c r="E221" s="53"/>
      <c r="F221" s="9" t="s">
        <v>2526</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3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3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3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29" x14ac:dyDescent="0.3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3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3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3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3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3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3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3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2474</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3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3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3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3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3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2847</v>
      </c>
      <c r="E237" s="53"/>
      <c r="F237" s="9" t="s">
        <v>2524</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29" x14ac:dyDescent="0.3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2848</v>
      </c>
      <c r="E238" s="53"/>
      <c r="F238" s="9" t="s">
        <v>2672</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x14ac:dyDescent="0.3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2849</v>
      </c>
      <c r="E239" s="53"/>
      <c r="F239" s="9" t="s">
        <v>2526</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3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3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3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3166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29" x14ac:dyDescent="0.3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3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3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3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3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3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3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3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2474</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3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3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3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3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3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2847</v>
      </c>
      <c r="E255" s="53"/>
      <c r="F255" s="9" t="s">
        <v>2524</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29" x14ac:dyDescent="0.3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2848</v>
      </c>
      <c r="E256" s="53"/>
      <c r="F256" s="9" t="s">
        <v>2672</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x14ac:dyDescent="0.3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2849</v>
      </c>
      <c r="E257" s="53"/>
      <c r="F257" s="9" t="s">
        <v>2526</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3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29" x14ac:dyDescent="0.3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3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3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3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3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3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3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3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2474</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3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3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3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3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3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2847</v>
      </c>
      <c r="E271" s="53"/>
      <c r="F271" s="9" t="s">
        <v>2524</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29" x14ac:dyDescent="0.3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2848</v>
      </c>
      <c r="E272" s="53"/>
      <c r="F272" s="9" t="s">
        <v>2672</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x14ac:dyDescent="0.3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2849</v>
      </c>
      <c r="E273" s="53"/>
      <c r="F273" s="9" t="s">
        <v>2526</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3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3506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3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3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3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3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29" x14ac:dyDescent="0.3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29" x14ac:dyDescent="0.3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29" x14ac:dyDescent="0.3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3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3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3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3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3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3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3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3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3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3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3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3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3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3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3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3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3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3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3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3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3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3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3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3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3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3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3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3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3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3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3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2847</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3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2847</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3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2847</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29" x14ac:dyDescent="0.3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2848</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29" x14ac:dyDescent="0.3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2848</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29" x14ac:dyDescent="0.3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2848</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x14ac:dyDescent="0.3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2849</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x14ac:dyDescent="0.3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2849</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x14ac:dyDescent="0.3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2849</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3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2364</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3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3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3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3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2893</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3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3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3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3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3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3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3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3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3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3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2847</v>
      </c>
      <c r="E335" s="53"/>
      <c r="F335" s="9" t="s">
        <v>2524</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29" x14ac:dyDescent="0.3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2848</v>
      </c>
      <c r="E336" s="53"/>
      <c r="F336" s="9" t="s">
        <v>2672</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x14ac:dyDescent="0.3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2849</v>
      </c>
      <c r="E337" s="53"/>
      <c r="F337" s="9" t="s">
        <v>2526</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3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3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3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3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3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3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3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3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3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3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3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2847</v>
      </c>
      <c r="E348" s="53"/>
      <c r="F348" s="9" t="s">
        <v>2524</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29" x14ac:dyDescent="0.3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2848</v>
      </c>
      <c r="E349" s="53"/>
      <c r="F349" s="9" t="s">
        <v>2672</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x14ac:dyDescent="0.3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2849</v>
      </c>
      <c r="E350" s="53"/>
      <c r="F350" s="9" t="s">
        <v>2526</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29" x14ac:dyDescent="0.3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3344</v>
      </c>
      <c r="D351" s="271" t="s">
        <v>3209</v>
      </c>
      <c r="E351" s="272"/>
      <c r="F351" s="188" t="s">
        <v>3234</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3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3210</v>
      </c>
      <c r="E352" s="272"/>
      <c r="F352" s="188" t="s">
        <v>2861</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x14ac:dyDescent="0.3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3211</v>
      </c>
      <c r="E353" s="272"/>
      <c r="F353" s="188" t="s">
        <v>3175</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29" x14ac:dyDescent="0.3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3212</v>
      </c>
      <c r="E354" s="272"/>
      <c r="F354" s="188" t="s">
        <v>3176</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29" x14ac:dyDescent="0.3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3213</v>
      </c>
      <c r="E355" s="272"/>
      <c r="F355" s="188" t="s">
        <v>3177</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29" x14ac:dyDescent="0.3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3214</v>
      </c>
      <c r="E356" s="272"/>
      <c r="F356" s="188" t="s">
        <v>3178</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3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3215</v>
      </c>
      <c r="E357" s="272"/>
      <c r="F357" s="188" t="s">
        <v>3179</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29" x14ac:dyDescent="0.3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3216</v>
      </c>
      <c r="E358" s="272"/>
      <c r="F358" s="188" t="s">
        <v>3180</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29" x14ac:dyDescent="0.3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3217</v>
      </c>
      <c r="E359" s="272"/>
      <c r="F359" s="188" t="s">
        <v>3181</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3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3218</v>
      </c>
      <c r="E360" s="272"/>
      <c r="F360" s="188" t="s">
        <v>2659</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29" x14ac:dyDescent="0.3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3219</v>
      </c>
      <c r="E361" s="272"/>
      <c r="F361" s="188" t="s">
        <v>3182</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29" x14ac:dyDescent="0.3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3220</v>
      </c>
      <c r="E362" s="272"/>
      <c r="F362" s="188" t="s">
        <v>3183</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3.5" x14ac:dyDescent="0.3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3221</v>
      </c>
      <c r="E363" s="272"/>
      <c r="F363" s="188" t="s">
        <v>3184</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3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3222</v>
      </c>
      <c r="E364" s="272"/>
      <c r="F364" s="188" t="s">
        <v>2660</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3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3223</v>
      </c>
      <c r="E365" s="272"/>
      <c r="F365" s="188" t="s">
        <v>3185</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3.5" x14ac:dyDescent="0.3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3224</v>
      </c>
      <c r="E366" s="272"/>
      <c r="F366" s="188" t="s">
        <v>3186</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29" x14ac:dyDescent="0.3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3225</v>
      </c>
      <c r="E367" s="272"/>
      <c r="F367" s="188" t="s">
        <v>3187</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29" x14ac:dyDescent="0.3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3226</v>
      </c>
      <c r="E368" s="272"/>
      <c r="F368" s="188" t="s">
        <v>3188</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3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3227</v>
      </c>
      <c r="E369" s="272"/>
      <c r="F369" s="188" t="s">
        <v>3189</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3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3228</v>
      </c>
      <c r="E370" s="272"/>
      <c r="F370" s="188" t="s">
        <v>3190</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3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3229</v>
      </c>
      <c r="E371" s="272"/>
      <c r="F371" s="188" t="s">
        <v>3191</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29" x14ac:dyDescent="0.3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3230</v>
      </c>
      <c r="E372" s="272"/>
      <c r="F372" s="188" t="s">
        <v>3192</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29" x14ac:dyDescent="0.3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3231</v>
      </c>
      <c r="E373" s="272"/>
      <c r="F373" s="188" t="s">
        <v>3193</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3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3232</v>
      </c>
      <c r="E374" s="272"/>
      <c r="F374" s="188" t="s">
        <v>3235</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3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3233</v>
      </c>
      <c r="E375" s="272"/>
      <c r="F375" s="188" t="s">
        <v>3194</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29" x14ac:dyDescent="0.3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3170</v>
      </c>
      <c r="D376" s="271" t="s">
        <v>3209</v>
      </c>
      <c r="E376" s="272" t="s">
        <v>3172</v>
      </c>
      <c r="F376" s="188" t="s">
        <v>3234</v>
      </c>
      <c r="G376" s="53" t="s">
        <v>3173</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29" x14ac:dyDescent="0.3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3209</v>
      </c>
      <c r="E377" s="272" t="s">
        <v>2611</v>
      </c>
      <c r="F377" s="188" t="s">
        <v>3234</v>
      </c>
      <c r="G377" s="53" t="s">
        <v>3174</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29" x14ac:dyDescent="0.3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3210</v>
      </c>
      <c r="E378" s="272" t="s">
        <v>3172</v>
      </c>
      <c r="F378" s="188" t="s">
        <v>2861</v>
      </c>
      <c r="G378" s="53" t="s">
        <v>3173</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3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3210</v>
      </c>
      <c r="E379" s="272" t="s">
        <v>2611</v>
      </c>
      <c r="F379" s="188" t="s">
        <v>2861</v>
      </c>
      <c r="G379" s="53" t="s">
        <v>3174</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29" x14ac:dyDescent="0.3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3211</v>
      </c>
      <c r="E380" s="272" t="s">
        <v>3172</v>
      </c>
      <c r="F380" s="188" t="s">
        <v>3175</v>
      </c>
      <c r="G380" s="53" t="s">
        <v>3173</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x14ac:dyDescent="0.3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3211</v>
      </c>
      <c r="E381" s="272" t="s">
        <v>2611</v>
      </c>
      <c r="F381" s="188" t="s">
        <v>3175</v>
      </c>
      <c r="G381" s="53" t="s">
        <v>3174</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29" x14ac:dyDescent="0.3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3212</v>
      </c>
      <c r="E382" s="272" t="s">
        <v>3172</v>
      </c>
      <c r="F382" s="188" t="s">
        <v>3176</v>
      </c>
      <c r="G382" s="53" t="s">
        <v>3173</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29" x14ac:dyDescent="0.3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3212</v>
      </c>
      <c r="E383" s="272" t="s">
        <v>2611</v>
      </c>
      <c r="F383" s="188" t="s">
        <v>3176</v>
      </c>
      <c r="G383" s="53" t="s">
        <v>3174</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29" x14ac:dyDescent="0.3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3213</v>
      </c>
      <c r="E384" s="272" t="s">
        <v>3172</v>
      </c>
      <c r="F384" s="188" t="s">
        <v>3177</v>
      </c>
      <c r="G384" s="53" t="s">
        <v>3173</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29" x14ac:dyDescent="0.3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3213</v>
      </c>
      <c r="E385" s="272" t="s">
        <v>2611</v>
      </c>
      <c r="F385" s="188" t="s">
        <v>3177</v>
      </c>
      <c r="G385" s="53" t="s">
        <v>3174</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29" x14ac:dyDescent="0.3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3214</v>
      </c>
      <c r="E386" s="272" t="s">
        <v>3172</v>
      </c>
      <c r="F386" s="188" t="s">
        <v>3178</v>
      </c>
      <c r="G386" s="53" t="s">
        <v>3173</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29" x14ac:dyDescent="0.3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3214</v>
      </c>
      <c r="E387" s="272" t="s">
        <v>2611</v>
      </c>
      <c r="F387" s="188" t="s">
        <v>3178</v>
      </c>
      <c r="G387" s="53" t="s">
        <v>3174</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29" x14ac:dyDescent="0.3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3215</v>
      </c>
      <c r="E388" s="272" t="s">
        <v>3172</v>
      </c>
      <c r="F388" s="188" t="s">
        <v>3179</v>
      </c>
      <c r="G388" s="53" t="s">
        <v>3173</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3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3215</v>
      </c>
      <c r="E389" s="272" t="s">
        <v>2611</v>
      </c>
      <c r="F389" s="188" t="s">
        <v>3179</v>
      </c>
      <c r="G389" s="53" t="s">
        <v>3174</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29" x14ac:dyDescent="0.3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3216</v>
      </c>
      <c r="E390" s="272" t="s">
        <v>3172</v>
      </c>
      <c r="F390" s="188" t="s">
        <v>3180</v>
      </c>
      <c r="G390" s="53" t="s">
        <v>3173</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29" x14ac:dyDescent="0.3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3216</v>
      </c>
      <c r="E391" s="272" t="s">
        <v>2611</v>
      </c>
      <c r="F391" s="188" t="s">
        <v>3180</v>
      </c>
      <c r="G391" s="53" t="s">
        <v>3174</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29" x14ac:dyDescent="0.3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3217</v>
      </c>
      <c r="E392" s="272" t="s">
        <v>3172</v>
      </c>
      <c r="F392" s="188" t="s">
        <v>3181</v>
      </c>
      <c r="G392" s="53" t="s">
        <v>3173</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29" x14ac:dyDescent="0.3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3217</v>
      </c>
      <c r="E393" s="272" t="s">
        <v>2611</v>
      </c>
      <c r="F393" s="188" t="s">
        <v>3181</v>
      </c>
      <c r="G393" s="53" t="s">
        <v>3174</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29" x14ac:dyDescent="0.3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3218</v>
      </c>
      <c r="E394" s="272" t="s">
        <v>3172</v>
      </c>
      <c r="F394" s="188" t="s">
        <v>2659</v>
      </c>
      <c r="G394" s="53" t="s">
        <v>3173</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3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3218</v>
      </c>
      <c r="E395" s="272" t="s">
        <v>2611</v>
      </c>
      <c r="F395" s="188" t="s">
        <v>2659</v>
      </c>
      <c r="G395" s="53" t="s">
        <v>3174</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29" x14ac:dyDescent="0.3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3219</v>
      </c>
      <c r="E396" s="272" t="s">
        <v>3172</v>
      </c>
      <c r="F396" s="188" t="s">
        <v>3182</v>
      </c>
      <c r="G396" s="53" t="s">
        <v>3173</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29" x14ac:dyDescent="0.3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3219</v>
      </c>
      <c r="E397" s="272" t="s">
        <v>2611</v>
      </c>
      <c r="F397" s="188" t="s">
        <v>3182</v>
      </c>
      <c r="G397" s="53" t="s">
        <v>3174</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29" x14ac:dyDescent="0.3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3220</v>
      </c>
      <c r="E398" s="272" t="s">
        <v>3172</v>
      </c>
      <c r="F398" s="188" t="s">
        <v>3183</v>
      </c>
      <c r="G398" s="53" t="s">
        <v>3173</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29" x14ac:dyDescent="0.3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3220</v>
      </c>
      <c r="E399" s="272" t="s">
        <v>2611</v>
      </c>
      <c r="F399" s="188" t="s">
        <v>3183</v>
      </c>
      <c r="G399" s="53" t="s">
        <v>3174</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3.5" x14ac:dyDescent="0.3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3221</v>
      </c>
      <c r="E400" s="272" t="s">
        <v>3172</v>
      </c>
      <c r="F400" s="188" t="s">
        <v>3184</v>
      </c>
      <c r="G400" s="53" t="s">
        <v>3173</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3.5" x14ac:dyDescent="0.3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3221</v>
      </c>
      <c r="E401" s="272" t="s">
        <v>2611</v>
      </c>
      <c r="F401" s="188" t="s">
        <v>3184</v>
      </c>
      <c r="G401" s="53" t="s">
        <v>3174</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29" x14ac:dyDescent="0.3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3222</v>
      </c>
      <c r="E402" s="272" t="s">
        <v>3172</v>
      </c>
      <c r="F402" s="188" t="s">
        <v>2660</v>
      </c>
      <c r="G402" s="53" t="s">
        <v>3173</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3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3222</v>
      </c>
      <c r="E403" s="272" t="s">
        <v>2611</v>
      </c>
      <c r="F403" s="188" t="s">
        <v>2660</v>
      </c>
      <c r="G403" s="53" t="s">
        <v>3174</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29" x14ac:dyDescent="0.3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3223</v>
      </c>
      <c r="E404" s="272" t="s">
        <v>3172</v>
      </c>
      <c r="F404" s="188" t="s">
        <v>3185</v>
      </c>
      <c r="G404" s="53" t="s">
        <v>3173</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3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3223</v>
      </c>
      <c r="E405" s="272" t="s">
        <v>2611</v>
      </c>
      <c r="F405" s="188" t="s">
        <v>3185</v>
      </c>
      <c r="G405" s="53" t="s">
        <v>3174</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3.5" x14ac:dyDescent="0.3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3224</v>
      </c>
      <c r="E406" s="272" t="s">
        <v>3172</v>
      </c>
      <c r="F406" s="188" t="s">
        <v>3186</v>
      </c>
      <c r="G406" s="53" t="s">
        <v>3173</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3.5" x14ac:dyDescent="0.3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3224</v>
      </c>
      <c r="E407" s="272" t="s">
        <v>2611</v>
      </c>
      <c r="F407" s="188" t="s">
        <v>3186</v>
      </c>
      <c r="G407" s="53" t="s">
        <v>3174</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29" x14ac:dyDescent="0.3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3225</v>
      </c>
      <c r="E408" s="272" t="s">
        <v>3172</v>
      </c>
      <c r="F408" s="188" t="s">
        <v>3187</v>
      </c>
      <c r="G408" s="53" t="s">
        <v>3173</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29" x14ac:dyDescent="0.3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3225</v>
      </c>
      <c r="E409" s="272" t="s">
        <v>2611</v>
      </c>
      <c r="F409" s="188" t="s">
        <v>3187</v>
      </c>
      <c r="G409" s="53" t="s">
        <v>3174</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29" x14ac:dyDescent="0.3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3226</v>
      </c>
      <c r="E410" s="272" t="s">
        <v>3172</v>
      </c>
      <c r="F410" s="188" t="s">
        <v>3188</v>
      </c>
      <c r="G410" s="53" t="s">
        <v>3173</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29" x14ac:dyDescent="0.3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3226</v>
      </c>
      <c r="E411" s="272" t="s">
        <v>2611</v>
      </c>
      <c r="F411" s="188" t="s">
        <v>3188</v>
      </c>
      <c r="G411" s="53" t="s">
        <v>3174</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29" x14ac:dyDescent="0.3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3227</v>
      </c>
      <c r="E412" s="272" t="s">
        <v>3172</v>
      </c>
      <c r="F412" s="188" t="s">
        <v>3189</v>
      </c>
      <c r="G412" s="53" t="s">
        <v>3173</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3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3227</v>
      </c>
      <c r="E413" s="272" t="s">
        <v>2611</v>
      </c>
      <c r="F413" s="188" t="s">
        <v>3189</v>
      </c>
      <c r="G413" s="53" t="s">
        <v>3174</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29" x14ac:dyDescent="0.3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3228</v>
      </c>
      <c r="E414" s="272" t="s">
        <v>3172</v>
      </c>
      <c r="F414" s="188" t="s">
        <v>3190</v>
      </c>
      <c r="G414" s="53" t="s">
        <v>3173</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3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3228</v>
      </c>
      <c r="E415" s="272" t="s">
        <v>2611</v>
      </c>
      <c r="F415" s="188" t="s">
        <v>3190</v>
      </c>
      <c r="G415" s="53" t="s">
        <v>3174</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29" x14ac:dyDescent="0.3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3229</v>
      </c>
      <c r="E416" s="272" t="s">
        <v>3172</v>
      </c>
      <c r="F416" s="188" t="s">
        <v>3191</v>
      </c>
      <c r="G416" s="53" t="s">
        <v>3173</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3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3229</v>
      </c>
      <c r="E417" s="272" t="s">
        <v>2611</v>
      </c>
      <c r="F417" s="188" t="s">
        <v>3191</v>
      </c>
      <c r="G417" s="53" t="s">
        <v>3174</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29" x14ac:dyDescent="0.3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3230</v>
      </c>
      <c r="E418" s="272" t="s">
        <v>3172</v>
      </c>
      <c r="F418" s="188" t="s">
        <v>3192</v>
      </c>
      <c r="G418" s="53" t="s">
        <v>3173</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29" x14ac:dyDescent="0.3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3230</v>
      </c>
      <c r="E419" s="272" t="s">
        <v>2611</v>
      </c>
      <c r="F419" s="188" t="s">
        <v>3192</v>
      </c>
      <c r="G419" s="53" t="s">
        <v>3174</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29" x14ac:dyDescent="0.3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3231</v>
      </c>
      <c r="E420" s="272" t="s">
        <v>3172</v>
      </c>
      <c r="F420" s="188" t="s">
        <v>3193</v>
      </c>
      <c r="G420" s="53" t="s">
        <v>3173</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29" x14ac:dyDescent="0.3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3231</v>
      </c>
      <c r="E421" s="272" t="s">
        <v>2611</v>
      </c>
      <c r="F421" s="188" t="s">
        <v>3193</v>
      </c>
      <c r="G421" s="53" t="s">
        <v>3174</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29" x14ac:dyDescent="0.3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3232</v>
      </c>
      <c r="E422" s="272" t="s">
        <v>3172</v>
      </c>
      <c r="F422" s="188" t="s">
        <v>3235</v>
      </c>
      <c r="G422" s="53" t="s">
        <v>3173</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3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3232</v>
      </c>
      <c r="E423" s="272" t="s">
        <v>2611</v>
      </c>
      <c r="F423" s="188" t="s">
        <v>3235</v>
      </c>
      <c r="G423" s="53" t="s">
        <v>3174</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29" x14ac:dyDescent="0.3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3233</v>
      </c>
      <c r="E424" s="272" t="s">
        <v>3172</v>
      </c>
      <c r="F424" s="188" t="s">
        <v>3194</v>
      </c>
      <c r="G424" s="53" t="s">
        <v>3173</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3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3233</v>
      </c>
      <c r="E425" s="272" t="s">
        <v>2611</v>
      </c>
      <c r="F425" s="188" t="s">
        <v>3194</v>
      </c>
      <c r="G425" s="53" t="s">
        <v>3174</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3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2873</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3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3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29" x14ac:dyDescent="0.3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2444</v>
      </c>
      <c r="D429" s="53" t="s">
        <v>3209</v>
      </c>
      <c r="E429" s="53" t="s">
        <v>2445</v>
      </c>
      <c r="F429" s="188" t="s">
        <v>3234</v>
      </c>
      <c r="G429" s="53" t="s">
        <v>3236</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29" x14ac:dyDescent="0.3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3209</v>
      </c>
      <c r="E430" s="53" t="s">
        <v>2446</v>
      </c>
      <c r="F430" s="188" t="s">
        <v>3234</v>
      </c>
      <c r="G430" s="53" t="s">
        <v>3237</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29" x14ac:dyDescent="0.3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3209</v>
      </c>
      <c r="E431" s="53" t="s">
        <v>2447</v>
      </c>
      <c r="F431" s="188" t="s">
        <v>3234</v>
      </c>
      <c r="G431" s="53" t="s">
        <v>3238</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29" x14ac:dyDescent="0.3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3209</v>
      </c>
      <c r="E432" s="53" t="s">
        <v>2448</v>
      </c>
      <c r="F432" s="188" t="s">
        <v>3234</v>
      </c>
      <c r="G432" s="53" t="s">
        <v>3239</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29" x14ac:dyDescent="0.3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3209</v>
      </c>
      <c r="E433" s="53" t="s">
        <v>2449</v>
      </c>
      <c r="F433" s="188" t="s">
        <v>3234</v>
      </c>
      <c r="G433" s="53" t="s">
        <v>3240</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29" x14ac:dyDescent="0.3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3209</v>
      </c>
      <c r="E434" s="53" t="s">
        <v>2450</v>
      </c>
      <c r="F434" s="188" t="s">
        <v>3234</v>
      </c>
      <c r="G434" s="53" t="s">
        <v>3241</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29" x14ac:dyDescent="0.3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3209</v>
      </c>
      <c r="E435" s="53" t="s">
        <v>2802</v>
      </c>
      <c r="F435" s="188" t="s">
        <v>3234</v>
      </c>
      <c r="G435" s="53" t="s">
        <v>3242</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29" x14ac:dyDescent="0.3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3209</v>
      </c>
      <c r="E436" s="53" t="s">
        <v>2803</v>
      </c>
      <c r="F436" s="188" t="s">
        <v>3234</v>
      </c>
      <c r="G436" s="53" t="s">
        <v>3243</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29" x14ac:dyDescent="0.3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3209</v>
      </c>
      <c r="E437" s="53" t="s">
        <v>2804</v>
      </c>
      <c r="F437" s="188" t="s">
        <v>3234</v>
      </c>
      <c r="G437" s="53" t="s">
        <v>3244</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29" x14ac:dyDescent="0.3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3209</v>
      </c>
      <c r="E438" s="53" t="s">
        <v>2801</v>
      </c>
      <c r="F438" s="188" t="s">
        <v>3234</v>
      </c>
      <c r="G438" s="53" t="s">
        <v>3245</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3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3210</v>
      </c>
      <c r="E439" s="53" t="s">
        <v>2445</v>
      </c>
      <c r="F439" s="188" t="s">
        <v>2861</v>
      </c>
      <c r="G439" s="53" t="s">
        <v>3236</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3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3210</v>
      </c>
      <c r="E440" s="53" t="s">
        <v>2446</v>
      </c>
      <c r="F440" s="188" t="s">
        <v>2861</v>
      </c>
      <c r="G440" s="53" t="s">
        <v>3237</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3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3210</v>
      </c>
      <c r="E441" s="53" t="s">
        <v>2447</v>
      </c>
      <c r="F441" s="188" t="s">
        <v>2861</v>
      </c>
      <c r="G441" s="53" t="s">
        <v>3238</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3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3210</v>
      </c>
      <c r="E442" s="53" t="s">
        <v>2448</v>
      </c>
      <c r="F442" s="188" t="s">
        <v>2861</v>
      </c>
      <c r="G442" s="53" t="s">
        <v>3239</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3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3210</v>
      </c>
      <c r="E443" s="53" t="s">
        <v>2449</v>
      </c>
      <c r="F443" s="188" t="s">
        <v>2861</v>
      </c>
      <c r="G443" s="53" t="s">
        <v>3240</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x14ac:dyDescent="0.3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3210</v>
      </c>
      <c r="E444" s="53" t="s">
        <v>2450</v>
      </c>
      <c r="F444" s="188" t="s">
        <v>2861</v>
      </c>
      <c r="G444" s="53" t="s">
        <v>3241</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3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3210</v>
      </c>
      <c r="E445" s="53" t="s">
        <v>2802</v>
      </c>
      <c r="F445" s="188" t="s">
        <v>2861</v>
      </c>
      <c r="G445" s="53" t="s">
        <v>3242</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29" x14ac:dyDescent="0.3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3210</v>
      </c>
      <c r="E446" s="53" t="s">
        <v>2803</v>
      </c>
      <c r="F446" s="188" t="s">
        <v>2861</v>
      </c>
      <c r="G446" s="53" t="s">
        <v>3243</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29" x14ac:dyDescent="0.3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3210</v>
      </c>
      <c r="E447" s="53" t="s">
        <v>2804</v>
      </c>
      <c r="F447" s="188" t="s">
        <v>2861</v>
      </c>
      <c r="G447" s="53" t="s">
        <v>3244</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3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3210</v>
      </c>
      <c r="E448" s="53" t="s">
        <v>2801</v>
      </c>
      <c r="F448" s="188" t="s">
        <v>2861</v>
      </c>
      <c r="G448" s="53" t="s">
        <v>3245</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x14ac:dyDescent="0.3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3211</v>
      </c>
      <c r="E449" s="53" t="s">
        <v>2445</v>
      </c>
      <c r="F449" s="188" t="s">
        <v>3175</v>
      </c>
      <c r="G449" s="53" t="s">
        <v>3236</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x14ac:dyDescent="0.3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3211</v>
      </c>
      <c r="E450" s="53" t="s">
        <v>2446</v>
      </c>
      <c r="F450" s="188" t="s">
        <v>3175</v>
      </c>
      <c r="G450" s="53" t="s">
        <v>3237</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x14ac:dyDescent="0.3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3211</v>
      </c>
      <c r="E451" s="53" t="s">
        <v>2447</v>
      </c>
      <c r="F451" s="188" t="s">
        <v>3175</v>
      </c>
      <c r="G451" s="53" t="s">
        <v>3238</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x14ac:dyDescent="0.3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3211</v>
      </c>
      <c r="E452" s="53" t="s">
        <v>2448</v>
      </c>
      <c r="F452" s="188" t="s">
        <v>3175</v>
      </c>
      <c r="G452" s="53" t="s">
        <v>3239</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x14ac:dyDescent="0.3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3211</v>
      </c>
      <c r="E453" s="53" t="s">
        <v>2449</v>
      </c>
      <c r="F453" s="188" t="s">
        <v>3175</v>
      </c>
      <c r="G453" s="53" t="s">
        <v>3240</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x14ac:dyDescent="0.3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3211</v>
      </c>
      <c r="E454" s="53" t="s">
        <v>2450</v>
      </c>
      <c r="F454" s="188" t="s">
        <v>3175</v>
      </c>
      <c r="G454" s="53" t="s">
        <v>3241</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x14ac:dyDescent="0.3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3211</v>
      </c>
      <c r="E455" s="53" t="s">
        <v>2802</v>
      </c>
      <c r="F455" s="188" t="s">
        <v>3175</v>
      </c>
      <c r="G455" s="53" t="s">
        <v>3242</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29" x14ac:dyDescent="0.3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3211</v>
      </c>
      <c r="E456" s="53" t="s">
        <v>2803</v>
      </c>
      <c r="F456" s="188" t="s">
        <v>3175</v>
      </c>
      <c r="G456" s="53" t="s">
        <v>3243</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29" x14ac:dyDescent="0.3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3211</v>
      </c>
      <c r="E457" s="53" t="s">
        <v>2804</v>
      </c>
      <c r="F457" s="188" t="s">
        <v>3175</v>
      </c>
      <c r="G457" s="53" t="s">
        <v>3244</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x14ac:dyDescent="0.3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3211</v>
      </c>
      <c r="E458" s="53" t="s">
        <v>2801</v>
      </c>
      <c r="F458" s="188" t="s">
        <v>3175</v>
      </c>
      <c r="G458" s="53" t="s">
        <v>3245</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29" x14ac:dyDescent="0.3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3212</v>
      </c>
      <c r="E459" s="53" t="s">
        <v>2445</v>
      </c>
      <c r="F459" s="188" t="s">
        <v>3176</v>
      </c>
      <c r="G459" s="53" t="s">
        <v>3236</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29" x14ac:dyDescent="0.3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3212</v>
      </c>
      <c r="E460" s="53" t="s">
        <v>2446</v>
      </c>
      <c r="F460" s="188" t="s">
        <v>3176</v>
      </c>
      <c r="G460" s="53" t="s">
        <v>3237</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29" x14ac:dyDescent="0.3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3212</v>
      </c>
      <c r="E461" s="53" t="s">
        <v>2447</v>
      </c>
      <c r="F461" s="188" t="s">
        <v>3176</v>
      </c>
      <c r="G461" s="53" t="s">
        <v>3238</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29" x14ac:dyDescent="0.3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3212</v>
      </c>
      <c r="E462" s="53" t="s">
        <v>2448</v>
      </c>
      <c r="F462" s="188" t="s">
        <v>3176</v>
      </c>
      <c r="G462" s="53" t="s">
        <v>3239</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29" x14ac:dyDescent="0.3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3212</v>
      </c>
      <c r="E463" s="53" t="s">
        <v>2449</v>
      </c>
      <c r="F463" s="188" t="s">
        <v>3176</v>
      </c>
      <c r="G463" s="53" t="s">
        <v>3240</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29" x14ac:dyDescent="0.3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3212</v>
      </c>
      <c r="E464" s="53" t="s">
        <v>2450</v>
      </c>
      <c r="F464" s="188" t="s">
        <v>3176</v>
      </c>
      <c r="G464" s="53" t="s">
        <v>3241</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29" x14ac:dyDescent="0.3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3212</v>
      </c>
      <c r="E465" s="53" t="s">
        <v>2802</v>
      </c>
      <c r="F465" s="188" t="s">
        <v>3176</v>
      </c>
      <c r="G465" s="53" t="s">
        <v>3242</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29" x14ac:dyDescent="0.3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3212</v>
      </c>
      <c r="E466" s="53" t="s">
        <v>2803</v>
      </c>
      <c r="F466" s="188" t="s">
        <v>3176</v>
      </c>
      <c r="G466" s="53" t="s">
        <v>3243</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29" x14ac:dyDescent="0.3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3212</v>
      </c>
      <c r="E467" s="53" t="s">
        <v>2804</v>
      </c>
      <c r="F467" s="188" t="s">
        <v>3176</v>
      </c>
      <c r="G467" s="53" t="s">
        <v>3244</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29" x14ac:dyDescent="0.3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3212</v>
      </c>
      <c r="E468" s="53" t="s">
        <v>2801</v>
      </c>
      <c r="F468" s="188" t="s">
        <v>3176</v>
      </c>
      <c r="G468" s="53" t="s">
        <v>3245</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29" x14ac:dyDescent="0.3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3213</v>
      </c>
      <c r="E469" s="53" t="s">
        <v>2445</v>
      </c>
      <c r="F469" s="188" t="s">
        <v>3177</v>
      </c>
      <c r="G469" s="53" t="s">
        <v>3236</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29" x14ac:dyDescent="0.3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3213</v>
      </c>
      <c r="E470" s="53" t="s">
        <v>2446</v>
      </c>
      <c r="F470" s="188" t="s">
        <v>3177</v>
      </c>
      <c r="G470" s="53" t="s">
        <v>3237</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29" x14ac:dyDescent="0.3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3213</v>
      </c>
      <c r="E471" s="53" t="s">
        <v>2447</v>
      </c>
      <c r="F471" s="188" t="s">
        <v>3177</v>
      </c>
      <c r="G471" s="53" t="s">
        <v>3238</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29" x14ac:dyDescent="0.3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3213</v>
      </c>
      <c r="E472" s="53" t="s">
        <v>2448</v>
      </c>
      <c r="F472" s="188" t="s">
        <v>3177</v>
      </c>
      <c r="G472" s="53" t="s">
        <v>3239</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29" x14ac:dyDescent="0.3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3213</v>
      </c>
      <c r="E473" s="53" t="s">
        <v>2449</v>
      </c>
      <c r="F473" s="188" t="s">
        <v>3177</v>
      </c>
      <c r="G473" s="53" t="s">
        <v>3240</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29" x14ac:dyDescent="0.3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3213</v>
      </c>
      <c r="E474" s="53" t="s">
        <v>2450</v>
      </c>
      <c r="F474" s="188" t="s">
        <v>3177</v>
      </c>
      <c r="G474" s="53" t="s">
        <v>3241</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29" x14ac:dyDescent="0.3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3213</v>
      </c>
      <c r="E475" s="53" t="s">
        <v>2802</v>
      </c>
      <c r="F475" s="188" t="s">
        <v>3177</v>
      </c>
      <c r="G475" s="53" t="s">
        <v>3242</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29" x14ac:dyDescent="0.3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3213</v>
      </c>
      <c r="E476" s="53" t="s">
        <v>2803</v>
      </c>
      <c r="F476" s="188" t="s">
        <v>3177</v>
      </c>
      <c r="G476" s="53" t="s">
        <v>3243</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29" x14ac:dyDescent="0.3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3213</v>
      </c>
      <c r="E477" s="53" t="s">
        <v>2804</v>
      </c>
      <c r="F477" s="188" t="s">
        <v>3177</v>
      </c>
      <c r="G477" s="53" t="s">
        <v>3244</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29" x14ac:dyDescent="0.3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3213</v>
      </c>
      <c r="E478" s="53" t="s">
        <v>2801</v>
      </c>
      <c r="F478" s="188" t="s">
        <v>3177</v>
      </c>
      <c r="G478" s="53" t="s">
        <v>3245</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29" x14ac:dyDescent="0.3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3214</v>
      </c>
      <c r="E479" s="53" t="s">
        <v>2445</v>
      </c>
      <c r="F479" s="188" t="s">
        <v>3178</v>
      </c>
      <c r="G479" s="53" t="s">
        <v>3236</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29" x14ac:dyDescent="0.3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3214</v>
      </c>
      <c r="E480" s="53" t="s">
        <v>2446</v>
      </c>
      <c r="F480" s="188" t="s">
        <v>3178</v>
      </c>
      <c r="G480" s="53" t="s">
        <v>3237</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29" x14ac:dyDescent="0.3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3214</v>
      </c>
      <c r="E481" s="53" t="s">
        <v>2447</v>
      </c>
      <c r="F481" s="188" t="s">
        <v>3178</v>
      </c>
      <c r="G481" s="53" t="s">
        <v>3238</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29" x14ac:dyDescent="0.3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3214</v>
      </c>
      <c r="E482" s="53" t="s">
        <v>2448</v>
      </c>
      <c r="F482" s="188" t="s">
        <v>3178</v>
      </c>
      <c r="G482" s="53" t="s">
        <v>3239</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29" x14ac:dyDescent="0.3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3214</v>
      </c>
      <c r="E483" s="53" t="s">
        <v>2449</v>
      </c>
      <c r="F483" s="188" t="s">
        <v>3178</v>
      </c>
      <c r="G483" s="53" t="s">
        <v>3240</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29" x14ac:dyDescent="0.3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3214</v>
      </c>
      <c r="E484" s="53" t="s">
        <v>2450</v>
      </c>
      <c r="F484" s="188" t="s">
        <v>3178</v>
      </c>
      <c r="G484" s="53" t="s">
        <v>3241</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29" x14ac:dyDescent="0.3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3214</v>
      </c>
      <c r="E485" s="53" t="s">
        <v>2802</v>
      </c>
      <c r="F485" s="188" t="s">
        <v>3178</v>
      </c>
      <c r="G485" s="53" t="s">
        <v>3242</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29" x14ac:dyDescent="0.3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3214</v>
      </c>
      <c r="E486" s="53" t="s">
        <v>2803</v>
      </c>
      <c r="F486" s="188" t="s">
        <v>3178</v>
      </c>
      <c r="G486" s="53" t="s">
        <v>3243</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29" x14ac:dyDescent="0.3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3214</v>
      </c>
      <c r="E487" s="53" t="s">
        <v>2804</v>
      </c>
      <c r="F487" s="188" t="s">
        <v>3178</v>
      </c>
      <c r="G487" s="53" t="s">
        <v>3244</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29" x14ac:dyDescent="0.3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3214</v>
      </c>
      <c r="E488" s="53" t="s">
        <v>2801</v>
      </c>
      <c r="F488" s="188" t="s">
        <v>3178</v>
      </c>
      <c r="G488" s="53" t="s">
        <v>3245</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3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3215</v>
      </c>
      <c r="E489" s="53" t="s">
        <v>2445</v>
      </c>
      <c r="F489" s="188" t="s">
        <v>3179</v>
      </c>
      <c r="G489" s="53" t="s">
        <v>3236</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3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3215</v>
      </c>
      <c r="E490" s="53" t="s">
        <v>2446</v>
      </c>
      <c r="F490" s="188" t="s">
        <v>3179</v>
      </c>
      <c r="G490" s="53" t="s">
        <v>3237</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3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3215</v>
      </c>
      <c r="E491" s="53" t="s">
        <v>2447</v>
      </c>
      <c r="F491" s="188" t="s">
        <v>3179</v>
      </c>
      <c r="G491" s="53" t="s">
        <v>3238</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3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3215</v>
      </c>
      <c r="E492" s="53" t="s">
        <v>2448</v>
      </c>
      <c r="F492" s="188" t="s">
        <v>3179</v>
      </c>
      <c r="G492" s="53" t="s">
        <v>3239</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3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3215</v>
      </c>
      <c r="E493" s="53" t="s">
        <v>2449</v>
      </c>
      <c r="F493" s="188" t="s">
        <v>3179</v>
      </c>
      <c r="G493" s="53" t="s">
        <v>3240</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x14ac:dyDescent="0.3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3215</v>
      </c>
      <c r="E494" s="53" t="s">
        <v>2450</v>
      </c>
      <c r="F494" s="188" t="s">
        <v>3179</v>
      </c>
      <c r="G494" s="53" t="s">
        <v>3241</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3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3215</v>
      </c>
      <c r="E495" s="53" t="s">
        <v>2802</v>
      </c>
      <c r="F495" s="188" t="s">
        <v>3179</v>
      </c>
      <c r="G495" s="53" t="s">
        <v>3242</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29" x14ac:dyDescent="0.3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3215</v>
      </c>
      <c r="E496" s="53" t="s">
        <v>2803</v>
      </c>
      <c r="F496" s="188" t="s">
        <v>3179</v>
      </c>
      <c r="G496" s="53" t="s">
        <v>3243</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29" x14ac:dyDescent="0.3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3215</v>
      </c>
      <c r="E497" s="53" t="s">
        <v>2804</v>
      </c>
      <c r="F497" s="188" t="s">
        <v>3179</v>
      </c>
      <c r="G497" s="53" t="s">
        <v>3244</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3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3215</v>
      </c>
      <c r="E498" s="53" t="s">
        <v>2801</v>
      </c>
      <c r="F498" s="188" t="s">
        <v>3179</v>
      </c>
      <c r="G498" s="53" t="s">
        <v>3245</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29" x14ac:dyDescent="0.3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3216</v>
      </c>
      <c r="E499" s="53" t="s">
        <v>2445</v>
      </c>
      <c r="F499" s="188" t="s">
        <v>3180</v>
      </c>
      <c r="G499" s="53" t="s">
        <v>3236</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29" x14ac:dyDescent="0.3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3216</v>
      </c>
      <c r="E500" s="53" t="s">
        <v>2446</v>
      </c>
      <c r="F500" s="188" t="s">
        <v>3180</v>
      </c>
      <c r="G500" s="53" t="s">
        <v>3237</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29" x14ac:dyDescent="0.3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3216</v>
      </c>
      <c r="E501" s="53" t="s">
        <v>2447</v>
      </c>
      <c r="F501" s="188" t="s">
        <v>3180</v>
      </c>
      <c r="G501" s="53" t="s">
        <v>3238</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29" x14ac:dyDescent="0.3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3216</v>
      </c>
      <c r="E502" s="53" t="s">
        <v>2448</v>
      </c>
      <c r="F502" s="188" t="s">
        <v>3180</v>
      </c>
      <c r="G502" s="53" t="s">
        <v>3239</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29" x14ac:dyDescent="0.3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3216</v>
      </c>
      <c r="E503" s="53" t="s">
        <v>2449</v>
      </c>
      <c r="F503" s="188" t="s">
        <v>3180</v>
      </c>
      <c r="G503" s="53" t="s">
        <v>3240</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29" x14ac:dyDescent="0.3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3216</v>
      </c>
      <c r="E504" s="53" t="s">
        <v>2450</v>
      </c>
      <c r="F504" s="188" t="s">
        <v>3180</v>
      </c>
      <c r="G504" s="53" t="s">
        <v>3241</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29" x14ac:dyDescent="0.3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3216</v>
      </c>
      <c r="E505" s="53" t="s">
        <v>2802</v>
      </c>
      <c r="F505" s="188" t="s">
        <v>3180</v>
      </c>
      <c r="G505" s="53" t="s">
        <v>3242</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29" x14ac:dyDescent="0.3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3216</v>
      </c>
      <c r="E506" s="53" t="s">
        <v>2803</v>
      </c>
      <c r="F506" s="188" t="s">
        <v>3180</v>
      </c>
      <c r="G506" s="53" t="s">
        <v>3243</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29" x14ac:dyDescent="0.3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3216</v>
      </c>
      <c r="E507" s="53" t="s">
        <v>2804</v>
      </c>
      <c r="F507" s="188" t="s">
        <v>3180</v>
      </c>
      <c r="G507" s="53" t="s">
        <v>3244</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29" x14ac:dyDescent="0.3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3216</v>
      </c>
      <c r="E508" s="53" t="s">
        <v>2801</v>
      </c>
      <c r="F508" s="188" t="s">
        <v>3180</v>
      </c>
      <c r="G508" s="53" t="s">
        <v>3245</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29" x14ac:dyDescent="0.3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3217</v>
      </c>
      <c r="E509" s="53" t="s">
        <v>2445</v>
      </c>
      <c r="F509" s="188" t="s">
        <v>3181</v>
      </c>
      <c r="G509" s="53" t="s">
        <v>3236</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29" x14ac:dyDescent="0.3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3217</v>
      </c>
      <c r="E510" s="53" t="s">
        <v>2446</v>
      </c>
      <c r="F510" s="188" t="s">
        <v>3181</v>
      </c>
      <c r="G510" s="53" t="s">
        <v>3237</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29" x14ac:dyDescent="0.3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3217</v>
      </c>
      <c r="E511" s="53" t="s">
        <v>2447</v>
      </c>
      <c r="F511" s="188" t="s">
        <v>3181</v>
      </c>
      <c r="G511" s="53" t="s">
        <v>3238</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29" x14ac:dyDescent="0.3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3217</v>
      </c>
      <c r="E512" s="53" t="s">
        <v>2448</v>
      </c>
      <c r="F512" s="188" t="s">
        <v>3181</v>
      </c>
      <c r="G512" s="53" t="s">
        <v>3239</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29" x14ac:dyDescent="0.3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3217</v>
      </c>
      <c r="E513" s="53" t="s">
        <v>2449</v>
      </c>
      <c r="F513" s="188" t="s">
        <v>3181</v>
      </c>
      <c r="G513" s="53" t="s">
        <v>3240</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29" x14ac:dyDescent="0.3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3217</v>
      </c>
      <c r="E514" s="53" t="s">
        <v>2450</v>
      </c>
      <c r="F514" s="188" t="s">
        <v>3181</v>
      </c>
      <c r="G514" s="53" t="s">
        <v>3241</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29" x14ac:dyDescent="0.3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3217</v>
      </c>
      <c r="E515" s="53" t="s">
        <v>2802</v>
      </c>
      <c r="F515" s="188" t="s">
        <v>3181</v>
      </c>
      <c r="G515" s="53" t="s">
        <v>3242</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29" x14ac:dyDescent="0.3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3217</v>
      </c>
      <c r="E516" s="53" t="s">
        <v>2803</v>
      </c>
      <c r="F516" s="188" t="s">
        <v>3181</v>
      </c>
      <c r="G516" s="53" t="s">
        <v>3243</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29" x14ac:dyDescent="0.3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3217</v>
      </c>
      <c r="E517" s="53" t="s">
        <v>2804</v>
      </c>
      <c r="F517" s="188" t="s">
        <v>3181</v>
      </c>
      <c r="G517" s="53" t="s">
        <v>3244</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29" x14ac:dyDescent="0.3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3217</v>
      </c>
      <c r="E518" s="53" t="s">
        <v>2801</v>
      </c>
      <c r="F518" s="188" t="s">
        <v>3181</v>
      </c>
      <c r="G518" s="53" t="s">
        <v>3245</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3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3218</v>
      </c>
      <c r="E519" s="53" t="s">
        <v>2445</v>
      </c>
      <c r="F519" s="188" t="s">
        <v>2659</v>
      </c>
      <c r="G519" s="53" t="s">
        <v>3236</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3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3218</v>
      </c>
      <c r="E520" s="53" t="s">
        <v>2446</v>
      </c>
      <c r="F520" s="188" t="s">
        <v>2659</v>
      </c>
      <c r="G520" s="53" t="s">
        <v>3237</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3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3218</v>
      </c>
      <c r="E521" s="53" t="s">
        <v>2447</v>
      </c>
      <c r="F521" s="188" t="s">
        <v>2659</v>
      </c>
      <c r="G521" s="53" t="s">
        <v>3238</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3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3218</v>
      </c>
      <c r="E522" s="53" t="s">
        <v>2448</v>
      </c>
      <c r="F522" s="188" t="s">
        <v>2659</v>
      </c>
      <c r="G522" s="53" t="s">
        <v>3239</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3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3218</v>
      </c>
      <c r="E523" s="53" t="s">
        <v>2449</v>
      </c>
      <c r="F523" s="188" t="s">
        <v>2659</v>
      </c>
      <c r="G523" s="53" t="s">
        <v>3240</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3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3218</v>
      </c>
      <c r="E524" s="53" t="s">
        <v>2450</v>
      </c>
      <c r="F524" s="188" t="s">
        <v>2659</v>
      </c>
      <c r="G524" s="53" t="s">
        <v>3241</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3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3218</v>
      </c>
      <c r="E525" s="53" t="s">
        <v>2802</v>
      </c>
      <c r="F525" s="188" t="s">
        <v>2659</v>
      </c>
      <c r="G525" s="53" t="s">
        <v>3242</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29" x14ac:dyDescent="0.3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3218</v>
      </c>
      <c r="E526" s="53" t="s">
        <v>2803</v>
      </c>
      <c r="F526" s="188" t="s">
        <v>2659</v>
      </c>
      <c r="G526" s="53" t="s">
        <v>3243</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29" x14ac:dyDescent="0.3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3218</v>
      </c>
      <c r="E527" s="53" t="s">
        <v>2804</v>
      </c>
      <c r="F527" s="188" t="s">
        <v>2659</v>
      </c>
      <c r="G527" s="53" t="s">
        <v>3244</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3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3218</v>
      </c>
      <c r="E528" s="53" t="s">
        <v>2801</v>
      </c>
      <c r="F528" s="188" t="s">
        <v>2659</v>
      </c>
      <c r="G528" s="53" t="s">
        <v>3245</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29" x14ac:dyDescent="0.3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3219</v>
      </c>
      <c r="E529" s="53" t="s">
        <v>2445</v>
      </c>
      <c r="F529" s="188" t="s">
        <v>3182</v>
      </c>
      <c r="G529" s="53" t="s">
        <v>3236</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29" x14ac:dyDescent="0.3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3219</v>
      </c>
      <c r="E530" s="53" t="s">
        <v>2446</v>
      </c>
      <c r="F530" s="188" t="s">
        <v>3182</v>
      </c>
      <c r="G530" s="53" t="s">
        <v>3237</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29" x14ac:dyDescent="0.3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3219</v>
      </c>
      <c r="E531" s="53" t="s">
        <v>2447</v>
      </c>
      <c r="F531" s="188" t="s">
        <v>3182</v>
      </c>
      <c r="G531" s="53" t="s">
        <v>3238</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29" x14ac:dyDescent="0.3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3219</v>
      </c>
      <c r="E532" s="53" t="s">
        <v>2448</v>
      </c>
      <c r="F532" s="188" t="s">
        <v>3182</v>
      </c>
      <c r="G532" s="53" t="s">
        <v>3239</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29" x14ac:dyDescent="0.3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3219</v>
      </c>
      <c r="E533" s="53" t="s">
        <v>2449</v>
      </c>
      <c r="F533" s="188" t="s">
        <v>3182</v>
      </c>
      <c r="G533" s="53" t="s">
        <v>3240</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29" x14ac:dyDescent="0.3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3219</v>
      </c>
      <c r="E534" s="53" t="s">
        <v>2450</v>
      </c>
      <c r="F534" s="188" t="s">
        <v>3182</v>
      </c>
      <c r="G534" s="53" t="s">
        <v>3241</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29" x14ac:dyDescent="0.3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3219</v>
      </c>
      <c r="E535" s="53" t="s">
        <v>2802</v>
      </c>
      <c r="F535" s="188" t="s">
        <v>3182</v>
      </c>
      <c r="G535" s="53" t="s">
        <v>3242</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29" x14ac:dyDescent="0.3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3219</v>
      </c>
      <c r="E536" s="53" t="s">
        <v>2803</v>
      </c>
      <c r="F536" s="188" t="s">
        <v>3182</v>
      </c>
      <c r="G536" s="53" t="s">
        <v>3243</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29" x14ac:dyDescent="0.3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3219</v>
      </c>
      <c r="E537" s="53" t="s">
        <v>2804</v>
      </c>
      <c r="F537" s="188" t="s">
        <v>3182</v>
      </c>
      <c r="G537" s="53" t="s">
        <v>3244</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29" x14ac:dyDescent="0.3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3219</v>
      </c>
      <c r="E538" s="53" t="s">
        <v>2801</v>
      </c>
      <c r="F538" s="188" t="s">
        <v>3182</v>
      </c>
      <c r="G538" s="53" t="s">
        <v>3245</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29" x14ac:dyDescent="0.3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3220</v>
      </c>
      <c r="E539" s="53" t="s">
        <v>2445</v>
      </c>
      <c r="F539" s="188" t="s">
        <v>3183</v>
      </c>
      <c r="G539" s="53" t="s">
        <v>3236</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29" x14ac:dyDescent="0.3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3220</v>
      </c>
      <c r="E540" s="53" t="s">
        <v>2446</v>
      </c>
      <c r="F540" s="188" t="s">
        <v>3183</v>
      </c>
      <c r="G540" s="53" t="s">
        <v>3237</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29" x14ac:dyDescent="0.3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3220</v>
      </c>
      <c r="E541" s="53" t="s">
        <v>2447</v>
      </c>
      <c r="F541" s="188" t="s">
        <v>3183</v>
      </c>
      <c r="G541" s="53" t="s">
        <v>3238</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29" x14ac:dyDescent="0.3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3220</v>
      </c>
      <c r="E542" s="53" t="s">
        <v>2448</v>
      </c>
      <c r="F542" s="188" t="s">
        <v>3183</v>
      </c>
      <c r="G542" s="53" t="s">
        <v>3239</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29" x14ac:dyDescent="0.3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3220</v>
      </c>
      <c r="E543" s="53" t="s">
        <v>2449</v>
      </c>
      <c r="F543" s="188" t="s">
        <v>3183</v>
      </c>
      <c r="G543" s="53" t="s">
        <v>3240</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29" x14ac:dyDescent="0.3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3220</v>
      </c>
      <c r="E544" s="53" t="s">
        <v>2450</v>
      </c>
      <c r="F544" s="188" t="s">
        <v>3183</v>
      </c>
      <c r="G544" s="53" t="s">
        <v>3241</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29" x14ac:dyDescent="0.3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3220</v>
      </c>
      <c r="E545" s="53" t="s">
        <v>2802</v>
      </c>
      <c r="F545" s="188" t="s">
        <v>3183</v>
      </c>
      <c r="G545" s="53" t="s">
        <v>3242</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29" x14ac:dyDescent="0.3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3220</v>
      </c>
      <c r="E546" s="53" t="s">
        <v>2803</v>
      </c>
      <c r="F546" s="188" t="s">
        <v>3183</v>
      </c>
      <c r="G546" s="53" t="s">
        <v>3243</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29" x14ac:dyDescent="0.3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3220</v>
      </c>
      <c r="E547" s="53" t="s">
        <v>2804</v>
      </c>
      <c r="F547" s="188" t="s">
        <v>3183</v>
      </c>
      <c r="G547" s="53" t="s">
        <v>3244</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29" x14ac:dyDescent="0.3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3220</v>
      </c>
      <c r="E548" s="53" t="s">
        <v>2801</v>
      </c>
      <c r="F548" s="188" t="s">
        <v>3183</v>
      </c>
      <c r="G548" s="53" t="s">
        <v>3245</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3.5" x14ac:dyDescent="0.3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3221</v>
      </c>
      <c r="E549" s="53" t="s">
        <v>2445</v>
      </c>
      <c r="F549" s="188" t="s">
        <v>3184</v>
      </c>
      <c r="G549" s="53" t="s">
        <v>3236</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3.5" x14ac:dyDescent="0.3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3221</v>
      </c>
      <c r="E550" s="53" t="s">
        <v>2446</v>
      </c>
      <c r="F550" s="188" t="s">
        <v>3184</v>
      </c>
      <c r="G550" s="53" t="s">
        <v>3237</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3.5" x14ac:dyDescent="0.3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3221</v>
      </c>
      <c r="E551" s="53" t="s">
        <v>2447</v>
      </c>
      <c r="F551" s="188" t="s">
        <v>3184</v>
      </c>
      <c r="G551" s="53" t="s">
        <v>3238</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3.5" x14ac:dyDescent="0.3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3221</v>
      </c>
      <c r="E552" s="53" t="s">
        <v>2448</v>
      </c>
      <c r="F552" s="188" t="s">
        <v>3184</v>
      </c>
      <c r="G552" s="53" t="s">
        <v>3239</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3.5" x14ac:dyDescent="0.3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3221</v>
      </c>
      <c r="E553" s="53" t="s">
        <v>2449</v>
      </c>
      <c r="F553" s="188" t="s">
        <v>3184</v>
      </c>
      <c r="G553" s="53" t="s">
        <v>3240</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3.5" x14ac:dyDescent="0.3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3221</v>
      </c>
      <c r="E554" s="53" t="s">
        <v>2450</v>
      </c>
      <c r="F554" s="188" t="s">
        <v>3184</v>
      </c>
      <c r="G554" s="53" t="s">
        <v>3241</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3.5" x14ac:dyDescent="0.3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3221</v>
      </c>
      <c r="E555" s="53" t="s">
        <v>2802</v>
      </c>
      <c r="F555" s="188" t="s">
        <v>3184</v>
      </c>
      <c r="G555" s="53" t="s">
        <v>3242</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3.5" x14ac:dyDescent="0.3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3221</v>
      </c>
      <c r="E556" s="53" t="s">
        <v>2803</v>
      </c>
      <c r="F556" s="188" t="s">
        <v>3184</v>
      </c>
      <c r="G556" s="53" t="s">
        <v>3243</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3.5" x14ac:dyDescent="0.3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3221</v>
      </c>
      <c r="E557" s="53" t="s">
        <v>2804</v>
      </c>
      <c r="F557" s="188" t="s">
        <v>3184</v>
      </c>
      <c r="G557" s="53" t="s">
        <v>3244</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3.5" x14ac:dyDescent="0.3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3221</v>
      </c>
      <c r="E558" s="53" t="s">
        <v>2801</v>
      </c>
      <c r="F558" s="188" t="s">
        <v>3184</v>
      </c>
      <c r="G558" s="53" t="s">
        <v>3245</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3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3222</v>
      </c>
      <c r="E559" s="53" t="s">
        <v>2445</v>
      </c>
      <c r="F559" s="188" t="s">
        <v>2660</v>
      </c>
      <c r="G559" s="53" t="s">
        <v>3236</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3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3222</v>
      </c>
      <c r="E560" s="53" t="s">
        <v>2446</v>
      </c>
      <c r="F560" s="188" t="s">
        <v>2660</v>
      </c>
      <c r="G560" s="53" t="s">
        <v>3237</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3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3222</v>
      </c>
      <c r="E561" s="53" t="s">
        <v>2447</v>
      </c>
      <c r="F561" s="188" t="s">
        <v>2660</v>
      </c>
      <c r="G561" s="53" t="s">
        <v>3238</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3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3222</v>
      </c>
      <c r="E562" s="53" t="s">
        <v>2448</v>
      </c>
      <c r="F562" s="188" t="s">
        <v>2660</v>
      </c>
      <c r="G562" s="53" t="s">
        <v>3239</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3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3222</v>
      </c>
      <c r="E563" s="53" t="s">
        <v>2449</v>
      </c>
      <c r="F563" s="188" t="s">
        <v>2660</v>
      </c>
      <c r="G563" s="53" t="s">
        <v>3240</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x14ac:dyDescent="0.3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3222</v>
      </c>
      <c r="E564" s="53" t="s">
        <v>2450</v>
      </c>
      <c r="F564" s="188" t="s">
        <v>2660</v>
      </c>
      <c r="G564" s="53" t="s">
        <v>3241</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3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3222</v>
      </c>
      <c r="E565" s="53" t="s">
        <v>2802</v>
      </c>
      <c r="F565" s="188" t="s">
        <v>2660</v>
      </c>
      <c r="G565" s="53" t="s">
        <v>3242</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29" x14ac:dyDescent="0.3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3222</v>
      </c>
      <c r="E566" s="53" t="s">
        <v>2803</v>
      </c>
      <c r="F566" s="188" t="s">
        <v>2660</v>
      </c>
      <c r="G566" s="53" t="s">
        <v>3243</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29" x14ac:dyDescent="0.3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3222</v>
      </c>
      <c r="E567" s="53" t="s">
        <v>2804</v>
      </c>
      <c r="F567" s="188" t="s">
        <v>2660</v>
      </c>
      <c r="G567" s="53" t="s">
        <v>3244</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3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3222</v>
      </c>
      <c r="E568" s="53" t="s">
        <v>2801</v>
      </c>
      <c r="F568" s="188" t="s">
        <v>2660</v>
      </c>
      <c r="G568" s="53" t="s">
        <v>3245</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3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3223</v>
      </c>
      <c r="E569" s="53" t="s">
        <v>2445</v>
      </c>
      <c r="F569" s="188" t="s">
        <v>3185</v>
      </c>
      <c r="G569" s="53" t="s">
        <v>3236</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3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3223</v>
      </c>
      <c r="E570" s="53" t="s">
        <v>2446</v>
      </c>
      <c r="F570" s="188" t="s">
        <v>3185</v>
      </c>
      <c r="G570" s="53" t="s">
        <v>3237</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3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3223</v>
      </c>
      <c r="E571" s="53" t="s">
        <v>2447</v>
      </c>
      <c r="F571" s="188" t="s">
        <v>3185</v>
      </c>
      <c r="G571" s="53" t="s">
        <v>3238</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3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3223</v>
      </c>
      <c r="E572" s="53" t="s">
        <v>2448</v>
      </c>
      <c r="F572" s="188" t="s">
        <v>3185</v>
      </c>
      <c r="G572" s="53" t="s">
        <v>3239</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3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3223</v>
      </c>
      <c r="E573" s="53" t="s">
        <v>2449</v>
      </c>
      <c r="F573" s="188" t="s">
        <v>3185</v>
      </c>
      <c r="G573" s="53" t="s">
        <v>3240</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x14ac:dyDescent="0.3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3223</v>
      </c>
      <c r="E574" s="53" t="s">
        <v>2450</v>
      </c>
      <c r="F574" s="188" t="s">
        <v>3185</v>
      </c>
      <c r="G574" s="53" t="s">
        <v>3241</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3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3223</v>
      </c>
      <c r="E575" s="53" t="s">
        <v>2802</v>
      </c>
      <c r="F575" s="188" t="s">
        <v>3185</v>
      </c>
      <c r="G575" s="53" t="s">
        <v>3242</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29" x14ac:dyDescent="0.3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3223</v>
      </c>
      <c r="E576" s="53" t="s">
        <v>2803</v>
      </c>
      <c r="F576" s="188" t="s">
        <v>3185</v>
      </c>
      <c r="G576" s="53" t="s">
        <v>3243</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29" x14ac:dyDescent="0.3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3223</v>
      </c>
      <c r="E577" s="53" t="s">
        <v>2804</v>
      </c>
      <c r="F577" s="188" t="s">
        <v>3185</v>
      </c>
      <c r="G577" s="53" t="s">
        <v>3244</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3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3223</v>
      </c>
      <c r="E578" s="53" t="s">
        <v>2801</v>
      </c>
      <c r="F578" s="188" t="s">
        <v>3185</v>
      </c>
      <c r="G578" s="53" t="s">
        <v>3245</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3.5" x14ac:dyDescent="0.3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3224</v>
      </c>
      <c r="E579" s="53" t="s">
        <v>2445</v>
      </c>
      <c r="F579" s="188" t="s">
        <v>3186</v>
      </c>
      <c r="G579" s="53" t="s">
        <v>3236</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3.5" x14ac:dyDescent="0.3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3224</v>
      </c>
      <c r="E580" s="53" t="s">
        <v>2446</v>
      </c>
      <c r="F580" s="188" t="s">
        <v>3186</v>
      </c>
      <c r="G580" s="53" t="s">
        <v>3237</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3.5" x14ac:dyDescent="0.3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3224</v>
      </c>
      <c r="E581" s="53" t="s">
        <v>2447</v>
      </c>
      <c r="F581" s="188" t="s">
        <v>3186</v>
      </c>
      <c r="G581" s="53" t="s">
        <v>3238</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3.5" x14ac:dyDescent="0.3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3224</v>
      </c>
      <c r="E582" s="53" t="s">
        <v>2448</v>
      </c>
      <c r="F582" s="188" t="s">
        <v>3186</v>
      </c>
      <c r="G582" s="53" t="s">
        <v>3239</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3.5" x14ac:dyDescent="0.3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3224</v>
      </c>
      <c r="E583" s="53" t="s">
        <v>2449</v>
      </c>
      <c r="F583" s="188" t="s">
        <v>3186</v>
      </c>
      <c r="G583" s="53" t="s">
        <v>3240</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3.5" x14ac:dyDescent="0.3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3224</v>
      </c>
      <c r="E584" s="53" t="s">
        <v>2450</v>
      </c>
      <c r="F584" s="188" t="s">
        <v>3186</v>
      </c>
      <c r="G584" s="53" t="s">
        <v>3241</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3.5" x14ac:dyDescent="0.3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3224</v>
      </c>
      <c r="E585" s="53" t="s">
        <v>2802</v>
      </c>
      <c r="F585" s="188" t="s">
        <v>3186</v>
      </c>
      <c r="G585" s="53" t="s">
        <v>3242</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3.5" x14ac:dyDescent="0.3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3224</v>
      </c>
      <c r="E586" s="53" t="s">
        <v>2803</v>
      </c>
      <c r="F586" s="188" t="s">
        <v>3186</v>
      </c>
      <c r="G586" s="53" t="s">
        <v>3243</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3.5" x14ac:dyDescent="0.3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3224</v>
      </c>
      <c r="E587" s="53" t="s">
        <v>2804</v>
      </c>
      <c r="F587" s="188" t="s">
        <v>3186</v>
      </c>
      <c r="G587" s="53" t="s">
        <v>3244</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3.5" x14ac:dyDescent="0.3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3224</v>
      </c>
      <c r="E588" s="53" t="s">
        <v>2801</v>
      </c>
      <c r="F588" s="188" t="s">
        <v>3186</v>
      </c>
      <c r="G588" s="53" t="s">
        <v>3245</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29" x14ac:dyDescent="0.3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3225</v>
      </c>
      <c r="E589" s="53" t="s">
        <v>2445</v>
      </c>
      <c r="F589" s="188" t="s">
        <v>3187</v>
      </c>
      <c r="G589" s="53" t="s">
        <v>3236</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29" x14ac:dyDescent="0.3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3225</v>
      </c>
      <c r="E590" s="53" t="s">
        <v>2446</v>
      </c>
      <c r="F590" s="188" t="s">
        <v>3187</v>
      </c>
      <c r="G590" s="53" t="s">
        <v>3237</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29" x14ac:dyDescent="0.3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3225</v>
      </c>
      <c r="E591" s="53" t="s">
        <v>2447</v>
      </c>
      <c r="F591" s="188" t="s">
        <v>3187</v>
      </c>
      <c r="G591" s="53" t="s">
        <v>3238</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29" x14ac:dyDescent="0.3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3225</v>
      </c>
      <c r="E592" s="53" t="s">
        <v>2448</v>
      </c>
      <c r="F592" s="188" t="s">
        <v>3187</v>
      </c>
      <c r="G592" s="53" t="s">
        <v>3239</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29" x14ac:dyDescent="0.3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3225</v>
      </c>
      <c r="E593" s="53" t="s">
        <v>2449</v>
      </c>
      <c r="F593" s="188" t="s">
        <v>3187</v>
      </c>
      <c r="G593" s="53" t="s">
        <v>3240</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29" x14ac:dyDescent="0.3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3225</v>
      </c>
      <c r="E594" s="53" t="s">
        <v>2450</v>
      </c>
      <c r="F594" s="188" t="s">
        <v>3187</v>
      </c>
      <c r="G594" s="53" t="s">
        <v>3241</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29" x14ac:dyDescent="0.3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3225</v>
      </c>
      <c r="E595" s="53" t="s">
        <v>2802</v>
      </c>
      <c r="F595" s="188" t="s">
        <v>3187</v>
      </c>
      <c r="G595" s="53" t="s">
        <v>3242</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29" x14ac:dyDescent="0.3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3225</v>
      </c>
      <c r="E596" s="53" t="s">
        <v>2803</v>
      </c>
      <c r="F596" s="188" t="s">
        <v>3187</v>
      </c>
      <c r="G596" s="53" t="s">
        <v>3243</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29" x14ac:dyDescent="0.3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3225</v>
      </c>
      <c r="E597" s="53" t="s">
        <v>2804</v>
      </c>
      <c r="F597" s="188" t="s">
        <v>3187</v>
      </c>
      <c r="G597" s="53" t="s">
        <v>3244</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29" x14ac:dyDescent="0.3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3225</v>
      </c>
      <c r="E598" s="53" t="s">
        <v>2801</v>
      </c>
      <c r="F598" s="188" t="s">
        <v>3187</v>
      </c>
      <c r="G598" s="53" t="s">
        <v>3245</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29" x14ac:dyDescent="0.3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3226</v>
      </c>
      <c r="E599" s="53" t="s">
        <v>2445</v>
      </c>
      <c r="F599" s="188" t="s">
        <v>3188</v>
      </c>
      <c r="G599" s="53" t="s">
        <v>3236</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29" x14ac:dyDescent="0.3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3226</v>
      </c>
      <c r="E600" s="53" t="s">
        <v>2446</v>
      </c>
      <c r="F600" s="188" t="s">
        <v>3188</v>
      </c>
      <c r="G600" s="53" t="s">
        <v>3237</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29" x14ac:dyDescent="0.3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3226</v>
      </c>
      <c r="E601" s="53" t="s">
        <v>2447</v>
      </c>
      <c r="F601" s="188" t="s">
        <v>3188</v>
      </c>
      <c r="G601" s="53" t="s">
        <v>3238</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29" x14ac:dyDescent="0.3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3226</v>
      </c>
      <c r="E602" s="53" t="s">
        <v>2448</v>
      </c>
      <c r="F602" s="188" t="s">
        <v>3188</v>
      </c>
      <c r="G602" s="53" t="s">
        <v>3239</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29" x14ac:dyDescent="0.3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3226</v>
      </c>
      <c r="E603" s="53" t="s">
        <v>2449</v>
      </c>
      <c r="F603" s="188" t="s">
        <v>3188</v>
      </c>
      <c r="G603" s="53" t="s">
        <v>3240</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29" x14ac:dyDescent="0.3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3226</v>
      </c>
      <c r="E604" s="53" t="s">
        <v>2450</v>
      </c>
      <c r="F604" s="188" t="s">
        <v>3188</v>
      </c>
      <c r="G604" s="53" t="s">
        <v>3241</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29" x14ac:dyDescent="0.3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3226</v>
      </c>
      <c r="E605" s="53" t="s">
        <v>2802</v>
      </c>
      <c r="F605" s="188" t="s">
        <v>3188</v>
      </c>
      <c r="G605" s="53" t="s">
        <v>3242</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29" x14ac:dyDescent="0.3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3226</v>
      </c>
      <c r="E606" s="53" t="s">
        <v>2803</v>
      </c>
      <c r="F606" s="188" t="s">
        <v>3188</v>
      </c>
      <c r="G606" s="53" t="s">
        <v>3243</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29" x14ac:dyDescent="0.3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3226</v>
      </c>
      <c r="E607" s="53" t="s">
        <v>2804</v>
      </c>
      <c r="F607" s="188" t="s">
        <v>3188</v>
      </c>
      <c r="G607" s="53" t="s">
        <v>3244</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29" x14ac:dyDescent="0.3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3226</v>
      </c>
      <c r="E608" s="53" t="s">
        <v>2801</v>
      </c>
      <c r="F608" s="188" t="s">
        <v>3188</v>
      </c>
      <c r="G608" s="53" t="s">
        <v>3245</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3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3227</v>
      </c>
      <c r="E609" s="53" t="s">
        <v>2445</v>
      </c>
      <c r="F609" s="188" t="s">
        <v>3189</v>
      </c>
      <c r="G609" s="53" t="s">
        <v>3236</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3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3227</v>
      </c>
      <c r="E610" s="53" t="s">
        <v>2446</v>
      </c>
      <c r="F610" s="188" t="s">
        <v>3189</v>
      </c>
      <c r="G610" s="53" t="s">
        <v>3237</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3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3227</v>
      </c>
      <c r="E611" s="53" t="s">
        <v>2447</v>
      </c>
      <c r="F611" s="188" t="s">
        <v>3189</v>
      </c>
      <c r="G611" s="53" t="s">
        <v>3238</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3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3227</v>
      </c>
      <c r="E612" s="53" t="s">
        <v>2448</v>
      </c>
      <c r="F612" s="188" t="s">
        <v>3189</v>
      </c>
      <c r="G612" s="53" t="s">
        <v>3239</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3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3227</v>
      </c>
      <c r="E613" s="53" t="s">
        <v>2449</v>
      </c>
      <c r="F613" s="188" t="s">
        <v>3189</v>
      </c>
      <c r="G613" s="53" t="s">
        <v>3240</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x14ac:dyDescent="0.3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3227</v>
      </c>
      <c r="E614" s="53" t="s">
        <v>2450</v>
      </c>
      <c r="F614" s="188" t="s">
        <v>3189</v>
      </c>
      <c r="G614" s="53" t="s">
        <v>3241</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3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3227</v>
      </c>
      <c r="E615" s="53" t="s">
        <v>2802</v>
      </c>
      <c r="F615" s="188" t="s">
        <v>3189</v>
      </c>
      <c r="G615" s="53" t="s">
        <v>3242</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29" x14ac:dyDescent="0.3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3227</v>
      </c>
      <c r="E616" s="53" t="s">
        <v>2803</v>
      </c>
      <c r="F616" s="188" t="s">
        <v>3189</v>
      </c>
      <c r="G616" s="53" t="s">
        <v>3243</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29" x14ac:dyDescent="0.3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3227</v>
      </c>
      <c r="E617" s="53" t="s">
        <v>2804</v>
      </c>
      <c r="F617" s="188" t="s">
        <v>3189</v>
      </c>
      <c r="G617" s="53" t="s">
        <v>3244</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3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3227</v>
      </c>
      <c r="E618" s="53" t="s">
        <v>2801</v>
      </c>
      <c r="F618" s="188" t="s">
        <v>3189</v>
      </c>
      <c r="G618" s="53" t="s">
        <v>3245</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3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3228</v>
      </c>
      <c r="E619" s="53" t="s">
        <v>2445</v>
      </c>
      <c r="F619" s="188" t="s">
        <v>3190</v>
      </c>
      <c r="G619" s="53" t="s">
        <v>3236</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3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3228</v>
      </c>
      <c r="E620" s="53" t="s">
        <v>2446</v>
      </c>
      <c r="F620" s="188" t="s">
        <v>3190</v>
      </c>
      <c r="G620" s="53" t="s">
        <v>3237</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3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3228</v>
      </c>
      <c r="E621" s="53" t="s">
        <v>2447</v>
      </c>
      <c r="F621" s="188" t="s">
        <v>3190</v>
      </c>
      <c r="G621" s="53" t="s">
        <v>3238</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3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3228</v>
      </c>
      <c r="E622" s="53" t="s">
        <v>2448</v>
      </c>
      <c r="F622" s="188" t="s">
        <v>3190</v>
      </c>
      <c r="G622" s="53" t="s">
        <v>3239</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3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3228</v>
      </c>
      <c r="E623" s="53" t="s">
        <v>2449</v>
      </c>
      <c r="F623" s="188" t="s">
        <v>3190</v>
      </c>
      <c r="G623" s="53" t="s">
        <v>3240</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x14ac:dyDescent="0.3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3228</v>
      </c>
      <c r="E624" s="53" t="s">
        <v>2450</v>
      </c>
      <c r="F624" s="188" t="s">
        <v>3190</v>
      </c>
      <c r="G624" s="53" t="s">
        <v>3241</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3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3228</v>
      </c>
      <c r="E625" s="53" t="s">
        <v>2802</v>
      </c>
      <c r="F625" s="188" t="s">
        <v>3190</v>
      </c>
      <c r="G625" s="53" t="s">
        <v>3242</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29" x14ac:dyDescent="0.3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3228</v>
      </c>
      <c r="E626" s="53" t="s">
        <v>2803</v>
      </c>
      <c r="F626" s="188" t="s">
        <v>3190</v>
      </c>
      <c r="G626" s="53" t="s">
        <v>3243</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29" x14ac:dyDescent="0.3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3228</v>
      </c>
      <c r="E627" s="53" t="s">
        <v>2804</v>
      </c>
      <c r="F627" s="188" t="s">
        <v>3190</v>
      </c>
      <c r="G627" s="53" t="s">
        <v>3244</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3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3228</v>
      </c>
      <c r="E628" s="53" t="s">
        <v>2801</v>
      </c>
      <c r="F628" s="188" t="s">
        <v>3190</v>
      </c>
      <c r="G628" s="53" t="s">
        <v>3245</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3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3229</v>
      </c>
      <c r="E629" s="53" t="s">
        <v>2445</v>
      </c>
      <c r="F629" s="188" t="s">
        <v>3191</v>
      </c>
      <c r="G629" s="53" t="s">
        <v>3236</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3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3229</v>
      </c>
      <c r="E630" s="53" t="s">
        <v>2446</v>
      </c>
      <c r="F630" s="188" t="s">
        <v>3191</v>
      </c>
      <c r="G630" s="53" t="s">
        <v>3237</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3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3229</v>
      </c>
      <c r="E631" s="53" t="s">
        <v>2447</v>
      </c>
      <c r="F631" s="188" t="s">
        <v>3191</v>
      </c>
      <c r="G631" s="53" t="s">
        <v>3238</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3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3229</v>
      </c>
      <c r="E632" s="53" t="s">
        <v>2448</v>
      </c>
      <c r="F632" s="188" t="s">
        <v>3191</v>
      </c>
      <c r="G632" s="53" t="s">
        <v>3239</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3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3229</v>
      </c>
      <c r="E633" s="53" t="s">
        <v>2449</v>
      </c>
      <c r="F633" s="188" t="s">
        <v>3191</v>
      </c>
      <c r="G633" s="53" t="s">
        <v>3240</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x14ac:dyDescent="0.3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3229</v>
      </c>
      <c r="E634" s="53" t="s">
        <v>2450</v>
      </c>
      <c r="F634" s="188" t="s">
        <v>3191</v>
      </c>
      <c r="G634" s="53" t="s">
        <v>3241</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3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3229</v>
      </c>
      <c r="E635" s="53" t="s">
        <v>2802</v>
      </c>
      <c r="F635" s="188" t="s">
        <v>3191</v>
      </c>
      <c r="G635" s="53" t="s">
        <v>3242</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29" x14ac:dyDescent="0.3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3229</v>
      </c>
      <c r="E636" s="53" t="s">
        <v>2803</v>
      </c>
      <c r="F636" s="188" t="s">
        <v>3191</v>
      </c>
      <c r="G636" s="53" t="s">
        <v>3243</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29" x14ac:dyDescent="0.3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3229</v>
      </c>
      <c r="E637" s="53" t="s">
        <v>2804</v>
      </c>
      <c r="F637" s="188" t="s">
        <v>3191</v>
      </c>
      <c r="G637" s="53" t="s">
        <v>3244</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3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3229</v>
      </c>
      <c r="E638" s="53" t="s">
        <v>2801</v>
      </c>
      <c r="F638" s="188" t="s">
        <v>3191</v>
      </c>
      <c r="G638" s="53" t="s">
        <v>3245</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29" x14ac:dyDescent="0.3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3230</v>
      </c>
      <c r="E639" s="53" t="s">
        <v>2445</v>
      </c>
      <c r="F639" s="188" t="s">
        <v>3192</v>
      </c>
      <c r="G639" s="53" t="s">
        <v>3236</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29" x14ac:dyDescent="0.3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3230</v>
      </c>
      <c r="E640" s="53" t="s">
        <v>2446</v>
      </c>
      <c r="F640" s="188" t="s">
        <v>3192</v>
      </c>
      <c r="G640" s="53" t="s">
        <v>3237</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29" x14ac:dyDescent="0.3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3230</v>
      </c>
      <c r="E641" s="53" t="s">
        <v>2447</v>
      </c>
      <c r="F641" s="188" t="s">
        <v>3192</v>
      </c>
      <c r="G641" s="53" t="s">
        <v>3238</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29" x14ac:dyDescent="0.3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3230</v>
      </c>
      <c r="E642" s="53" t="s">
        <v>2448</v>
      </c>
      <c r="F642" s="188" t="s">
        <v>3192</v>
      </c>
      <c r="G642" s="53" t="s">
        <v>3239</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29" x14ac:dyDescent="0.3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3230</v>
      </c>
      <c r="E643" s="53" t="s">
        <v>2449</v>
      </c>
      <c r="F643" s="188" t="s">
        <v>3192</v>
      </c>
      <c r="G643" s="53" t="s">
        <v>3240</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29" x14ac:dyDescent="0.3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3230</v>
      </c>
      <c r="E644" s="53" t="s">
        <v>2450</v>
      </c>
      <c r="F644" s="188" t="s">
        <v>3192</v>
      </c>
      <c r="G644" s="53" t="s">
        <v>3241</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29" x14ac:dyDescent="0.3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3230</v>
      </c>
      <c r="E645" s="53" t="s">
        <v>2802</v>
      </c>
      <c r="F645" s="188" t="s">
        <v>3192</v>
      </c>
      <c r="G645" s="53" t="s">
        <v>3242</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29" x14ac:dyDescent="0.3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3230</v>
      </c>
      <c r="E646" s="53" t="s">
        <v>2803</v>
      </c>
      <c r="F646" s="188" t="s">
        <v>3192</v>
      </c>
      <c r="G646" s="53" t="s">
        <v>3243</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29" x14ac:dyDescent="0.3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3230</v>
      </c>
      <c r="E647" s="53" t="s">
        <v>2804</v>
      </c>
      <c r="F647" s="188" t="s">
        <v>3192</v>
      </c>
      <c r="G647" s="53" t="s">
        <v>3244</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29" x14ac:dyDescent="0.3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3230</v>
      </c>
      <c r="E648" s="53" t="s">
        <v>2801</v>
      </c>
      <c r="F648" s="188" t="s">
        <v>3192</v>
      </c>
      <c r="G648" s="53" t="s">
        <v>3245</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29" x14ac:dyDescent="0.3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3231</v>
      </c>
      <c r="E649" s="53" t="s">
        <v>2445</v>
      </c>
      <c r="F649" s="188" t="s">
        <v>3193</v>
      </c>
      <c r="G649" s="53" t="s">
        <v>3236</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29" x14ac:dyDescent="0.3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3231</v>
      </c>
      <c r="E650" s="53" t="s">
        <v>2446</v>
      </c>
      <c r="F650" s="188" t="s">
        <v>3193</v>
      </c>
      <c r="G650" s="53" t="s">
        <v>3237</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29" x14ac:dyDescent="0.3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3231</v>
      </c>
      <c r="E651" s="53" t="s">
        <v>2447</v>
      </c>
      <c r="F651" s="188" t="s">
        <v>3193</v>
      </c>
      <c r="G651" s="53" t="s">
        <v>3238</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29" x14ac:dyDescent="0.3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3231</v>
      </c>
      <c r="E652" s="53" t="s">
        <v>2448</v>
      </c>
      <c r="F652" s="188" t="s">
        <v>3193</v>
      </c>
      <c r="G652" s="53" t="s">
        <v>3239</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29" x14ac:dyDescent="0.3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3231</v>
      </c>
      <c r="E653" s="53" t="s">
        <v>2449</v>
      </c>
      <c r="F653" s="188" t="s">
        <v>3193</v>
      </c>
      <c r="G653" s="53" t="s">
        <v>3240</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29" x14ac:dyDescent="0.3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3231</v>
      </c>
      <c r="E654" s="53" t="s">
        <v>2450</v>
      </c>
      <c r="F654" s="188" t="s">
        <v>3193</v>
      </c>
      <c r="G654" s="53" t="s">
        <v>3241</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29" x14ac:dyDescent="0.3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3231</v>
      </c>
      <c r="E655" s="53" t="s">
        <v>2802</v>
      </c>
      <c r="F655" s="188" t="s">
        <v>3193</v>
      </c>
      <c r="G655" s="53" t="s">
        <v>3242</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29" x14ac:dyDescent="0.3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3231</v>
      </c>
      <c r="E656" s="53" t="s">
        <v>2803</v>
      </c>
      <c r="F656" s="188" t="s">
        <v>3193</v>
      </c>
      <c r="G656" s="53" t="s">
        <v>3243</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29" x14ac:dyDescent="0.3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3231</v>
      </c>
      <c r="E657" s="53" t="s">
        <v>2804</v>
      </c>
      <c r="F657" s="188" t="s">
        <v>3193</v>
      </c>
      <c r="G657" s="53" t="s">
        <v>3244</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29" x14ac:dyDescent="0.3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3231</v>
      </c>
      <c r="E658" s="53" t="s">
        <v>2801</v>
      </c>
      <c r="F658" s="188" t="s">
        <v>3193</v>
      </c>
      <c r="G658" s="53" t="s">
        <v>3245</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3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3232</v>
      </c>
      <c r="E659" s="53" t="s">
        <v>2445</v>
      </c>
      <c r="F659" s="188" t="s">
        <v>3235</v>
      </c>
      <c r="G659" s="53" t="s">
        <v>3236</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3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3232</v>
      </c>
      <c r="E660" s="53" t="s">
        <v>2446</v>
      </c>
      <c r="F660" s="188" t="s">
        <v>3235</v>
      </c>
      <c r="G660" s="53" t="s">
        <v>3237</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3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3232</v>
      </c>
      <c r="E661" s="53" t="s">
        <v>2447</v>
      </c>
      <c r="F661" s="188" t="s">
        <v>3235</v>
      </c>
      <c r="G661" s="53" t="s">
        <v>3238</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3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3232</v>
      </c>
      <c r="E662" s="53" t="s">
        <v>2448</v>
      </c>
      <c r="F662" s="188" t="s">
        <v>3235</v>
      </c>
      <c r="G662" s="53" t="s">
        <v>3239</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3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3232</v>
      </c>
      <c r="E663" s="53" t="s">
        <v>2449</v>
      </c>
      <c r="F663" s="188" t="s">
        <v>3235</v>
      </c>
      <c r="G663" s="53" t="s">
        <v>3240</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3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3232</v>
      </c>
      <c r="E664" s="53" t="s">
        <v>2450</v>
      </c>
      <c r="F664" s="188" t="s">
        <v>3235</v>
      </c>
      <c r="G664" s="53" t="s">
        <v>3241</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3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3232</v>
      </c>
      <c r="E665" s="53" t="s">
        <v>2802</v>
      </c>
      <c r="F665" s="188" t="s">
        <v>3235</v>
      </c>
      <c r="G665" s="53" t="s">
        <v>3242</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29" x14ac:dyDescent="0.3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3232</v>
      </c>
      <c r="E666" s="53" t="s">
        <v>2803</v>
      </c>
      <c r="F666" s="188" t="s">
        <v>3235</v>
      </c>
      <c r="G666" s="53" t="s">
        <v>3243</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29" x14ac:dyDescent="0.3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3232</v>
      </c>
      <c r="E667" s="53" t="s">
        <v>2804</v>
      </c>
      <c r="F667" s="188" t="s">
        <v>3235</v>
      </c>
      <c r="G667" s="53" t="s">
        <v>3244</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3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3232</v>
      </c>
      <c r="E668" s="53" t="s">
        <v>2801</v>
      </c>
      <c r="F668" s="188" t="s">
        <v>3235</v>
      </c>
      <c r="G668" s="53" t="s">
        <v>3245</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3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3233</v>
      </c>
      <c r="E669" s="53" t="s">
        <v>2445</v>
      </c>
      <c r="F669" s="188" t="s">
        <v>3194</v>
      </c>
      <c r="G669" s="53" t="s">
        <v>3236</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3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3233</v>
      </c>
      <c r="E670" s="53" t="s">
        <v>2446</v>
      </c>
      <c r="F670" s="188" t="s">
        <v>3194</v>
      </c>
      <c r="G670" s="53" t="s">
        <v>3237</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3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3233</v>
      </c>
      <c r="E671" s="53" t="s">
        <v>2447</v>
      </c>
      <c r="F671" s="188" t="s">
        <v>3194</v>
      </c>
      <c r="G671" s="53" t="s">
        <v>3238</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3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3233</v>
      </c>
      <c r="E672" s="53" t="s">
        <v>2448</v>
      </c>
      <c r="F672" s="188" t="s">
        <v>3194</v>
      </c>
      <c r="G672" s="53" t="s">
        <v>3239</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3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3233</v>
      </c>
      <c r="E673" s="53" t="s">
        <v>2449</v>
      </c>
      <c r="F673" s="188" t="s">
        <v>3194</v>
      </c>
      <c r="G673" s="53" t="s">
        <v>3240</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x14ac:dyDescent="0.3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3233</v>
      </c>
      <c r="E674" s="53" t="s">
        <v>2450</v>
      </c>
      <c r="F674" s="188" t="s">
        <v>3194</v>
      </c>
      <c r="G674" s="53" t="s">
        <v>3241</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3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3233</v>
      </c>
      <c r="E675" s="53" t="s">
        <v>2802</v>
      </c>
      <c r="F675" s="188" t="s">
        <v>3194</v>
      </c>
      <c r="G675" s="53" t="s">
        <v>3242</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29" x14ac:dyDescent="0.3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3233</v>
      </c>
      <c r="E676" s="53" t="s">
        <v>2803</v>
      </c>
      <c r="F676" s="188" t="s">
        <v>3194</v>
      </c>
      <c r="G676" s="53" t="s">
        <v>3243</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29" x14ac:dyDescent="0.3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3233</v>
      </c>
      <c r="E677" s="53" t="s">
        <v>2804</v>
      </c>
      <c r="F677" s="188" t="s">
        <v>3194</v>
      </c>
      <c r="G677" s="53" t="s">
        <v>3244</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3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3233</v>
      </c>
      <c r="E678" s="53" t="s">
        <v>2801</v>
      </c>
      <c r="F678" s="188" t="s">
        <v>3194</v>
      </c>
      <c r="G678" s="53" t="s">
        <v>3245</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3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2881</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3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2882</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3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2883</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3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2884</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3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29" x14ac:dyDescent="0.3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3209</v>
      </c>
      <c r="E684" s="53" t="s">
        <v>2445</v>
      </c>
      <c r="F684" s="188" t="s">
        <v>3234</v>
      </c>
      <c r="G684" s="53" t="s">
        <v>2451</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29" x14ac:dyDescent="0.3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3209</v>
      </c>
      <c r="E685" s="53" t="s">
        <v>2446</v>
      </c>
      <c r="F685" s="188" t="s">
        <v>3234</v>
      </c>
      <c r="G685" s="53" t="s">
        <v>2454</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29" x14ac:dyDescent="0.3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3209</v>
      </c>
      <c r="E686" s="53" t="s">
        <v>2447</v>
      </c>
      <c r="F686" s="188" t="s">
        <v>3234</v>
      </c>
      <c r="G686" s="53" t="s">
        <v>2455</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29" x14ac:dyDescent="0.3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3209</v>
      </c>
      <c r="E687" s="53" t="s">
        <v>2448</v>
      </c>
      <c r="F687" s="188" t="s">
        <v>3234</v>
      </c>
      <c r="G687" s="53" t="s">
        <v>2452</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29" x14ac:dyDescent="0.3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3209</v>
      </c>
      <c r="E688" s="53" t="s">
        <v>2449</v>
      </c>
      <c r="F688" s="188" t="s">
        <v>3234</v>
      </c>
      <c r="G688" s="53" t="s">
        <v>2453</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29" x14ac:dyDescent="0.3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3209</v>
      </c>
      <c r="E689" s="53" t="s">
        <v>2450</v>
      </c>
      <c r="F689" s="188" t="s">
        <v>3234</v>
      </c>
      <c r="G689" s="53" t="s">
        <v>2456</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29" x14ac:dyDescent="0.3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3209</v>
      </c>
      <c r="E690" s="53" t="s">
        <v>2802</v>
      </c>
      <c r="F690" s="188" t="s">
        <v>3234</v>
      </c>
      <c r="G690" s="53" t="s">
        <v>2805</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29" x14ac:dyDescent="0.3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3209</v>
      </c>
      <c r="E691" s="53" t="s">
        <v>2803</v>
      </c>
      <c r="F691" s="188" t="s">
        <v>3234</v>
      </c>
      <c r="G691" s="53" t="s">
        <v>2807</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29" x14ac:dyDescent="0.3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3209</v>
      </c>
      <c r="E692" s="53" t="s">
        <v>2804</v>
      </c>
      <c r="F692" s="188" t="s">
        <v>3234</v>
      </c>
      <c r="G692" s="53" t="s">
        <v>2808</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29" x14ac:dyDescent="0.3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3209</v>
      </c>
      <c r="E693" s="53" t="s">
        <v>2801</v>
      </c>
      <c r="F693" s="188" t="s">
        <v>3234</v>
      </c>
      <c r="G693" s="53" t="s">
        <v>2806</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3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3210</v>
      </c>
      <c r="E694" s="53" t="s">
        <v>2445</v>
      </c>
      <c r="F694" s="188" t="s">
        <v>2861</v>
      </c>
      <c r="G694" s="53" t="s">
        <v>2451</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3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3210</v>
      </c>
      <c r="E695" s="53" t="s">
        <v>2446</v>
      </c>
      <c r="F695" s="188" t="s">
        <v>2861</v>
      </c>
      <c r="G695" s="53" t="s">
        <v>2454</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3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3210</v>
      </c>
      <c r="E696" s="53" t="s">
        <v>2447</v>
      </c>
      <c r="F696" s="188" t="s">
        <v>2861</v>
      </c>
      <c r="G696" s="53" t="s">
        <v>2455</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3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3210</v>
      </c>
      <c r="E697" s="53" t="s">
        <v>2448</v>
      </c>
      <c r="F697" s="188" t="s">
        <v>2861</v>
      </c>
      <c r="G697" s="53" t="s">
        <v>2452</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3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3210</v>
      </c>
      <c r="E698" s="53" t="s">
        <v>2449</v>
      </c>
      <c r="F698" s="188" t="s">
        <v>2861</v>
      </c>
      <c r="G698" s="53" t="s">
        <v>2453</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3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3210</v>
      </c>
      <c r="E699" s="53" t="s">
        <v>2450</v>
      </c>
      <c r="F699" s="188" t="s">
        <v>2861</v>
      </c>
      <c r="G699" s="53" t="s">
        <v>2456</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3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3210</v>
      </c>
      <c r="E700" s="53" t="s">
        <v>2802</v>
      </c>
      <c r="F700" s="188" t="s">
        <v>2861</v>
      </c>
      <c r="G700" s="53" t="s">
        <v>2805</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29" x14ac:dyDescent="0.3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3210</v>
      </c>
      <c r="E701" s="53" t="s">
        <v>2803</v>
      </c>
      <c r="F701" s="188" t="s">
        <v>2861</v>
      </c>
      <c r="G701" s="53" t="s">
        <v>2807</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29" x14ac:dyDescent="0.3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3210</v>
      </c>
      <c r="E702" s="53" t="s">
        <v>2804</v>
      </c>
      <c r="F702" s="188" t="s">
        <v>2861</v>
      </c>
      <c r="G702" s="53" t="s">
        <v>2808</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3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3210</v>
      </c>
      <c r="E703" s="53" t="s">
        <v>2801</v>
      </c>
      <c r="F703" s="188" t="s">
        <v>2861</v>
      </c>
      <c r="G703" s="53" t="s">
        <v>2806</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x14ac:dyDescent="0.3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3211</v>
      </c>
      <c r="E704" s="53" t="s">
        <v>2445</v>
      </c>
      <c r="F704" s="188" t="s">
        <v>3175</v>
      </c>
      <c r="G704" s="53" t="s">
        <v>2451</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x14ac:dyDescent="0.3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3211</v>
      </c>
      <c r="E705" s="53" t="s">
        <v>2446</v>
      </c>
      <c r="F705" s="188" t="s">
        <v>3175</v>
      </c>
      <c r="G705" s="53" t="s">
        <v>2454</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x14ac:dyDescent="0.3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3211</v>
      </c>
      <c r="E706" s="53" t="s">
        <v>2447</v>
      </c>
      <c r="F706" s="188" t="s">
        <v>3175</v>
      </c>
      <c r="G706" s="53" t="s">
        <v>2455</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x14ac:dyDescent="0.3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3211</v>
      </c>
      <c r="E707" s="53" t="s">
        <v>2448</v>
      </c>
      <c r="F707" s="188" t="s">
        <v>3175</v>
      </c>
      <c r="G707" s="53" t="s">
        <v>2452</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x14ac:dyDescent="0.3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3211</v>
      </c>
      <c r="E708" s="53" t="s">
        <v>2449</v>
      </c>
      <c r="F708" s="188" t="s">
        <v>3175</v>
      </c>
      <c r="G708" s="53" t="s">
        <v>2453</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x14ac:dyDescent="0.3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3211</v>
      </c>
      <c r="E709" s="53" t="s">
        <v>2450</v>
      </c>
      <c r="F709" s="188" t="s">
        <v>3175</v>
      </c>
      <c r="G709" s="53" t="s">
        <v>2456</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x14ac:dyDescent="0.3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3211</v>
      </c>
      <c r="E710" s="53" t="s">
        <v>2802</v>
      </c>
      <c r="F710" s="188" t="s">
        <v>3175</v>
      </c>
      <c r="G710" s="53" t="s">
        <v>2805</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29" x14ac:dyDescent="0.3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3211</v>
      </c>
      <c r="E711" s="53" t="s">
        <v>2803</v>
      </c>
      <c r="F711" s="188" t="s">
        <v>3175</v>
      </c>
      <c r="G711" s="53" t="s">
        <v>2807</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29" x14ac:dyDescent="0.3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3211</v>
      </c>
      <c r="E712" s="53" t="s">
        <v>2804</v>
      </c>
      <c r="F712" s="188" t="s">
        <v>3175</v>
      </c>
      <c r="G712" s="53" t="s">
        <v>2808</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x14ac:dyDescent="0.3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3211</v>
      </c>
      <c r="E713" s="53" t="s">
        <v>2801</v>
      </c>
      <c r="F713" s="188" t="s">
        <v>3175</v>
      </c>
      <c r="G713" s="53" t="s">
        <v>2806</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29" x14ac:dyDescent="0.3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3212</v>
      </c>
      <c r="E714" s="53" t="s">
        <v>2445</v>
      </c>
      <c r="F714" s="188" t="s">
        <v>3176</v>
      </c>
      <c r="G714" s="53" t="s">
        <v>2451</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29" x14ac:dyDescent="0.3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3212</v>
      </c>
      <c r="E715" s="53" t="s">
        <v>2446</v>
      </c>
      <c r="F715" s="188" t="s">
        <v>3176</v>
      </c>
      <c r="G715" s="53" t="s">
        <v>2454</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29" x14ac:dyDescent="0.3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3212</v>
      </c>
      <c r="E716" s="53" t="s">
        <v>2447</v>
      </c>
      <c r="F716" s="188" t="s">
        <v>3176</v>
      </c>
      <c r="G716" s="53" t="s">
        <v>2455</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29" x14ac:dyDescent="0.3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3212</v>
      </c>
      <c r="E717" s="53" t="s">
        <v>2448</v>
      </c>
      <c r="F717" s="188" t="s">
        <v>3176</v>
      </c>
      <c r="G717" s="53" t="s">
        <v>2452</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29" x14ac:dyDescent="0.3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3212</v>
      </c>
      <c r="E718" s="53" t="s">
        <v>2449</v>
      </c>
      <c r="F718" s="188" t="s">
        <v>3176</v>
      </c>
      <c r="G718" s="53" t="s">
        <v>2453</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29" x14ac:dyDescent="0.3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3212</v>
      </c>
      <c r="E719" s="53" t="s">
        <v>2450</v>
      </c>
      <c r="F719" s="188" t="s">
        <v>3176</v>
      </c>
      <c r="G719" s="53" t="s">
        <v>2456</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29" x14ac:dyDescent="0.3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3212</v>
      </c>
      <c r="E720" s="53" t="s">
        <v>2802</v>
      </c>
      <c r="F720" s="188" t="s">
        <v>3176</v>
      </c>
      <c r="G720" s="53" t="s">
        <v>2805</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29" x14ac:dyDescent="0.3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3212</v>
      </c>
      <c r="E721" s="53" t="s">
        <v>2803</v>
      </c>
      <c r="F721" s="188" t="s">
        <v>3176</v>
      </c>
      <c r="G721" s="53" t="s">
        <v>2807</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29" x14ac:dyDescent="0.3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3212</v>
      </c>
      <c r="E722" s="53" t="s">
        <v>2804</v>
      </c>
      <c r="F722" s="188" t="s">
        <v>3176</v>
      </c>
      <c r="G722" s="53" t="s">
        <v>2808</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29" x14ac:dyDescent="0.3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3212</v>
      </c>
      <c r="E723" s="53" t="s">
        <v>2801</v>
      </c>
      <c r="F723" s="188" t="s">
        <v>3176</v>
      </c>
      <c r="G723" s="53" t="s">
        <v>2806</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29" x14ac:dyDescent="0.3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3213</v>
      </c>
      <c r="E724" s="53" t="s">
        <v>2445</v>
      </c>
      <c r="F724" s="188" t="s">
        <v>3177</v>
      </c>
      <c r="G724" s="53" t="s">
        <v>2451</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29" x14ac:dyDescent="0.3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3213</v>
      </c>
      <c r="E725" s="53" t="s">
        <v>2446</v>
      </c>
      <c r="F725" s="188" t="s">
        <v>3177</v>
      </c>
      <c r="G725" s="53" t="s">
        <v>2454</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29" x14ac:dyDescent="0.3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3213</v>
      </c>
      <c r="E726" s="53" t="s">
        <v>2447</v>
      </c>
      <c r="F726" s="188" t="s">
        <v>3177</v>
      </c>
      <c r="G726" s="53" t="s">
        <v>2455</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29" x14ac:dyDescent="0.3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3213</v>
      </c>
      <c r="E727" s="53" t="s">
        <v>2448</v>
      </c>
      <c r="F727" s="188" t="s">
        <v>3177</v>
      </c>
      <c r="G727" s="53" t="s">
        <v>2452</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29" x14ac:dyDescent="0.3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3213</v>
      </c>
      <c r="E728" s="53" t="s">
        <v>2449</v>
      </c>
      <c r="F728" s="188" t="s">
        <v>3177</v>
      </c>
      <c r="G728" s="53" t="s">
        <v>2453</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29" x14ac:dyDescent="0.3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3213</v>
      </c>
      <c r="E729" s="53" t="s">
        <v>2450</v>
      </c>
      <c r="F729" s="188" t="s">
        <v>3177</v>
      </c>
      <c r="G729" s="53" t="s">
        <v>2456</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29" x14ac:dyDescent="0.3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3213</v>
      </c>
      <c r="E730" s="53" t="s">
        <v>2802</v>
      </c>
      <c r="F730" s="188" t="s">
        <v>3177</v>
      </c>
      <c r="G730" s="53" t="s">
        <v>2805</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29" x14ac:dyDescent="0.3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3213</v>
      </c>
      <c r="E731" s="53" t="s">
        <v>2803</v>
      </c>
      <c r="F731" s="188" t="s">
        <v>3177</v>
      </c>
      <c r="G731" s="53" t="s">
        <v>2807</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29" x14ac:dyDescent="0.3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3213</v>
      </c>
      <c r="E732" s="53" t="s">
        <v>2804</v>
      </c>
      <c r="F732" s="188" t="s">
        <v>3177</v>
      </c>
      <c r="G732" s="53" t="s">
        <v>2808</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29" x14ac:dyDescent="0.3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3213</v>
      </c>
      <c r="E733" s="53" t="s">
        <v>2801</v>
      </c>
      <c r="F733" s="188" t="s">
        <v>3177</v>
      </c>
      <c r="G733" s="53" t="s">
        <v>2806</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29" x14ac:dyDescent="0.3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3214</v>
      </c>
      <c r="E734" s="53" t="s">
        <v>2445</v>
      </c>
      <c r="F734" s="188" t="s">
        <v>3178</v>
      </c>
      <c r="G734" s="53" t="s">
        <v>2451</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29" x14ac:dyDescent="0.3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3214</v>
      </c>
      <c r="E735" s="53" t="s">
        <v>2446</v>
      </c>
      <c r="F735" s="188" t="s">
        <v>3178</v>
      </c>
      <c r="G735" s="53" t="s">
        <v>2454</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29" x14ac:dyDescent="0.3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3214</v>
      </c>
      <c r="E736" s="53" t="s">
        <v>2447</v>
      </c>
      <c r="F736" s="188" t="s">
        <v>3178</v>
      </c>
      <c r="G736" s="53" t="s">
        <v>2455</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29" x14ac:dyDescent="0.3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3214</v>
      </c>
      <c r="E737" s="53" t="s">
        <v>2448</v>
      </c>
      <c r="F737" s="188" t="s">
        <v>3178</v>
      </c>
      <c r="G737" s="53" t="s">
        <v>2452</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29" x14ac:dyDescent="0.3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3214</v>
      </c>
      <c r="E738" s="53" t="s">
        <v>2449</v>
      </c>
      <c r="F738" s="188" t="s">
        <v>3178</v>
      </c>
      <c r="G738" s="53" t="s">
        <v>2453</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29" x14ac:dyDescent="0.3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3214</v>
      </c>
      <c r="E739" s="53" t="s">
        <v>2450</v>
      </c>
      <c r="F739" s="188" t="s">
        <v>3178</v>
      </c>
      <c r="G739" s="53" t="s">
        <v>2456</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29" x14ac:dyDescent="0.3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3214</v>
      </c>
      <c r="E740" s="53" t="s">
        <v>2802</v>
      </c>
      <c r="F740" s="188" t="s">
        <v>3178</v>
      </c>
      <c r="G740" s="53" t="s">
        <v>2805</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29" x14ac:dyDescent="0.3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3214</v>
      </c>
      <c r="E741" s="53" t="s">
        <v>2803</v>
      </c>
      <c r="F741" s="188" t="s">
        <v>3178</v>
      </c>
      <c r="G741" s="53" t="s">
        <v>2807</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29" x14ac:dyDescent="0.3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3214</v>
      </c>
      <c r="E742" s="53" t="s">
        <v>2804</v>
      </c>
      <c r="F742" s="188" t="s">
        <v>3178</v>
      </c>
      <c r="G742" s="53" t="s">
        <v>2808</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29" x14ac:dyDescent="0.3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3214</v>
      </c>
      <c r="E743" s="53" t="s">
        <v>2801</v>
      </c>
      <c r="F743" s="188" t="s">
        <v>3178</v>
      </c>
      <c r="G743" s="53" t="s">
        <v>2806</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3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3215</v>
      </c>
      <c r="E744" s="53" t="s">
        <v>2445</v>
      </c>
      <c r="F744" s="188" t="s">
        <v>3179</v>
      </c>
      <c r="G744" s="53" t="s">
        <v>2451</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3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3215</v>
      </c>
      <c r="E745" s="53" t="s">
        <v>2446</v>
      </c>
      <c r="F745" s="188" t="s">
        <v>3179</v>
      </c>
      <c r="G745" s="53" t="s">
        <v>2454</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3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3215</v>
      </c>
      <c r="E746" s="53" t="s">
        <v>2447</v>
      </c>
      <c r="F746" s="188" t="s">
        <v>3179</v>
      </c>
      <c r="G746" s="53" t="s">
        <v>2455</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3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3215</v>
      </c>
      <c r="E747" s="53" t="s">
        <v>2448</v>
      </c>
      <c r="F747" s="188" t="s">
        <v>3179</v>
      </c>
      <c r="G747" s="53" t="s">
        <v>2452</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3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3215</v>
      </c>
      <c r="E748" s="53" t="s">
        <v>2449</v>
      </c>
      <c r="F748" s="188" t="s">
        <v>3179</v>
      </c>
      <c r="G748" s="53" t="s">
        <v>2453</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3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3215</v>
      </c>
      <c r="E749" s="53" t="s">
        <v>2450</v>
      </c>
      <c r="F749" s="188" t="s">
        <v>3179</v>
      </c>
      <c r="G749" s="53" t="s">
        <v>2456</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3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3215</v>
      </c>
      <c r="E750" s="53" t="s">
        <v>2802</v>
      </c>
      <c r="F750" s="188" t="s">
        <v>3179</v>
      </c>
      <c r="G750" s="53" t="s">
        <v>2805</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29" x14ac:dyDescent="0.3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3215</v>
      </c>
      <c r="E751" s="53" t="s">
        <v>2803</v>
      </c>
      <c r="F751" s="188" t="s">
        <v>3179</v>
      </c>
      <c r="G751" s="53" t="s">
        <v>2807</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29" x14ac:dyDescent="0.3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3215</v>
      </c>
      <c r="E752" s="53" t="s">
        <v>2804</v>
      </c>
      <c r="F752" s="188" t="s">
        <v>3179</v>
      </c>
      <c r="G752" s="53" t="s">
        <v>2808</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3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3215</v>
      </c>
      <c r="E753" s="53" t="s">
        <v>2801</v>
      </c>
      <c r="F753" s="188" t="s">
        <v>3179</v>
      </c>
      <c r="G753" s="53" t="s">
        <v>2806</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29" x14ac:dyDescent="0.3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3216</v>
      </c>
      <c r="E754" s="53" t="s">
        <v>2445</v>
      </c>
      <c r="F754" s="188" t="s">
        <v>3180</v>
      </c>
      <c r="G754" s="53" t="s">
        <v>2451</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29" x14ac:dyDescent="0.3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3216</v>
      </c>
      <c r="E755" s="53" t="s">
        <v>2446</v>
      </c>
      <c r="F755" s="188" t="s">
        <v>3180</v>
      </c>
      <c r="G755" s="53" t="s">
        <v>2454</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29" x14ac:dyDescent="0.3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3216</v>
      </c>
      <c r="E756" s="53" t="s">
        <v>2447</v>
      </c>
      <c r="F756" s="188" t="s">
        <v>3180</v>
      </c>
      <c r="G756" s="53" t="s">
        <v>2455</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29" x14ac:dyDescent="0.3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3216</v>
      </c>
      <c r="E757" s="53" t="s">
        <v>2448</v>
      </c>
      <c r="F757" s="188" t="s">
        <v>3180</v>
      </c>
      <c r="G757" s="53" t="s">
        <v>2452</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29" x14ac:dyDescent="0.3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3216</v>
      </c>
      <c r="E758" s="53" t="s">
        <v>2449</v>
      </c>
      <c r="F758" s="188" t="s">
        <v>3180</v>
      </c>
      <c r="G758" s="53" t="s">
        <v>2453</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29" x14ac:dyDescent="0.3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3216</v>
      </c>
      <c r="E759" s="53" t="s">
        <v>2450</v>
      </c>
      <c r="F759" s="188" t="s">
        <v>3180</v>
      </c>
      <c r="G759" s="53" t="s">
        <v>2456</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29" x14ac:dyDescent="0.3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3216</v>
      </c>
      <c r="E760" s="53" t="s">
        <v>2802</v>
      </c>
      <c r="F760" s="188" t="s">
        <v>3180</v>
      </c>
      <c r="G760" s="53" t="s">
        <v>2805</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29" x14ac:dyDescent="0.3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3216</v>
      </c>
      <c r="E761" s="53" t="s">
        <v>2803</v>
      </c>
      <c r="F761" s="188" t="s">
        <v>3180</v>
      </c>
      <c r="G761" s="53" t="s">
        <v>2807</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29" x14ac:dyDescent="0.3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3216</v>
      </c>
      <c r="E762" s="53" t="s">
        <v>2804</v>
      </c>
      <c r="F762" s="188" t="s">
        <v>3180</v>
      </c>
      <c r="G762" s="53" t="s">
        <v>2808</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29" x14ac:dyDescent="0.3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3216</v>
      </c>
      <c r="E763" s="53" t="s">
        <v>2801</v>
      </c>
      <c r="F763" s="188" t="s">
        <v>3180</v>
      </c>
      <c r="G763" s="53" t="s">
        <v>2806</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29" x14ac:dyDescent="0.3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3217</v>
      </c>
      <c r="E764" s="53" t="s">
        <v>2445</v>
      </c>
      <c r="F764" s="188" t="s">
        <v>3181</v>
      </c>
      <c r="G764" s="53" t="s">
        <v>2451</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29" x14ac:dyDescent="0.3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3217</v>
      </c>
      <c r="E765" s="53" t="s">
        <v>2446</v>
      </c>
      <c r="F765" s="188" t="s">
        <v>3181</v>
      </c>
      <c r="G765" s="53" t="s">
        <v>2454</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29" x14ac:dyDescent="0.3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3217</v>
      </c>
      <c r="E766" s="53" t="s">
        <v>2447</v>
      </c>
      <c r="F766" s="188" t="s">
        <v>3181</v>
      </c>
      <c r="G766" s="53" t="s">
        <v>2455</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29" x14ac:dyDescent="0.3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3217</v>
      </c>
      <c r="E767" s="53" t="s">
        <v>2448</v>
      </c>
      <c r="F767" s="188" t="s">
        <v>3181</v>
      </c>
      <c r="G767" s="53" t="s">
        <v>2452</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29" x14ac:dyDescent="0.3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3217</v>
      </c>
      <c r="E768" s="53" t="s">
        <v>2449</v>
      </c>
      <c r="F768" s="188" t="s">
        <v>3181</v>
      </c>
      <c r="G768" s="53" t="s">
        <v>2453</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29" x14ac:dyDescent="0.3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3217</v>
      </c>
      <c r="E769" s="53" t="s">
        <v>2450</v>
      </c>
      <c r="F769" s="188" t="s">
        <v>3181</v>
      </c>
      <c r="G769" s="53" t="s">
        <v>2456</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29" x14ac:dyDescent="0.3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3217</v>
      </c>
      <c r="E770" s="53" t="s">
        <v>2802</v>
      </c>
      <c r="F770" s="188" t="s">
        <v>3181</v>
      </c>
      <c r="G770" s="53" t="s">
        <v>2805</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29" x14ac:dyDescent="0.3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3217</v>
      </c>
      <c r="E771" s="53" t="s">
        <v>2803</v>
      </c>
      <c r="F771" s="188" t="s">
        <v>3181</v>
      </c>
      <c r="G771" s="53" t="s">
        <v>2807</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29" x14ac:dyDescent="0.3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3217</v>
      </c>
      <c r="E772" s="53" t="s">
        <v>2804</v>
      </c>
      <c r="F772" s="188" t="s">
        <v>3181</v>
      </c>
      <c r="G772" s="53" t="s">
        <v>2808</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29" x14ac:dyDescent="0.3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3217</v>
      </c>
      <c r="E773" s="53" t="s">
        <v>2801</v>
      </c>
      <c r="F773" s="188" t="s">
        <v>3181</v>
      </c>
      <c r="G773" s="53" t="s">
        <v>2806</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3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3218</v>
      </c>
      <c r="E774" s="53" t="s">
        <v>2445</v>
      </c>
      <c r="F774" s="188" t="s">
        <v>2659</v>
      </c>
      <c r="G774" s="53" t="s">
        <v>2451</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3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3218</v>
      </c>
      <c r="E775" s="53" t="s">
        <v>2446</v>
      </c>
      <c r="F775" s="188" t="s">
        <v>2659</v>
      </c>
      <c r="G775" s="53" t="s">
        <v>2454</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3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3218</v>
      </c>
      <c r="E776" s="53" t="s">
        <v>2447</v>
      </c>
      <c r="F776" s="188" t="s">
        <v>2659</v>
      </c>
      <c r="G776" s="53" t="s">
        <v>2455</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3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3218</v>
      </c>
      <c r="E777" s="53" t="s">
        <v>2448</v>
      </c>
      <c r="F777" s="188" t="s">
        <v>2659</v>
      </c>
      <c r="G777" s="53" t="s">
        <v>2452</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3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3218</v>
      </c>
      <c r="E778" s="53" t="s">
        <v>2449</v>
      </c>
      <c r="F778" s="188" t="s">
        <v>2659</v>
      </c>
      <c r="G778" s="53" t="s">
        <v>2453</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3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3218</v>
      </c>
      <c r="E779" s="53" t="s">
        <v>2450</v>
      </c>
      <c r="F779" s="188" t="s">
        <v>2659</v>
      </c>
      <c r="G779" s="53" t="s">
        <v>2456</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3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3218</v>
      </c>
      <c r="E780" s="53" t="s">
        <v>2802</v>
      </c>
      <c r="F780" s="188" t="s">
        <v>2659</v>
      </c>
      <c r="G780" s="53" t="s">
        <v>2805</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29" x14ac:dyDescent="0.3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3218</v>
      </c>
      <c r="E781" s="53" t="s">
        <v>2803</v>
      </c>
      <c r="F781" s="188" t="s">
        <v>2659</v>
      </c>
      <c r="G781" s="53" t="s">
        <v>2807</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29" x14ac:dyDescent="0.3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3218</v>
      </c>
      <c r="E782" s="53" t="s">
        <v>2804</v>
      </c>
      <c r="F782" s="188" t="s">
        <v>2659</v>
      </c>
      <c r="G782" s="53" t="s">
        <v>2808</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3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3218</v>
      </c>
      <c r="E783" s="53" t="s">
        <v>2801</v>
      </c>
      <c r="F783" s="188" t="s">
        <v>2659</v>
      </c>
      <c r="G783" s="53" t="s">
        <v>2806</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29" x14ac:dyDescent="0.3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3219</v>
      </c>
      <c r="E784" s="53" t="s">
        <v>2445</v>
      </c>
      <c r="F784" s="188" t="s">
        <v>3182</v>
      </c>
      <c r="G784" s="53" t="s">
        <v>2451</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29" x14ac:dyDescent="0.3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3219</v>
      </c>
      <c r="E785" s="53" t="s">
        <v>2446</v>
      </c>
      <c r="F785" s="188" t="s">
        <v>3182</v>
      </c>
      <c r="G785" s="53" t="s">
        <v>2454</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29" x14ac:dyDescent="0.3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3219</v>
      </c>
      <c r="E786" s="53" t="s">
        <v>2447</v>
      </c>
      <c r="F786" s="188" t="s">
        <v>3182</v>
      </c>
      <c r="G786" s="53" t="s">
        <v>2455</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29" x14ac:dyDescent="0.3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3219</v>
      </c>
      <c r="E787" s="53" t="s">
        <v>2448</v>
      </c>
      <c r="F787" s="188" t="s">
        <v>3182</v>
      </c>
      <c r="G787" s="53" t="s">
        <v>2452</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29" x14ac:dyDescent="0.3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3219</v>
      </c>
      <c r="E788" s="53" t="s">
        <v>2449</v>
      </c>
      <c r="F788" s="188" t="s">
        <v>3182</v>
      </c>
      <c r="G788" s="53" t="s">
        <v>2453</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29" x14ac:dyDescent="0.3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3219</v>
      </c>
      <c r="E789" s="53" t="s">
        <v>2450</v>
      </c>
      <c r="F789" s="188" t="s">
        <v>3182</v>
      </c>
      <c r="G789" s="53" t="s">
        <v>2456</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29" x14ac:dyDescent="0.3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3219</v>
      </c>
      <c r="E790" s="53" t="s">
        <v>2802</v>
      </c>
      <c r="F790" s="188" t="s">
        <v>3182</v>
      </c>
      <c r="G790" s="53" t="s">
        <v>2805</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29" x14ac:dyDescent="0.3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3219</v>
      </c>
      <c r="E791" s="53" t="s">
        <v>2803</v>
      </c>
      <c r="F791" s="188" t="s">
        <v>3182</v>
      </c>
      <c r="G791" s="53" t="s">
        <v>2807</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29" x14ac:dyDescent="0.3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3219</v>
      </c>
      <c r="E792" s="53" t="s">
        <v>2804</v>
      </c>
      <c r="F792" s="188" t="s">
        <v>3182</v>
      </c>
      <c r="G792" s="53" t="s">
        <v>2808</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29" x14ac:dyDescent="0.3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3219</v>
      </c>
      <c r="E793" s="53" t="s">
        <v>2801</v>
      </c>
      <c r="F793" s="188" t="s">
        <v>3182</v>
      </c>
      <c r="G793" s="53" t="s">
        <v>2806</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29" x14ac:dyDescent="0.3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3220</v>
      </c>
      <c r="E794" s="53" t="s">
        <v>2445</v>
      </c>
      <c r="F794" s="188" t="s">
        <v>3183</v>
      </c>
      <c r="G794" s="53" t="s">
        <v>2451</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29" x14ac:dyDescent="0.3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3220</v>
      </c>
      <c r="E795" s="53" t="s">
        <v>2446</v>
      </c>
      <c r="F795" s="188" t="s">
        <v>3183</v>
      </c>
      <c r="G795" s="53" t="s">
        <v>2454</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29" x14ac:dyDescent="0.3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3220</v>
      </c>
      <c r="E796" s="53" t="s">
        <v>2447</v>
      </c>
      <c r="F796" s="188" t="s">
        <v>3183</v>
      </c>
      <c r="G796" s="53" t="s">
        <v>2455</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29" x14ac:dyDescent="0.3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3220</v>
      </c>
      <c r="E797" s="53" t="s">
        <v>2448</v>
      </c>
      <c r="F797" s="188" t="s">
        <v>3183</v>
      </c>
      <c r="G797" s="53" t="s">
        <v>2452</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29" x14ac:dyDescent="0.3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3220</v>
      </c>
      <c r="E798" s="53" t="s">
        <v>2449</v>
      </c>
      <c r="F798" s="188" t="s">
        <v>3183</v>
      </c>
      <c r="G798" s="53" t="s">
        <v>2453</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29" x14ac:dyDescent="0.3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3220</v>
      </c>
      <c r="E799" s="53" t="s">
        <v>2450</v>
      </c>
      <c r="F799" s="188" t="s">
        <v>3183</v>
      </c>
      <c r="G799" s="53" t="s">
        <v>2456</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29" x14ac:dyDescent="0.3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3220</v>
      </c>
      <c r="E800" s="53" t="s">
        <v>2802</v>
      </c>
      <c r="F800" s="188" t="s">
        <v>3183</v>
      </c>
      <c r="G800" s="53" t="s">
        <v>2805</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29" x14ac:dyDescent="0.3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3220</v>
      </c>
      <c r="E801" s="53" t="s">
        <v>2803</v>
      </c>
      <c r="F801" s="188" t="s">
        <v>3183</v>
      </c>
      <c r="G801" s="53" t="s">
        <v>2807</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29" x14ac:dyDescent="0.3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3220</v>
      </c>
      <c r="E802" s="53" t="s">
        <v>2804</v>
      </c>
      <c r="F802" s="188" t="s">
        <v>3183</v>
      </c>
      <c r="G802" s="53" t="s">
        <v>2808</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29" x14ac:dyDescent="0.3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3220</v>
      </c>
      <c r="E803" s="53" t="s">
        <v>2801</v>
      </c>
      <c r="F803" s="188" t="s">
        <v>3183</v>
      </c>
      <c r="G803" s="53" t="s">
        <v>2806</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3.5" x14ac:dyDescent="0.3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3221</v>
      </c>
      <c r="E804" s="53" t="s">
        <v>2445</v>
      </c>
      <c r="F804" s="188" t="s">
        <v>3184</v>
      </c>
      <c r="G804" s="53" t="s">
        <v>2451</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3.5" x14ac:dyDescent="0.3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3221</v>
      </c>
      <c r="E805" s="53" t="s">
        <v>2446</v>
      </c>
      <c r="F805" s="188" t="s">
        <v>3184</v>
      </c>
      <c r="G805" s="53" t="s">
        <v>2454</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3.5" x14ac:dyDescent="0.3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3221</v>
      </c>
      <c r="E806" s="53" t="s">
        <v>2447</v>
      </c>
      <c r="F806" s="188" t="s">
        <v>3184</v>
      </c>
      <c r="G806" s="53" t="s">
        <v>2455</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3.5" x14ac:dyDescent="0.3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3221</v>
      </c>
      <c r="E807" s="53" t="s">
        <v>2448</v>
      </c>
      <c r="F807" s="188" t="s">
        <v>3184</v>
      </c>
      <c r="G807" s="53" t="s">
        <v>2452</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3.5" x14ac:dyDescent="0.3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3221</v>
      </c>
      <c r="E808" s="53" t="s">
        <v>2449</v>
      </c>
      <c r="F808" s="188" t="s">
        <v>3184</v>
      </c>
      <c r="G808" s="53" t="s">
        <v>2453</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3.5" x14ac:dyDescent="0.3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3221</v>
      </c>
      <c r="E809" s="53" t="s">
        <v>2450</v>
      </c>
      <c r="F809" s="188" t="s">
        <v>3184</v>
      </c>
      <c r="G809" s="53" t="s">
        <v>2456</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3.5" x14ac:dyDescent="0.3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3221</v>
      </c>
      <c r="E810" s="53" t="s">
        <v>2802</v>
      </c>
      <c r="F810" s="188" t="s">
        <v>3184</v>
      </c>
      <c r="G810" s="53" t="s">
        <v>2805</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3.5" x14ac:dyDescent="0.3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3221</v>
      </c>
      <c r="E811" s="53" t="s">
        <v>2803</v>
      </c>
      <c r="F811" s="188" t="s">
        <v>3184</v>
      </c>
      <c r="G811" s="53" t="s">
        <v>2807</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3.5" x14ac:dyDescent="0.3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3221</v>
      </c>
      <c r="E812" s="53" t="s">
        <v>2804</v>
      </c>
      <c r="F812" s="188" t="s">
        <v>3184</v>
      </c>
      <c r="G812" s="53" t="s">
        <v>2808</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3.5" x14ac:dyDescent="0.3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3221</v>
      </c>
      <c r="E813" s="53" t="s">
        <v>2801</v>
      </c>
      <c r="F813" s="188" t="s">
        <v>3184</v>
      </c>
      <c r="G813" s="53" t="s">
        <v>2806</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3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3222</v>
      </c>
      <c r="E814" s="53" t="s">
        <v>2445</v>
      </c>
      <c r="F814" s="188" t="s">
        <v>2660</v>
      </c>
      <c r="G814" s="53" t="s">
        <v>2451</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3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3222</v>
      </c>
      <c r="E815" s="53" t="s">
        <v>2446</v>
      </c>
      <c r="F815" s="188" t="s">
        <v>2660</v>
      </c>
      <c r="G815" s="53" t="s">
        <v>2454</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3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3222</v>
      </c>
      <c r="E816" s="53" t="s">
        <v>2447</v>
      </c>
      <c r="F816" s="188" t="s">
        <v>2660</v>
      </c>
      <c r="G816" s="53" t="s">
        <v>2455</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3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3222</v>
      </c>
      <c r="E817" s="53" t="s">
        <v>2448</v>
      </c>
      <c r="F817" s="188" t="s">
        <v>2660</v>
      </c>
      <c r="G817" s="53" t="s">
        <v>2452</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3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3222</v>
      </c>
      <c r="E818" s="53" t="s">
        <v>2449</v>
      </c>
      <c r="F818" s="188" t="s">
        <v>2660</v>
      </c>
      <c r="G818" s="53" t="s">
        <v>2453</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3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3222</v>
      </c>
      <c r="E819" s="53" t="s">
        <v>2450</v>
      </c>
      <c r="F819" s="188" t="s">
        <v>2660</v>
      </c>
      <c r="G819" s="53" t="s">
        <v>2456</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3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3222</v>
      </c>
      <c r="E820" s="53" t="s">
        <v>2802</v>
      </c>
      <c r="F820" s="188" t="s">
        <v>2660</v>
      </c>
      <c r="G820" s="53" t="s">
        <v>2805</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29" x14ac:dyDescent="0.3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3222</v>
      </c>
      <c r="E821" s="53" t="s">
        <v>2803</v>
      </c>
      <c r="F821" s="188" t="s">
        <v>2660</v>
      </c>
      <c r="G821" s="53" t="s">
        <v>2807</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29" x14ac:dyDescent="0.3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3222</v>
      </c>
      <c r="E822" s="53" t="s">
        <v>2804</v>
      </c>
      <c r="F822" s="188" t="s">
        <v>2660</v>
      </c>
      <c r="G822" s="53" t="s">
        <v>2808</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3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3222</v>
      </c>
      <c r="E823" s="53" t="s">
        <v>2801</v>
      </c>
      <c r="F823" s="188" t="s">
        <v>2660</v>
      </c>
      <c r="G823" s="53" t="s">
        <v>2806</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3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3223</v>
      </c>
      <c r="E824" s="53" t="s">
        <v>2445</v>
      </c>
      <c r="F824" s="188" t="s">
        <v>3185</v>
      </c>
      <c r="G824" s="53" t="s">
        <v>2451</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3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3223</v>
      </c>
      <c r="E825" s="53" t="s">
        <v>2446</v>
      </c>
      <c r="F825" s="188" t="s">
        <v>3185</v>
      </c>
      <c r="G825" s="53" t="s">
        <v>2454</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3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3223</v>
      </c>
      <c r="E826" s="53" t="s">
        <v>2447</v>
      </c>
      <c r="F826" s="188" t="s">
        <v>3185</v>
      </c>
      <c r="G826" s="53" t="s">
        <v>2455</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3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3223</v>
      </c>
      <c r="E827" s="53" t="s">
        <v>2448</v>
      </c>
      <c r="F827" s="188" t="s">
        <v>3185</v>
      </c>
      <c r="G827" s="53" t="s">
        <v>2452</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3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3223</v>
      </c>
      <c r="E828" s="53" t="s">
        <v>2449</v>
      </c>
      <c r="F828" s="188" t="s">
        <v>3185</v>
      </c>
      <c r="G828" s="53" t="s">
        <v>2453</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3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3223</v>
      </c>
      <c r="E829" s="53" t="s">
        <v>2450</v>
      </c>
      <c r="F829" s="188" t="s">
        <v>3185</v>
      </c>
      <c r="G829" s="53" t="s">
        <v>2456</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3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3223</v>
      </c>
      <c r="E830" s="53" t="s">
        <v>2802</v>
      </c>
      <c r="F830" s="188" t="s">
        <v>3185</v>
      </c>
      <c r="G830" s="53" t="s">
        <v>2805</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29" x14ac:dyDescent="0.3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3223</v>
      </c>
      <c r="E831" s="53" t="s">
        <v>2803</v>
      </c>
      <c r="F831" s="188" t="s">
        <v>3185</v>
      </c>
      <c r="G831" s="53" t="s">
        <v>2807</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29" x14ac:dyDescent="0.3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3223</v>
      </c>
      <c r="E832" s="53" t="s">
        <v>2804</v>
      </c>
      <c r="F832" s="188" t="s">
        <v>3185</v>
      </c>
      <c r="G832" s="53" t="s">
        <v>2808</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3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3223</v>
      </c>
      <c r="E833" s="53" t="s">
        <v>2801</v>
      </c>
      <c r="F833" s="188" t="s">
        <v>3185</v>
      </c>
      <c r="G833" s="53" t="s">
        <v>2806</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3.5" x14ac:dyDescent="0.3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3224</v>
      </c>
      <c r="E834" s="53" t="s">
        <v>2445</v>
      </c>
      <c r="F834" s="188" t="s">
        <v>3186</v>
      </c>
      <c r="G834" s="53" t="s">
        <v>2451</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3.5" x14ac:dyDescent="0.3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3224</v>
      </c>
      <c r="E835" s="53" t="s">
        <v>2446</v>
      </c>
      <c r="F835" s="188" t="s">
        <v>3186</v>
      </c>
      <c r="G835" s="53" t="s">
        <v>2454</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3.5" x14ac:dyDescent="0.3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3224</v>
      </c>
      <c r="E836" s="53" t="s">
        <v>2447</v>
      </c>
      <c r="F836" s="188" t="s">
        <v>3186</v>
      </c>
      <c r="G836" s="53" t="s">
        <v>2455</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3.5" x14ac:dyDescent="0.3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3224</v>
      </c>
      <c r="E837" s="53" t="s">
        <v>2448</v>
      </c>
      <c r="F837" s="188" t="s">
        <v>3186</v>
      </c>
      <c r="G837" s="53" t="s">
        <v>2452</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3.5" x14ac:dyDescent="0.3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3224</v>
      </c>
      <c r="E838" s="53" t="s">
        <v>2449</v>
      </c>
      <c r="F838" s="188" t="s">
        <v>3186</v>
      </c>
      <c r="G838" s="53" t="s">
        <v>2453</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3.5" x14ac:dyDescent="0.3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3224</v>
      </c>
      <c r="E839" s="53" t="s">
        <v>2450</v>
      </c>
      <c r="F839" s="188" t="s">
        <v>3186</v>
      </c>
      <c r="G839" s="53" t="s">
        <v>2456</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3.5" x14ac:dyDescent="0.3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3224</v>
      </c>
      <c r="E840" s="53" t="s">
        <v>2802</v>
      </c>
      <c r="F840" s="188" t="s">
        <v>3186</v>
      </c>
      <c r="G840" s="53" t="s">
        <v>2805</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3.5" x14ac:dyDescent="0.3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3224</v>
      </c>
      <c r="E841" s="53" t="s">
        <v>2803</v>
      </c>
      <c r="F841" s="188" t="s">
        <v>3186</v>
      </c>
      <c r="G841" s="53" t="s">
        <v>2807</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3.5" x14ac:dyDescent="0.3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3224</v>
      </c>
      <c r="E842" s="53" t="s">
        <v>2804</v>
      </c>
      <c r="F842" s="188" t="s">
        <v>3186</v>
      </c>
      <c r="G842" s="53" t="s">
        <v>2808</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3.5" x14ac:dyDescent="0.3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3224</v>
      </c>
      <c r="E843" s="53" t="s">
        <v>2801</v>
      </c>
      <c r="F843" s="188" t="s">
        <v>3186</v>
      </c>
      <c r="G843" s="53" t="s">
        <v>2806</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29" x14ac:dyDescent="0.3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3225</v>
      </c>
      <c r="E844" s="53" t="s">
        <v>2445</v>
      </c>
      <c r="F844" s="188" t="s">
        <v>3187</v>
      </c>
      <c r="G844" s="53" t="s">
        <v>2451</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29" x14ac:dyDescent="0.3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3225</v>
      </c>
      <c r="E845" s="53" t="s">
        <v>2446</v>
      </c>
      <c r="F845" s="188" t="s">
        <v>3187</v>
      </c>
      <c r="G845" s="53" t="s">
        <v>2454</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29" x14ac:dyDescent="0.3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3225</v>
      </c>
      <c r="E846" s="53" t="s">
        <v>2447</v>
      </c>
      <c r="F846" s="188" t="s">
        <v>3187</v>
      </c>
      <c r="G846" s="53" t="s">
        <v>2455</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29" x14ac:dyDescent="0.3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3225</v>
      </c>
      <c r="E847" s="53" t="s">
        <v>2448</v>
      </c>
      <c r="F847" s="188" t="s">
        <v>3187</v>
      </c>
      <c r="G847" s="53" t="s">
        <v>2452</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29" x14ac:dyDescent="0.3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3225</v>
      </c>
      <c r="E848" s="53" t="s">
        <v>2449</v>
      </c>
      <c r="F848" s="188" t="s">
        <v>3187</v>
      </c>
      <c r="G848" s="53" t="s">
        <v>2453</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29" x14ac:dyDescent="0.3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3225</v>
      </c>
      <c r="E849" s="53" t="s">
        <v>2450</v>
      </c>
      <c r="F849" s="188" t="s">
        <v>3187</v>
      </c>
      <c r="G849" s="53" t="s">
        <v>2456</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29" x14ac:dyDescent="0.3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3225</v>
      </c>
      <c r="E850" s="53" t="s">
        <v>2802</v>
      </c>
      <c r="F850" s="188" t="s">
        <v>3187</v>
      </c>
      <c r="G850" s="53" t="s">
        <v>2805</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29" x14ac:dyDescent="0.3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3225</v>
      </c>
      <c r="E851" s="53" t="s">
        <v>2803</v>
      </c>
      <c r="F851" s="188" t="s">
        <v>3187</v>
      </c>
      <c r="G851" s="53" t="s">
        <v>2807</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29" x14ac:dyDescent="0.3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3225</v>
      </c>
      <c r="E852" s="53" t="s">
        <v>2804</v>
      </c>
      <c r="F852" s="188" t="s">
        <v>3187</v>
      </c>
      <c r="G852" s="53" t="s">
        <v>2808</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29" x14ac:dyDescent="0.3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3225</v>
      </c>
      <c r="E853" s="53" t="s">
        <v>2801</v>
      </c>
      <c r="F853" s="188" t="s">
        <v>3187</v>
      </c>
      <c r="G853" s="53" t="s">
        <v>2806</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29" x14ac:dyDescent="0.3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3226</v>
      </c>
      <c r="E854" s="53" t="s">
        <v>2445</v>
      </c>
      <c r="F854" s="188" t="s">
        <v>3188</v>
      </c>
      <c r="G854" s="53" t="s">
        <v>2451</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29" x14ac:dyDescent="0.3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3226</v>
      </c>
      <c r="E855" s="53" t="s">
        <v>2446</v>
      </c>
      <c r="F855" s="188" t="s">
        <v>3188</v>
      </c>
      <c r="G855" s="53" t="s">
        <v>2454</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29" x14ac:dyDescent="0.3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3226</v>
      </c>
      <c r="E856" s="53" t="s">
        <v>2447</v>
      </c>
      <c r="F856" s="188" t="s">
        <v>3188</v>
      </c>
      <c r="G856" s="53" t="s">
        <v>2455</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29" x14ac:dyDescent="0.3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3226</v>
      </c>
      <c r="E857" s="53" t="s">
        <v>2448</v>
      </c>
      <c r="F857" s="188" t="s">
        <v>3188</v>
      </c>
      <c r="G857" s="53" t="s">
        <v>2452</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29" x14ac:dyDescent="0.3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3226</v>
      </c>
      <c r="E858" s="53" t="s">
        <v>2449</v>
      </c>
      <c r="F858" s="188" t="s">
        <v>3188</v>
      </c>
      <c r="G858" s="53" t="s">
        <v>2453</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29" x14ac:dyDescent="0.3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3226</v>
      </c>
      <c r="E859" s="53" t="s">
        <v>2450</v>
      </c>
      <c r="F859" s="188" t="s">
        <v>3188</v>
      </c>
      <c r="G859" s="53" t="s">
        <v>2456</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29" x14ac:dyDescent="0.3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3226</v>
      </c>
      <c r="E860" s="53" t="s">
        <v>2802</v>
      </c>
      <c r="F860" s="188" t="s">
        <v>3188</v>
      </c>
      <c r="G860" s="53" t="s">
        <v>2805</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29" x14ac:dyDescent="0.3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3226</v>
      </c>
      <c r="E861" s="53" t="s">
        <v>2803</v>
      </c>
      <c r="F861" s="188" t="s">
        <v>3188</v>
      </c>
      <c r="G861" s="53" t="s">
        <v>2807</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29" x14ac:dyDescent="0.3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3226</v>
      </c>
      <c r="E862" s="53" t="s">
        <v>2804</v>
      </c>
      <c r="F862" s="188" t="s">
        <v>3188</v>
      </c>
      <c r="G862" s="53" t="s">
        <v>2808</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29" x14ac:dyDescent="0.3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3226</v>
      </c>
      <c r="E863" s="53" t="s">
        <v>2801</v>
      </c>
      <c r="F863" s="188" t="s">
        <v>3188</v>
      </c>
      <c r="G863" s="53" t="s">
        <v>2806</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3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3227</v>
      </c>
      <c r="E864" s="53" t="s">
        <v>2445</v>
      </c>
      <c r="F864" s="188" t="s">
        <v>3189</v>
      </c>
      <c r="G864" s="53" t="s">
        <v>2451</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3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3227</v>
      </c>
      <c r="E865" s="53" t="s">
        <v>2446</v>
      </c>
      <c r="F865" s="188" t="s">
        <v>3189</v>
      </c>
      <c r="G865" s="53" t="s">
        <v>2454</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3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3227</v>
      </c>
      <c r="E866" s="53" t="s">
        <v>2447</v>
      </c>
      <c r="F866" s="188" t="s">
        <v>3189</v>
      </c>
      <c r="G866" s="53" t="s">
        <v>2455</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3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3227</v>
      </c>
      <c r="E867" s="53" t="s">
        <v>2448</v>
      </c>
      <c r="F867" s="188" t="s">
        <v>3189</v>
      </c>
      <c r="G867" s="53" t="s">
        <v>2452</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3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3227</v>
      </c>
      <c r="E868" s="53" t="s">
        <v>2449</v>
      </c>
      <c r="F868" s="188" t="s">
        <v>3189</v>
      </c>
      <c r="G868" s="53" t="s">
        <v>2453</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3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3227</v>
      </c>
      <c r="E869" s="53" t="s">
        <v>2450</v>
      </c>
      <c r="F869" s="188" t="s">
        <v>3189</v>
      </c>
      <c r="G869" s="53" t="s">
        <v>2456</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3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3227</v>
      </c>
      <c r="E870" s="53" t="s">
        <v>2802</v>
      </c>
      <c r="F870" s="188" t="s">
        <v>3189</v>
      </c>
      <c r="G870" s="53" t="s">
        <v>2805</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29" x14ac:dyDescent="0.3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3227</v>
      </c>
      <c r="E871" s="53" t="s">
        <v>2803</v>
      </c>
      <c r="F871" s="188" t="s">
        <v>3189</v>
      </c>
      <c r="G871" s="53" t="s">
        <v>2807</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29" x14ac:dyDescent="0.3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3227</v>
      </c>
      <c r="E872" s="53" t="s">
        <v>2804</v>
      </c>
      <c r="F872" s="188" t="s">
        <v>3189</v>
      </c>
      <c r="G872" s="53" t="s">
        <v>2808</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3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3227</v>
      </c>
      <c r="E873" s="53" t="s">
        <v>2801</v>
      </c>
      <c r="F873" s="188" t="s">
        <v>3189</v>
      </c>
      <c r="G873" s="53" t="s">
        <v>2806</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3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3228</v>
      </c>
      <c r="E874" s="53" t="s">
        <v>2445</v>
      </c>
      <c r="F874" s="188" t="s">
        <v>3190</v>
      </c>
      <c r="G874" s="53" t="s">
        <v>2451</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3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3228</v>
      </c>
      <c r="E875" s="53" t="s">
        <v>2446</v>
      </c>
      <c r="F875" s="188" t="s">
        <v>3190</v>
      </c>
      <c r="G875" s="53" t="s">
        <v>2454</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3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3228</v>
      </c>
      <c r="E876" s="53" t="s">
        <v>2447</v>
      </c>
      <c r="F876" s="188" t="s">
        <v>3190</v>
      </c>
      <c r="G876" s="53" t="s">
        <v>2455</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3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3228</v>
      </c>
      <c r="E877" s="53" t="s">
        <v>2448</v>
      </c>
      <c r="F877" s="188" t="s">
        <v>3190</v>
      </c>
      <c r="G877" s="53" t="s">
        <v>2452</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3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3228</v>
      </c>
      <c r="E878" s="53" t="s">
        <v>2449</v>
      </c>
      <c r="F878" s="188" t="s">
        <v>3190</v>
      </c>
      <c r="G878" s="53" t="s">
        <v>2453</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3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3228</v>
      </c>
      <c r="E879" s="53" t="s">
        <v>2450</v>
      </c>
      <c r="F879" s="188" t="s">
        <v>3190</v>
      </c>
      <c r="G879" s="53" t="s">
        <v>2456</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3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3228</v>
      </c>
      <c r="E880" s="53" t="s">
        <v>2802</v>
      </c>
      <c r="F880" s="188" t="s">
        <v>3190</v>
      </c>
      <c r="G880" s="53" t="s">
        <v>2805</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29" x14ac:dyDescent="0.3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3228</v>
      </c>
      <c r="E881" s="53" t="s">
        <v>2803</v>
      </c>
      <c r="F881" s="188" t="s">
        <v>3190</v>
      </c>
      <c r="G881" s="53" t="s">
        <v>2807</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29" x14ac:dyDescent="0.3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3228</v>
      </c>
      <c r="E882" s="53" t="s">
        <v>2804</v>
      </c>
      <c r="F882" s="188" t="s">
        <v>3190</v>
      </c>
      <c r="G882" s="53" t="s">
        <v>2808</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3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3228</v>
      </c>
      <c r="E883" s="53" t="s">
        <v>2801</v>
      </c>
      <c r="F883" s="188" t="s">
        <v>3190</v>
      </c>
      <c r="G883" s="53" t="s">
        <v>2806</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3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3229</v>
      </c>
      <c r="E884" s="53" t="s">
        <v>2445</v>
      </c>
      <c r="F884" s="188" t="s">
        <v>3191</v>
      </c>
      <c r="G884" s="53" t="s">
        <v>2451</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3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3229</v>
      </c>
      <c r="E885" s="53" t="s">
        <v>2446</v>
      </c>
      <c r="F885" s="188" t="s">
        <v>3191</v>
      </c>
      <c r="G885" s="53" t="s">
        <v>2454</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3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3229</v>
      </c>
      <c r="E886" s="53" t="s">
        <v>2447</v>
      </c>
      <c r="F886" s="188" t="s">
        <v>3191</v>
      </c>
      <c r="G886" s="53" t="s">
        <v>2455</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3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3229</v>
      </c>
      <c r="E887" s="53" t="s">
        <v>2448</v>
      </c>
      <c r="F887" s="188" t="s">
        <v>3191</v>
      </c>
      <c r="G887" s="53" t="s">
        <v>2452</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3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3229</v>
      </c>
      <c r="E888" s="53" t="s">
        <v>2449</v>
      </c>
      <c r="F888" s="188" t="s">
        <v>3191</v>
      </c>
      <c r="G888" s="53" t="s">
        <v>2453</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3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3229</v>
      </c>
      <c r="E889" s="53" t="s">
        <v>2450</v>
      </c>
      <c r="F889" s="188" t="s">
        <v>3191</v>
      </c>
      <c r="G889" s="53" t="s">
        <v>2456</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3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3229</v>
      </c>
      <c r="E890" s="53" t="s">
        <v>2802</v>
      </c>
      <c r="F890" s="188" t="s">
        <v>3191</v>
      </c>
      <c r="G890" s="53" t="s">
        <v>2805</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29" x14ac:dyDescent="0.3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3229</v>
      </c>
      <c r="E891" s="53" t="s">
        <v>2803</v>
      </c>
      <c r="F891" s="188" t="s">
        <v>3191</v>
      </c>
      <c r="G891" s="53" t="s">
        <v>2807</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29" x14ac:dyDescent="0.3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3229</v>
      </c>
      <c r="E892" s="53" t="s">
        <v>2804</v>
      </c>
      <c r="F892" s="188" t="s">
        <v>3191</v>
      </c>
      <c r="G892" s="53" t="s">
        <v>2808</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3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3229</v>
      </c>
      <c r="E893" s="53" t="s">
        <v>2801</v>
      </c>
      <c r="F893" s="188" t="s">
        <v>3191</v>
      </c>
      <c r="G893" s="53" t="s">
        <v>2806</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29" x14ac:dyDescent="0.3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3230</v>
      </c>
      <c r="E894" s="53" t="s">
        <v>2445</v>
      </c>
      <c r="F894" s="188" t="s">
        <v>3192</v>
      </c>
      <c r="G894" s="53" t="s">
        <v>2451</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29" x14ac:dyDescent="0.3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3230</v>
      </c>
      <c r="E895" s="53" t="s">
        <v>2446</v>
      </c>
      <c r="F895" s="188" t="s">
        <v>3192</v>
      </c>
      <c r="G895" s="53" t="s">
        <v>2454</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29" x14ac:dyDescent="0.3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3230</v>
      </c>
      <c r="E896" s="53" t="s">
        <v>2447</v>
      </c>
      <c r="F896" s="188" t="s">
        <v>3192</v>
      </c>
      <c r="G896" s="53" t="s">
        <v>2455</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29" x14ac:dyDescent="0.3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3230</v>
      </c>
      <c r="E897" s="53" t="s">
        <v>2448</v>
      </c>
      <c r="F897" s="188" t="s">
        <v>3192</v>
      </c>
      <c r="G897" s="53" t="s">
        <v>2452</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29" x14ac:dyDescent="0.3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3230</v>
      </c>
      <c r="E898" s="53" t="s">
        <v>2449</v>
      </c>
      <c r="F898" s="188" t="s">
        <v>3192</v>
      </c>
      <c r="G898" s="53" t="s">
        <v>2453</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29" x14ac:dyDescent="0.3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3230</v>
      </c>
      <c r="E899" s="53" t="s">
        <v>2450</v>
      </c>
      <c r="F899" s="188" t="s">
        <v>3192</v>
      </c>
      <c r="G899" s="53" t="s">
        <v>2456</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29" x14ac:dyDescent="0.3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3230</v>
      </c>
      <c r="E900" s="53" t="s">
        <v>2802</v>
      </c>
      <c r="F900" s="188" t="s">
        <v>3192</v>
      </c>
      <c r="G900" s="53" t="s">
        <v>2805</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29" x14ac:dyDescent="0.3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3230</v>
      </c>
      <c r="E901" s="53" t="s">
        <v>2803</v>
      </c>
      <c r="F901" s="188" t="s">
        <v>3192</v>
      </c>
      <c r="G901" s="53" t="s">
        <v>2807</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29" x14ac:dyDescent="0.3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3230</v>
      </c>
      <c r="E902" s="53" t="s">
        <v>2804</v>
      </c>
      <c r="F902" s="188" t="s">
        <v>3192</v>
      </c>
      <c r="G902" s="53" t="s">
        <v>2808</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29" x14ac:dyDescent="0.3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3230</v>
      </c>
      <c r="E903" s="53" t="s">
        <v>2801</v>
      </c>
      <c r="F903" s="188" t="s">
        <v>3192</v>
      </c>
      <c r="G903" s="53" t="s">
        <v>2806</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29" x14ac:dyDescent="0.3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3231</v>
      </c>
      <c r="E904" s="53" t="s">
        <v>2445</v>
      </c>
      <c r="F904" s="188" t="s">
        <v>3193</v>
      </c>
      <c r="G904" s="53" t="s">
        <v>2451</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29" x14ac:dyDescent="0.3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3231</v>
      </c>
      <c r="E905" s="53" t="s">
        <v>2446</v>
      </c>
      <c r="F905" s="188" t="s">
        <v>3193</v>
      </c>
      <c r="G905" s="53" t="s">
        <v>2454</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29" x14ac:dyDescent="0.3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3231</v>
      </c>
      <c r="E906" s="53" t="s">
        <v>2447</v>
      </c>
      <c r="F906" s="188" t="s">
        <v>3193</v>
      </c>
      <c r="G906" s="53" t="s">
        <v>2455</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29" x14ac:dyDescent="0.3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3231</v>
      </c>
      <c r="E907" s="53" t="s">
        <v>2448</v>
      </c>
      <c r="F907" s="188" t="s">
        <v>3193</v>
      </c>
      <c r="G907" s="53" t="s">
        <v>2452</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29" x14ac:dyDescent="0.3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3231</v>
      </c>
      <c r="E908" s="53" t="s">
        <v>2449</v>
      </c>
      <c r="F908" s="188" t="s">
        <v>3193</v>
      </c>
      <c r="G908" s="53" t="s">
        <v>2453</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29" x14ac:dyDescent="0.3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3231</v>
      </c>
      <c r="E909" s="53" t="s">
        <v>2450</v>
      </c>
      <c r="F909" s="188" t="s">
        <v>3193</v>
      </c>
      <c r="G909" s="53" t="s">
        <v>2456</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29" x14ac:dyDescent="0.3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3231</v>
      </c>
      <c r="E910" s="53" t="s">
        <v>2802</v>
      </c>
      <c r="F910" s="188" t="s">
        <v>3193</v>
      </c>
      <c r="G910" s="53" t="s">
        <v>2805</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29" x14ac:dyDescent="0.3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3231</v>
      </c>
      <c r="E911" s="53" t="s">
        <v>2803</v>
      </c>
      <c r="F911" s="188" t="s">
        <v>3193</v>
      </c>
      <c r="G911" s="53" t="s">
        <v>2807</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29" x14ac:dyDescent="0.3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3231</v>
      </c>
      <c r="E912" s="53" t="s">
        <v>2804</v>
      </c>
      <c r="F912" s="188" t="s">
        <v>3193</v>
      </c>
      <c r="G912" s="53" t="s">
        <v>2808</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29" x14ac:dyDescent="0.3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3231</v>
      </c>
      <c r="E913" s="53" t="s">
        <v>2801</v>
      </c>
      <c r="F913" s="188" t="s">
        <v>3193</v>
      </c>
      <c r="G913" s="53" t="s">
        <v>2806</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3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3232</v>
      </c>
      <c r="E914" s="53" t="s">
        <v>2445</v>
      </c>
      <c r="F914" s="188" t="s">
        <v>3235</v>
      </c>
      <c r="G914" s="53" t="s">
        <v>2451</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3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3232</v>
      </c>
      <c r="E915" s="53" t="s">
        <v>2446</v>
      </c>
      <c r="F915" s="188" t="s">
        <v>3235</v>
      </c>
      <c r="G915" s="53" t="s">
        <v>2454</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3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3232</v>
      </c>
      <c r="E916" s="53" t="s">
        <v>2447</v>
      </c>
      <c r="F916" s="188" t="s">
        <v>3235</v>
      </c>
      <c r="G916" s="53" t="s">
        <v>2455</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3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3232</v>
      </c>
      <c r="E917" s="53" t="s">
        <v>2448</v>
      </c>
      <c r="F917" s="188" t="s">
        <v>3235</v>
      </c>
      <c r="G917" s="53" t="s">
        <v>2452</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3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3232</v>
      </c>
      <c r="E918" s="53" t="s">
        <v>2449</v>
      </c>
      <c r="F918" s="188" t="s">
        <v>3235</v>
      </c>
      <c r="G918" s="53" t="s">
        <v>2453</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3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3232</v>
      </c>
      <c r="E919" s="53" t="s">
        <v>2450</v>
      </c>
      <c r="F919" s="188" t="s">
        <v>3235</v>
      </c>
      <c r="G919" s="53" t="s">
        <v>2456</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3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3232</v>
      </c>
      <c r="E920" s="53" t="s">
        <v>2802</v>
      </c>
      <c r="F920" s="188" t="s">
        <v>3235</v>
      </c>
      <c r="G920" s="53" t="s">
        <v>2805</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29" x14ac:dyDescent="0.3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3232</v>
      </c>
      <c r="E921" s="53" t="s">
        <v>2803</v>
      </c>
      <c r="F921" s="188" t="s">
        <v>3235</v>
      </c>
      <c r="G921" s="53" t="s">
        <v>2807</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29" x14ac:dyDescent="0.3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3232</v>
      </c>
      <c r="E922" s="53" t="s">
        <v>2804</v>
      </c>
      <c r="F922" s="188" t="s">
        <v>3235</v>
      </c>
      <c r="G922" s="53" t="s">
        <v>2808</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3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3232</v>
      </c>
      <c r="E923" s="53" t="s">
        <v>2801</v>
      </c>
      <c r="F923" s="188" t="s">
        <v>3235</v>
      </c>
      <c r="G923" s="53" t="s">
        <v>2806</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3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3233</v>
      </c>
      <c r="E924" s="53" t="s">
        <v>2445</v>
      </c>
      <c r="F924" s="188" t="s">
        <v>3194</v>
      </c>
      <c r="G924" s="53" t="s">
        <v>2451</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3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3233</v>
      </c>
      <c r="E925" s="53" t="s">
        <v>2446</v>
      </c>
      <c r="F925" s="188" t="s">
        <v>3194</v>
      </c>
      <c r="G925" s="53" t="s">
        <v>2454</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3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3233</v>
      </c>
      <c r="E926" s="53" t="s">
        <v>2447</v>
      </c>
      <c r="F926" s="188" t="s">
        <v>3194</v>
      </c>
      <c r="G926" s="53" t="s">
        <v>2455</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3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3233</v>
      </c>
      <c r="E927" s="53" t="s">
        <v>2448</v>
      </c>
      <c r="F927" s="188" t="s">
        <v>3194</v>
      </c>
      <c r="G927" s="53" t="s">
        <v>2452</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3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3233</v>
      </c>
      <c r="E928" s="53" t="s">
        <v>2449</v>
      </c>
      <c r="F928" s="188" t="s">
        <v>3194</v>
      </c>
      <c r="G928" s="53" t="s">
        <v>2453</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3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3233</v>
      </c>
      <c r="E929" s="53" t="s">
        <v>2450</v>
      </c>
      <c r="F929" s="188" t="s">
        <v>3194</v>
      </c>
      <c r="G929" s="53" t="s">
        <v>2456</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3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3233</v>
      </c>
      <c r="E930" s="53" t="s">
        <v>2802</v>
      </c>
      <c r="F930" s="188" t="s">
        <v>3194</v>
      </c>
      <c r="G930" s="53" t="s">
        <v>2805</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29" x14ac:dyDescent="0.3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3233</v>
      </c>
      <c r="E931" s="53" t="s">
        <v>2803</v>
      </c>
      <c r="F931" s="188" t="s">
        <v>3194</v>
      </c>
      <c r="G931" s="53" t="s">
        <v>2807</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29" x14ac:dyDescent="0.3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3233</v>
      </c>
      <c r="E932" s="53" t="s">
        <v>2804</v>
      </c>
      <c r="F932" s="188" t="s">
        <v>3194</v>
      </c>
      <c r="G932" s="53" t="s">
        <v>2808</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3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3233</v>
      </c>
      <c r="E933" s="53" t="s">
        <v>2801</v>
      </c>
      <c r="F933" s="188" t="s">
        <v>3194</v>
      </c>
      <c r="G933" s="53" t="s">
        <v>2806</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3.5" x14ac:dyDescent="0.3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2484</v>
      </c>
      <c r="D934" s="53" t="s">
        <v>3221</v>
      </c>
      <c r="E934" s="53"/>
      <c r="F934" s="9" t="s">
        <v>3184</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3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3222</v>
      </c>
      <c r="E935" s="53"/>
      <c r="F935" s="9" t="s">
        <v>2660</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3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3232</v>
      </c>
      <c r="E936" s="53"/>
      <c r="F936" s="9" t="s">
        <v>3235</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x14ac:dyDescent="0.3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3211</v>
      </c>
      <c r="E937" s="53"/>
      <c r="F937" s="188" t="s">
        <v>3175</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29" x14ac:dyDescent="0.3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3231</v>
      </c>
      <c r="E938" s="53"/>
      <c r="F938" s="188" t="s">
        <v>3193</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3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3210</v>
      </c>
      <c r="E939" s="53"/>
      <c r="F939" s="188" t="s">
        <v>2861</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3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3232</v>
      </c>
      <c r="E940" s="53"/>
      <c r="F940" s="188" t="s">
        <v>3235</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x14ac:dyDescent="0.3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3211</v>
      </c>
      <c r="E941" s="53"/>
      <c r="F941" s="188" t="s">
        <v>3175</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29" x14ac:dyDescent="0.3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3231</v>
      </c>
      <c r="E942" s="53"/>
      <c r="F942" s="188" t="s">
        <v>3193</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3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3210</v>
      </c>
      <c r="E943" s="53"/>
      <c r="F943" s="188" t="s">
        <v>2861</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3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3232</v>
      </c>
      <c r="E944" s="53"/>
      <c r="F944" s="188" t="s">
        <v>3235</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3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3380</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3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2546</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3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3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3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3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2528</v>
      </c>
      <c r="E950" s="53"/>
      <c r="F950" s="9" t="s">
        <v>2529</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3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3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2520</v>
      </c>
      <c r="E952" s="53"/>
      <c r="F952" s="9" t="s">
        <v>2524</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x14ac:dyDescent="0.3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2530</v>
      </c>
      <c r="E953" s="53"/>
      <c r="F953" s="9" t="s">
        <v>2531</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3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2521</v>
      </c>
      <c r="E954" s="53"/>
      <c r="F954" s="9" t="s">
        <v>2525</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3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3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3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3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3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2876</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3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3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2908</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3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3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2490</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3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3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2835</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3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2534</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3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2459</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3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29" x14ac:dyDescent="0.3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29" x14ac:dyDescent="0.3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3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29" x14ac:dyDescent="0.3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2552</v>
      </c>
      <c r="E972" s="53"/>
      <c r="F972" s="53" t="s">
        <v>2988</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3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3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3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3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3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3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3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3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3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3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3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3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3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2528</v>
      </c>
      <c r="E985" s="53"/>
      <c r="F985" s="9" t="s">
        <v>2529</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3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3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3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3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2520</v>
      </c>
      <c r="E989" s="53"/>
      <c r="F989" s="9" t="s">
        <v>2524</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x14ac:dyDescent="0.3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2530</v>
      </c>
      <c r="E990" s="53"/>
      <c r="F990" s="9" t="s">
        <v>2531</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3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2521</v>
      </c>
      <c r="E991" s="53"/>
      <c r="F991" s="9" t="s">
        <v>2525</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3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2522</v>
      </c>
      <c r="E992" s="53"/>
      <c r="F992" s="9" t="s">
        <v>2526</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3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2523</v>
      </c>
      <c r="E993" s="53"/>
      <c r="F993" s="9" t="s">
        <v>2527</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3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2496</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3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2495</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3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2809</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3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3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2523</v>
      </c>
      <c r="E998" s="9"/>
      <c r="F998" s="9" t="s">
        <v>2527</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3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2809</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3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3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3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3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3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3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3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2528</v>
      </c>
      <c r="E1006" s="53"/>
      <c r="F1006" s="9" t="s">
        <v>2529</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3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3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2520</v>
      </c>
      <c r="E1008" s="53"/>
      <c r="F1008" s="9" t="s">
        <v>2524</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x14ac:dyDescent="0.3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2530</v>
      </c>
      <c r="E1009" s="53"/>
      <c r="F1009" s="9" t="s">
        <v>2531</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3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2521</v>
      </c>
      <c r="E1010" s="53"/>
      <c r="F1010" s="9" t="s">
        <v>2525</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3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2858</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3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3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3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3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3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3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3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3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2528</v>
      </c>
      <c r="E1019" s="53"/>
      <c r="F1019" s="9" t="s">
        <v>2529</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3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3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2520</v>
      </c>
      <c r="E1021" s="53"/>
      <c r="F1021" s="9" t="s">
        <v>2524</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x14ac:dyDescent="0.3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2530</v>
      </c>
      <c r="E1022" s="53"/>
      <c r="F1022" s="9" t="s">
        <v>2531</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3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2521</v>
      </c>
      <c r="E1023" s="53"/>
      <c r="F1023" s="9" t="s">
        <v>2525</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3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2522</v>
      </c>
      <c r="E1024" s="53"/>
      <c r="F1024" s="9" t="s">
        <v>2526</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3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2523</v>
      </c>
      <c r="E1025" s="53"/>
      <c r="F1025" s="9" t="s">
        <v>2527</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3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3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3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3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3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3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3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3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3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3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2528</v>
      </c>
      <c r="E1035" s="9"/>
      <c r="F1035" s="9" t="s">
        <v>2529</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3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3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3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2520</v>
      </c>
      <c r="E1038" s="9"/>
      <c r="F1038" s="9" t="s">
        <v>2524</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x14ac:dyDescent="0.3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2530</v>
      </c>
      <c r="E1039" s="9"/>
      <c r="F1039" s="9" t="s">
        <v>2531</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3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2521</v>
      </c>
      <c r="E1040" s="9"/>
      <c r="F1040" s="9" t="s">
        <v>2525</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3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2522</v>
      </c>
      <c r="E1041" s="9"/>
      <c r="F1041" s="9" t="s">
        <v>2526</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3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2523</v>
      </c>
      <c r="E1042" s="9"/>
      <c r="F1042" s="9" t="s">
        <v>2527</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3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3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3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3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3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3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3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3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29" x14ac:dyDescent="0.3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3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3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3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3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3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3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3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3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3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3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3209</v>
      </c>
      <c r="E1061" s="53"/>
      <c r="F1061" s="9" t="s">
        <v>3246</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3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3210</v>
      </c>
      <c r="E1062" s="53"/>
      <c r="F1062" s="9" t="s">
        <v>3247</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3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3211</v>
      </c>
      <c r="E1063" s="53"/>
      <c r="F1063" s="9" t="s">
        <v>3248</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3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3212</v>
      </c>
      <c r="E1064" s="53"/>
      <c r="F1064" s="9" t="s">
        <v>3249</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3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3213</v>
      </c>
      <c r="E1065" s="53"/>
      <c r="F1065" s="9" t="s">
        <v>3250</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3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3214</v>
      </c>
      <c r="E1066" s="53"/>
      <c r="F1066" s="9" t="s">
        <v>3251</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3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3215</v>
      </c>
      <c r="E1067" s="53"/>
      <c r="F1067" s="9" t="s">
        <v>3252</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3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3216</v>
      </c>
      <c r="E1068" s="53"/>
      <c r="F1068" s="9" t="s">
        <v>3253</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3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3217</v>
      </c>
      <c r="E1069" s="53"/>
      <c r="F1069" s="9" t="s">
        <v>3254</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3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3218</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3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3219</v>
      </c>
      <c r="E1071" s="53"/>
      <c r="F1071" s="9" t="s">
        <v>3255</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3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3220</v>
      </c>
      <c r="E1072" s="53"/>
      <c r="F1072" s="9" t="s">
        <v>3256</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3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3221</v>
      </c>
      <c r="E1073" s="53"/>
      <c r="F1073" s="9" t="s">
        <v>3257</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3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3222</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3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3223</v>
      </c>
      <c r="E1075" s="53"/>
      <c r="F1075" s="9" t="s">
        <v>3258</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29" x14ac:dyDescent="0.3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3224</v>
      </c>
      <c r="E1076" s="53"/>
      <c r="F1076" s="9" t="s">
        <v>3259</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3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3225</v>
      </c>
      <c r="E1077" s="53"/>
      <c r="F1077" s="9" t="s">
        <v>3260</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3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3226</v>
      </c>
      <c r="E1078" s="53"/>
      <c r="F1078" s="9" t="s">
        <v>3261</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3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3227</v>
      </c>
      <c r="E1079" s="53"/>
      <c r="F1079" s="9" t="s">
        <v>3262</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3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3228</v>
      </c>
      <c r="E1080" s="53"/>
      <c r="F1080" s="9" t="s">
        <v>3263</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3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3229</v>
      </c>
      <c r="E1081" s="53"/>
      <c r="F1081" s="9" t="s">
        <v>3264</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3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3230</v>
      </c>
      <c r="E1082" s="53"/>
      <c r="F1082" s="9" t="s">
        <v>3265</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3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3231</v>
      </c>
      <c r="E1083" s="53"/>
      <c r="F1083" s="9" t="s">
        <v>3266</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3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3232</v>
      </c>
      <c r="E1084" s="53"/>
      <c r="F1084" s="9" t="s">
        <v>3267</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3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3233</v>
      </c>
      <c r="E1085" s="53"/>
      <c r="F1085" s="9" t="s">
        <v>3268</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3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3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3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3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3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3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2588</v>
      </c>
      <c r="E1091" s="53"/>
      <c r="F1091" s="53" t="s">
        <v>2896</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3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2587</v>
      </c>
      <c r="E1092" s="53"/>
      <c r="F1092" s="53" t="s">
        <v>2897</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3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2907</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3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3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3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3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3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3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3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3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29" x14ac:dyDescent="0.3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3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3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3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3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3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3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3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3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3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3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3209</v>
      </c>
      <c r="E1112" s="53"/>
      <c r="F1112" s="9" t="s">
        <v>3246</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3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3210</v>
      </c>
      <c r="E1113" s="53"/>
      <c r="F1113" s="9" t="s">
        <v>3247</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3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3211</v>
      </c>
      <c r="E1114" s="53"/>
      <c r="F1114" s="9" t="s">
        <v>3248</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3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3212</v>
      </c>
      <c r="E1115" s="53"/>
      <c r="F1115" s="9" t="s">
        <v>3249</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3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3213</v>
      </c>
      <c r="E1116" s="53"/>
      <c r="F1116" s="9" t="s">
        <v>3250</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3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3214</v>
      </c>
      <c r="E1117" s="53"/>
      <c r="F1117" s="9" t="s">
        <v>3251</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3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3215</v>
      </c>
      <c r="E1118" s="53"/>
      <c r="F1118" s="9" t="s">
        <v>3252</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3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3216</v>
      </c>
      <c r="E1119" s="53"/>
      <c r="F1119" s="9" t="s">
        <v>3253</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3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3217</v>
      </c>
      <c r="E1120" s="53"/>
      <c r="F1120" s="9" t="s">
        <v>3254</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3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3218</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3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3219</v>
      </c>
      <c r="E1122" s="53"/>
      <c r="F1122" s="9" t="s">
        <v>3255</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3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3220</v>
      </c>
      <c r="E1123" s="53"/>
      <c r="F1123" s="9" t="s">
        <v>3256</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3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3221</v>
      </c>
      <c r="E1124" s="53"/>
      <c r="F1124" s="9" t="s">
        <v>3257</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3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3222</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3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3223</v>
      </c>
      <c r="E1126" s="53"/>
      <c r="F1126" s="9" t="s">
        <v>3258</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29" x14ac:dyDescent="0.3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3224</v>
      </c>
      <c r="E1127" s="53"/>
      <c r="F1127" s="9" t="s">
        <v>3259</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3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3225</v>
      </c>
      <c r="E1128" s="53"/>
      <c r="F1128" s="9" t="s">
        <v>3260</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3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3226</v>
      </c>
      <c r="E1129" s="53"/>
      <c r="F1129" s="9" t="s">
        <v>3261</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3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3227</v>
      </c>
      <c r="E1130" s="53"/>
      <c r="F1130" s="9" t="s">
        <v>3262</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3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3228</v>
      </c>
      <c r="E1131" s="53"/>
      <c r="F1131" s="9" t="s">
        <v>3263</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3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3229</v>
      </c>
      <c r="E1132" s="53"/>
      <c r="F1132" s="9" t="s">
        <v>3264</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3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3230</v>
      </c>
      <c r="E1133" s="53"/>
      <c r="F1133" s="9" t="s">
        <v>3265</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3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3231</v>
      </c>
      <c r="E1134" s="53"/>
      <c r="F1134" s="9" t="s">
        <v>3266</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3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3232</v>
      </c>
      <c r="E1135" s="53"/>
      <c r="F1135" s="9" t="s">
        <v>3267</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3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3233</v>
      </c>
      <c r="E1136" s="53"/>
      <c r="F1136" s="9" t="s">
        <v>3268</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3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3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3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3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3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3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2588</v>
      </c>
      <c r="E1142" s="53"/>
      <c r="F1142" s="53" t="s">
        <v>2896</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3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2587</v>
      </c>
      <c r="E1143" s="53"/>
      <c r="F1143" s="53" t="s">
        <v>2897</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3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2932</v>
      </c>
      <c r="H1144" s="246">
        <v>543</v>
      </c>
      <c r="I1144" s="4" t="s">
        <v>3506</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3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3082</v>
      </c>
      <c r="D1145" s="4" t="s">
        <v>3091</v>
      </c>
      <c r="F1145" s="4" t="s">
        <v>3096</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3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3092</v>
      </c>
      <c r="F1146" s="4" t="s">
        <v>3119</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3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3093</v>
      </c>
      <c r="F1147" s="4" t="s">
        <v>3097</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3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3094</v>
      </c>
      <c r="F1148" s="4" t="s">
        <v>3098</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3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3095</v>
      </c>
      <c r="F1149" s="4" t="s">
        <v>3099</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3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3083</v>
      </c>
      <c r="D1150" s="4" t="s">
        <v>3091</v>
      </c>
      <c r="F1150" s="4" t="s">
        <v>3096</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3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3092</v>
      </c>
      <c r="F1151" s="4" t="s">
        <v>3119</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3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3093</v>
      </c>
      <c r="F1152" s="4" t="s">
        <v>3097</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3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3094</v>
      </c>
      <c r="F1153" s="4" t="s">
        <v>3098</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3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3095</v>
      </c>
      <c r="F1154" s="4" t="s">
        <v>3099</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3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3084</v>
      </c>
      <c r="D1155" s="4" t="s">
        <v>3091</v>
      </c>
      <c r="F1155" s="4" t="s">
        <v>3096</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3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3092</v>
      </c>
      <c r="F1156" s="4" t="s">
        <v>3119</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3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3093</v>
      </c>
      <c r="F1157" s="4" t="s">
        <v>3097</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3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3094</v>
      </c>
      <c r="F1158" s="4" t="s">
        <v>3098</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3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3095</v>
      </c>
      <c r="F1159" s="4" t="s">
        <v>3099</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3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3085</v>
      </c>
      <c r="D1160" s="4" t="s">
        <v>3091</v>
      </c>
      <c r="F1160" s="4" t="s">
        <v>3096</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3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3092</v>
      </c>
      <c r="F1161" s="4" t="s">
        <v>3119</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3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3093</v>
      </c>
      <c r="F1162" s="4" t="s">
        <v>3097</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3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3094</v>
      </c>
      <c r="F1163" s="4" t="s">
        <v>3098</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3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3095</v>
      </c>
      <c r="F1164" s="4" t="s">
        <v>3099</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3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3086</v>
      </c>
      <c r="D1165" s="4" t="s">
        <v>3091</v>
      </c>
      <c r="F1165" s="4" t="s">
        <v>3096</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3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3092</v>
      </c>
      <c r="F1166" s="4" t="s">
        <v>3119</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3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3093</v>
      </c>
      <c r="F1167" s="4" t="s">
        <v>3097</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3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3094</v>
      </c>
      <c r="F1168" s="4" t="s">
        <v>3098</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3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3095</v>
      </c>
      <c r="F1169" s="4" t="s">
        <v>3099</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3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3087</v>
      </c>
      <c r="D1170" s="4" t="s">
        <v>3091</v>
      </c>
      <c r="F1170" s="4" t="s">
        <v>3096</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3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3092</v>
      </c>
      <c r="F1171" s="4" t="s">
        <v>3119</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3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3093</v>
      </c>
      <c r="F1172" s="4" t="s">
        <v>3097</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3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3094</v>
      </c>
      <c r="F1173" s="4" t="s">
        <v>3098</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3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3095</v>
      </c>
      <c r="F1174" s="4" t="s">
        <v>3099</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3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3088</v>
      </c>
      <c r="D1175" s="4" t="s">
        <v>3091</v>
      </c>
      <c r="F1175" s="4" t="s">
        <v>3096</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3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3092</v>
      </c>
      <c r="F1176" s="4" t="s">
        <v>3119</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3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3093</v>
      </c>
      <c r="F1177" s="4" t="s">
        <v>3097</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3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3094</v>
      </c>
      <c r="F1178" s="4" t="s">
        <v>3098</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3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3095</v>
      </c>
      <c r="F1179" s="4" t="s">
        <v>3099</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3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3089</v>
      </c>
      <c r="D1180" s="4" t="s">
        <v>3091</v>
      </c>
      <c r="F1180" s="4" t="s">
        <v>3096</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3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3092</v>
      </c>
      <c r="F1181" s="4" t="s">
        <v>3119</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3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3093</v>
      </c>
      <c r="F1182" s="4" t="s">
        <v>3097</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3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3094</v>
      </c>
      <c r="F1183" s="4" t="s">
        <v>3098</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3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3095</v>
      </c>
      <c r="F1184" s="4" t="s">
        <v>3099</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3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3090</v>
      </c>
      <c r="D1185" s="4" t="s">
        <v>3091</v>
      </c>
      <c r="F1185" s="4" t="s">
        <v>3096</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3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3092</v>
      </c>
      <c r="F1186" s="4" t="s">
        <v>3119</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3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3093</v>
      </c>
      <c r="F1187" s="4" t="s">
        <v>3097</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3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3094</v>
      </c>
      <c r="F1188" s="4" t="s">
        <v>3098</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3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3095</v>
      </c>
      <c r="F1189" s="4" t="s">
        <v>3099</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0" sqref="B10"/>
    </sheetView>
  </sheetViews>
  <sheetFormatPr defaultColWidth="9.1796875" defaultRowHeight="14.5" x14ac:dyDescent="0.35"/>
  <cols>
    <col min="1" max="2" width="76.81640625" style="188" customWidth="1"/>
    <col min="3" max="16384" width="9.1796875" style="188"/>
  </cols>
  <sheetData>
    <row r="1" spans="1:2" x14ac:dyDescent="0.35">
      <c r="A1" s="460" t="s">
        <v>2919</v>
      </c>
      <c r="B1" s="460"/>
    </row>
    <row r="2" spans="1:2" x14ac:dyDescent="0.35">
      <c r="A2" s="238" t="s">
        <v>2920</v>
      </c>
      <c r="B2" s="238" t="s">
        <v>2921</v>
      </c>
    </row>
    <row r="3" spans="1:2" x14ac:dyDescent="0.35">
      <c r="A3" s="239" t="s">
        <v>374</v>
      </c>
      <c r="B3" s="188" t="str">
        <f>A3</f>
        <v>million metric tons / year</v>
      </c>
    </row>
    <row r="4" spans="1:2" x14ac:dyDescent="0.35">
      <c r="A4" s="239" t="s">
        <v>3021</v>
      </c>
      <c r="B4" s="188" t="str">
        <f>A4</f>
        <v>g CO2e / 2019 dollar</v>
      </c>
    </row>
    <row r="5" spans="1:2" x14ac:dyDescent="0.35">
      <c r="A5" s="240" t="s">
        <v>2349</v>
      </c>
      <c r="B5" s="188" t="str">
        <f t="shared" ref="B5:B40" si="0">A5</f>
        <v>thousand metric tons / year</v>
      </c>
    </row>
    <row r="6" spans="1:2" x14ac:dyDescent="0.35">
      <c r="A6" s="240" t="s">
        <v>3022</v>
      </c>
      <c r="B6" s="188" t="str">
        <f>A6</f>
        <v>g CO2 / 2019 dollar</v>
      </c>
    </row>
    <row r="7" spans="1:2" ht="29" x14ac:dyDescent="0.35">
      <c r="A7" s="240" t="s">
        <v>3512</v>
      </c>
      <c r="B7" s="188" t="str">
        <f t="shared" si="0"/>
        <v>2019 dollars / metric ton CO2e abated, Annual average abatement (million metric tons CO2e)</v>
      </c>
    </row>
    <row r="8" spans="1:2" x14ac:dyDescent="0.35">
      <c r="A8" s="240" t="s">
        <v>3023</v>
      </c>
      <c r="B8" s="188" t="str">
        <f t="shared" si="0"/>
        <v>billion 2019 dollars / year</v>
      </c>
    </row>
    <row r="9" spans="1:2" x14ac:dyDescent="0.35">
      <c r="A9" s="240" t="s">
        <v>3064</v>
      </c>
      <c r="B9" s="188" t="str">
        <f t="shared" si="0"/>
        <v>billion 2019 dollars</v>
      </c>
    </row>
    <row r="10" spans="1:2" x14ac:dyDescent="0.35">
      <c r="A10" s="240" t="s">
        <v>2967</v>
      </c>
      <c r="B10" s="188" t="str">
        <f t="shared" si="0"/>
        <v>jobs</v>
      </c>
    </row>
    <row r="11" spans="1:2" x14ac:dyDescent="0.35">
      <c r="A11" s="240" t="s">
        <v>3011</v>
      </c>
      <c r="B11" s="188" t="str">
        <f t="shared" si="0"/>
        <v>incidents / year</v>
      </c>
    </row>
    <row r="12" spans="1:2" x14ac:dyDescent="0.35">
      <c r="A12" s="240" t="s">
        <v>2986</v>
      </c>
      <c r="B12" s="188" t="str">
        <f t="shared" si="0"/>
        <v>% change</v>
      </c>
    </row>
    <row r="13" spans="1:2" x14ac:dyDescent="0.35">
      <c r="A13" s="240" t="s">
        <v>3024</v>
      </c>
      <c r="B13" s="188" t="str">
        <f t="shared" si="0"/>
        <v>2019 dollars / employee-year</v>
      </c>
    </row>
    <row r="14" spans="1:2" x14ac:dyDescent="0.35">
      <c r="A14" s="240" t="s">
        <v>375</v>
      </c>
      <c r="B14" s="188" t="str">
        <f t="shared" si="0"/>
        <v>lives / year</v>
      </c>
    </row>
    <row r="15" spans="1:2" x14ac:dyDescent="0.35">
      <c r="A15" s="240" t="s">
        <v>376</v>
      </c>
      <c r="B15" s="188" t="str">
        <f t="shared" si="0"/>
        <v>terawatt-hours (TWh) / year</v>
      </c>
    </row>
    <row r="16" spans="1:2" x14ac:dyDescent="0.35">
      <c r="A16" s="240" t="s">
        <v>377</v>
      </c>
      <c r="B16" s="188" t="str">
        <f t="shared" si="0"/>
        <v>gigawatts (GW) / year</v>
      </c>
    </row>
    <row r="17" spans="1:2" x14ac:dyDescent="0.35">
      <c r="A17" s="240" t="s">
        <v>3025</v>
      </c>
      <c r="B17" s="188" t="str">
        <f t="shared" si="0"/>
        <v>2019 dollars / megawatt-hour (MWh)</v>
      </c>
    </row>
    <row r="18" spans="1:2" x14ac:dyDescent="0.35">
      <c r="A18" s="240" t="s">
        <v>2514</v>
      </c>
      <c r="B18" s="188" t="str">
        <f t="shared" si="0"/>
        <v>cubic km / yr</v>
      </c>
    </row>
    <row r="19" spans="1:2" x14ac:dyDescent="0.35">
      <c r="A19" s="240" t="s">
        <v>2425</v>
      </c>
      <c r="B19" s="188" t="str">
        <f t="shared" si="0"/>
        <v>trillion passenger-miles / year</v>
      </c>
    </row>
    <row r="20" spans="1:2" x14ac:dyDescent="0.35">
      <c r="A20" s="240" t="s">
        <v>2426</v>
      </c>
      <c r="B20" s="188" t="str">
        <f t="shared" si="0"/>
        <v>trillion freight ton-miles / year</v>
      </c>
    </row>
    <row r="21" spans="1:2" x14ac:dyDescent="0.35">
      <c r="A21" s="240" t="s">
        <v>503</v>
      </c>
      <c r="B21" s="188" t="str">
        <f t="shared" si="0"/>
        <v>million vehicles / year</v>
      </c>
    </row>
    <row r="22" spans="1:2" x14ac:dyDescent="0.35">
      <c r="A22" s="240" t="s">
        <v>2403</v>
      </c>
      <c r="B22" s="188" t="str">
        <f t="shared" si="0"/>
        <v>thousand vehicles / year</v>
      </c>
    </row>
    <row r="23" spans="1:2" x14ac:dyDescent="0.35">
      <c r="A23" s="240" t="s">
        <v>2402</v>
      </c>
      <c r="B23" s="188" t="str">
        <f t="shared" si="0"/>
        <v>million vehicles</v>
      </c>
    </row>
    <row r="24" spans="1:2" x14ac:dyDescent="0.35">
      <c r="A24" s="240" t="s">
        <v>2435</v>
      </c>
      <c r="B24" s="188" t="str">
        <f t="shared" si="0"/>
        <v>thousand vehicles</v>
      </c>
    </row>
    <row r="25" spans="1:2" x14ac:dyDescent="0.35">
      <c r="A25" s="240" t="s">
        <v>480</v>
      </c>
      <c r="B25" s="188" t="str">
        <f t="shared" si="0"/>
        <v>quads / year</v>
      </c>
    </row>
    <row r="26" spans="1:2" x14ac:dyDescent="0.35">
      <c r="A26" s="240" t="s">
        <v>3026</v>
      </c>
      <c r="B26" s="188" t="str">
        <f>A26</f>
        <v>thousand BTU / 2019 dollar</v>
      </c>
    </row>
    <row r="27" spans="1:2" x14ac:dyDescent="0.35">
      <c r="A27" s="240" t="s">
        <v>2408</v>
      </c>
      <c r="B27" s="188" t="str">
        <f t="shared" si="0"/>
        <v>millions of short tons / year</v>
      </c>
    </row>
    <row r="28" spans="1:2" x14ac:dyDescent="0.35">
      <c r="A28" s="240" t="s">
        <v>2409</v>
      </c>
      <c r="B28" s="188" t="str">
        <f t="shared" si="0"/>
        <v>trillion cubic feet / year</v>
      </c>
    </row>
    <row r="29" spans="1:2" x14ac:dyDescent="0.35">
      <c r="A29" s="240" t="s">
        <v>2341</v>
      </c>
      <c r="B29" s="188" t="str">
        <f t="shared" si="0"/>
        <v>million barrels / year</v>
      </c>
    </row>
    <row r="30" spans="1:2" x14ac:dyDescent="0.35">
      <c r="A30" s="240" t="s">
        <v>2716</v>
      </c>
      <c r="B30" s="188" t="str">
        <f t="shared" si="0"/>
        <v>million gallons / year</v>
      </c>
    </row>
    <row r="31" spans="1:2" x14ac:dyDescent="0.35">
      <c r="A31" s="240" t="s">
        <v>2473</v>
      </c>
      <c r="B31" s="188" t="str">
        <f t="shared" si="0"/>
        <v>trillion BTU / year</v>
      </c>
    </row>
    <row r="32" spans="1:2" x14ac:dyDescent="0.35">
      <c r="A32" s="240" t="s">
        <v>3027</v>
      </c>
      <c r="B32" s="188" t="str">
        <f t="shared" si="0"/>
        <v>2019 dollars / short ton</v>
      </c>
    </row>
    <row r="33" spans="1:2" x14ac:dyDescent="0.35">
      <c r="A33" s="240" t="s">
        <v>3028</v>
      </c>
      <c r="B33" s="188" t="str">
        <f t="shared" si="0"/>
        <v>2019 dollars / thousand cubic feet</v>
      </c>
    </row>
    <row r="34" spans="1:2" x14ac:dyDescent="0.35">
      <c r="A34" s="240" t="s">
        <v>3029</v>
      </c>
      <c r="B34" s="188" t="str">
        <f t="shared" si="0"/>
        <v>2019 dollars / gallon</v>
      </c>
    </row>
    <row r="35" spans="1:2" x14ac:dyDescent="0.35">
      <c r="A35" s="240" t="s">
        <v>3030</v>
      </c>
      <c r="B35" s="188" t="str">
        <f t="shared" si="0"/>
        <v>2019 dollars / barrel</v>
      </c>
    </row>
    <row r="36" spans="1:2" x14ac:dyDescent="0.35">
      <c r="A36" s="240" t="s">
        <v>3031</v>
      </c>
      <c r="B36" s="188" t="str">
        <f t="shared" si="0"/>
        <v>2019 dollars / kg</v>
      </c>
    </row>
    <row r="37" spans="1:2" x14ac:dyDescent="0.35">
      <c r="A37" s="240" t="s">
        <v>3032</v>
      </c>
      <c r="B37" s="188" t="str">
        <f t="shared" si="0"/>
        <v>2019 dollars / kilowatt-hour (kWh)</v>
      </c>
    </row>
    <row r="38" spans="1:2" x14ac:dyDescent="0.35">
      <c r="A38" s="240" t="s">
        <v>3033</v>
      </c>
      <c r="B38" s="188" t="str">
        <f t="shared" si="0"/>
        <v>cost of eqpt. to capture 1 metric ton CO2e/yr (2019 dollars)</v>
      </c>
    </row>
    <row r="39" spans="1:2" x14ac:dyDescent="0.35">
      <c r="A39" s="240" t="s">
        <v>3034</v>
      </c>
      <c r="B39" s="188" t="str">
        <f t="shared" si="0"/>
        <v>million 2019 dollars / megawatt (MW)</v>
      </c>
    </row>
    <row r="40" spans="1:2" x14ac:dyDescent="0.35">
      <c r="A40" s="240" t="s">
        <v>3035</v>
      </c>
      <c r="B40" s="188" t="str">
        <f t="shared" si="0"/>
        <v>cost of eqpt. to produce 1 kg H2/yr (2019 dollars)</v>
      </c>
    </row>
    <row r="42" spans="1:2" x14ac:dyDescent="0.35">
      <c r="A42" s="460" t="s">
        <v>2923</v>
      </c>
      <c r="B42" s="460"/>
    </row>
    <row r="43" spans="1:2" x14ac:dyDescent="0.35">
      <c r="A43" s="238" t="s">
        <v>2920</v>
      </c>
      <c r="B43" s="238" t="s">
        <v>2921</v>
      </c>
    </row>
    <row r="44" spans="1:2" x14ac:dyDescent="0.35">
      <c r="A44" s="178" t="s">
        <v>145</v>
      </c>
      <c r="B44" s="188" t="str">
        <f t="shared" ref="B44:B45" si="1">A44</f>
        <v>$/metric ton CO2e</v>
      </c>
    </row>
    <row r="45" spans="1:2" x14ac:dyDescent="0.35">
      <c r="A45" s="178" t="s">
        <v>147</v>
      </c>
      <c r="B45" s="188"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04" activePane="bottomLeft" state="frozen"/>
      <selection pane="bottomLeft" activeCell="B105" sqref="B105"/>
    </sheetView>
  </sheetViews>
  <sheetFormatPr defaultColWidth="9.1796875" defaultRowHeight="14.5" x14ac:dyDescent="0.35"/>
  <cols>
    <col min="1" max="1" width="37.26953125" style="62" customWidth="1"/>
    <col min="2" max="2" width="27.453125" style="62" customWidth="1"/>
    <col min="3" max="3" width="9" style="4" customWidth="1"/>
    <col min="4" max="4" width="18.7265625" style="62" customWidth="1"/>
    <col min="5" max="5" width="18.1796875" style="62" customWidth="1"/>
    <col min="6" max="6" width="34.1796875" style="4" customWidth="1"/>
    <col min="7" max="7" width="95" style="62" customWidth="1"/>
    <col min="8" max="8" width="37.453125" style="62" customWidth="1"/>
    <col min="9" max="9" width="34.26953125" style="62" customWidth="1"/>
    <col min="10" max="10" width="25.453125" style="62" customWidth="1"/>
    <col min="11" max="11" width="11.1796875" style="62" customWidth="1"/>
    <col min="12" max="13" width="16" style="62" customWidth="1"/>
    <col min="14" max="14" width="37.453125" style="62" customWidth="1"/>
    <col min="15" max="15" width="25.453125" style="62" customWidth="1"/>
    <col min="16" max="16" width="11.1796875" style="62" customWidth="1"/>
    <col min="17" max="18" width="16" style="62" customWidth="1"/>
    <col min="19" max="19" width="37.453125" style="62" customWidth="1"/>
    <col min="20" max="16384" width="9.1796875" style="62"/>
  </cols>
  <sheetData>
    <row r="1" spans="1:19" s="187" customFormat="1" ht="29" x14ac:dyDescent="0.35">
      <c r="A1" s="184" t="s">
        <v>2339</v>
      </c>
      <c r="B1" s="185" t="s">
        <v>2340</v>
      </c>
      <c r="C1" s="242" t="s">
        <v>2922</v>
      </c>
      <c r="D1" s="185" t="s">
        <v>62</v>
      </c>
      <c r="E1" s="185" t="s">
        <v>64</v>
      </c>
      <c r="F1" s="241" t="s">
        <v>462</v>
      </c>
      <c r="G1" s="185" t="s">
        <v>63</v>
      </c>
      <c r="H1" s="185" t="s">
        <v>2362</v>
      </c>
      <c r="I1" s="186" t="s">
        <v>320</v>
      </c>
      <c r="J1" s="258" t="s">
        <v>3100</v>
      </c>
      <c r="K1" s="258" t="s">
        <v>3101</v>
      </c>
      <c r="L1" s="258" t="s">
        <v>3102</v>
      </c>
      <c r="M1" s="258" t="s">
        <v>3103</v>
      </c>
      <c r="N1" s="258" t="s">
        <v>3104</v>
      </c>
      <c r="O1" s="258" t="s">
        <v>3105</v>
      </c>
      <c r="P1" s="258" t="s">
        <v>3106</v>
      </c>
      <c r="Q1" s="258" t="s">
        <v>3107</v>
      </c>
      <c r="R1" s="258" t="s">
        <v>3108</v>
      </c>
      <c r="S1" s="258" t="s">
        <v>3109</v>
      </c>
    </row>
    <row r="2" spans="1:19" ht="29" x14ac:dyDescent="0.35">
      <c r="A2" s="191" t="s">
        <v>2367</v>
      </c>
      <c r="B2" s="189" t="s">
        <v>2369</v>
      </c>
      <c r="C2" s="193">
        <v>1</v>
      </c>
      <c r="D2" s="190" t="s">
        <v>65</v>
      </c>
      <c r="E2" s="190" t="s">
        <v>66</v>
      </c>
      <c r="F2" s="4" t="str">
        <f>UnitControlCenter!$B$3</f>
        <v>million metric tons / year</v>
      </c>
      <c r="G2" s="189" t="s">
        <v>2338</v>
      </c>
      <c r="I2" s="189"/>
      <c r="J2" s="4" t="s">
        <v>3507</v>
      </c>
      <c r="K2" s="4">
        <v>2035</v>
      </c>
      <c r="L2" s="4">
        <v>30.8</v>
      </c>
      <c r="M2" s="4">
        <v>30.8</v>
      </c>
      <c r="N2" s="4" t="s">
        <v>3508</v>
      </c>
      <c r="O2" s="4" t="s">
        <v>3510</v>
      </c>
      <c r="P2" s="4">
        <v>2050</v>
      </c>
      <c r="Q2" s="4">
        <v>11.2</v>
      </c>
      <c r="R2" s="4">
        <v>11.2</v>
      </c>
      <c r="S2" s="4" t="s">
        <v>3511</v>
      </c>
    </row>
    <row r="3" spans="1:19" x14ac:dyDescent="0.35">
      <c r="A3" s="191" t="s">
        <v>2367</v>
      </c>
      <c r="B3" s="189" t="s">
        <v>2368</v>
      </c>
      <c r="C3" s="236">
        <v>1</v>
      </c>
      <c r="D3" s="189" t="s">
        <v>65</v>
      </c>
      <c r="E3" s="189" t="s">
        <v>66</v>
      </c>
      <c r="F3" s="4" t="str">
        <f>UnitControlCenter!$B$3</f>
        <v>million metric tons / year</v>
      </c>
      <c r="G3" s="189" t="s">
        <v>183</v>
      </c>
      <c r="J3" s="4"/>
      <c r="K3" s="4"/>
      <c r="L3" s="4"/>
      <c r="M3" s="4"/>
      <c r="N3" s="4"/>
      <c r="O3" s="4"/>
    </row>
    <row r="4" spans="1:19" ht="72.5" x14ac:dyDescent="0.35">
      <c r="A4" s="191" t="s">
        <v>2367</v>
      </c>
      <c r="B4" s="190" t="s">
        <v>2370</v>
      </c>
      <c r="C4" s="236">
        <v>1</v>
      </c>
      <c r="D4" s="189" t="s">
        <v>67</v>
      </c>
      <c r="E4" s="189" t="s">
        <v>68</v>
      </c>
      <c r="F4" s="4" t="str">
        <f>UnitControlCenter!$B$3</f>
        <v>million metric tons / year</v>
      </c>
      <c r="G4" s="189" t="s">
        <v>2900</v>
      </c>
      <c r="H4" s="189" t="s">
        <v>2901</v>
      </c>
      <c r="I4" s="189" t="s">
        <v>2902</v>
      </c>
    </row>
    <row r="5" spans="1:19" ht="29" x14ac:dyDescent="0.35">
      <c r="A5" s="191" t="s">
        <v>2367</v>
      </c>
      <c r="B5" s="190" t="s">
        <v>2371</v>
      </c>
      <c r="C5" s="236">
        <v>1</v>
      </c>
      <c r="D5" s="189" t="s">
        <v>67</v>
      </c>
      <c r="E5" s="189" t="s">
        <v>68</v>
      </c>
      <c r="F5" s="4" t="str">
        <f>UnitControlCenter!$B$3</f>
        <v>million metric tons / year</v>
      </c>
      <c r="G5" s="189" t="s">
        <v>2903</v>
      </c>
      <c r="H5" s="189" t="s">
        <v>2904</v>
      </c>
      <c r="I5" s="189" t="s">
        <v>2905</v>
      </c>
    </row>
    <row r="6" spans="1:19" ht="29" x14ac:dyDescent="0.35">
      <c r="A6" s="191" t="s">
        <v>2367</v>
      </c>
      <c r="B6" s="190" t="s">
        <v>2372</v>
      </c>
      <c r="C6" s="236">
        <v>1</v>
      </c>
      <c r="D6" s="189" t="s">
        <v>67</v>
      </c>
      <c r="E6" s="189" t="s">
        <v>68</v>
      </c>
      <c r="F6" s="4" t="str">
        <f>UnitControlCenter!$B$3</f>
        <v>million metric tons / year</v>
      </c>
      <c r="G6" s="189" t="s">
        <v>2684</v>
      </c>
      <c r="H6" s="62" t="s">
        <v>2685</v>
      </c>
      <c r="I6" s="189" t="s">
        <v>2686</v>
      </c>
    </row>
    <row r="7" spans="1:19" x14ac:dyDescent="0.35">
      <c r="A7" s="191" t="s">
        <v>2367</v>
      </c>
      <c r="B7" s="190" t="s">
        <v>2977</v>
      </c>
      <c r="C7" s="237">
        <v>0</v>
      </c>
      <c r="D7" s="189" t="s">
        <v>65</v>
      </c>
      <c r="E7" s="189" t="s">
        <v>66</v>
      </c>
      <c r="F7" s="1" t="str">
        <f>UnitControlCenter!$B$4</f>
        <v>g CO2e / 2019 dollar</v>
      </c>
      <c r="G7" s="189" t="s">
        <v>2925</v>
      </c>
      <c r="I7" s="189"/>
    </row>
    <row r="8" spans="1:19" x14ac:dyDescent="0.35">
      <c r="A8" s="191" t="s">
        <v>2367</v>
      </c>
      <c r="B8" s="190" t="s">
        <v>139</v>
      </c>
      <c r="C8" s="236">
        <v>1</v>
      </c>
      <c r="D8" s="189" t="s">
        <v>65</v>
      </c>
      <c r="E8" s="189" t="s">
        <v>66</v>
      </c>
      <c r="F8" s="4" t="str">
        <f>UnitControlCenter!$B$3</f>
        <v>million metric tons / year</v>
      </c>
      <c r="G8" s="189" t="s">
        <v>2478</v>
      </c>
      <c r="I8" s="189"/>
    </row>
    <row r="9" spans="1:19" x14ac:dyDescent="0.35">
      <c r="A9" s="191" t="s">
        <v>2367</v>
      </c>
      <c r="B9" s="190" t="s">
        <v>2476</v>
      </c>
      <c r="C9" s="236">
        <v>1</v>
      </c>
      <c r="D9" s="189" t="s">
        <v>65</v>
      </c>
      <c r="E9" s="189" t="s">
        <v>66</v>
      </c>
      <c r="F9" s="4" t="str">
        <f>UnitControlCenter!$B$3</f>
        <v>million metric tons / year</v>
      </c>
      <c r="G9" s="189" t="s">
        <v>2479</v>
      </c>
      <c r="I9" s="189"/>
    </row>
    <row r="10" spans="1:19" x14ac:dyDescent="0.35">
      <c r="A10" s="191" t="s">
        <v>2367</v>
      </c>
      <c r="B10" s="190" t="s">
        <v>2542</v>
      </c>
      <c r="C10" s="236">
        <v>1</v>
      </c>
      <c r="D10" s="189" t="s">
        <v>65</v>
      </c>
      <c r="E10" s="189" t="s">
        <v>66</v>
      </c>
      <c r="F10" s="4" t="str">
        <f>UnitControlCenter!$B$3</f>
        <v>million metric tons / year</v>
      </c>
      <c r="G10" s="189" t="s">
        <v>2553</v>
      </c>
      <c r="I10" s="189"/>
    </row>
    <row r="11" spans="1:19" x14ac:dyDescent="0.35">
      <c r="A11" s="191" t="s">
        <v>2367</v>
      </c>
      <c r="B11" s="190" t="s">
        <v>98</v>
      </c>
      <c r="C11" s="236">
        <v>1</v>
      </c>
      <c r="D11" s="189" t="s">
        <v>65</v>
      </c>
      <c r="E11" s="189" t="s">
        <v>66</v>
      </c>
      <c r="F11" s="4" t="str">
        <f>UnitControlCenter!$B$3</f>
        <v>million metric tons / year</v>
      </c>
      <c r="G11" s="189" t="s">
        <v>2480</v>
      </c>
      <c r="I11" s="189"/>
    </row>
    <row r="12" spans="1:19" x14ac:dyDescent="0.35">
      <c r="A12" s="191" t="s">
        <v>2367</v>
      </c>
      <c r="B12" s="190" t="s">
        <v>9</v>
      </c>
      <c r="C12" s="236">
        <v>1</v>
      </c>
      <c r="D12" s="189" t="s">
        <v>65</v>
      </c>
      <c r="E12" s="189" t="s">
        <v>66</v>
      </c>
      <c r="F12" s="4" t="str">
        <f>UnitControlCenter!$B$3</f>
        <v>million metric tons / year</v>
      </c>
      <c r="G12" s="189" t="s">
        <v>2502</v>
      </c>
      <c r="I12" s="189"/>
    </row>
    <row r="13" spans="1:19" x14ac:dyDescent="0.35">
      <c r="A13" s="191" t="s">
        <v>2367</v>
      </c>
      <c r="B13" s="190" t="s">
        <v>2477</v>
      </c>
      <c r="C13" s="236">
        <v>1</v>
      </c>
      <c r="D13" s="189" t="s">
        <v>65</v>
      </c>
      <c r="E13" s="189" t="s">
        <v>66</v>
      </c>
      <c r="F13" s="4" t="str">
        <f>UnitControlCenter!$B$3</f>
        <v>million metric tons / year</v>
      </c>
      <c r="G13" s="189" t="s">
        <v>2481</v>
      </c>
      <c r="I13" s="189"/>
    </row>
    <row r="14" spans="1:19" x14ac:dyDescent="0.35">
      <c r="A14" s="191" t="s">
        <v>2367</v>
      </c>
      <c r="B14" s="190" t="s">
        <v>4</v>
      </c>
      <c r="C14" s="236">
        <v>1</v>
      </c>
      <c r="D14" s="189" t="s">
        <v>65</v>
      </c>
      <c r="E14" s="189" t="s">
        <v>66</v>
      </c>
      <c r="F14" s="4" t="str">
        <f>UnitControlCenter!$B$3</f>
        <v>million metric tons / year</v>
      </c>
      <c r="G14" s="189" t="s">
        <v>2482</v>
      </c>
      <c r="I14" s="189"/>
    </row>
    <row r="15" spans="1:19" ht="15" thickBot="1" x14ac:dyDescent="0.4">
      <c r="A15" s="234" t="s">
        <v>2367</v>
      </c>
      <c r="B15" s="228" t="s">
        <v>2486</v>
      </c>
      <c r="C15" s="243">
        <v>1</v>
      </c>
      <c r="D15" s="229" t="s">
        <v>65</v>
      </c>
      <c r="E15" s="229" t="s">
        <v>66</v>
      </c>
      <c r="F15" s="232" t="str">
        <f>UnitControlCenter!$B$3</f>
        <v>million metric tons / year</v>
      </c>
      <c r="G15" s="229" t="s">
        <v>2483</v>
      </c>
      <c r="H15" s="230"/>
      <c r="I15" s="229"/>
      <c r="J15" s="230"/>
      <c r="K15" s="230"/>
      <c r="L15" s="230"/>
      <c r="M15" s="230"/>
      <c r="N15" s="230"/>
      <c r="O15" s="230"/>
      <c r="P15" s="230"/>
      <c r="Q15" s="230"/>
      <c r="R15" s="230"/>
      <c r="S15" s="230"/>
    </row>
    <row r="16" spans="1:19" x14ac:dyDescent="0.35">
      <c r="A16" s="190" t="s">
        <v>2373</v>
      </c>
      <c r="B16" s="190" t="s">
        <v>2247</v>
      </c>
      <c r="C16" s="236">
        <v>1</v>
      </c>
      <c r="D16" s="189" t="s">
        <v>65</v>
      </c>
      <c r="E16" s="189" t="s">
        <v>66</v>
      </c>
      <c r="F16" s="4" t="str">
        <f>UnitControlCenter!$B$3</f>
        <v>million metric tons / year</v>
      </c>
      <c r="G16" s="189" t="s">
        <v>2361</v>
      </c>
      <c r="I16" s="189"/>
    </row>
    <row r="17" spans="1:19" x14ac:dyDescent="0.35">
      <c r="A17" s="190" t="s">
        <v>2373</v>
      </c>
      <c r="B17" s="191" t="s">
        <v>2263</v>
      </c>
      <c r="C17" s="236">
        <v>1</v>
      </c>
      <c r="D17" s="189" t="s">
        <v>65</v>
      </c>
      <c r="E17" s="189" t="s">
        <v>66</v>
      </c>
      <c r="F17" s="4" t="str">
        <f>UnitControlCenter!$B$3</f>
        <v>million metric tons / year</v>
      </c>
      <c r="G17" s="189" t="s">
        <v>2352</v>
      </c>
      <c r="I17" s="189"/>
    </row>
    <row r="18" spans="1:19" x14ac:dyDescent="0.35">
      <c r="A18" s="190" t="s">
        <v>2373</v>
      </c>
      <c r="B18" s="191" t="s">
        <v>2265</v>
      </c>
      <c r="C18" s="236">
        <v>1</v>
      </c>
      <c r="D18" s="189" t="s">
        <v>65</v>
      </c>
      <c r="E18" s="189" t="s">
        <v>66</v>
      </c>
      <c r="F18" s="4" t="str">
        <f>UnitControlCenter!$B$3</f>
        <v>million metric tons / year</v>
      </c>
      <c r="G18" s="189" t="s">
        <v>2351</v>
      </c>
      <c r="I18" s="189"/>
    </row>
    <row r="19" spans="1:19" x14ac:dyDescent="0.35">
      <c r="A19" s="190" t="s">
        <v>2373</v>
      </c>
      <c r="B19" s="191" t="s">
        <v>2348</v>
      </c>
      <c r="C19" s="236">
        <v>1</v>
      </c>
      <c r="D19" s="189" t="s">
        <v>65</v>
      </c>
      <c r="E19" s="189" t="s">
        <v>66</v>
      </c>
      <c r="F19" s="4" t="str">
        <f>UnitControlCenter!$B$3</f>
        <v>million metric tons / year</v>
      </c>
      <c r="G19" s="189" t="s">
        <v>2350</v>
      </c>
      <c r="I19" s="189"/>
    </row>
    <row r="20" spans="1:19" x14ac:dyDescent="0.35">
      <c r="A20" s="190" t="s">
        <v>2373</v>
      </c>
      <c r="B20" s="191" t="s">
        <v>2347</v>
      </c>
      <c r="C20" s="236">
        <v>1</v>
      </c>
      <c r="D20" s="189" t="s">
        <v>65</v>
      </c>
      <c r="E20" s="189" t="s">
        <v>66</v>
      </c>
      <c r="F20" s="4" t="str">
        <f>UnitControlCenter!$B$5</f>
        <v>thousand metric tons / year</v>
      </c>
      <c r="G20" s="189" t="s">
        <v>2356</v>
      </c>
      <c r="I20" s="189"/>
    </row>
    <row r="21" spans="1:19" x14ac:dyDescent="0.35">
      <c r="A21" s="190" t="s">
        <v>2373</v>
      </c>
      <c r="B21" s="191" t="s">
        <v>2254</v>
      </c>
      <c r="C21" s="236">
        <v>1</v>
      </c>
      <c r="D21" s="189" t="s">
        <v>65</v>
      </c>
      <c r="E21" s="189" t="s">
        <v>66</v>
      </c>
      <c r="F21" s="4" t="str">
        <f>UnitControlCenter!$B$5</f>
        <v>thousand metric tons / year</v>
      </c>
      <c r="G21" s="189" t="s">
        <v>2357</v>
      </c>
      <c r="I21" s="189"/>
    </row>
    <row r="22" spans="1:19" x14ac:dyDescent="0.35">
      <c r="A22" s="190" t="s">
        <v>2373</v>
      </c>
      <c r="B22" s="191" t="s">
        <v>2259</v>
      </c>
      <c r="C22" s="236">
        <v>1</v>
      </c>
      <c r="D22" s="189" t="s">
        <v>65</v>
      </c>
      <c r="E22" s="189" t="s">
        <v>66</v>
      </c>
      <c r="F22" s="4" t="str">
        <f>UnitControlCenter!$B$5</f>
        <v>thousand metric tons / year</v>
      </c>
      <c r="G22" s="189" t="s">
        <v>2354</v>
      </c>
      <c r="I22" s="189"/>
    </row>
    <row r="23" spans="1:19" x14ac:dyDescent="0.35">
      <c r="A23" s="190" t="s">
        <v>2373</v>
      </c>
      <c r="B23" s="191" t="s">
        <v>2261</v>
      </c>
      <c r="C23" s="236">
        <v>1</v>
      </c>
      <c r="D23" s="189" t="s">
        <v>65</v>
      </c>
      <c r="E23" s="189" t="s">
        <v>66</v>
      </c>
      <c r="F23" s="4" t="str">
        <f>UnitControlCenter!$B$5</f>
        <v>thousand metric tons / year</v>
      </c>
      <c r="G23" s="189" t="s">
        <v>2353</v>
      </c>
      <c r="I23" s="189"/>
    </row>
    <row r="24" spans="1:19" x14ac:dyDescent="0.35">
      <c r="A24" s="190" t="s">
        <v>2373</v>
      </c>
      <c r="B24" s="191" t="s">
        <v>2252</v>
      </c>
      <c r="C24" s="236">
        <v>1</v>
      </c>
      <c r="D24" s="189" t="s">
        <v>65</v>
      </c>
      <c r="E24" s="189" t="s">
        <v>66</v>
      </c>
      <c r="F24" s="4" t="str">
        <f>UnitControlCenter!$B$3</f>
        <v>million metric tons / year</v>
      </c>
      <c r="G24" s="189" t="s">
        <v>2358</v>
      </c>
      <c r="I24" s="189"/>
    </row>
    <row r="25" spans="1:19" x14ac:dyDescent="0.35">
      <c r="A25" s="190" t="s">
        <v>2373</v>
      </c>
      <c r="B25" s="191" t="s">
        <v>2249</v>
      </c>
      <c r="C25" s="236">
        <v>1</v>
      </c>
      <c r="D25" s="189" t="s">
        <v>65</v>
      </c>
      <c r="E25" s="189" t="s">
        <v>66</v>
      </c>
      <c r="F25" s="4" t="str">
        <f>UnitControlCenter!$B$5</f>
        <v>thousand metric tons / year</v>
      </c>
      <c r="G25" s="189" t="s">
        <v>2360</v>
      </c>
      <c r="I25" s="189"/>
    </row>
    <row r="26" spans="1:19" x14ac:dyDescent="0.35">
      <c r="A26" s="190" t="s">
        <v>2373</v>
      </c>
      <c r="B26" s="191" t="s">
        <v>2257</v>
      </c>
      <c r="C26" s="236">
        <v>1</v>
      </c>
      <c r="D26" s="189" t="s">
        <v>65</v>
      </c>
      <c r="E26" s="189" t="s">
        <v>66</v>
      </c>
      <c r="F26" s="4" t="str">
        <f>UnitControlCenter!$B$3</f>
        <v>million metric tons / year</v>
      </c>
      <c r="G26" s="189" t="s">
        <v>2355</v>
      </c>
      <c r="I26" s="189"/>
    </row>
    <row r="27" spans="1:19" ht="15" thickBot="1" x14ac:dyDescent="0.4">
      <c r="A27" s="228" t="s">
        <v>2373</v>
      </c>
      <c r="B27" s="234" t="s">
        <v>512</v>
      </c>
      <c r="C27" s="243">
        <v>1</v>
      </c>
      <c r="D27" s="229" t="s">
        <v>65</v>
      </c>
      <c r="E27" s="229" t="s">
        <v>66</v>
      </c>
      <c r="F27" s="232" t="str">
        <f>UnitControlCenter!$B$3</f>
        <v>million metric tons / year</v>
      </c>
      <c r="G27" s="229" t="s">
        <v>2359</v>
      </c>
      <c r="H27" s="230"/>
      <c r="I27" s="229"/>
      <c r="J27" s="230"/>
      <c r="K27" s="230"/>
      <c r="L27" s="230"/>
      <c r="M27" s="230"/>
      <c r="N27" s="230"/>
      <c r="O27" s="230"/>
      <c r="P27" s="230"/>
      <c r="Q27" s="230"/>
      <c r="R27" s="230"/>
      <c r="S27" s="230"/>
    </row>
    <row r="28" spans="1:19" ht="72.5" x14ac:dyDescent="0.35">
      <c r="A28" s="190" t="s">
        <v>2374</v>
      </c>
      <c r="B28" s="190" t="s">
        <v>2370</v>
      </c>
      <c r="C28" s="236">
        <v>1</v>
      </c>
      <c r="D28" s="189" t="s">
        <v>67</v>
      </c>
      <c r="E28" s="189" t="s">
        <v>68</v>
      </c>
      <c r="F28" s="4" t="str">
        <f>UnitControlCenter!$B$3</f>
        <v>million metric tons / year</v>
      </c>
      <c r="G28" s="189" t="s">
        <v>2989</v>
      </c>
      <c r="H28" s="62" t="s">
        <v>2990</v>
      </c>
      <c r="I28" s="189" t="s">
        <v>2991</v>
      </c>
    </row>
    <row r="29" spans="1:19" ht="87" x14ac:dyDescent="0.35">
      <c r="A29" s="190" t="s">
        <v>2374</v>
      </c>
      <c r="B29" s="190" t="s">
        <v>2554</v>
      </c>
      <c r="C29" s="236">
        <v>1</v>
      </c>
      <c r="D29" s="189" t="s">
        <v>67</v>
      </c>
      <c r="E29" s="189" t="s">
        <v>68</v>
      </c>
      <c r="F29" s="4" t="str">
        <f>UnitControlCenter!$B$3</f>
        <v>million metric tons / year</v>
      </c>
      <c r="G29" s="189" t="s">
        <v>2992</v>
      </c>
      <c r="H29" s="62" t="s">
        <v>2993</v>
      </c>
      <c r="I29" s="189" t="s">
        <v>2994</v>
      </c>
    </row>
    <row r="30" spans="1:19" ht="58" x14ac:dyDescent="0.35">
      <c r="A30" s="190" t="s">
        <v>2374</v>
      </c>
      <c r="B30" s="190" t="s">
        <v>2375</v>
      </c>
      <c r="C30" s="244">
        <v>1</v>
      </c>
      <c r="D30" s="189" t="s">
        <v>67</v>
      </c>
      <c r="E30" s="189" t="s">
        <v>68</v>
      </c>
      <c r="F30" s="7" t="str">
        <f>UnitControlCenter!$B$3</f>
        <v>million metric tons / year</v>
      </c>
      <c r="G30" s="235" t="s">
        <v>2995</v>
      </c>
      <c r="H30" s="235" t="s">
        <v>2996</v>
      </c>
      <c r="I30" s="189" t="s">
        <v>2997</v>
      </c>
    </row>
    <row r="31" spans="1:19" ht="15" thickBot="1" x14ac:dyDescent="0.4">
      <c r="A31" s="228" t="s">
        <v>2374</v>
      </c>
      <c r="B31" s="228" t="s">
        <v>2977</v>
      </c>
      <c r="C31" s="243">
        <v>0</v>
      </c>
      <c r="D31" s="229" t="s">
        <v>65</v>
      </c>
      <c r="E31" s="229" t="s">
        <v>66</v>
      </c>
      <c r="F31" s="245" t="str">
        <f>UnitControlCenter!$B$6</f>
        <v>g CO2 / 2019 dollar</v>
      </c>
      <c r="G31" s="230" t="s">
        <v>2924</v>
      </c>
      <c r="H31" s="230"/>
      <c r="I31" s="229"/>
      <c r="J31" s="230"/>
      <c r="K31" s="230"/>
      <c r="L31" s="230"/>
      <c r="M31" s="230"/>
      <c r="N31" s="230"/>
      <c r="O31" s="230"/>
      <c r="P31" s="230"/>
      <c r="Q31" s="230"/>
      <c r="R31" s="230"/>
      <c r="S31" s="230"/>
    </row>
    <row r="32" spans="1:19" ht="87" x14ac:dyDescent="0.35">
      <c r="A32" s="190" t="s">
        <v>2824</v>
      </c>
      <c r="B32" s="190" t="s">
        <v>2647</v>
      </c>
      <c r="C32" s="236">
        <v>1</v>
      </c>
      <c r="D32" s="189" t="s">
        <v>65</v>
      </c>
      <c r="E32" s="189" t="s">
        <v>3114</v>
      </c>
      <c r="F32" s="4" t="str">
        <f>UnitControlCenter!$B$3</f>
        <v>million metric tons / year</v>
      </c>
      <c r="G32" s="62" t="s">
        <v>3158</v>
      </c>
      <c r="I32" s="189"/>
    </row>
    <row r="33" spans="1:19" x14ac:dyDescent="0.35">
      <c r="A33" s="190" t="s">
        <v>2824</v>
      </c>
      <c r="B33" s="190" t="s">
        <v>139</v>
      </c>
      <c r="C33" s="236">
        <v>1</v>
      </c>
      <c r="D33" s="189" t="s">
        <v>65</v>
      </c>
      <c r="E33" s="189" t="s">
        <v>3114</v>
      </c>
      <c r="F33" s="4" t="str">
        <f>UnitControlCenter!$B$3</f>
        <v>million metric tons / year</v>
      </c>
      <c r="G33" s="189" t="s">
        <v>2478</v>
      </c>
      <c r="I33" s="189"/>
    </row>
    <row r="34" spans="1:19" x14ac:dyDescent="0.35">
      <c r="A34" s="190" t="s">
        <v>2824</v>
      </c>
      <c r="B34" s="190" t="s">
        <v>2476</v>
      </c>
      <c r="C34" s="236">
        <v>1</v>
      </c>
      <c r="D34" s="189" t="s">
        <v>65</v>
      </c>
      <c r="E34" s="189" t="s">
        <v>3114</v>
      </c>
      <c r="F34" s="4" t="str">
        <f>UnitControlCenter!$B$3</f>
        <v>million metric tons / year</v>
      </c>
      <c r="G34" s="189" t="s">
        <v>2479</v>
      </c>
      <c r="I34" s="189"/>
    </row>
    <row r="35" spans="1:19" x14ac:dyDescent="0.35">
      <c r="A35" s="190" t="s">
        <v>2824</v>
      </c>
      <c r="B35" s="190" t="s">
        <v>2542</v>
      </c>
      <c r="C35" s="236">
        <v>1</v>
      </c>
      <c r="D35" s="189" t="s">
        <v>65</v>
      </c>
      <c r="E35" s="189" t="s">
        <v>3114</v>
      </c>
      <c r="F35" s="4" t="str">
        <f>UnitControlCenter!$B$3</f>
        <v>million metric tons / year</v>
      </c>
      <c r="G35" s="189" t="s">
        <v>2553</v>
      </c>
      <c r="I35" s="189"/>
    </row>
    <row r="36" spans="1:19" x14ac:dyDescent="0.35">
      <c r="A36" s="190" t="s">
        <v>2824</v>
      </c>
      <c r="B36" s="190" t="s">
        <v>98</v>
      </c>
      <c r="C36" s="236">
        <v>1</v>
      </c>
      <c r="D36" s="189" t="s">
        <v>65</v>
      </c>
      <c r="E36" s="189" t="s">
        <v>3114</v>
      </c>
      <c r="F36" s="4" t="str">
        <f>UnitControlCenter!$B$3</f>
        <v>million metric tons / year</v>
      </c>
      <c r="G36" s="189" t="s">
        <v>2480</v>
      </c>
      <c r="I36" s="189"/>
    </row>
    <row r="37" spans="1:19" ht="29" x14ac:dyDescent="0.35">
      <c r="A37" s="190" t="s">
        <v>2824</v>
      </c>
      <c r="B37" s="190" t="s">
        <v>9</v>
      </c>
      <c r="C37" s="236">
        <v>1</v>
      </c>
      <c r="D37" s="189" t="s">
        <v>65</v>
      </c>
      <c r="E37" s="189" t="s">
        <v>3114</v>
      </c>
      <c r="F37" s="4" t="str">
        <f>UnitControlCenter!$B$3</f>
        <v>million metric tons / year</v>
      </c>
      <c r="G37" s="189" t="s">
        <v>3159</v>
      </c>
      <c r="I37" s="189"/>
    </row>
    <row r="38" spans="1:19" ht="15" thickBot="1" x14ac:dyDescent="0.4">
      <c r="A38" s="228" t="s">
        <v>2824</v>
      </c>
      <c r="B38" s="228" t="s">
        <v>4</v>
      </c>
      <c r="C38" s="243">
        <v>1</v>
      </c>
      <c r="D38" s="229" t="s">
        <v>65</v>
      </c>
      <c r="E38" s="229" t="s">
        <v>3114</v>
      </c>
      <c r="F38" s="232" t="str">
        <f>UnitControlCenter!$B$3</f>
        <v>million metric tons / year</v>
      </c>
      <c r="G38" s="229" t="s">
        <v>2482</v>
      </c>
      <c r="H38" s="230"/>
      <c r="I38" s="229"/>
      <c r="J38" s="230"/>
      <c r="K38" s="230"/>
      <c r="L38" s="230"/>
      <c r="M38" s="230"/>
      <c r="N38" s="230"/>
      <c r="O38" s="230"/>
      <c r="P38" s="230"/>
      <c r="Q38" s="230"/>
      <c r="R38" s="230"/>
      <c r="S38" s="230"/>
    </row>
    <row r="39" spans="1:19" ht="43.5" x14ac:dyDescent="0.35">
      <c r="A39" s="190" t="s">
        <v>378</v>
      </c>
      <c r="B39" s="190" t="s">
        <v>3069</v>
      </c>
      <c r="C39" s="236">
        <v>1</v>
      </c>
      <c r="D39" s="189" t="s">
        <v>67</v>
      </c>
      <c r="E39" s="189" t="s">
        <v>461</v>
      </c>
      <c r="F39" s="4" t="str">
        <f>UnitControlCenter!$B$7</f>
        <v>2019 dollars / metric ton CO2e abated, Annual average abatement (million metric tons CO2e)</v>
      </c>
      <c r="G39" s="62" t="s">
        <v>3160</v>
      </c>
      <c r="I39" s="189"/>
    </row>
    <row r="40" spans="1:19" ht="44" thickBot="1" x14ac:dyDescent="0.4">
      <c r="A40" s="228" t="s">
        <v>378</v>
      </c>
      <c r="B40" s="228" t="s">
        <v>3070</v>
      </c>
      <c r="C40" s="243">
        <v>1</v>
      </c>
      <c r="D40" s="229" t="s">
        <v>67</v>
      </c>
      <c r="E40" s="229" t="s">
        <v>461</v>
      </c>
      <c r="F40" s="232" t="str">
        <f>UnitControlCenter!$B$7</f>
        <v>2019 dollars / metric ton CO2e abated, Annual average abatement (million metric tons CO2e)</v>
      </c>
      <c r="G40" s="230" t="s">
        <v>3160</v>
      </c>
      <c r="H40" s="230"/>
      <c r="I40" s="229"/>
      <c r="J40" s="230"/>
      <c r="K40" s="230"/>
      <c r="L40" s="230"/>
      <c r="M40" s="230"/>
      <c r="N40" s="230"/>
      <c r="O40" s="230"/>
      <c r="P40" s="230"/>
      <c r="Q40" s="230"/>
      <c r="R40" s="230"/>
      <c r="S40" s="230"/>
    </row>
    <row r="41" spans="1:19" ht="43.5" x14ac:dyDescent="0.35">
      <c r="A41" s="190" t="s">
        <v>2376</v>
      </c>
      <c r="B41" s="190" t="s">
        <v>3073</v>
      </c>
      <c r="C41" s="236">
        <v>1</v>
      </c>
      <c r="D41" s="189" t="s">
        <v>67</v>
      </c>
      <c r="E41" s="189" t="s">
        <v>66</v>
      </c>
      <c r="F41" s="4" t="str">
        <f>UnitControlCenter!$B$8</f>
        <v>billion 2019 dollars / year</v>
      </c>
      <c r="G41" s="62" t="s">
        <v>3071</v>
      </c>
      <c r="H41" s="62" t="s">
        <v>2460</v>
      </c>
      <c r="I41" s="189" t="s">
        <v>2442</v>
      </c>
    </row>
    <row r="42" spans="1:19" x14ac:dyDescent="0.35">
      <c r="A42" s="190" t="s">
        <v>2376</v>
      </c>
      <c r="B42" s="227" t="s">
        <v>2846</v>
      </c>
      <c r="C42" s="236">
        <v>1</v>
      </c>
      <c r="D42" s="189" t="s">
        <v>65</v>
      </c>
      <c r="E42" s="189" t="s">
        <v>66</v>
      </c>
      <c r="F42" s="4" t="str">
        <f>UnitControlCenter!$B$8</f>
        <v>billion 2019 dollars / year</v>
      </c>
      <c r="G42" s="62" t="s">
        <v>2838</v>
      </c>
      <c r="I42" s="189"/>
    </row>
    <row r="43" spans="1:19" ht="58" x14ac:dyDescent="0.35">
      <c r="A43" s="190" t="s">
        <v>2376</v>
      </c>
      <c r="B43" s="190" t="s">
        <v>3058</v>
      </c>
      <c r="C43" s="255">
        <v>1</v>
      </c>
      <c r="D43" s="189" t="s">
        <v>67</v>
      </c>
      <c r="E43" s="189" t="s">
        <v>68</v>
      </c>
      <c r="F43" s="4" t="str">
        <f>UnitControlCenter!$B$8</f>
        <v>billion 2019 dollars / year</v>
      </c>
      <c r="G43" s="4" t="s">
        <v>3059</v>
      </c>
      <c r="H43" s="4" t="s">
        <v>3060</v>
      </c>
      <c r="I43" s="4" t="s">
        <v>3061</v>
      </c>
    </row>
    <row r="44" spans="1:19" ht="29" x14ac:dyDescent="0.35">
      <c r="A44" s="190" t="s">
        <v>2376</v>
      </c>
      <c r="B44" s="227" t="s">
        <v>3063</v>
      </c>
      <c r="C44" s="244">
        <v>1</v>
      </c>
      <c r="D44" s="189" t="s">
        <v>65</v>
      </c>
      <c r="E44" s="189" t="s">
        <v>66</v>
      </c>
      <c r="F44" s="7" t="str">
        <f>UnitControlCenter!$B$9</f>
        <v>billion 2019 dollars</v>
      </c>
      <c r="G44" s="235" t="s">
        <v>3065</v>
      </c>
      <c r="H44" s="235"/>
      <c r="I44" s="189"/>
    </row>
    <row r="45" spans="1:19" s="235" customFormat="1" ht="29" x14ac:dyDescent="0.35">
      <c r="A45" s="190" t="s">
        <v>2376</v>
      </c>
      <c r="B45" s="227" t="s">
        <v>3066</v>
      </c>
      <c r="C45" s="244">
        <v>1</v>
      </c>
      <c r="D45" s="189" t="s">
        <v>65</v>
      </c>
      <c r="E45" s="189" t="s">
        <v>66</v>
      </c>
      <c r="F45" s="7" t="str">
        <f>UnitControlCenter!$B$8</f>
        <v>billion 2019 dollars / year</v>
      </c>
      <c r="G45" s="235" t="s">
        <v>3067</v>
      </c>
      <c r="I45" s="189"/>
    </row>
    <row r="46" spans="1:19" ht="116.5" thickBot="1" x14ac:dyDescent="0.4">
      <c r="A46" s="228" t="s">
        <v>2376</v>
      </c>
      <c r="B46" s="233" t="s">
        <v>3153</v>
      </c>
      <c r="C46" s="243">
        <v>1</v>
      </c>
      <c r="D46" s="229" t="s">
        <v>67</v>
      </c>
      <c r="E46" s="229" t="s">
        <v>66</v>
      </c>
      <c r="F46" s="232" t="str">
        <f>UnitControlCenter!$B$8</f>
        <v>billion 2019 dollars / year</v>
      </c>
      <c r="G46" s="230" t="s">
        <v>3157</v>
      </c>
      <c r="H46" s="230" t="s">
        <v>3154</v>
      </c>
      <c r="I46" s="229" t="s">
        <v>3156</v>
      </c>
      <c r="J46" s="230"/>
      <c r="K46" s="230"/>
      <c r="L46" s="230"/>
      <c r="M46" s="230"/>
      <c r="N46" s="230"/>
      <c r="O46" s="230"/>
      <c r="P46" s="230"/>
      <c r="Q46" s="230"/>
      <c r="R46" s="230"/>
      <c r="S46" s="230"/>
    </row>
    <row r="47" spans="1:19" ht="29" x14ac:dyDescent="0.35">
      <c r="A47" s="190" t="s">
        <v>2964</v>
      </c>
      <c r="B47" s="227" t="s">
        <v>2981</v>
      </c>
      <c r="C47" s="248">
        <v>1</v>
      </c>
      <c r="D47" s="189" t="s">
        <v>67</v>
      </c>
      <c r="E47" s="189" t="s">
        <v>66</v>
      </c>
      <c r="F47" s="7" t="str">
        <f>UnitControlCenter!$B$10</f>
        <v>jobs</v>
      </c>
      <c r="G47" s="235" t="s">
        <v>2972</v>
      </c>
      <c r="H47" s="235" t="s">
        <v>2971</v>
      </c>
      <c r="I47" s="189" t="s">
        <v>2443</v>
      </c>
    </row>
    <row r="48" spans="1:19" ht="29" x14ac:dyDescent="0.35">
      <c r="A48" s="190" t="s">
        <v>2964</v>
      </c>
      <c r="B48" s="227" t="s">
        <v>3429</v>
      </c>
      <c r="C48" s="282">
        <v>0</v>
      </c>
      <c r="D48" s="189" t="s">
        <v>67</v>
      </c>
      <c r="E48" s="189" t="s">
        <v>68</v>
      </c>
      <c r="F48" s="7" t="str">
        <f>UnitControlCenter!$B$10</f>
        <v>jobs</v>
      </c>
      <c r="G48" s="235" t="s">
        <v>3312</v>
      </c>
      <c r="H48" s="235" t="s">
        <v>3313</v>
      </c>
      <c r="I48" s="189" t="s">
        <v>3314</v>
      </c>
    </row>
    <row r="49" spans="1:9" ht="29" x14ac:dyDescent="0.35">
      <c r="A49" s="190" t="s">
        <v>2964</v>
      </c>
      <c r="B49" s="227" t="s">
        <v>3430</v>
      </c>
      <c r="C49" s="282">
        <v>0</v>
      </c>
      <c r="D49" s="189" t="s">
        <v>67</v>
      </c>
      <c r="E49" s="189" t="s">
        <v>66</v>
      </c>
      <c r="F49" s="4" t="str">
        <f>UnitControlCenter!$B$12</f>
        <v>% change</v>
      </c>
      <c r="G49" s="235" t="s">
        <v>3331</v>
      </c>
      <c r="H49" s="235" t="s">
        <v>3313</v>
      </c>
      <c r="I49" s="189" t="s">
        <v>3314</v>
      </c>
    </row>
    <row r="50" spans="1:9" ht="43.5" x14ac:dyDescent="0.35">
      <c r="A50" s="190" t="s">
        <v>2964</v>
      </c>
      <c r="B50" s="227" t="s">
        <v>3296</v>
      </c>
      <c r="C50" s="282">
        <v>0</v>
      </c>
      <c r="D50" s="189" t="s">
        <v>67</v>
      </c>
      <c r="E50" s="189" t="s">
        <v>68</v>
      </c>
      <c r="F50" s="7" t="str">
        <f>UnitControlCenter!$B$10</f>
        <v>jobs</v>
      </c>
      <c r="G50" s="235" t="s">
        <v>3335</v>
      </c>
      <c r="H50" s="235" t="s">
        <v>3315</v>
      </c>
      <c r="I50" s="204" t="s">
        <v>3316</v>
      </c>
    </row>
    <row r="51" spans="1:9" ht="43.5" x14ac:dyDescent="0.35">
      <c r="A51" s="190" t="s">
        <v>2964</v>
      </c>
      <c r="B51" s="227" t="s">
        <v>3328</v>
      </c>
      <c r="C51" s="282">
        <v>0</v>
      </c>
      <c r="D51" s="189" t="s">
        <v>67</v>
      </c>
      <c r="E51" s="189" t="s">
        <v>66</v>
      </c>
      <c r="F51" s="4" t="str">
        <f>UnitControlCenter!$B$12</f>
        <v>% change</v>
      </c>
      <c r="G51" s="235" t="s">
        <v>3334</v>
      </c>
      <c r="H51" s="235" t="s">
        <v>3315</v>
      </c>
      <c r="I51" s="204" t="s">
        <v>3316</v>
      </c>
    </row>
    <row r="52" spans="1:9" ht="29" x14ac:dyDescent="0.35">
      <c r="A52" s="190" t="s">
        <v>2964</v>
      </c>
      <c r="B52" s="227" t="s">
        <v>3301</v>
      </c>
      <c r="C52" s="282">
        <v>0</v>
      </c>
      <c r="D52" s="189" t="s">
        <v>67</v>
      </c>
      <c r="E52" s="189" t="s">
        <v>68</v>
      </c>
      <c r="F52" s="7" t="str">
        <f>UnitControlCenter!$B$10</f>
        <v>jobs</v>
      </c>
      <c r="G52" s="235" t="s">
        <v>3317</v>
      </c>
      <c r="H52" s="235" t="s">
        <v>3318</v>
      </c>
      <c r="I52" s="189" t="s">
        <v>3319</v>
      </c>
    </row>
    <row r="53" spans="1:9" ht="29" x14ac:dyDescent="0.35">
      <c r="A53" s="190" t="s">
        <v>2964</v>
      </c>
      <c r="B53" s="227" t="s">
        <v>3329</v>
      </c>
      <c r="C53" s="282">
        <v>0</v>
      </c>
      <c r="D53" s="189" t="s">
        <v>67</v>
      </c>
      <c r="E53" s="189" t="s">
        <v>66</v>
      </c>
      <c r="F53" s="4" t="str">
        <f>UnitControlCenter!$B$12</f>
        <v>% change</v>
      </c>
      <c r="G53" s="235" t="s">
        <v>3332</v>
      </c>
      <c r="H53" s="235" t="s">
        <v>3318</v>
      </c>
      <c r="I53" s="189" t="s">
        <v>3319</v>
      </c>
    </row>
    <row r="54" spans="1:9" ht="72.5" x14ac:dyDescent="0.35">
      <c r="A54" s="190" t="s">
        <v>2964</v>
      </c>
      <c r="B54" s="227" t="s">
        <v>3304</v>
      </c>
      <c r="C54" s="282">
        <v>0</v>
      </c>
      <c r="D54" s="189" t="s">
        <v>67</v>
      </c>
      <c r="E54" s="189" t="s">
        <v>68</v>
      </c>
      <c r="F54" s="7" t="str">
        <f>UnitControlCenter!$B$10</f>
        <v>jobs</v>
      </c>
      <c r="G54" s="235" t="s">
        <v>3320</v>
      </c>
      <c r="H54" s="235" t="s">
        <v>3321</v>
      </c>
      <c r="I54" s="189" t="s">
        <v>3322</v>
      </c>
    </row>
    <row r="55" spans="1:9" ht="72.5" x14ac:dyDescent="0.35">
      <c r="A55" s="190" t="s">
        <v>2964</v>
      </c>
      <c r="B55" s="227" t="s">
        <v>3330</v>
      </c>
      <c r="C55" s="282">
        <v>0</v>
      </c>
      <c r="D55" s="189" t="s">
        <v>67</v>
      </c>
      <c r="E55" s="189" t="s">
        <v>66</v>
      </c>
      <c r="F55" s="4" t="str">
        <f>UnitControlCenter!$B$12</f>
        <v>% change</v>
      </c>
      <c r="G55" s="235" t="s">
        <v>3333</v>
      </c>
      <c r="H55" s="235" t="s">
        <v>3321</v>
      </c>
      <c r="I55" s="189" t="s">
        <v>3322</v>
      </c>
    </row>
    <row r="56" spans="1:9" ht="29" x14ac:dyDescent="0.35">
      <c r="A56" s="190" t="s">
        <v>2964</v>
      </c>
      <c r="B56" s="227" t="s">
        <v>3373</v>
      </c>
      <c r="C56" s="251">
        <v>1</v>
      </c>
      <c r="D56" s="189" t="s">
        <v>67</v>
      </c>
      <c r="E56" s="189" t="s">
        <v>68</v>
      </c>
      <c r="F56" s="7" t="str">
        <f>UnitControlCenter!$B$10</f>
        <v>jobs</v>
      </c>
      <c r="G56" s="235" t="s">
        <v>3374</v>
      </c>
      <c r="H56" s="235" t="s">
        <v>3375</v>
      </c>
      <c r="I56" s="189" t="s">
        <v>3376</v>
      </c>
    </row>
    <row r="57" spans="1:9" ht="29" x14ac:dyDescent="0.35">
      <c r="A57" s="190" t="s">
        <v>2964</v>
      </c>
      <c r="B57" s="227" t="s">
        <v>3377</v>
      </c>
      <c r="C57" s="282">
        <v>1</v>
      </c>
      <c r="D57" s="189" t="s">
        <v>67</v>
      </c>
      <c r="E57" s="189" t="s">
        <v>66</v>
      </c>
      <c r="F57" s="4" t="str">
        <f>UnitControlCenter!$B$12</f>
        <v>% change</v>
      </c>
      <c r="G57" s="235" t="s">
        <v>3378</v>
      </c>
      <c r="H57" s="235" t="s">
        <v>3375</v>
      </c>
      <c r="I57" s="189" t="s">
        <v>3376</v>
      </c>
    </row>
    <row r="58" spans="1:9" ht="29" x14ac:dyDescent="0.35">
      <c r="A58" s="190" t="s">
        <v>2964</v>
      </c>
      <c r="B58" s="227" t="s">
        <v>3042</v>
      </c>
      <c r="C58" s="253">
        <v>1</v>
      </c>
      <c r="D58" s="189" t="s">
        <v>67</v>
      </c>
      <c r="E58" s="189" t="s">
        <v>66</v>
      </c>
      <c r="F58" s="7" t="str">
        <f>UnitControlCenter!$B$10</f>
        <v>jobs</v>
      </c>
      <c r="G58" s="235" t="s">
        <v>3046</v>
      </c>
      <c r="H58" s="235" t="s">
        <v>3045</v>
      </c>
      <c r="I58" s="189" t="s">
        <v>3057</v>
      </c>
    </row>
    <row r="59" spans="1:9" ht="43.5" x14ac:dyDescent="0.35">
      <c r="A59" s="190" t="s">
        <v>2964</v>
      </c>
      <c r="B59" s="227" t="s">
        <v>3111</v>
      </c>
      <c r="C59" s="259">
        <v>1</v>
      </c>
      <c r="D59" s="189" t="s">
        <v>67</v>
      </c>
      <c r="E59" s="189" t="s">
        <v>66</v>
      </c>
      <c r="F59" s="7" t="str">
        <f>UnitControlCenter!$B$10</f>
        <v>jobs</v>
      </c>
      <c r="G59" s="235" t="s">
        <v>3110</v>
      </c>
      <c r="H59" s="235" t="s">
        <v>2971</v>
      </c>
      <c r="I59" s="189" t="s">
        <v>2443</v>
      </c>
    </row>
    <row r="60" spans="1:9" ht="43.5" x14ac:dyDescent="0.35">
      <c r="A60" s="190" t="s">
        <v>2964</v>
      </c>
      <c r="B60" s="227" t="s">
        <v>2966</v>
      </c>
      <c r="C60" s="248">
        <v>1</v>
      </c>
      <c r="D60" s="189" t="s">
        <v>67</v>
      </c>
      <c r="E60" s="189" t="s">
        <v>66</v>
      </c>
      <c r="F60" s="4" t="str">
        <f>UnitControlCenter!$B$8</f>
        <v>billion 2019 dollars / year</v>
      </c>
      <c r="G60" s="235" t="s">
        <v>2973</v>
      </c>
      <c r="H60" s="235" t="s">
        <v>2975</v>
      </c>
      <c r="I60" s="189" t="s">
        <v>2443</v>
      </c>
    </row>
    <row r="61" spans="1:9" ht="43.5" x14ac:dyDescent="0.35">
      <c r="A61" s="190" t="s">
        <v>2964</v>
      </c>
      <c r="B61" s="227" t="s">
        <v>2985</v>
      </c>
      <c r="C61" s="252">
        <v>1</v>
      </c>
      <c r="D61" s="189" t="s">
        <v>67</v>
      </c>
      <c r="E61" s="189" t="s">
        <v>66</v>
      </c>
      <c r="F61" s="4" t="str">
        <f>UnitControlCenter!$B$12</f>
        <v>% change</v>
      </c>
      <c r="G61" s="235" t="s">
        <v>2987</v>
      </c>
      <c r="H61" s="235" t="s">
        <v>2975</v>
      </c>
      <c r="I61" s="189" t="s">
        <v>2443</v>
      </c>
    </row>
    <row r="62" spans="1:9" ht="29" x14ac:dyDescent="0.35">
      <c r="A62" s="190" t="s">
        <v>2964</v>
      </c>
      <c r="B62" s="227" t="s">
        <v>3043</v>
      </c>
      <c r="C62" s="253">
        <v>1</v>
      </c>
      <c r="D62" s="189" t="s">
        <v>67</v>
      </c>
      <c r="E62" s="189" t="s">
        <v>66</v>
      </c>
      <c r="F62" s="4" t="str">
        <f>UnitControlCenter!$B$8</f>
        <v>billion 2019 dollars / year</v>
      </c>
      <c r="G62" s="235" t="s">
        <v>3047</v>
      </c>
      <c r="H62" s="235" t="s">
        <v>3045</v>
      </c>
      <c r="I62" s="189" t="s">
        <v>3057</v>
      </c>
    </row>
    <row r="63" spans="1:9" ht="43.5" x14ac:dyDescent="0.35">
      <c r="A63" s="190" t="s">
        <v>2964</v>
      </c>
      <c r="B63" s="227" t="s">
        <v>2980</v>
      </c>
      <c r="C63" s="248">
        <v>1</v>
      </c>
      <c r="D63" s="189" t="s">
        <v>67</v>
      </c>
      <c r="E63" s="189" t="s">
        <v>66</v>
      </c>
      <c r="F63" s="4" t="str">
        <f>UnitControlCenter!$B$8</f>
        <v>billion 2019 dollars / year</v>
      </c>
      <c r="G63" s="235" t="s">
        <v>2976</v>
      </c>
      <c r="H63" s="235" t="s">
        <v>2974</v>
      </c>
      <c r="I63" s="189" t="s">
        <v>2443</v>
      </c>
    </row>
    <row r="64" spans="1:9" ht="29" x14ac:dyDescent="0.35">
      <c r="A64" s="190" t="s">
        <v>2964</v>
      </c>
      <c r="B64" s="227" t="s">
        <v>2978</v>
      </c>
      <c r="C64" s="244">
        <v>1</v>
      </c>
      <c r="D64" s="189" t="s">
        <v>65</v>
      </c>
      <c r="E64" s="189" t="s">
        <v>66</v>
      </c>
      <c r="F64" s="7" t="str">
        <f>UnitControlCenter!$B$13</f>
        <v>2019 dollars / employee-year</v>
      </c>
      <c r="G64" s="235" t="s">
        <v>2979</v>
      </c>
      <c r="H64" s="235"/>
      <c r="I64" s="189"/>
    </row>
    <row r="65" spans="1:19" ht="29.5" thickBot="1" x14ac:dyDescent="0.4">
      <c r="A65" s="228" t="s">
        <v>2964</v>
      </c>
      <c r="B65" s="233" t="s">
        <v>3044</v>
      </c>
      <c r="C65" s="243">
        <v>1</v>
      </c>
      <c r="D65" s="229" t="s">
        <v>67</v>
      </c>
      <c r="E65" s="229" t="s">
        <v>66</v>
      </c>
      <c r="F65" s="232" t="str">
        <f>UnitControlCenter!$B$8</f>
        <v>billion 2019 dollars / year</v>
      </c>
      <c r="G65" s="230" t="s">
        <v>3048</v>
      </c>
      <c r="H65" s="230" t="s">
        <v>3045</v>
      </c>
      <c r="I65" s="229" t="s">
        <v>3057</v>
      </c>
      <c r="J65" s="230"/>
      <c r="K65" s="230"/>
      <c r="L65" s="230"/>
      <c r="M65" s="230"/>
      <c r="N65" s="230"/>
      <c r="O65" s="230"/>
      <c r="P65" s="230"/>
      <c r="Q65" s="230"/>
      <c r="R65" s="230"/>
      <c r="S65" s="230"/>
    </row>
    <row r="66" spans="1:19" ht="87" x14ac:dyDescent="0.35">
      <c r="A66" s="190" t="s">
        <v>2965</v>
      </c>
      <c r="B66" s="190" t="s">
        <v>2754</v>
      </c>
      <c r="C66" s="236">
        <v>1</v>
      </c>
      <c r="D66" s="189" t="s">
        <v>67</v>
      </c>
      <c r="E66" s="189" t="s">
        <v>66</v>
      </c>
      <c r="F66" s="4" t="str">
        <f>UnitControlCenter!$B$8</f>
        <v>billion 2019 dollars / year</v>
      </c>
      <c r="G66" s="4" t="s">
        <v>2755</v>
      </c>
      <c r="H66" s="4" t="s">
        <v>2756</v>
      </c>
      <c r="I66" s="4" t="s">
        <v>2729</v>
      </c>
    </row>
    <row r="67" spans="1:19" ht="43.5" x14ac:dyDescent="0.35">
      <c r="A67" s="190" t="s">
        <v>2965</v>
      </c>
      <c r="B67" s="190" t="s">
        <v>2758</v>
      </c>
      <c r="C67" s="236">
        <v>1</v>
      </c>
      <c r="D67" s="189" t="s">
        <v>67</v>
      </c>
      <c r="E67" s="189" t="s">
        <v>66</v>
      </c>
      <c r="F67" s="4" t="str">
        <f>UnitControlCenter!$B$8</f>
        <v>billion 2019 dollars / year</v>
      </c>
      <c r="G67" s="4" t="s">
        <v>2768</v>
      </c>
      <c r="H67" s="4" t="s">
        <v>2769</v>
      </c>
      <c r="I67" s="4" t="s">
        <v>2770</v>
      </c>
    </row>
    <row r="68" spans="1:19" ht="58" x14ac:dyDescent="0.35">
      <c r="A68" s="190" t="s">
        <v>2965</v>
      </c>
      <c r="B68" s="190" t="s">
        <v>2759</v>
      </c>
      <c r="C68" s="236">
        <v>1</v>
      </c>
      <c r="D68" s="189" t="s">
        <v>67</v>
      </c>
      <c r="E68" s="189" t="s">
        <v>66</v>
      </c>
      <c r="F68" s="4" t="str">
        <f>UnitControlCenter!$B$8</f>
        <v>billion 2019 dollars / year</v>
      </c>
      <c r="G68" s="4" t="s">
        <v>2779</v>
      </c>
      <c r="H68" s="4" t="s">
        <v>2777</v>
      </c>
      <c r="I68" s="4" t="s">
        <v>2778</v>
      </c>
    </row>
    <row r="69" spans="1:19" ht="43.5" x14ac:dyDescent="0.35">
      <c r="A69" s="190" t="s">
        <v>2965</v>
      </c>
      <c r="B69" s="190" t="s">
        <v>2760</v>
      </c>
      <c r="C69" s="236">
        <v>1</v>
      </c>
      <c r="D69" s="189" t="s">
        <v>67</v>
      </c>
      <c r="E69" s="189" t="s">
        <v>66</v>
      </c>
      <c r="F69" s="4" t="str">
        <f>UnitControlCenter!$B$8</f>
        <v>billion 2019 dollars / year</v>
      </c>
      <c r="G69" s="4" t="s">
        <v>2773</v>
      </c>
      <c r="H69" s="4" t="s">
        <v>2769</v>
      </c>
      <c r="I69" s="4" t="s">
        <v>2771</v>
      </c>
    </row>
    <row r="70" spans="1:19" ht="43.5" x14ac:dyDescent="0.35">
      <c r="A70" s="190" t="s">
        <v>2965</v>
      </c>
      <c r="B70" s="190" t="s">
        <v>2761</v>
      </c>
      <c r="C70" s="236">
        <v>1</v>
      </c>
      <c r="D70" s="189" t="s">
        <v>67</v>
      </c>
      <c r="E70" s="189" t="s">
        <v>66</v>
      </c>
      <c r="F70" s="4" t="str">
        <f>UnitControlCenter!$B$8</f>
        <v>billion 2019 dollars / year</v>
      </c>
      <c r="G70" s="4" t="s">
        <v>2774</v>
      </c>
      <c r="H70" s="4" t="s">
        <v>2769</v>
      </c>
      <c r="I70" s="4" t="s">
        <v>2772</v>
      </c>
    </row>
    <row r="71" spans="1:19" ht="58" x14ac:dyDescent="0.35">
      <c r="A71" s="190" t="s">
        <v>2965</v>
      </c>
      <c r="B71" s="190" t="s">
        <v>2762</v>
      </c>
      <c r="C71" s="236">
        <v>1</v>
      </c>
      <c r="D71" s="189" t="s">
        <v>67</v>
      </c>
      <c r="E71" s="189" t="s">
        <v>66</v>
      </c>
      <c r="F71" s="4" t="str">
        <f>UnitControlCenter!$B$8</f>
        <v>billion 2019 dollars / year</v>
      </c>
      <c r="G71" s="4" t="s">
        <v>2780</v>
      </c>
      <c r="H71" s="4" t="s">
        <v>2777</v>
      </c>
      <c r="I71" s="4" t="s">
        <v>2778</v>
      </c>
    </row>
    <row r="72" spans="1:19" ht="58" x14ac:dyDescent="0.35">
      <c r="A72" s="190" t="s">
        <v>2965</v>
      </c>
      <c r="B72" s="190" t="s">
        <v>2763</v>
      </c>
      <c r="C72" s="236">
        <v>1</v>
      </c>
      <c r="D72" s="189" t="s">
        <v>67</v>
      </c>
      <c r="E72" s="189" t="s">
        <v>66</v>
      </c>
      <c r="F72" s="4" t="str">
        <f>UnitControlCenter!$B$8</f>
        <v>billion 2019 dollars / year</v>
      </c>
      <c r="G72" s="4" t="s">
        <v>2781</v>
      </c>
      <c r="H72" s="4" t="s">
        <v>2777</v>
      </c>
      <c r="I72" s="4" t="s">
        <v>2778</v>
      </c>
    </row>
    <row r="73" spans="1:19" ht="72.5" x14ac:dyDescent="0.35">
      <c r="A73" s="190" t="s">
        <v>2965</v>
      </c>
      <c r="B73" s="190" t="s">
        <v>2764</v>
      </c>
      <c r="C73" s="236">
        <v>1</v>
      </c>
      <c r="D73" s="189" t="s">
        <v>67</v>
      </c>
      <c r="E73" s="189" t="s">
        <v>66</v>
      </c>
      <c r="F73" s="4" t="str">
        <f>UnitControlCenter!$B$8</f>
        <v>billion 2019 dollars / year</v>
      </c>
      <c r="G73" s="4" t="s">
        <v>2782</v>
      </c>
      <c r="H73" s="4" t="s">
        <v>2777</v>
      </c>
      <c r="I73" s="4" t="s">
        <v>2778</v>
      </c>
    </row>
    <row r="74" spans="1:19" ht="58" x14ac:dyDescent="0.35">
      <c r="A74" s="190" t="s">
        <v>2965</v>
      </c>
      <c r="B74" s="190" t="s">
        <v>2788</v>
      </c>
      <c r="C74" s="236">
        <v>1</v>
      </c>
      <c r="D74" s="189" t="s">
        <v>67</v>
      </c>
      <c r="E74" s="189" t="s">
        <v>66</v>
      </c>
      <c r="F74" s="4" t="str">
        <f>UnitControlCenter!$B$8</f>
        <v>billion 2019 dollars / year</v>
      </c>
      <c r="G74" s="4" t="s">
        <v>2786</v>
      </c>
      <c r="H74" s="4" t="s">
        <v>2777</v>
      </c>
      <c r="I74" s="4" t="s">
        <v>2784</v>
      </c>
    </row>
    <row r="75" spans="1:19" ht="58.5" thickBot="1" x14ac:dyDescent="0.4">
      <c r="A75" s="228" t="s">
        <v>2965</v>
      </c>
      <c r="B75" s="228" t="s">
        <v>2789</v>
      </c>
      <c r="C75" s="243">
        <v>1</v>
      </c>
      <c r="D75" s="229" t="s">
        <v>67</v>
      </c>
      <c r="E75" s="229" t="s">
        <v>66</v>
      </c>
      <c r="F75" s="232" t="str">
        <f>UnitControlCenter!$B$8</f>
        <v>billion 2019 dollars / year</v>
      </c>
      <c r="G75" s="232" t="s">
        <v>2787</v>
      </c>
      <c r="H75" s="232" t="s">
        <v>2777</v>
      </c>
      <c r="I75" s="232" t="s">
        <v>2785</v>
      </c>
      <c r="J75" s="230"/>
      <c r="K75" s="230"/>
      <c r="L75" s="230"/>
      <c r="M75" s="230"/>
      <c r="N75" s="230"/>
      <c r="O75" s="230"/>
      <c r="P75" s="230"/>
      <c r="Q75" s="230"/>
      <c r="R75" s="230"/>
      <c r="S75" s="230"/>
    </row>
    <row r="76" spans="1:19" ht="29" x14ac:dyDescent="0.35">
      <c r="A76" s="190" t="s">
        <v>2377</v>
      </c>
      <c r="B76" s="190" t="s">
        <v>3112</v>
      </c>
      <c r="C76" s="259">
        <v>1</v>
      </c>
      <c r="D76" s="189" t="s">
        <v>65</v>
      </c>
      <c r="E76" s="189" t="s">
        <v>3115</v>
      </c>
      <c r="F76" s="4" t="str">
        <f>UnitControlCenter!$B$11</f>
        <v>incidents / year</v>
      </c>
      <c r="G76" s="189" t="s">
        <v>3012</v>
      </c>
      <c r="I76" s="189"/>
    </row>
    <row r="77" spans="1:19" x14ac:dyDescent="0.35">
      <c r="A77" s="190" t="s">
        <v>2377</v>
      </c>
      <c r="B77" s="190" t="s">
        <v>3341</v>
      </c>
      <c r="C77" s="282">
        <v>1</v>
      </c>
      <c r="D77" s="189" t="s">
        <v>65</v>
      </c>
      <c r="E77" s="189" t="s">
        <v>66</v>
      </c>
      <c r="F77" s="4" t="str">
        <f>UnitControlCenter!$B$12</f>
        <v>% change</v>
      </c>
      <c r="G77" s="189" t="s">
        <v>3342</v>
      </c>
      <c r="I77" s="189"/>
    </row>
    <row r="78" spans="1:19" ht="29" x14ac:dyDescent="0.35">
      <c r="A78" s="190" t="s">
        <v>2377</v>
      </c>
      <c r="B78" s="190" t="s">
        <v>3427</v>
      </c>
      <c r="C78" s="282">
        <v>1</v>
      </c>
      <c r="D78" s="189" t="s">
        <v>67</v>
      </c>
      <c r="E78" s="189" t="s">
        <v>68</v>
      </c>
      <c r="F78" s="4" t="str">
        <f>UnitControlCenter!$B$11</f>
        <v>incidents / year</v>
      </c>
      <c r="G78" s="189" t="s">
        <v>3325</v>
      </c>
      <c r="H78" s="235" t="s">
        <v>3313</v>
      </c>
      <c r="I78" s="189" t="s">
        <v>3314</v>
      </c>
    </row>
    <row r="79" spans="1:19" ht="29" x14ac:dyDescent="0.35">
      <c r="A79" s="190" t="s">
        <v>2377</v>
      </c>
      <c r="B79" s="190" t="s">
        <v>3428</v>
      </c>
      <c r="C79" s="282">
        <v>1</v>
      </c>
      <c r="D79" s="189" t="s">
        <v>67</v>
      </c>
      <c r="E79" s="189" t="s">
        <v>66</v>
      </c>
      <c r="F79" s="4" t="str">
        <f>UnitControlCenter!$B$12</f>
        <v>% change</v>
      </c>
      <c r="G79" s="189" t="s">
        <v>3336</v>
      </c>
      <c r="H79" s="235" t="s">
        <v>3313</v>
      </c>
      <c r="I79" s="189" t="s">
        <v>3314</v>
      </c>
    </row>
    <row r="80" spans="1:19" ht="43.5" x14ac:dyDescent="0.35">
      <c r="A80" s="190" t="s">
        <v>2377</v>
      </c>
      <c r="B80" s="190" t="s">
        <v>3323</v>
      </c>
      <c r="C80" s="282">
        <v>1</v>
      </c>
      <c r="D80" s="189" t="s">
        <v>67</v>
      </c>
      <c r="E80" s="189" t="s">
        <v>68</v>
      </c>
      <c r="F80" s="4" t="str">
        <f>UnitControlCenter!$B$11</f>
        <v>incidents / year</v>
      </c>
      <c r="G80" s="189" t="s">
        <v>3326</v>
      </c>
      <c r="H80" s="235" t="s">
        <v>3315</v>
      </c>
      <c r="I80" s="204" t="s">
        <v>3316</v>
      </c>
    </row>
    <row r="81" spans="1:19" ht="43.5" x14ac:dyDescent="0.35">
      <c r="A81" s="190" t="s">
        <v>2377</v>
      </c>
      <c r="B81" s="190" t="s">
        <v>3339</v>
      </c>
      <c r="C81" s="282">
        <v>1</v>
      </c>
      <c r="D81" s="189" t="s">
        <v>67</v>
      </c>
      <c r="E81" s="189" t="s">
        <v>66</v>
      </c>
      <c r="F81" s="4" t="str">
        <f>UnitControlCenter!$B$12</f>
        <v>% change</v>
      </c>
      <c r="G81" s="189" t="s">
        <v>3337</v>
      </c>
      <c r="H81" s="235" t="s">
        <v>3315</v>
      </c>
      <c r="I81" s="204" t="s">
        <v>3316</v>
      </c>
    </row>
    <row r="82" spans="1:19" ht="29" x14ac:dyDescent="0.35">
      <c r="A82" s="190" t="s">
        <v>2377</v>
      </c>
      <c r="B82" s="190" t="s">
        <v>3324</v>
      </c>
      <c r="C82" s="282">
        <v>1</v>
      </c>
      <c r="D82" s="189" t="s">
        <v>67</v>
      </c>
      <c r="E82" s="189" t="s">
        <v>68</v>
      </c>
      <c r="F82" s="4" t="str">
        <f>UnitControlCenter!$B$11</f>
        <v>incidents / year</v>
      </c>
      <c r="G82" s="62" t="s">
        <v>3327</v>
      </c>
      <c r="H82" s="235" t="s">
        <v>3318</v>
      </c>
      <c r="I82" s="189" t="s">
        <v>3319</v>
      </c>
    </row>
    <row r="83" spans="1:19" ht="29" x14ac:dyDescent="0.35">
      <c r="A83" s="190" t="s">
        <v>2377</v>
      </c>
      <c r="B83" s="190" t="s">
        <v>3340</v>
      </c>
      <c r="C83" s="282">
        <v>1</v>
      </c>
      <c r="D83" s="189" t="s">
        <v>67</v>
      </c>
      <c r="E83" s="189" t="s">
        <v>66</v>
      </c>
      <c r="F83" s="4" t="str">
        <f>UnitControlCenter!$B$12</f>
        <v>% change</v>
      </c>
      <c r="G83" s="62" t="s">
        <v>3338</v>
      </c>
      <c r="H83" s="235" t="s">
        <v>3318</v>
      </c>
      <c r="I83" s="189" t="s">
        <v>3319</v>
      </c>
    </row>
    <row r="84" spans="1:19" x14ac:dyDescent="0.35">
      <c r="A84" s="190" t="s">
        <v>2377</v>
      </c>
      <c r="B84" s="190" t="s">
        <v>3004</v>
      </c>
      <c r="C84" s="236">
        <v>0</v>
      </c>
      <c r="D84" s="189" t="s">
        <v>65</v>
      </c>
      <c r="E84" s="189" t="s">
        <v>66</v>
      </c>
      <c r="F84" s="4" t="str">
        <f>UnitControlCenter!$B$11</f>
        <v>incidents / year</v>
      </c>
      <c r="G84" s="189" t="s">
        <v>3012</v>
      </c>
      <c r="I84" s="189"/>
    </row>
    <row r="85" spans="1:19" ht="29" x14ac:dyDescent="0.35">
      <c r="A85" s="190" t="s">
        <v>2377</v>
      </c>
      <c r="B85" s="190" t="s">
        <v>2378</v>
      </c>
      <c r="C85" s="244">
        <v>1</v>
      </c>
      <c r="D85" s="189" t="s">
        <v>65</v>
      </c>
      <c r="E85" s="189" t="s">
        <v>66</v>
      </c>
      <c r="F85" s="7" t="str">
        <f>UnitControlCenter!$B$8</f>
        <v>billion 2019 dollars / year</v>
      </c>
      <c r="G85" s="189" t="s">
        <v>69</v>
      </c>
      <c r="H85" s="235"/>
      <c r="I85" s="189"/>
    </row>
    <row r="86" spans="1:19" x14ac:dyDescent="0.35">
      <c r="A86" s="190" t="s">
        <v>2377</v>
      </c>
      <c r="B86" s="190" t="s">
        <v>3005</v>
      </c>
      <c r="C86" s="244">
        <v>1</v>
      </c>
      <c r="D86" s="189" t="s">
        <v>65</v>
      </c>
      <c r="E86" s="189" t="s">
        <v>66</v>
      </c>
      <c r="F86" s="4" t="str">
        <f>UnitControlCenter!$B$11</f>
        <v>incidents / year</v>
      </c>
      <c r="G86" s="189" t="s">
        <v>3013</v>
      </c>
      <c r="H86" s="235"/>
      <c r="I86" s="189"/>
    </row>
    <row r="87" spans="1:19" ht="29" x14ac:dyDescent="0.35">
      <c r="A87" s="190" t="s">
        <v>2377</v>
      </c>
      <c r="B87" s="190" t="s">
        <v>3006</v>
      </c>
      <c r="C87" s="244">
        <v>1</v>
      </c>
      <c r="D87" s="189" t="s">
        <v>65</v>
      </c>
      <c r="E87" s="189" t="s">
        <v>66</v>
      </c>
      <c r="F87" s="4" t="str">
        <f>UnitControlCenter!$B$11</f>
        <v>incidents / year</v>
      </c>
      <c r="G87" s="189" t="s">
        <v>3014</v>
      </c>
      <c r="H87" s="235"/>
      <c r="I87" s="189"/>
    </row>
    <row r="88" spans="1:19" x14ac:dyDescent="0.35">
      <c r="A88" s="190" t="s">
        <v>2377</v>
      </c>
      <c r="B88" s="190" t="s">
        <v>3019</v>
      </c>
      <c r="C88" s="244">
        <v>1</v>
      </c>
      <c r="D88" s="189" t="s">
        <v>65</v>
      </c>
      <c r="E88" s="189" t="s">
        <v>66</v>
      </c>
      <c r="F88" s="4" t="str">
        <f>UnitControlCenter!$B$11</f>
        <v>incidents / year</v>
      </c>
      <c r="G88" s="189" t="s">
        <v>3020</v>
      </c>
      <c r="H88" s="235"/>
      <c r="I88" s="189"/>
    </row>
    <row r="89" spans="1:19" x14ac:dyDescent="0.35">
      <c r="A89" s="190" t="s">
        <v>2377</v>
      </c>
      <c r="B89" s="190" t="s">
        <v>3007</v>
      </c>
      <c r="C89" s="244">
        <v>1</v>
      </c>
      <c r="D89" s="189" t="s">
        <v>65</v>
      </c>
      <c r="E89" s="189" t="s">
        <v>66</v>
      </c>
      <c r="F89" s="4" t="str">
        <f>UnitControlCenter!$B$11</f>
        <v>incidents / year</v>
      </c>
      <c r="G89" s="189" t="s">
        <v>3015</v>
      </c>
      <c r="H89" s="235"/>
      <c r="I89" s="189"/>
    </row>
    <row r="90" spans="1:19" x14ac:dyDescent="0.35">
      <c r="A90" s="190" t="s">
        <v>2377</v>
      </c>
      <c r="B90" s="190" t="s">
        <v>3008</v>
      </c>
      <c r="C90" s="244">
        <v>1</v>
      </c>
      <c r="D90" s="189" t="s">
        <v>65</v>
      </c>
      <c r="E90" s="189" t="s">
        <v>66</v>
      </c>
      <c r="F90" s="4" t="str">
        <f>UnitControlCenter!$B$11</f>
        <v>incidents / year</v>
      </c>
      <c r="G90" s="189" t="s">
        <v>3016</v>
      </c>
      <c r="H90" s="235"/>
      <c r="I90" s="189"/>
    </row>
    <row r="91" spans="1:19" x14ac:dyDescent="0.35">
      <c r="A91" s="190" t="s">
        <v>2377</v>
      </c>
      <c r="B91" s="190" t="s">
        <v>3009</v>
      </c>
      <c r="C91" s="244">
        <v>1</v>
      </c>
      <c r="D91" s="189" t="s">
        <v>65</v>
      </c>
      <c r="E91" s="189" t="s">
        <v>66</v>
      </c>
      <c r="F91" s="4" t="str">
        <f>UnitControlCenter!$B$11</f>
        <v>incidents / year</v>
      </c>
      <c r="G91" s="189" t="s">
        <v>3017</v>
      </c>
      <c r="H91" s="235"/>
      <c r="I91" s="189"/>
    </row>
    <row r="92" spans="1:19" ht="29.5" thickBot="1" x14ac:dyDescent="0.4">
      <c r="A92" s="228" t="s">
        <v>2377</v>
      </c>
      <c r="B92" s="228" t="s">
        <v>3010</v>
      </c>
      <c r="C92" s="243">
        <v>1</v>
      </c>
      <c r="D92" s="229" t="s">
        <v>65</v>
      </c>
      <c r="E92" s="229" t="s">
        <v>66</v>
      </c>
      <c r="F92" s="232" t="str">
        <f>UnitControlCenter!$B$11</f>
        <v>incidents / year</v>
      </c>
      <c r="G92" s="229" t="s">
        <v>3018</v>
      </c>
      <c r="H92" s="230"/>
      <c r="I92" s="229"/>
      <c r="J92" s="230"/>
      <c r="K92" s="230"/>
      <c r="L92" s="230"/>
      <c r="M92" s="230"/>
      <c r="N92" s="230"/>
      <c r="O92" s="230"/>
      <c r="P92" s="230"/>
      <c r="Q92" s="230"/>
      <c r="R92" s="230"/>
      <c r="S92" s="230"/>
    </row>
    <row r="93" spans="1:19" ht="130.5" x14ac:dyDescent="0.35">
      <c r="A93" s="190" t="s">
        <v>2518</v>
      </c>
      <c r="B93" s="190" t="s">
        <v>2379</v>
      </c>
      <c r="C93" s="236">
        <v>1</v>
      </c>
      <c r="D93" s="189" t="s">
        <v>67</v>
      </c>
      <c r="E93" s="189" t="s">
        <v>68</v>
      </c>
      <c r="F93" s="4" t="str">
        <f>UnitControlCenter!$B$15</f>
        <v>terawatt-hours (TWh) / year</v>
      </c>
      <c r="G93" s="189" t="s">
        <v>2555</v>
      </c>
      <c r="H93" s="62" t="s">
        <v>2556</v>
      </c>
      <c r="I93" s="189" t="s">
        <v>2563</v>
      </c>
    </row>
    <row r="94" spans="1:19" ht="145" x14ac:dyDescent="0.35">
      <c r="A94" s="190" t="s">
        <v>2518</v>
      </c>
      <c r="B94" s="190" t="s">
        <v>2380</v>
      </c>
      <c r="C94" s="236">
        <v>1</v>
      </c>
      <c r="D94" s="189" t="s">
        <v>67</v>
      </c>
      <c r="E94" s="189" t="s">
        <v>66</v>
      </c>
      <c r="F94" s="4" t="str">
        <f>UnitControlCenter!$B$15</f>
        <v>terawatt-hours (TWh) / year</v>
      </c>
      <c r="G94" s="189" t="s">
        <v>2557</v>
      </c>
      <c r="H94" s="62" t="s">
        <v>2558</v>
      </c>
      <c r="I94" s="189" t="s">
        <v>2564</v>
      </c>
    </row>
    <row r="95" spans="1:19" ht="130.5" x14ac:dyDescent="0.35">
      <c r="A95" s="190" t="s">
        <v>2518</v>
      </c>
      <c r="B95" s="190" t="s">
        <v>2381</v>
      </c>
      <c r="C95" s="236">
        <v>1</v>
      </c>
      <c r="D95" s="189" t="s">
        <v>67</v>
      </c>
      <c r="E95" s="189" t="s">
        <v>68</v>
      </c>
      <c r="F95" s="4" t="str">
        <f>UnitControlCenter!$B$16</f>
        <v>gigawatts (GW) / year</v>
      </c>
      <c r="G95" s="189" t="s">
        <v>2559</v>
      </c>
      <c r="H95" s="62" t="s">
        <v>2560</v>
      </c>
      <c r="I95" s="189" t="s">
        <v>2565</v>
      </c>
    </row>
    <row r="96" spans="1:19" ht="145" x14ac:dyDescent="0.35">
      <c r="A96" s="190" t="s">
        <v>2518</v>
      </c>
      <c r="B96" s="190" t="s">
        <v>2382</v>
      </c>
      <c r="C96" s="236">
        <v>1</v>
      </c>
      <c r="D96" s="189" t="s">
        <v>67</v>
      </c>
      <c r="E96" s="189" t="s">
        <v>66</v>
      </c>
      <c r="F96" s="4" t="str">
        <f>UnitControlCenter!$B$16</f>
        <v>gigawatts (GW) / year</v>
      </c>
      <c r="G96" s="189" t="s">
        <v>2561</v>
      </c>
      <c r="H96" s="62" t="s">
        <v>2562</v>
      </c>
      <c r="I96" s="189" t="s">
        <v>2566</v>
      </c>
    </row>
    <row r="97" spans="1:19" ht="44" thickBot="1" x14ac:dyDescent="0.4">
      <c r="A97" s="228" t="s">
        <v>2518</v>
      </c>
      <c r="B97" s="228" t="s">
        <v>2519</v>
      </c>
      <c r="C97" s="243">
        <v>1</v>
      </c>
      <c r="D97" s="229" t="s">
        <v>67</v>
      </c>
      <c r="E97" s="229" t="s">
        <v>68</v>
      </c>
      <c r="F97" s="232" t="str">
        <f>UnitControlCenter!$B$15</f>
        <v>terawatt-hours (TWh) / year</v>
      </c>
      <c r="G97" s="229" t="s">
        <v>2933</v>
      </c>
      <c r="H97" s="229" t="s">
        <v>2934</v>
      </c>
      <c r="I97" s="229" t="s">
        <v>2567</v>
      </c>
      <c r="J97" s="230"/>
      <c r="K97" s="230"/>
      <c r="L97" s="230"/>
      <c r="M97" s="230"/>
      <c r="N97" s="230"/>
      <c r="O97" s="230"/>
      <c r="P97" s="230"/>
      <c r="Q97" s="230"/>
      <c r="R97" s="230"/>
      <c r="S97" s="230"/>
    </row>
    <row r="98" spans="1:19" ht="116" x14ac:dyDescent="0.35">
      <c r="A98" s="190" t="s">
        <v>3270</v>
      </c>
      <c r="B98" s="190" t="s">
        <v>2383</v>
      </c>
      <c r="C98" s="236">
        <v>1</v>
      </c>
      <c r="D98" s="189" t="s">
        <v>67</v>
      </c>
      <c r="E98" s="189" t="s">
        <v>2400</v>
      </c>
      <c r="F98" s="4" t="str">
        <f>UnitControlCenter!$B$17</f>
        <v>2019 dollars / megawatt-hour (MWh)</v>
      </c>
      <c r="G98" s="189" t="s">
        <v>2568</v>
      </c>
      <c r="H98" s="62" t="s">
        <v>2569</v>
      </c>
      <c r="I98" s="189" t="s">
        <v>2570</v>
      </c>
    </row>
    <row r="99" spans="1:19" ht="29" x14ac:dyDescent="0.35">
      <c r="A99" s="190" t="s">
        <v>3270</v>
      </c>
      <c r="B99" s="190" t="s">
        <v>2384</v>
      </c>
      <c r="C99" s="236">
        <v>1</v>
      </c>
      <c r="D99" s="189" t="s">
        <v>67</v>
      </c>
      <c r="E99" s="189" t="s">
        <v>68</v>
      </c>
      <c r="F99" s="4" t="str">
        <f>UnitControlCenter!$B$15</f>
        <v>terawatt-hours (TWh) / year</v>
      </c>
      <c r="G99" s="189" t="s">
        <v>2870</v>
      </c>
      <c r="H99" s="62" t="s">
        <v>2871</v>
      </c>
      <c r="I99" s="189" t="s">
        <v>2872</v>
      </c>
    </row>
    <row r="100" spans="1:19" ht="58" x14ac:dyDescent="0.35">
      <c r="A100" s="190" t="s">
        <v>3270</v>
      </c>
      <c r="B100" s="190" t="s">
        <v>3271</v>
      </c>
      <c r="C100" s="282">
        <v>1</v>
      </c>
      <c r="D100" s="189" t="s">
        <v>67</v>
      </c>
      <c r="E100" s="189" t="s">
        <v>68</v>
      </c>
      <c r="F100" s="4" t="str">
        <f>UnitControlCenter!$B$3</f>
        <v>million metric tons / year</v>
      </c>
      <c r="G100" s="189" t="s">
        <v>3274</v>
      </c>
      <c r="H100" s="62" t="s">
        <v>3272</v>
      </c>
      <c r="I100" s="189" t="s">
        <v>3273</v>
      </c>
    </row>
    <row r="101" spans="1:19" ht="101.5" x14ac:dyDescent="0.35">
      <c r="A101" s="190" t="s">
        <v>3270</v>
      </c>
      <c r="B101" s="190" t="s">
        <v>2512</v>
      </c>
      <c r="C101" s="236">
        <v>1</v>
      </c>
      <c r="D101" s="189" t="s">
        <v>67</v>
      </c>
      <c r="E101" s="189" t="s">
        <v>68</v>
      </c>
      <c r="F101" s="4" t="str">
        <f>UnitControlCenter!$B$18</f>
        <v>cubic km / yr</v>
      </c>
      <c r="G101" s="189" t="s">
        <v>2571</v>
      </c>
      <c r="H101" s="62" t="s">
        <v>2572</v>
      </c>
      <c r="I101" s="189" t="s">
        <v>2573</v>
      </c>
    </row>
    <row r="102" spans="1:19" ht="102" thickBot="1" x14ac:dyDescent="0.4">
      <c r="A102" s="228" t="s">
        <v>3270</v>
      </c>
      <c r="B102" s="228" t="s">
        <v>2513</v>
      </c>
      <c r="C102" s="243">
        <v>1</v>
      </c>
      <c r="D102" s="229" t="s">
        <v>67</v>
      </c>
      <c r="E102" s="229" t="s">
        <v>68</v>
      </c>
      <c r="F102" s="232" t="str">
        <f>UnitControlCenter!$B$18</f>
        <v>cubic km / yr</v>
      </c>
      <c r="G102" s="229" t="s">
        <v>2574</v>
      </c>
      <c r="H102" s="230" t="s">
        <v>2575</v>
      </c>
      <c r="I102" s="229" t="s">
        <v>2576</v>
      </c>
    </row>
    <row r="103" spans="1:19" ht="72.5" x14ac:dyDescent="0.35">
      <c r="A103" s="190" t="s">
        <v>2839</v>
      </c>
      <c r="B103" s="190" t="s">
        <v>2840</v>
      </c>
      <c r="C103" s="236">
        <v>1</v>
      </c>
      <c r="D103" s="189" t="s">
        <v>67</v>
      </c>
      <c r="E103" s="189" t="s">
        <v>68</v>
      </c>
      <c r="F103" s="4" t="str">
        <f>UnitControlCenter!$B$21</f>
        <v>million vehicles / year</v>
      </c>
      <c r="G103" s="189" t="s">
        <v>2689</v>
      </c>
      <c r="H103" s="189" t="s">
        <v>2690</v>
      </c>
      <c r="I103" s="189" t="s">
        <v>2691</v>
      </c>
    </row>
    <row r="104" spans="1:19" ht="72.5" x14ac:dyDescent="0.35">
      <c r="A104" s="190" t="s">
        <v>2839</v>
      </c>
      <c r="B104" s="190" t="s">
        <v>2841</v>
      </c>
      <c r="C104" s="236">
        <v>1</v>
      </c>
      <c r="D104" s="189" t="s">
        <v>67</v>
      </c>
      <c r="E104" s="189" t="s">
        <v>68</v>
      </c>
      <c r="F104" s="4" t="str">
        <f>UnitControlCenter!$B$22</f>
        <v>thousand vehicles / year</v>
      </c>
      <c r="G104" s="189" t="s">
        <v>2692</v>
      </c>
      <c r="H104" s="189" t="s">
        <v>2693</v>
      </c>
      <c r="I104" s="189" t="s">
        <v>2694</v>
      </c>
    </row>
    <row r="105" spans="1:19" ht="72.5" x14ac:dyDescent="0.35">
      <c r="A105" s="190" t="s">
        <v>2839</v>
      </c>
      <c r="B105" s="515" t="s">
        <v>3528</v>
      </c>
      <c r="C105" s="236">
        <v>1</v>
      </c>
      <c r="D105" s="189" t="s">
        <v>67</v>
      </c>
      <c r="E105" s="189" t="s">
        <v>68</v>
      </c>
      <c r="F105" s="4" t="str">
        <f>UnitControlCenter!$B$22</f>
        <v>thousand vehicles / year</v>
      </c>
      <c r="G105" s="189" t="s">
        <v>2695</v>
      </c>
      <c r="H105" s="189" t="s">
        <v>2690</v>
      </c>
      <c r="I105" s="189" t="s">
        <v>2691</v>
      </c>
    </row>
    <row r="106" spans="1:19" ht="72.5" x14ac:dyDescent="0.35">
      <c r="A106" s="190" t="s">
        <v>2839</v>
      </c>
      <c r="B106" s="515" t="s">
        <v>3529</v>
      </c>
      <c r="C106" s="236">
        <v>1</v>
      </c>
      <c r="D106" s="189" t="s">
        <v>67</v>
      </c>
      <c r="E106" s="189" t="s">
        <v>68</v>
      </c>
      <c r="F106" s="4" t="str">
        <f>UnitControlCenter!$B$22</f>
        <v>thousand vehicles / year</v>
      </c>
      <c r="G106" s="189" t="s">
        <v>2696</v>
      </c>
      <c r="H106" s="189" t="s">
        <v>2693</v>
      </c>
      <c r="I106" s="189" t="s">
        <v>2694</v>
      </c>
    </row>
    <row r="107" spans="1:19" ht="29" x14ac:dyDescent="0.35">
      <c r="A107" s="190" t="s">
        <v>2839</v>
      </c>
      <c r="B107" s="190" t="s">
        <v>2842</v>
      </c>
      <c r="C107" s="236">
        <v>1</v>
      </c>
      <c r="D107" s="189" t="s">
        <v>67</v>
      </c>
      <c r="E107" s="189" t="s">
        <v>68</v>
      </c>
      <c r="F107" s="4" t="str">
        <f>UnitControlCenter!$B$22</f>
        <v>thousand vehicles / year</v>
      </c>
      <c r="G107" s="189" t="s">
        <v>2577</v>
      </c>
      <c r="H107" s="189" t="s">
        <v>2578</v>
      </c>
      <c r="I107" s="189" t="s">
        <v>2678</v>
      </c>
    </row>
    <row r="108" spans="1:19" ht="72.5" x14ac:dyDescent="0.35">
      <c r="A108" s="190" t="s">
        <v>2839</v>
      </c>
      <c r="B108" s="190" t="s">
        <v>2843</v>
      </c>
      <c r="C108" s="236">
        <v>1</v>
      </c>
      <c r="D108" s="189" t="s">
        <v>67</v>
      </c>
      <c r="E108" s="189" t="s">
        <v>68</v>
      </c>
      <c r="F108" s="4" t="str">
        <f>UnitControlCenter!$B$23</f>
        <v>million vehicles</v>
      </c>
      <c r="G108" s="189" t="s">
        <v>2697</v>
      </c>
      <c r="H108" s="189" t="s">
        <v>2690</v>
      </c>
      <c r="I108" s="189" t="s">
        <v>2691</v>
      </c>
    </row>
    <row r="109" spans="1:19" ht="72.5" x14ac:dyDescent="0.35">
      <c r="A109" s="190" t="s">
        <v>2839</v>
      </c>
      <c r="B109" s="190" t="s">
        <v>2844</v>
      </c>
      <c r="C109" s="236">
        <v>1</v>
      </c>
      <c r="D109" s="189" t="s">
        <v>67</v>
      </c>
      <c r="E109" s="189" t="s">
        <v>68</v>
      </c>
      <c r="F109" s="4" t="str">
        <f>UnitControlCenter!$B$24</f>
        <v>thousand vehicles</v>
      </c>
      <c r="G109" s="189" t="s">
        <v>2931</v>
      </c>
      <c r="H109" s="189" t="s">
        <v>2693</v>
      </c>
      <c r="I109" s="189" t="s">
        <v>2694</v>
      </c>
    </row>
    <row r="110" spans="1:19" ht="58" x14ac:dyDescent="0.35">
      <c r="A110" s="190" t="s">
        <v>2839</v>
      </c>
      <c r="B110" s="515" t="s">
        <v>3530</v>
      </c>
      <c r="C110" s="236">
        <v>1</v>
      </c>
      <c r="D110" s="189" t="s">
        <v>67</v>
      </c>
      <c r="E110" s="189" t="s">
        <v>68</v>
      </c>
      <c r="F110" s="4" t="str">
        <f>UnitControlCenter!$B$23</f>
        <v>million vehicles</v>
      </c>
      <c r="G110" s="189" t="s">
        <v>2698</v>
      </c>
      <c r="H110" s="189" t="s">
        <v>2690</v>
      </c>
      <c r="I110" s="189" t="s">
        <v>2691</v>
      </c>
    </row>
    <row r="111" spans="1:19" ht="58" x14ac:dyDescent="0.35">
      <c r="A111" s="190" t="s">
        <v>2839</v>
      </c>
      <c r="B111" s="515" t="s">
        <v>3531</v>
      </c>
      <c r="C111" s="236">
        <v>1</v>
      </c>
      <c r="D111" s="189" t="s">
        <v>67</v>
      </c>
      <c r="E111" s="189" t="s">
        <v>68</v>
      </c>
      <c r="F111" s="4" t="str">
        <f>UnitControlCenter!$B$23</f>
        <v>million vehicles</v>
      </c>
      <c r="G111" s="189" t="s">
        <v>2699</v>
      </c>
      <c r="H111" s="189" t="s">
        <v>2693</v>
      </c>
      <c r="I111" s="189" t="s">
        <v>2694</v>
      </c>
    </row>
    <row r="112" spans="1:19" ht="29.5" thickBot="1" x14ac:dyDescent="0.4">
      <c r="A112" s="228" t="s">
        <v>2839</v>
      </c>
      <c r="B112" s="228" t="s">
        <v>2845</v>
      </c>
      <c r="C112" s="243">
        <v>1</v>
      </c>
      <c r="D112" s="229" t="s">
        <v>67</v>
      </c>
      <c r="E112" s="229" t="s">
        <v>68</v>
      </c>
      <c r="F112" s="232" t="str">
        <f>UnitControlCenter!$B$23</f>
        <v>million vehicles</v>
      </c>
      <c r="G112" s="229" t="s">
        <v>2679</v>
      </c>
      <c r="H112" s="229" t="s">
        <v>2578</v>
      </c>
      <c r="I112" s="229" t="s">
        <v>2678</v>
      </c>
      <c r="J112" s="230"/>
      <c r="K112" s="230"/>
      <c r="L112" s="230"/>
      <c r="M112" s="230"/>
      <c r="N112" s="230"/>
      <c r="O112" s="230"/>
      <c r="P112" s="230"/>
      <c r="Q112" s="230"/>
      <c r="R112" s="230"/>
      <c r="S112" s="230"/>
    </row>
    <row r="113" spans="1:19" ht="130.5" x14ac:dyDescent="0.35">
      <c r="A113" s="190" t="s">
        <v>2961</v>
      </c>
      <c r="B113" s="190" t="s">
        <v>2386</v>
      </c>
      <c r="C113" s="236">
        <v>1</v>
      </c>
      <c r="D113" s="189" t="s">
        <v>67</v>
      </c>
      <c r="E113" s="189" t="s">
        <v>68</v>
      </c>
      <c r="F113" s="4" t="str">
        <f>UnitControlCenter!$B$3</f>
        <v>million metric tons / year</v>
      </c>
      <c r="G113" s="189" t="s">
        <v>2680</v>
      </c>
      <c r="H113" s="516" t="s">
        <v>3532</v>
      </c>
      <c r="I113" s="189" t="s">
        <v>2681</v>
      </c>
    </row>
    <row r="114" spans="1:19" ht="87" x14ac:dyDescent="0.35">
      <c r="A114" s="190" t="s">
        <v>2961</v>
      </c>
      <c r="B114" s="190" t="s">
        <v>2387</v>
      </c>
      <c r="C114" s="236">
        <v>1</v>
      </c>
      <c r="D114" s="189" t="s">
        <v>67</v>
      </c>
      <c r="E114" s="189" t="s">
        <v>68</v>
      </c>
      <c r="F114" s="4" t="str">
        <f>UnitControlCenter!$B$25</f>
        <v>quads / year</v>
      </c>
      <c r="G114" s="189" t="s">
        <v>2869</v>
      </c>
      <c r="H114" s="189" t="s">
        <v>2700</v>
      </c>
      <c r="I114" s="189" t="s">
        <v>2701</v>
      </c>
    </row>
    <row r="115" spans="1:19" ht="116" x14ac:dyDescent="0.35">
      <c r="A115" s="190" t="s">
        <v>2961</v>
      </c>
      <c r="B115" s="190" t="s">
        <v>2441</v>
      </c>
      <c r="C115" s="244">
        <v>1</v>
      </c>
      <c r="D115" s="189" t="s">
        <v>67</v>
      </c>
      <c r="E115" s="189" t="s">
        <v>68</v>
      </c>
      <c r="F115" s="7" t="str">
        <f>UnitControlCenter!$B$25</f>
        <v>quads / year</v>
      </c>
      <c r="G115" s="189" t="s">
        <v>2682</v>
      </c>
      <c r="H115" s="516" t="s">
        <v>3532</v>
      </c>
      <c r="I115" s="189" t="s">
        <v>2681</v>
      </c>
    </row>
    <row r="116" spans="1:19" ht="43.5" x14ac:dyDescent="0.35">
      <c r="A116" s="190" t="s">
        <v>2961</v>
      </c>
      <c r="B116" s="190" t="s">
        <v>2962</v>
      </c>
      <c r="C116" s="244">
        <v>1</v>
      </c>
      <c r="D116" s="189" t="s">
        <v>67</v>
      </c>
      <c r="E116" s="189" t="s">
        <v>68</v>
      </c>
      <c r="F116" s="7" t="str">
        <f>UnitControlCenter!$B$19</f>
        <v>trillion passenger-miles / year</v>
      </c>
      <c r="G116" s="189" t="s">
        <v>2401</v>
      </c>
      <c r="H116" s="235" t="s">
        <v>2639</v>
      </c>
      <c r="I116" s="189" t="s">
        <v>2640</v>
      </c>
    </row>
    <row r="117" spans="1:19" ht="44" thickBot="1" x14ac:dyDescent="0.4">
      <c r="A117" s="228" t="s">
        <v>2961</v>
      </c>
      <c r="B117" s="228" t="s">
        <v>2963</v>
      </c>
      <c r="C117" s="243">
        <v>1</v>
      </c>
      <c r="D117" s="229" t="s">
        <v>67</v>
      </c>
      <c r="E117" s="229" t="s">
        <v>68</v>
      </c>
      <c r="F117" s="232" t="str">
        <f>UnitControlCenter!$B$20</f>
        <v>trillion freight ton-miles / year</v>
      </c>
      <c r="G117" s="229" t="s">
        <v>2676</v>
      </c>
      <c r="H117" s="517" t="s">
        <v>3533</v>
      </c>
      <c r="I117" s="229" t="s">
        <v>2677</v>
      </c>
      <c r="J117" s="230"/>
      <c r="K117" s="230"/>
      <c r="L117" s="230"/>
      <c r="M117" s="230"/>
      <c r="N117" s="230"/>
      <c r="O117" s="230"/>
      <c r="P117" s="230"/>
      <c r="Q117" s="230"/>
      <c r="R117" s="230"/>
      <c r="S117" s="230"/>
    </row>
    <row r="118" spans="1:19" ht="275.5" x14ac:dyDescent="0.35">
      <c r="A118" s="192" t="s">
        <v>2388</v>
      </c>
      <c r="B118" s="190" t="s">
        <v>2830</v>
      </c>
      <c r="C118" s="236">
        <v>1</v>
      </c>
      <c r="D118" s="189" t="s">
        <v>67</v>
      </c>
      <c r="E118" s="189" t="s">
        <v>68</v>
      </c>
      <c r="F118" s="4" t="str">
        <f>UnitControlCenter!$B$25</f>
        <v>quads / year</v>
      </c>
      <c r="G118" s="189" t="s">
        <v>3206</v>
      </c>
      <c r="H118" s="62" t="s">
        <v>3204</v>
      </c>
      <c r="I118" s="280" t="s">
        <v>3205</v>
      </c>
    </row>
    <row r="119" spans="1:19" ht="101.5" x14ac:dyDescent="0.35">
      <c r="A119" s="58" t="s">
        <v>2388</v>
      </c>
      <c r="B119" s="190" t="s">
        <v>2831</v>
      </c>
      <c r="C119" s="244">
        <v>1</v>
      </c>
      <c r="D119" s="189" t="s">
        <v>67</v>
      </c>
      <c r="E119" s="189" t="s">
        <v>68</v>
      </c>
      <c r="F119" s="7" t="str">
        <f>UnitControlCenter!$B$25</f>
        <v>quads / year</v>
      </c>
      <c r="G119" s="189" t="s">
        <v>2832</v>
      </c>
      <c r="H119" s="235" t="s">
        <v>2826</v>
      </c>
      <c r="I119" s="189" t="s">
        <v>2827</v>
      </c>
      <c r="J119" s="235"/>
      <c r="K119" s="235"/>
      <c r="L119" s="235"/>
      <c r="M119" s="235"/>
      <c r="N119" s="235"/>
      <c r="O119" s="235"/>
      <c r="P119" s="235"/>
      <c r="Q119" s="235"/>
      <c r="R119" s="235"/>
      <c r="S119" s="235"/>
    </row>
    <row r="120" spans="1:19" ht="217.5" x14ac:dyDescent="0.35">
      <c r="A120" s="192" t="s">
        <v>2388</v>
      </c>
      <c r="B120" s="190" t="s">
        <v>2828</v>
      </c>
      <c r="C120" s="236">
        <v>1</v>
      </c>
      <c r="D120" s="189" t="s">
        <v>67</v>
      </c>
      <c r="E120" s="189" t="s">
        <v>68</v>
      </c>
      <c r="F120" s="4" t="str">
        <f>UnitControlCenter!$B$25</f>
        <v>quads / year</v>
      </c>
      <c r="G120" s="189" t="s">
        <v>3203</v>
      </c>
      <c r="H120" s="62" t="s">
        <v>3204</v>
      </c>
      <c r="I120" s="280" t="s">
        <v>3205</v>
      </c>
    </row>
    <row r="121" spans="1:19" ht="73" thickBot="1" x14ac:dyDescent="0.4">
      <c r="A121" s="231" t="s">
        <v>2388</v>
      </c>
      <c r="B121" s="228" t="s">
        <v>2829</v>
      </c>
      <c r="C121" s="243">
        <v>1</v>
      </c>
      <c r="D121" s="229" t="s">
        <v>67</v>
      </c>
      <c r="E121" s="229" t="s">
        <v>68</v>
      </c>
      <c r="F121" s="232" t="str">
        <f>UnitControlCenter!$B$25</f>
        <v>quads / year</v>
      </c>
      <c r="G121" s="229" t="s">
        <v>2825</v>
      </c>
      <c r="H121" s="230" t="s">
        <v>2826</v>
      </c>
      <c r="I121" s="229" t="s">
        <v>2827</v>
      </c>
      <c r="J121" s="230"/>
      <c r="K121" s="230"/>
      <c r="L121" s="230"/>
      <c r="M121" s="230"/>
      <c r="N121" s="230"/>
      <c r="O121" s="230"/>
      <c r="P121" s="230"/>
      <c r="Q121" s="230"/>
      <c r="R121" s="230"/>
      <c r="S121" s="230"/>
    </row>
    <row r="122" spans="1:19" ht="261" x14ac:dyDescent="0.35">
      <c r="A122" s="192" t="s">
        <v>2915</v>
      </c>
      <c r="B122" s="190" t="s">
        <v>2437</v>
      </c>
      <c r="C122" s="236">
        <v>1</v>
      </c>
      <c r="D122" s="189" t="s">
        <v>67</v>
      </c>
      <c r="E122" s="189" t="s">
        <v>68</v>
      </c>
      <c r="F122" s="4" t="str">
        <f>UnitControlCenter!$B$3</f>
        <v>million metric tons / year</v>
      </c>
      <c r="G122" s="189" t="s">
        <v>3207</v>
      </c>
      <c r="H122" s="62" t="s">
        <v>3204</v>
      </c>
      <c r="I122" s="280" t="s">
        <v>3205</v>
      </c>
    </row>
    <row r="123" spans="1:19" ht="43.5" x14ac:dyDescent="0.35">
      <c r="A123" s="192" t="s">
        <v>2915</v>
      </c>
      <c r="B123" s="190" t="s">
        <v>2438</v>
      </c>
      <c r="C123" s="236">
        <v>1</v>
      </c>
      <c r="D123" s="189" t="s">
        <v>67</v>
      </c>
      <c r="E123" s="189" t="s">
        <v>68</v>
      </c>
      <c r="F123" s="4" t="str">
        <f>UnitControlCenter!$B$3</f>
        <v>million metric tons / year</v>
      </c>
      <c r="G123" s="189" t="s">
        <v>2687</v>
      </c>
      <c r="H123" s="62" t="s">
        <v>2685</v>
      </c>
      <c r="I123" s="189" t="s">
        <v>2686</v>
      </c>
    </row>
    <row r="124" spans="1:19" ht="246.5" x14ac:dyDescent="0.35">
      <c r="A124" s="192" t="s">
        <v>2915</v>
      </c>
      <c r="B124" s="190" t="s">
        <v>2439</v>
      </c>
      <c r="C124" s="236">
        <v>1</v>
      </c>
      <c r="D124" s="189" t="s">
        <v>67</v>
      </c>
      <c r="E124" s="189" t="s">
        <v>68</v>
      </c>
      <c r="F124" s="4" t="str">
        <f>UnitControlCenter!$B$3</f>
        <v>million metric tons / year</v>
      </c>
      <c r="G124" s="189" t="s">
        <v>3269</v>
      </c>
      <c r="H124" s="62" t="s">
        <v>3204</v>
      </c>
      <c r="I124" s="280" t="s">
        <v>3205</v>
      </c>
    </row>
    <row r="125" spans="1:19" ht="29" x14ac:dyDescent="0.35">
      <c r="A125" s="192" t="s">
        <v>2915</v>
      </c>
      <c r="B125" s="190" t="s">
        <v>2440</v>
      </c>
      <c r="C125" s="244">
        <v>1</v>
      </c>
      <c r="D125" s="189" t="s">
        <v>67</v>
      </c>
      <c r="E125" s="189" t="s">
        <v>68</v>
      </c>
      <c r="F125" s="7" t="str">
        <f>UnitControlCenter!$B$3</f>
        <v>million metric tons / year</v>
      </c>
      <c r="G125" s="189" t="s">
        <v>2688</v>
      </c>
      <c r="H125" s="235" t="s">
        <v>2685</v>
      </c>
      <c r="I125" s="189" t="s">
        <v>2686</v>
      </c>
    </row>
    <row r="126" spans="1:19" s="235" customFormat="1" ht="304.5" x14ac:dyDescent="0.35">
      <c r="A126" s="192" t="s">
        <v>2915</v>
      </c>
      <c r="B126" s="190" t="s">
        <v>2913</v>
      </c>
      <c r="C126" s="244">
        <v>1</v>
      </c>
      <c r="D126" s="189" t="s">
        <v>67</v>
      </c>
      <c r="E126" s="189" t="s">
        <v>68</v>
      </c>
      <c r="F126" s="7" t="str">
        <f>UnitControlCenter!$B$3</f>
        <v>million metric tons / year</v>
      </c>
      <c r="G126" s="189" t="s">
        <v>3208</v>
      </c>
      <c r="H126" s="62" t="s">
        <v>3204</v>
      </c>
      <c r="I126" s="280" t="s">
        <v>3205</v>
      </c>
    </row>
    <row r="127" spans="1:19" ht="44" thickBot="1" x14ac:dyDescent="0.4">
      <c r="A127" s="231" t="s">
        <v>2915</v>
      </c>
      <c r="B127" s="228" t="s">
        <v>2914</v>
      </c>
      <c r="C127" s="243">
        <v>1</v>
      </c>
      <c r="D127" s="229" t="s">
        <v>67</v>
      </c>
      <c r="E127" s="229" t="s">
        <v>68</v>
      </c>
      <c r="F127" s="232" t="str">
        <f>UnitControlCenter!$B$3</f>
        <v>million metric tons / year</v>
      </c>
      <c r="G127" s="229" t="s">
        <v>2958</v>
      </c>
      <c r="H127" s="230" t="s">
        <v>2916</v>
      </c>
      <c r="I127" s="229" t="s">
        <v>2917</v>
      </c>
      <c r="J127" s="230"/>
      <c r="K127" s="230"/>
      <c r="L127" s="230"/>
      <c r="M127" s="230"/>
      <c r="N127" s="230"/>
      <c r="O127" s="230"/>
      <c r="P127" s="230"/>
      <c r="Q127" s="230"/>
      <c r="R127" s="230"/>
      <c r="S127" s="230"/>
    </row>
    <row r="128" spans="1:19" ht="43.5" x14ac:dyDescent="0.35">
      <c r="A128" s="192" t="s">
        <v>2389</v>
      </c>
      <c r="B128" s="190" t="s">
        <v>2390</v>
      </c>
      <c r="C128" s="244">
        <v>1</v>
      </c>
      <c r="D128" s="189" t="s">
        <v>67</v>
      </c>
      <c r="E128" s="189" t="s">
        <v>68</v>
      </c>
      <c r="F128" s="4" t="str">
        <f>UnitControlCenter!$B$25</f>
        <v>quads / year</v>
      </c>
      <c r="G128" s="189" t="s">
        <v>2404</v>
      </c>
      <c r="H128" s="62" t="s">
        <v>2405</v>
      </c>
      <c r="I128" s="189" t="s">
        <v>2669</v>
      </c>
    </row>
    <row r="129" spans="1:19" ht="29" x14ac:dyDescent="0.35">
      <c r="A129" s="192" t="s">
        <v>2389</v>
      </c>
      <c r="B129" s="190" t="s">
        <v>2391</v>
      </c>
      <c r="C129" s="244">
        <v>1</v>
      </c>
      <c r="D129" s="189" t="s">
        <v>67</v>
      </c>
      <c r="E129" s="189" t="s">
        <v>68</v>
      </c>
      <c r="F129" s="4" t="str">
        <f>UnitControlCenter!$B$25</f>
        <v>quads / year</v>
      </c>
      <c r="G129" s="189" t="s">
        <v>2422</v>
      </c>
      <c r="H129" s="62" t="s">
        <v>2406</v>
      </c>
      <c r="I129" s="189" t="s">
        <v>2407</v>
      </c>
    </row>
    <row r="130" spans="1:19" ht="73" thickBot="1" x14ac:dyDescent="0.4">
      <c r="A130" s="231" t="s">
        <v>2389</v>
      </c>
      <c r="B130" s="228" t="s">
        <v>2392</v>
      </c>
      <c r="C130" s="243">
        <v>1</v>
      </c>
      <c r="D130" s="229" t="s">
        <v>67</v>
      </c>
      <c r="E130" s="229" t="s">
        <v>68</v>
      </c>
      <c r="F130" s="232" t="str">
        <f>UnitControlCenter!$B$25</f>
        <v>quads / year</v>
      </c>
      <c r="G130" s="229" t="s">
        <v>2710</v>
      </c>
      <c r="H130" s="230" t="s">
        <v>2712</v>
      </c>
      <c r="I130" s="229" t="s">
        <v>2711</v>
      </c>
      <c r="J130" s="230"/>
      <c r="K130" s="230"/>
      <c r="L130" s="230"/>
      <c r="M130" s="230"/>
      <c r="N130" s="230"/>
      <c r="O130" s="230"/>
      <c r="P130" s="230"/>
      <c r="Q130" s="230"/>
      <c r="R130" s="230"/>
      <c r="S130" s="230"/>
    </row>
    <row r="131" spans="1:19" ht="101.5" x14ac:dyDescent="0.35">
      <c r="A131" s="190" t="s">
        <v>2461</v>
      </c>
      <c r="B131" s="190" t="s">
        <v>2462</v>
      </c>
      <c r="C131" s="244">
        <v>1</v>
      </c>
      <c r="D131" s="189" t="s">
        <v>67</v>
      </c>
      <c r="E131" s="189" t="s">
        <v>68</v>
      </c>
      <c r="F131" s="4" t="str">
        <f>UnitControlCenter!$B$25</f>
        <v>quads / year</v>
      </c>
      <c r="G131" s="189" t="s">
        <v>2730</v>
      </c>
      <c r="H131" s="189" t="s">
        <v>2731</v>
      </c>
      <c r="I131" s="189" t="s">
        <v>2732</v>
      </c>
    </row>
    <row r="132" spans="1:19" ht="58" x14ac:dyDescent="0.35">
      <c r="A132" s="190" t="s">
        <v>2461</v>
      </c>
      <c r="B132" s="190" t="s">
        <v>2463</v>
      </c>
      <c r="C132" s="244">
        <v>1</v>
      </c>
      <c r="D132" s="189" t="s">
        <v>67</v>
      </c>
      <c r="E132" s="189" t="s">
        <v>68</v>
      </c>
      <c r="F132" s="4" t="str">
        <f>UnitControlCenter!$B$25</f>
        <v>quads / year</v>
      </c>
      <c r="G132" s="189" t="s">
        <v>2865</v>
      </c>
      <c r="H132" s="189" t="s">
        <v>2866</v>
      </c>
      <c r="I132" s="189" t="s">
        <v>2867</v>
      </c>
    </row>
    <row r="133" spans="1:19" x14ac:dyDescent="0.35">
      <c r="A133" s="190" t="s">
        <v>2461</v>
      </c>
      <c r="B133" s="190" t="s">
        <v>2977</v>
      </c>
      <c r="C133" s="244">
        <v>0</v>
      </c>
      <c r="D133" s="189" t="s">
        <v>65</v>
      </c>
      <c r="E133" s="189" t="s">
        <v>66</v>
      </c>
      <c r="F133" s="1" t="str">
        <f>UnitControlCenter!$B$26</f>
        <v>thousand BTU / 2019 dollar</v>
      </c>
      <c r="G133" s="189" t="s">
        <v>2926</v>
      </c>
      <c r="H133" s="189"/>
      <c r="I133" s="189"/>
    </row>
    <row r="134" spans="1:19" x14ac:dyDescent="0.35">
      <c r="A134" s="190" t="s">
        <v>2461</v>
      </c>
      <c r="B134" s="190" t="s">
        <v>2464</v>
      </c>
      <c r="C134" s="244">
        <v>1</v>
      </c>
      <c r="D134" s="189" t="s">
        <v>65</v>
      </c>
      <c r="E134" s="189" t="s">
        <v>66</v>
      </c>
      <c r="F134" s="4" t="str">
        <f>UnitControlCenter!$B$15</f>
        <v>terawatt-hours (TWh) / year</v>
      </c>
      <c r="G134" s="189" t="s">
        <v>2346</v>
      </c>
      <c r="I134" s="189"/>
    </row>
    <row r="135" spans="1:19" x14ac:dyDescent="0.35">
      <c r="A135" s="190" t="s">
        <v>2461</v>
      </c>
      <c r="B135" s="190" t="s">
        <v>2465</v>
      </c>
      <c r="C135" s="244">
        <v>1</v>
      </c>
      <c r="D135" s="189" t="s">
        <v>65</v>
      </c>
      <c r="E135" s="189" t="s">
        <v>66</v>
      </c>
      <c r="F135" s="4" t="str">
        <f>UnitControlCenter!$B$27</f>
        <v>millions of short tons / year</v>
      </c>
      <c r="G135" s="189" t="s">
        <v>2345</v>
      </c>
      <c r="I135" s="189"/>
    </row>
    <row r="136" spans="1:19" x14ac:dyDescent="0.35">
      <c r="A136" s="190" t="s">
        <v>2461</v>
      </c>
      <c r="B136" s="190" t="s">
        <v>2466</v>
      </c>
      <c r="C136" s="244">
        <v>1</v>
      </c>
      <c r="D136" s="189" t="s">
        <v>65</v>
      </c>
      <c r="E136" s="189" t="s">
        <v>66</v>
      </c>
      <c r="F136" s="4" t="str">
        <f>UnitControlCenter!$B$27</f>
        <v>millions of short tons / year</v>
      </c>
      <c r="G136" s="189" t="s">
        <v>2344</v>
      </c>
      <c r="I136" s="189"/>
    </row>
    <row r="137" spans="1:19" x14ac:dyDescent="0.35">
      <c r="A137" s="190" t="s">
        <v>2461</v>
      </c>
      <c r="B137" s="190" t="s">
        <v>2467</v>
      </c>
      <c r="C137" s="244">
        <v>1</v>
      </c>
      <c r="D137" s="189" t="s">
        <v>65</v>
      </c>
      <c r="E137" s="189" t="s">
        <v>66</v>
      </c>
      <c r="F137" s="4" t="str">
        <f>UnitControlCenter!$B$28</f>
        <v>trillion cubic feet / year</v>
      </c>
      <c r="G137" s="189" t="s">
        <v>2343</v>
      </c>
      <c r="I137" s="189"/>
    </row>
    <row r="138" spans="1:19" x14ac:dyDescent="0.35">
      <c r="A138" s="190" t="s">
        <v>2461</v>
      </c>
      <c r="B138" s="190" t="s">
        <v>2468</v>
      </c>
      <c r="C138" s="244">
        <v>1</v>
      </c>
      <c r="D138" s="189" t="s">
        <v>65</v>
      </c>
      <c r="E138" s="189" t="s">
        <v>66</v>
      </c>
      <c r="F138" s="4" t="str">
        <f>UnitControlCenter!$B$29</f>
        <v>million barrels / year</v>
      </c>
      <c r="G138" s="189" t="s">
        <v>2342</v>
      </c>
      <c r="I138" s="189"/>
    </row>
    <row r="139" spans="1:19" x14ac:dyDescent="0.35">
      <c r="A139" s="190" t="s">
        <v>2461</v>
      </c>
      <c r="B139" s="190" t="s">
        <v>2469</v>
      </c>
      <c r="C139" s="244">
        <v>1</v>
      </c>
      <c r="D139" s="189" t="s">
        <v>65</v>
      </c>
      <c r="E139" s="189" t="s">
        <v>66</v>
      </c>
      <c r="F139" s="4" t="str">
        <f>UnitControlCenter!$B$29</f>
        <v>million barrels / year</v>
      </c>
      <c r="G139" s="189" t="s">
        <v>2410</v>
      </c>
      <c r="I139" s="189"/>
    </row>
    <row r="140" spans="1:19" x14ac:dyDescent="0.35">
      <c r="A140" s="190" t="s">
        <v>2461</v>
      </c>
      <c r="B140" s="190" t="s">
        <v>2470</v>
      </c>
      <c r="C140" s="244">
        <v>1</v>
      </c>
      <c r="D140" s="189" t="s">
        <v>65</v>
      </c>
      <c r="E140" s="189" t="s">
        <v>66</v>
      </c>
      <c r="F140" s="4" t="str">
        <f>UnitControlCenter!$B$27</f>
        <v>millions of short tons / year</v>
      </c>
      <c r="G140" s="189" t="s">
        <v>2411</v>
      </c>
      <c r="I140" s="189"/>
    </row>
    <row r="141" spans="1:19" ht="29" x14ac:dyDescent="0.35">
      <c r="A141" s="190" t="s">
        <v>2461</v>
      </c>
      <c r="B141" s="190" t="s">
        <v>2713</v>
      </c>
      <c r="C141" s="244">
        <v>1</v>
      </c>
      <c r="D141" s="189" t="s">
        <v>65</v>
      </c>
      <c r="E141" s="189" t="s">
        <v>66</v>
      </c>
      <c r="F141" s="4" t="str">
        <f>UnitControlCenter!$B$30</f>
        <v>million gallons / year</v>
      </c>
      <c r="G141" s="189" t="s">
        <v>2717</v>
      </c>
      <c r="I141" s="189"/>
    </row>
    <row r="142" spans="1:19" ht="29" x14ac:dyDescent="0.35">
      <c r="A142" s="190" t="s">
        <v>2461</v>
      </c>
      <c r="B142" s="190" t="s">
        <v>2714</v>
      </c>
      <c r="C142" s="244">
        <v>1</v>
      </c>
      <c r="D142" s="189" t="s">
        <v>65</v>
      </c>
      <c r="E142" s="189" t="s">
        <v>66</v>
      </c>
      <c r="F142" s="4" t="str">
        <f>UnitControlCenter!$B$27</f>
        <v>millions of short tons / year</v>
      </c>
      <c r="G142" s="189" t="s">
        <v>2718</v>
      </c>
      <c r="I142" s="189"/>
    </row>
    <row r="143" spans="1:19" ht="15" thickBot="1" x14ac:dyDescent="0.4">
      <c r="A143" s="228" t="s">
        <v>2461</v>
      </c>
      <c r="B143" s="228" t="s">
        <v>2715</v>
      </c>
      <c r="C143" s="243">
        <v>1</v>
      </c>
      <c r="D143" s="229" t="s">
        <v>65</v>
      </c>
      <c r="E143" s="229" t="s">
        <v>66</v>
      </c>
      <c r="F143" s="232" t="str">
        <f>UnitControlCenter!$B$5</f>
        <v>thousand metric tons / year</v>
      </c>
      <c r="G143" s="229" t="s">
        <v>2719</v>
      </c>
      <c r="H143" s="230"/>
      <c r="I143" s="229"/>
      <c r="J143" s="230"/>
      <c r="K143" s="230"/>
      <c r="L143" s="230"/>
      <c r="M143" s="230"/>
      <c r="N143" s="230"/>
      <c r="O143" s="230"/>
      <c r="P143" s="230"/>
      <c r="Q143" s="230"/>
      <c r="R143" s="230"/>
      <c r="S143" s="230"/>
    </row>
    <row r="144" spans="1:19" ht="58" x14ac:dyDescent="0.35">
      <c r="A144" s="190" t="s">
        <v>2851</v>
      </c>
      <c r="B144" s="190" t="s">
        <v>2725</v>
      </c>
      <c r="C144" s="244">
        <v>1</v>
      </c>
      <c r="D144" s="189" t="s">
        <v>67</v>
      </c>
      <c r="E144" s="189" t="s">
        <v>68</v>
      </c>
      <c r="F144" s="4" t="str">
        <f>UnitControlCenter!$B$31</f>
        <v>trillion BTU / year</v>
      </c>
      <c r="G144" s="189" t="s">
        <v>2733</v>
      </c>
      <c r="H144" s="62" t="s">
        <v>2734</v>
      </c>
      <c r="I144" s="189" t="s">
        <v>2735</v>
      </c>
    </row>
    <row r="145" spans="1:19" ht="58" x14ac:dyDescent="0.35">
      <c r="A145" s="190" t="s">
        <v>2851</v>
      </c>
      <c r="B145" s="190" t="s">
        <v>2471</v>
      </c>
      <c r="C145" s="244">
        <v>1</v>
      </c>
      <c r="D145" s="189" t="s">
        <v>67</v>
      </c>
      <c r="E145" s="189" t="s">
        <v>66</v>
      </c>
      <c r="F145" s="4" t="str">
        <f>UnitControlCenter!$B$31</f>
        <v>trillion BTU / year</v>
      </c>
      <c r="G145" s="189" t="s">
        <v>2736</v>
      </c>
      <c r="H145" s="62" t="s">
        <v>2734</v>
      </c>
      <c r="I145" s="189" t="s">
        <v>2735</v>
      </c>
    </row>
    <row r="146" spans="1:19" ht="58" x14ac:dyDescent="0.35">
      <c r="A146" s="190" t="s">
        <v>2851</v>
      </c>
      <c r="B146" s="190" t="s">
        <v>2726</v>
      </c>
      <c r="C146" s="244">
        <v>1</v>
      </c>
      <c r="D146" s="189" t="s">
        <v>67</v>
      </c>
      <c r="E146" s="189" t="s">
        <v>68</v>
      </c>
      <c r="F146" s="4" t="str">
        <f>UnitControlCenter!$B$8</f>
        <v>billion 2019 dollars / year</v>
      </c>
      <c r="G146" s="189" t="s">
        <v>2737</v>
      </c>
      <c r="H146" s="62" t="s">
        <v>2734</v>
      </c>
      <c r="I146" s="189" t="s">
        <v>2735</v>
      </c>
    </row>
    <row r="147" spans="1:19" ht="72.5" x14ac:dyDescent="0.35">
      <c r="A147" s="190" t="s">
        <v>2851</v>
      </c>
      <c r="B147" s="190" t="s">
        <v>2723</v>
      </c>
      <c r="C147" s="244">
        <v>1</v>
      </c>
      <c r="D147" s="189" t="s">
        <v>67</v>
      </c>
      <c r="E147" s="189" t="s">
        <v>66</v>
      </c>
      <c r="F147" s="4" t="str">
        <f>UnitControlCenter!$B$8</f>
        <v>billion 2019 dollars / year</v>
      </c>
      <c r="G147" s="189" t="s">
        <v>2738</v>
      </c>
      <c r="H147" s="62" t="s">
        <v>2734</v>
      </c>
      <c r="I147" s="189" t="s">
        <v>2735</v>
      </c>
    </row>
    <row r="148" spans="1:19" ht="43.5" x14ac:dyDescent="0.35">
      <c r="A148" s="190" t="s">
        <v>2851</v>
      </c>
      <c r="B148" s="190" t="s">
        <v>2998</v>
      </c>
      <c r="C148" s="244">
        <v>1</v>
      </c>
      <c r="D148" s="189" t="s">
        <v>67</v>
      </c>
      <c r="E148" s="189" t="s">
        <v>68</v>
      </c>
      <c r="F148" s="4" t="str">
        <f>UnitControlCenter!B3</f>
        <v>million metric tons / year</v>
      </c>
      <c r="G148" s="189" t="s">
        <v>3002</v>
      </c>
      <c r="H148" s="62" t="s">
        <v>3000</v>
      </c>
      <c r="I148" s="189" t="s">
        <v>3001</v>
      </c>
    </row>
    <row r="149" spans="1:19" ht="58" x14ac:dyDescent="0.35">
      <c r="A149" s="190" t="s">
        <v>2851</v>
      </c>
      <c r="B149" s="190" t="s">
        <v>2999</v>
      </c>
      <c r="C149" s="244">
        <v>1</v>
      </c>
      <c r="D149" s="189" t="s">
        <v>67</v>
      </c>
      <c r="E149" s="189" t="s">
        <v>66</v>
      </c>
      <c r="F149" s="4" t="str">
        <f>UnitControlCenter!B3</f>
        <v>million metric tons / year</v>
      </c>
      <c r="G149" s="189" t="s">
        <v>3003</v>
      </c>
      <c r="H149" s="62" t="s">
        <v>3000</v>
      </c>
      <c r="I149" s="189" t="s">
        <v>3001</v>
      </c>
    </row>
    <row r="150" spans="1:19" ht="58" x14ac:dyDescent="0.35">
      <c r="A150" s="190" t="s">
        <v>2851</v>
      </c>
      <c r="B150" s="190" t="s">
        <v>2727</v>
      </c>
      <c r="C150" s="244">
        <v>1</v>
      </c>
      <c r="D150" s="189" t="s">
        <v>67</v>
      </c>
      <c r="E150" s="189" t="s">
        <v>68</v>
      </c>
      <c r="F150" s="4" t="str">
        <f>UnitControlCenter!$B$31</f>
        <v>trillion BTU / year</v>
      </c>
      <c r="G150" s="189" t="s">
        <v>2820</v>
      </c>
      <c r="H150" s="62" t="s">
        <v>2815</v>
      </c>
      <c r="I150" s="189" t="s">
        <v>2816</v>
      </c>
    </row>
    <row r="151" spans="1:19" ht="72.5" x14ac:dyDescent="0.35">
      <c r="A151" s="190" t="s">
        <v>2851</v>
      </c>
      <c r="B151" s="190" t="s">
        <v>2472</v>
      </c>
      <c r="C151" s="244">
        <v>1</v>
      </c>
      <c r="D151" s="189" t="s">
        <v>67</v>
      </c>
      <c r="E151" s="189" t="s">
        <v>66</v>
      </c>
      <c r="F151" s="4" t="str">
        <f>UnitControlCenter!$B$31</f>
        <v>trillion BTU / year</v>
      </c>
      <c r="G151" s="189" t="s">
        <v>2821</v>
      </c>
      <c r="H151" s="62" t="s">
        <v>2815</v>
      </c>
      <c r="I151" s="189" t="s">
        <v>2817</v>
      </c>
    </row>
    <row r="152" spans="1:19" ht="72.5" x14ac:dyDescent="0.35">
      <c r="A152" s="190" t="s">
        <v>2851</v>
      </c>
      <c r="B152" s="190" t="s">
        <v>2728</v>
      </c>
      <c r="C152" s="244">
        <v>1</v>
      </c>
      <c r="D152" s="189" t="s">
        <v>67</v>
      </c>
      <c r="E152" s="189" t="s">
        <v>68</v>
      </c>
      <c r="F152" s="4" t="str">
        <f>UnitControlCenter!$B$8</f>
        <v>billion 2019 dollars / year</v>
      </c>
      <c r="G152" s="189" t="s">
        <v>2822</v>
      </c>
      <c r="H152" s="62" t="s">
        <v>2815</v>
      </c>
      <c r="I152" s="189" t="s">
        <v>2818</v>
      </c>
    </row>
    <row r="153" spans="1:19" ht="87" x14ac:dyDescent="0.35">
      <c r="A153" s="190" t="s">
        <v>2851</v>
      </c>
      <c r="B153" s="190" t="s">
        <v>2724</v>
      </c>
      <c r="C153" s="244">
        <v>1</v>
      </c>
      <c r="D153" s="189" t="s">
        <v>67</v>
      </c>
      <c r="E153" s="189" t="s">
        <v>66</v>
      </c>
      <c r="F153" s="4" t="str">
        <f>UnitControlCenter!$B$8</f>
        <v>billion 2019 dollars / year</v>
      </c>
      <c r="G153" s="189" t="s">
        <v>2823</v>
      </c>
      <c r="H153" s="62" t="s">
        <v>2815</v>
      </c>
      <c r="I153" s="189" t="s">
        <v>2819</v>
      </c>
    </row>
    <row r="154" spans="1:19" ht="101.5" x14ac:dyDescent="0.35">
      <c r="A154" s="190" t="s">
        <v>2851</v>
      </c>
      <c r="B154" s="190" t="s">
        <v>2852</v>
      </c>
      <c r="C154" s="244">
        <v>1</v>
      </c>
      <c r="D154" s="189" t="s">
        <v>67</v>
      </c>
      <c r="E154" s="189" t="s">
        <v>68</v>
      </c>
      <c r="F154" s="4" t="str">
        <f>UnitControlCenter!$B$25</f>
        <v>quads / year</v>
      </c>
      <c r="G154" s="189" t="s">
        <v>2854</v>
      </c>
      <c r="H154" s="62" t="s">
        <v>2856</v>
      </c>
      <c r="I154" s="189" t="s">
        <v>2857</v>
      </c>
    </row>
    <row r="155" spans="1:19" ht="116.5" thickBot="1" x14ac:dyDescent="0.4">
      <c r="A155" s="228" t="s">
        <v>2851</v>
      </c>
      <c r="B155" s="228" t="s">
        <v>2853</v>
      </c>
      <c r="C155" s="243">
        <v>1</v>
      </c>
      <c r="D155" s="229" t="s">
        <v>67</v>
      </c>
      <c r="E155" s="229" t="s">
        <v>66</v>
      </c>
      <c r="F155" s="232" t="str">
        <f>UnitControlCenter!$B$25</f>
        <v>quads / year</v>
      </c>
      <c r="G155" s="229" t="s">
        <v>2855</v>
      </c>
      <c r="H155" s="230" t="s">
        <v>2856</v>
      </c>
      <c r="I155" s="229" t="s">
        <v>2857</v>
      </c>
      <c r="J155" s="230"/>
      <c r="K155" s="230"/>
      <c r="L155" s="230"/>
      <c r="M155" s="230"/>
      <c r="N155" s="230"/>
      <c r="O155" s="230"/>
      <c r="P155" s="230"/>
      <c r="Q155" s="230"/>
      <c r="R155" s="230"/>
      <c r="S155" s="230"/>
    </row>
    <row r="156" spans="1:19" ht="58" x14ac:dyDescent="0.35">
      <c r="A156" s="192" t="s">
        <v>2393</v>
      </c>
      <c r="B156" s="190" t="s">
        <v>98</v>
      </c>
      <c r="C156" s="244">
        <v>1</v>
      </c>
      <c r="D156" s="189" t="s">
        <v>67</v>
      </c>
      <c r="E156" s="189" t="s">
        <v>2400</v>
      </c>
      <c r="F156" s="4" t="str">
        <f>UnitControlCenter!$B$17</f>
        <v>2019 dollars / megawatt-hour (MWh)</v>
      </c>
      <c r="G156" s="189" t="s">
        <v>2739</v>
      </c>
      <c r="H156" s="62" t="s">
        <v>2935</v>
      </c>
      <c r="I156" s="189" t="s">
        <v>2740</v>
      </c>
    </row>
    <row r="157" spans="1:19" ht="43.5" x14ac:dyDescent="0.35">
      <c r="A157" s="192" t="s">
        <v>2393</v>
      </c>
      <c r="B157" s="190" t="s">
        <v>469</v>
      </c>
      <c r="C157" s="244">
        <v>1</v>
      </c>
      <c r="D157" s="189" t="s">
        <v>67</v>
      </c>
      <c r="E157" s="189" t="s">
        <v>2400</v>
      </c>
      <c r="F157" s="4" t="str">
        <f>UnitControlCenter!$B$32</f>
        <v>2019 dollars / short ton</v>
      </c>
      <c r="G157" s="189" t="s">
        <v>2749</v>
      </c>
      <c r="H157" s="62" t="s">
        <v>2750</v>
      </c>
      <c r="I157" s="189" t="s">
        <v>2751</v>
      </c>
    </row>
    <row r="158" spans="1:19" x14ac:dyDescent="0.35">
      <c r="A158" s="192" t="s">
        <v>2393</v>
      </c>
      <c r="B158" s="190" t="s">
        <v>466</v>
      </c>
      <c r="C158" s="244">
        <v>1</v>
      </c>
      <c r="D158" s="189" t="s">
        <v>67</v>
      </c>
      <c r="E158" s="189" t="s">
        <v>2400</v>
      </c>
      <c r="F158" s="4" t="str">
        <f>UnitControlCenter!$B$32</f>
        <v>2019 dollars / short ton</v>
      </c>
      <c r="G158" s="189" t="s">
        <v>2413</v>
      </c>
      <c r="H158" s="62" t="s">
        <v>363</v>
      </c>
      <c r="I158" s="189" t="s">
        <v>2622</v>
      </c>
    </row>
    <row r="159" spans="1:19" ht="72.5" x14ac:dyDescent="0.35">
      <c r="A159" s="192" t="s">
        <v>2393</v>
      </c>
      <c r="B159" s="190" t="s">
        <v>92</v>
      </c>
      <c r="C159" s="244">
        <v>1</v>
      </c>
      <c r="D159" s="189" t="s">
        <v>67</v>
      </c>
      <c r="E159" s="189" t="s">
        <v>2400</v>
      </c>
      <c r="F159" s="4" t="str">
        <f>UnitControlCenter!$B$33</f>
        <v>2019 dollars / thousand cubic feet</v>
      </c>
      <c r="G159" s="189" t="s">
        <v>2741</v>
      </c>
      <c r="H159" s="62" t="s">
        <v>2742</v>
      </c>
      <c r="I159" s="189" t="s">
        <v>2743</v>
      </c>
    </row>
    <row r="160" spans="1:19" x14ac:dyDescent="0.35">
      <c r="A160" s="192" t="s">
        <v>2393</v>
      </c>
      <c r="B160" s="190" t="s">
        <v>100</v>
      </c>
      <c r="C160" s="244">
        <v>1</v>
      </c>
      <c r="D160" s="189" t="s">
        <v>67</v>
      </c>
      <c r="E160" s="189" t="s">
        <v>2400</v>
      </c>
      <c r="F160" s="4" t="str">
        <f>UnitControlCenter!$B$34</f>
        <v>2019 dollars / gallon</v>
      </c>
      <c r="G160" s="189" t="s">
        <v>2415</v>
      </c>
      <c r="H160" s="62" t="s">
        <v>358</v>
      </c>
      <c r="I160" s="54">
        <v>969696</v>
      </c>
    </row>
    <row r="161" spans="1:19" ht="72.5" x14ac:dyDescent="0.35">
      <c r="A161" s="192" t="s">
        <v>2393</v>
      </c>
      <c r="B161" s="190" t="s">
        <v>101</v>
      </c>
      <c r="C161" s="244">
        <v>1</v>
      </c>
      <c r="D161" s="189" t="s">
        <v>67</v>
      </c>
      <c r="E161" s="189" t="s">
        <v>2400</v>
      </c>
      <c r="F161" s="4" t="str">
        <f>UnitControlCenter!$B$34</f>
        <v>2019 dollars / gallon</v>
      </c>
      <c r="G161" s="189" t="s">
        <v>2744</v>
      </c>
      <c r="H161" s="62" t="s">
        <v>2742</v>
      </c>
      <c r="I161" s="189" t="s">
        <v>2743</v>
      </c>
    </row>
    <row r="162" spans="1:19" ht="58" x14ac:dyDescent="0.35">
      <c r="A162" s="192" t="s">
        <v>2393</v>
      </c>
      <c r="B162" s="190" t="s">
        <v>97</v>
      </c>
      <c r="C162" s="244">
        <v>1</v>
      </c>
      <c r="D162" s="189" t="s">
        <v>67</v>
      </c>
      <c r="E162" s="189" t="s">
        <v>2400</v>
      </c>
      <c r="F162" s="4" t="str">
        <f>UnitControlCenter!$B$32</f>
        <v>2019 dollars / short ton</v>
      </c>
      <c r="G162" s="189" t="s">
        <v>2745</v>
      </c>
      <c r="H162" s="62" t="s">
        <v>2746</v>
      </c>
      <c r="I162" s="189" t="s">
        <v>2747</v>
      </c>
    </row>
    <row r="163" spans="1:19" ht="58" x14ac:dyDescent="0.35">
      <c r="A163" s="192" t="s">
        <v>2393</v>
      </c>
      <c r="B163" s="190" t="s">
        <v>2672</v>
      </c>
      <c r="C163" s="244">
        <v>1</v>
      </c>
      <c r="D163" s="189" t="s">
        <v>67</v>
      </c>
      <c r="E163" s="189" t="s">
        <v>2400</v>
      </c>
      <c r="F163" s="4" t="str">
        <f>UnitControlCenter!$B$35</f>
        <v>2019 dollars / barrel</v>
      </c>
      <c r="G163" s="189" t="s">
        <v>2812</v>
      </c>
      <c r="H163" s="62" t="s">
        <v>2813</v>
      </c>
      <c r="I163" s="189" t="s">
        <v>2814</v>
      </c>
    </row>
    <row r="164" spans="1:19" ht="58" x14ac:dyDescent="0.35">
      <c r="A164" s="192" t="s">
        <v>2393</v>
      </c>
      <c r="B164" s="190" t="s">
        <v>2748</v>
      </c>
      <c r="C164" s="244">
        <v>1</v>
      </c>
      <c r="D164" s="189" t="s">
        <v>67</v>
      </c>
      <c r="E164" s="189" t="s">
        <v>2400</v>
      </c>
      <c r="F164" s="4" t="str">
        <f>UnitControlCenter!$B$34</f>
        <v>2019 dollars / gallon</v>
      </c>
      <c r="G164" s="189" t="s">
        <v>2752</v>
      </c>
      <c r="H164" s="62" t="s">
        <v>2412</v>
      </c>
      <c r="I164" s="189" t="s">
        <v>2668</v>
      </c>
    </row>
    <row r="165" spans="1:19" ht="29.5" thickBot="1" x14ac:dyDescent="0.4">
      <c r="A165" s="231" t="s">
        <v>2393</v>
      </c>
      <c r="B165" s="228" t="s">
        <v>2527</v>
      </c>
      <c r="C165" s="243">
        <v>1</v>
      </c>
      <c r="D165" s="229" t="s">
        <v>67</v>
      </c>
      <c r="E165" s="229" t="s">
        <v>2400</v>
      </c>
      <c r="F165" s="232" t="str">
        <f>UnitControlCenter!$B$36</f>
        <v>2019 dollars / kg</v>
      </c>
      <c r="G165" s="229" t="s">
        <v>2862</v>
      </c>
      <c r="H165" s="230" t="s">
        <v>2863</v>
      </c>
      <c r="I165" s="229" t="s">
        <v>2864</v>
      </c>
      <c r="J165" s="230"/>
      <c r="K165" s="230"/>
      <c r="L165" s="230"/>
      <c r="M165" s="230"/>
      <c r="N165" s="230"/>
      <c r="O165" s="230"/>
      <c r="P165" s="230"/>
      <c r="Q165" s="230"/>
      <c r="R165" s="230"/>
      <c r="S165" s="230"/>
    </row>
    <row r="166" spans="1:19" x14ac:dyDescent="0.35">
      <c r="A166" s="192" t="s">
        <v>2394</v>
      </c>
      <c r="B166" s="190" t="s">
        <v>2395</v>
      </c>
      <c r="C166" s="244">
        <v>1</v>
      </c>
      <c r="D166" s="189" t="s">
        <v>65</v>
      </c>
      <c r="E166" s="189" t="s">
        <v>66</v>
      </c>
      <c r="F166" s="4" t="str">
        <f>UnitControlCenter!$B$37</f>
        <v>2019 dollars / kilowatt-hour (kWh)</v>
      </c>
      <c r="G166" s="189" t="s">
        <v>2416</v>
      </c>
      <c r="I166" s="189"/>
    </row>
    <row r="167" spans="1:19" ht="29" x14ac:dyDescent="0.35">
      <c r="A167" s="192" t="s">
        <v>2394</v>
      </c>
      <c r="B167" s="190" t="s">
        <v>2396</v>
      </c>
      <c r="C167" s="244">
        <v>1</v>
      </c>
      <c r="D167" s="189" t="s">
        <v>67</v>
      </c>
      <c r="E167" s="189" t="s">
        <v>66</v>
      </c>
      <c r="F167" s="4" t="str">
        <f>UnitControlCenter!$B$38</f>
        <v>cost of eqpt. to capture 1 metric ton CO2e/yr (2019 dollars)</v>
      </c>
      <c r="G167" s="189" t="s">
        <v>2420</v>
      </c>
      <c r="H167" s="62" t="s">
        <v>2421</v>
      </c>
      <c r="I167" s="189" t="s">
        <v>2629</v>
      </c>
    </row>
    <row r="168" spans="1:19" x14ac:dyDescent="0.35">
      <c r="A168" s="192" t="s">
        <v>2394</v>
      </c>
      <c r="B168" s="190" t="s">
        <v>2397</v>
      </c>
      <c r="C168" s="244">
        <v>1</v>
      </c>
      <c r="D168" s="189" t="s">
        <v>65</v>
      </c>
      <c r="E168" s="189" t="s">
        <v>66</v>
      </c>
      <c r="F168" s="4" t="str">
        <f>UnitControlCenter!$B$39</f>
        <v>million 2019 dollars / megawatt (MW)</v>
      </c>
      <c r="G168" s="189" t="s">
        <v>2417</v>
      </c>
      <c r="I168" s="189"/>
    </row>
    <row r="169" spans="1:19" x14ac:dyDescent="0.35">
      <c r="A169" s="192" t="s">
        <v>2394</v>
      </c>
      <c r="B169" s="190" t="s">
        <v>2398</v>
      </c>
      <c r="C169" s="244">
        <v>1</v>
      </c>
      <c r="D169" s="189" t="s">
        <v>65</v>
      </c>
      <c r="E169" s="189" t="s">
        <v>66</v>
      </c>
      <c r="F169" s="4" t="str">
        <f>UnitControlCenter!$B$39</f>
        <v>million 2019 dollars / megawatt (MW)</v>
      </c>
      <c r="G169" s="189" t="s">
        <v>2418</v>
      </c>
      <c r="I169" s="189"/>
    </row>
    <row r="170" spans="1:19" x14ac:dyDescent="0.35">
      <c r="A170" s="192" t="s">
        <v>2394</v>
      </c>
      <c r="B170" s="190" t="s">
        <v>2399</v>
      </c>
      <c r="C170" s="244">
        <v>1</v>
      </c>
      <c r="D170" s="189" t="s">
        <v>65</v>
      </c>
      <c r="E170" s="189" t="s">
        <v>66</v>
      </c>
      <c r="F170" s="4" t="str">
        <f>UnitControlCenter!$B$39</f>
        <v>million 2019 dollars / megawatt (MW)</v>
      </c>
      <c r="G170" s="189" t="s">
        <v>2419</v>
      </c>
      <c r="I170" s="189"/>
    </row>
    <row r="171" spans="1:19" ht="29.5" thickBot="1" x14ac:dyDescent="0.4">
      <c r="A171" s="231" t="s">
        <v>2394</v>
      </c>
      <c r="B171" s="228" t="s">
        <v>2543</v>
      </c>
      <c r="C171" s="243">
        <v>1</v>
      </c>
      <c r="D171" s="229" t="s">
        <v>65</v>
      </c>
      <c r="E171" s="229" t="s">
        <v>66</v>
      </c>
      <c r="F171" s="232" t="str">
        <f>UnitControlCenter!$B$40</f>
        <v>cost of eqpt. to produce 1 kg H2/yr (2019 dollars)</v>
      </c>
      <c r="G171" s="229" t="s">
        <v>2544</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04"/>
    <col min="4" max="4" width="46" customWidth="1"/>
  </cols>
  <sheetData>
    <row r="1" spans="1:4" x14ac:dyDescent="0.35">
      <c r="A1" s="180" t="s">
        <v>2616</v>
      </c>
      <c r="B1" s="202"/>
      <c r="C1" s="178"/>
      <c r="D1" s="178"/>
    </row>
    <row r="2" spans="1:4" x14ac:dyDescent="0.35">
      <c r="A2" s="201" t="s">
        <v>2580</v>
      </c>
      <c r="B2" s="203" t="s">
        <v>2581</v>
      </c>
      <c r="C2" s="201" t="s">
        <v>2582</v>
      </c>
      <c r="D2" s="201" t="s">
        <v>2583</v>
      </c>
    </row>
    <row r="3" spans="1:4" x14ac:dyDescent="0.35">
      <c r="A3" s="188" t="s">
        <v>2590</v>
      </c>
      <c r="B3" s="204" t="s">
        <v>2601</v>
      </c>
      <c r="C3" s="210"/>
      <c r="D3" t="s">
        <v>459</v>
      </c>
    </row>
    <row r="4" spans="1:4" x14ac:dyDescent="0.35">
      <c r="A4" s="188" t="s">
        <v>2598</v>
      </c>
      <c r="B4" s="205" t="s">
        <v>2599</v>
      </c>
      <c r="C4" s="209"/>
      <c r="D4" t="s">
        <v>97</v>
      </c>
    </row>
    <row r="5" spans="1:4" x14ac:dyDescent="0.35">
      <c r="A5" t="s">
        <v>2627</v>
      </c>
      <c r="B5" s="204" t="s">
        <v>2621</v>
      </c>
      <c r="C5" s="220"/>
      <c r="D5" t="s">
        <v>96</v>
      </c>
    </row>
    <row r="6" spans="1:4" x14ac:dyDescent="0.35">
      <c r="A6" s="188" t="s">
        <v>2605</v>
      </c>
      <c r="B6" s="204" t="s">
        <v>2622</v>
      </c>
      <c r="C6" s="214"/>
      <c r="D6" t="s">
        <v>2617</v>
      </c>
    </row>
    <row r="7" spans="1:4" x14ac:dyDescent="0.35">
      <c r="A7" s="188" t="s">
        <v>2628</v>
      </c>
      <c r="B7" s="204" t="s">
        <v>2414</v>
      </c>
      <c r="C7" s="219"/>
      <c r="D7" t="s">
        <v>2618</v>
      </c>
    </row>
    <row r="8" spans="1:4" x14ac:dyDescent="0.35">
      <c r="A8" t="s">
        <v>2626</v>
      </c>
      <c r="B8" s="204" t="s">
        <v>2623</v>
      </c>
      <c r="C8" s="222"/>
      <c r="D8" t="s">
        <v>474</v>
      </c>
    </row>
    <row r="9" spans="1:4" x14ac:dyDescent="0.35">
      <c r="A9" s="188" t="s">
        <v>2606</v>
      </c>
      <c r="B9" s="204" t="s">
        <v>2602</v>
      </c>
      <c r="C9" s="213"/>
      <c r="D9" t="s">
        <v>477</v>
      </c>
    </row>
    <row r="10" spans="1:4" x14ac:dyDescent="0.35">
      <c r="A10" s="188" t="s">
        <v>2579</v>
      </c>
      <c r="B10" s="206" t="s">
        <v>2586</v>
      </c>
      <c r="C10" s="200"/>
      <c r="D10" t="s">
        <v>94</v>
      </c>
    </row>
    <row r="11" spans="1:4" x14ac:dyDescent="0.35">
      <c r="A11" s="188" t="s">
        <v>2607</v>
      </c>
      <c r="B11" s="204" t="s">
        <v>2603</v>
      </c>
      <c r="C11" s="215"/>
      <c r="D11" t="s">
        <v>93</v>
      </c>
    </row>
    <row r="12" spans="1:4" x14ac:dyDescent="0.35">
      <c r="A12" s="188" t="s">
        <v>2589</v>
      </c>
      <c r="B12" s="205" t="s">
        <v>2594</v>
      </c>
      <c r="C12" s="211"/>
      <c r="D12" t="s">
        <v>2619</v>
      </c>
    </row>
    <row r="13" spans="1:4" x14ac:dyDescent="0.35">
      <c r="A13" t="s">
        <v>2630</v>
      </c>
      <c r="B13" s="204" t="s">
        <v>2624</v>
      </c>
      <c r="C13" s="221"/>
      <c r="D13" t="s">
        <v>2526</v>
      </c>
    </row>
    <row r="14" spans="1:4" x14ac:dyDescent="0.35">
      <c r="A14" s="188" t="s">
        <v>2592</v>
      </c>
      <c r="B14" s="205" t="s">
        <v>2593</v>
      </c>
      <c r="C14" s="199"/>
      <c r="D14" t="s">
        <v>330</v>
      </c>
    </row>
    <row r="15" spans="1:4" s="188" customFormat="1" x14ac:dyDescent="0.35">
      <c r="A15" s="188" t="s">
        <v>2673</v>
      </c>
      <c r="B15" s="205" t="s">
        <v>2675</v>
      </c>
      <c r="C15" s="225"/>
      <c r="D15" s="188" t="s">
        <v>2672</v>
      </c>
    </row>
    <row r="16" spans="1:4" s="188" customFormat="1" x14ac:dyDescent="0.35">
      <c r="A16" s="188" t="s">
        <v>2674</v>
      </c>
      <c r="B16" s="205">
        <v>740000</v>
      </c>
      <c r="C16" s="226"/>
      <c r="D16" s="188" t="s">
        <v>2524</v>
      </c>
    </row>
    <row r="17" spans="1:4" x14ac:dyDescent="0.35">
      <c r="A17" s="188" t="s">
        <v>2608</v>
      </c>
      <c r="B17" s="204" t="s">
        <v>2604</v>
      </c>
      <c r="C17" s="216"/>
      <c r="D17" t="s">
        <v>331</v>
      </c>
    </row>
    <row r="18" spans="1:4" x14ac:dyDescent="0.35">
      <c r="A18" s="188" t="s">
        <v>2591</v>
      </c>
      <c r="B18" s="205" t="s">
        <v>2596</v>
      </c>
      <c r="C18" s="208"/>
      <c r="D18" t="s">
        <v>327</v>
      </c>
    </row>
    <row r="19" spans="1:4" x14ac:dyDescent="0.35">
      <c r="A19" s="197" t="s">
        <v>2615</v>
      </c>
      <c r="B19" s="217" t="s">
        <v>2614</v>
      </c>
      <c r="C19" s="218"/>
      <c r="D19" t="s">
        <v>466</v>
      </c>
    </row>
    <row r="20" spans="1:4" x14ac:dyDescent="0.35">
      <c r="A20" s="188" t="s">
        <v>2585</v>
      </c>
      <c r="B20" s="205" t="s">
        <v>2595</v>
      </c>
      <c r="C20" s="207"/>
      <c r="D20" t="s">
        <v>469</v>
      </c>
    </row>
    <row r="21" spans="1:4" x14ac:dyDescent="0.35">
      <c r="A21" t="s">
        <v>2631</v>
      </c>
      <c r="B21" s="204" t="s">
        <v>2625</v>
      </c>
      <c r="C21" s="223"/>
      <c r="D21" t="s">
        <v>2620</v>
      </c>
    </row>
    <row r="23" spans="1:4" s="188" customFormat="1" x14ac:dyDescent="0.35">
      <c r="A23" s="180" t="s">
        <v>2600</v>
      </c>
      <c r="B23" s="202"/>
      <c r="C23" s="178"/>
      <c r="D23" s="178"/>
    </row>
    <row r="24" spans="1:4" s="201" customFormat="1" x14ac:dyDescent="0.35">
      <c r="A24" s="201" t="s">
        <v>2580</v>
      </c>
      <c r="B24" s="203" t="s">
        <v>2581</v>
      </c>
      <c r="C24" s="201" t="s">
        <v>2582</v>
      </c>
      <c r="D24" s="201" t="s">
        <v>2665</v>
      </c>
    </row>
    <row r="25" spans="1:4" x14ac:dyDescent="0.35">
      <c r="A25" t="s">
        <v>2606</v>
      </c>
      <c r="B25" s="204" t="s">
        <v>2602</v>
      </c>
      <c r="C25" s="213"/>
      <c r="D25" t="s">
        <v>2667</v>
      </c>
    </row>
    <row r="26" spans="1:4" s="188" customFormat="1" x14ac:dyDescent="0.35">
      <c r="A26" s="188" t="s">
        <v>2579</v>
      </c>
      <c r="B26" s="206" t="s">
        <v>2586</v>
      </c>
      <c r="C26" s="200"/>
      <c r="D26" s="188" t="s">
        <v>2666</v>
      </c>
    </row>
    <row r="27" spans="1:4" x14ac:dyDescent="0.35">
      <c r="A27" t="s">
        <v>2591</v>
      </c>
      <c r="B27" s="204" t="s">
        <v>2596</v>
      </c>
      <c r="C27" s="208"/>
      <c r="D27" t="s">
        <v>4</v>
      </c>
    </row>
    <row r="28" spans="1:4" x14ac:dyDescent="0.35">
      <c r="A28" t="s">
        <v>2605</v>
      </c>
      <c r="B28" s="204" t="s">
        <v>2622</v>
      </c>
      <c r="C28" s="214"/>
      <c r="D28" t="s">
        <v>98</v>
      </c>
    </row>
    <row r="29" spans="1:4" x14ac:dyDescent="0.35">
      <c r="A29" t="s">
        <v>2585</v>
      </c>
      <c r="B29" s="204">
        <v>969696</v>
      </c>
      <c r="C29" s="207"/>
      <c r="D29" t="s">
        <v>9</v>
      </c>
    </row>
    <row r="30" spans="1:4" x14ac:dyDescent="0.35">
      <c r="A30" t="s">
        <v>2598</v>
      </c>
      <c r="B30" s="204" t="s">
        <v>2599</v>
      </c>
      <c r="C30" s="209"/>
      <c r="D30" t="s">
        <v>2477</v>
      </c>
    </row>
    <row r="31" spans="1:4" x14ac:dyDescent="0.35">
      <c r="A31" t="s">
        <v>2607</v>
      </c>
      <c r="B31" s="204" t="s">
        <v>2603</v>
      </c>
      <c r="C31" s="215"/>
      <c r="D31" t="s">
        <v>139</v>
      </c>
    </row>
    <row r="32" spans="1:4" s="188" customFormat="1" x14ac:dyDescent="0.35">
      <c r="A32" s="188" t="s">
        <v>2608</v>
      </c>
      <c r="B32" s="204" t="s">
        <v>2604</v>
      </c>
      <c r="C32" s="216"/>
      <c r="D32" s="188" t="s">
        <v>2486</v>
      </c>
    </row>
    <row r="33" spans="1:4" x14ac:dyDescent="0.35">
      <c r="A33" t="s">
        <v>2590</v>
      </c>
      <c r="B33" s="204" t="s">
        <v>2601</v>
      </c>
      <c r="C33" s="212"/>
      <c r="D33" t="s">
        <v>2542</v>
      </c>
    </row>
    <row r="34" spans="1:4" s="188" customFormat="1" x14ac:dyDescent="0.35">
      <c r="A34" s="188" t="s">
        <v>2673</v>
      </c>
      <c r="B34" s="205" t="s">
        <v>2675</v>
      </c>
      <c r="C34" s="225"/>
      <c r="D34" s="188" t="s">
        <v>2898</v>
      </c>
    </row>
    <row r="36" spans="1:4" s="188" customFormat="1" x14ac:dyDescent="0.35">
      <c r="A36" s="180" t="s">
        <v>2609</v>
      </c>
      <c r="B36" s="202"/>
      <c r="C36" s="178"/>
      <c r="D36" s="178"/>
    </row>
    <row r="37" spans="1:4" s="188" customFormat="1" x14ac:dyDescent="0.35">
      <c r="A37" s="201" t="s">
        <v>2580</v>
      </c>
      <c r="B37" s="203" t="s">
        <v>2581</v>
      </c>
      <c r="C37" s="201" t="s">
        <v>2582</v>
      </c>
      <c r="D37" s="201" t="s">
        <v>2583</v>
      </c>
    </row>
    <row r="38" spans="1:4" s="188" customFormat="1" x14ac:dyDescent="0.35">
      <c r="A38" s="188" t="s">
        <v>2591</v>
      </c>
      <c r="B38" s="205" t="s">
        <v>2596</v>
      </c>
      <c r="C38" s="208"/>
      <c r="D38" s="188" t="s">
        <v>2610</v>
      </c>
    </row>
    <row r="39" spans="1:4" s="188" customFormat="1" x14ac:dyDescent="0.35">
      <c r="A39" s="188" t="s">
        <v>2585</v>
      </c>
      <c r="B39" s="204">
        <v>969696</v>
      </c>
      <c r="C39" s="207"/>
      <c r="D39" s="188" t="s">
        <v>2611</v>
      </c>
    </row>
    <row r="40" spans="1:4" s="188" customFormat="1" x14ac:dyDescent="0.35">
      <c r="A40" s="188" t="s">
        <v>2598</v>
      </c>
      <c r="B40" s="204" t="s">
        <v>2599</v>
      </c>
      <c r="C40" s="209"/>
      <c r="D40" s="188" t="s">
        <v>2612</v>
      </c>
    </row>
    <row r="41" spans="1:4" s="188" customFormat="1" x14ac:dyDescent="0.35">
      <c r="A41" s="188" t="s">
        <v>2673</v>
      </c>
      <c r="B41" s="205" t="s">
        <v>2675</v>
      </c>
      <c r="C41" s="225"/>
      <c r="D41" s="188" t="s">
        <v>2899</v>
      </c>
    </row>
    <row r="42" spans="1:4" s="197" customFormat="1" x14ac:dyDescent="0.35">
      <c r="B42" s="217"/>
    </row>
    <row r="43" spans="1:4" s="197" customFormat="1" x14ac:dyDescent="0.35">
      <c r="A43" s="180" t="s">
        <v>2613</v>
      </c>
      <c r="B43" s="202"/>
      <c r="C43" s="178"/>
      <c r="D43" s="178"/>
    </row>
    <row r="44" spans="1:4" s="197" customFormat="1" x14ac:dyDescent="0.35">
      <c r="A44" s="201" t="s">
        <v>2580</v>
      </c>
      <c r="B44" s="203" t="s">
        <v>2581</v>
      </c>
      <c r="C44" s="201" t="s">
        <v>2582</v>
      </c>
      <c r="D44" s="201" t="s">
        <v>2583</v>
      </c>
    </row>
    <row r="45" spans="1:4" s="197" customFormat="1" x14ac:dyDescent="0.35">
      <c r="A45" s="188" t="s">
        <v>2598</v>
      </c>
      <c r="B45" s="204" t="s">
        <v>2599</v>
      </c>
      <c r="C45" s="209"/>
      <c r="D45" s="197" t="s">
        <v>2265</v>
      </c>
    </row>
    <row r="46" spans="1:4" s="197" customFormat="1" x14ac:dyDescent="0.35">
      <c r="A46" s="188" t="s">
        <v>2592</v>
      </c>
      <c r="B46" s="205" t="s">
        <v>2593</v>
      </c>
      <c r="C46" s="199"/>
      <c r="D46" s="197" t="s">
        <v>874</v>
      </c>
    </row>
    <row r="47" spans="1:4" s="197" customFormat="1" x14ac:dyDescent="0.35">
      <c r="A47" s="188" t="s">
        <v>2591</v>
      </c>
      <c r="B47" s="205" t="s">
        <v>2596</v>
      </c>
      <c r="C47" s="208"/>
      <c r="D47" s="197" t="s">
        <v>2263</v>
      </c>
    </row>
    <row r="48" spans="1:4" s="197" customFormat="1" x14ac:dyDescent="0.35">
      <c r="A48" s="188" t="s">
        <v>2585</v>
      </c>
      <c r="B48" s="205" t="s">
        <v>2595</v>
      </c>
      <c r="C48" s="207"/>
      <c r="D48" s="197" t="s">
        <v>2247</v>
      </c>
    </row>
    <row r="49" spans="1:4" s="197" customFormat="1" x14ac:dyDescent="0.35">
      <c r="B49" s="224"/>
    </row>
    <row r="50" spans="1:4" s="197" customFormat="1" x14ac:dyDescent="0.35">
      <c r="A50" s="180" t="s">
        <v>2765</v>
      </c>
      <c r="B50" s="202"/>
      <c r="C50" s="178"/>
      <c r="D50" s="178"/>
    </row>
    <row r="51" spans="1:4" s="197" customFormat="1" x14ac:dyDescent="0.35">
      <c r="A51" s="201" t="s">
        <v>2580</v>
      </c>
      <c r="B51" s="203" t="s">
        <v>2581</v>
      </c>
      <c r="C51" s="201" t="s">
        <v>2582</v>
      </c>
      <c r="D51" s="201" t="s">
        <v>2583</v>
      </c>
    </row>
    <row r="52" spans="1:4" s="197" customFormat="1" x14ac:dyDescent="0.35">
      <c r="A52" s="188" t="s">
        <v>2591</v>
      </c>
      <c r="B52" s="205" t="s">
        <v>2596</v>
      </c>
      <c r="C52" s="208"/>
      <c r="D52" s="197" t="s">
        <v>2643</v>
      </c>
    </row>
    <row r="53" spans="1:4" s="197" customFormat="1" x14ac:dyDescent="0.35">
      <c r="A53" s="188" t="s">
        <v>2606</v>
      </c>
      <c r="B53" s="204" t="s">
        <v>2602</v>
      </c>
      <c r="C53" s="213"/>
      <c r="D53" s="197" t="s">
        <v>2644</v>
      </c>
    </row>
    <row r="54" spans="1:4" s="197" customFormat="1" x14ac:dyDescent="0.35">
      <c r="A54" s="188" t="s">
        <v>2605</v>
      </c>
      <c r="B54" s="204" t="s">
        <v>2622</v>
      </c>
      <c r="C54" s="214"/>
      <c r="D54" s="197" t="s">
        <v>2645</v>
      </c>
    </row>
    <row r="55" spans="1:4" s="197" customFormat="1" x14ac:dyDescent="0.35">
      <c r="A55" s="188" t="s">
        <v>2598</v>
      </c>
      <c r="B55" s="205" t="s">
        <v>2599</v>
      </c>
      <c r="C55" s="209"/>
      <c r="D55" s="197" t="s">
        <v>2646</v>
      </c>
    </row>
    <row r="56" spans="1:4" s="197" customFormat="1" x14ac:dyDescent="0.35">
      <c r="A56" s="188" t="s">
        <v>2592</v>
      </c>
      <c r="B56" s="205" t="s">
        <v>2593</v>
      </c>
      <c r="C56" s="199"/>
      <c r="D56" s="197" t="s">
        <v>2647</v>
      </c>
    </row>
    <row r="57" spans="1:4" s="188" customFormat="1" x14ac:dyDescent="0.35">
      <c r="B57" s="204"/>
      <c r="C57" s="197"/>
    </row>
    <row r="58" spans="1:4" s="188" customFormat="1" x14ac:dyDescent="0.35">
      <c r="A58" s="180" t="s">
        <v>3068</v>
      </c>
      <c r="B58" s="202"/>
      <c r="C58" s="178"/>
      <c r="D58" s="178"/>
    </row>
    <row r="59" spans="1:4" s="188" customFormat="1" x14ac:dyDescent="0.35">
      <c r="A59" s="201" t="s">
        <v>2580</v>
      </c>
      <c r="B59" s="203" t="s">
        <v>2581</v>
      </c>
      <c r="C59" s="201" t="s">
        <v>2582</v>
      </c>
      <c r="D59" s="201" t="s">
        <v>2583</v>
      </c>
    </row>
    <row r="60" spans="1:4" s="188" customFormat="1" x14ac:dyDescent="0.35">
      <c r="A60" s="188" t="s">
        <v>2606</v>
      </c>
      <c r="B60" s="204" t="s">
        <v>2602</v>
      </c>
      <c r="C60" s="213"/>
      <c r="D60" s="188" t="s">
        <v>3056</v>
      </c>
    </row>
    <row r="61" spans="1:4" s="188" customFormat="1" x14ac:dyDescent="0.35">
      <c r="A61" s="188" t="s">
        <v>2591</v>
      </c>
      <c r="B61" s="205" t="s">
        <v>2596</v>
      </c>
      <c r="C61" s="208"/>
      <c r="D61" s="197" t="s">
        <v>3055</v>
      </c>
    </row>
    <row r="62" spans="1:4" s="188" customFormat="1" x14ac:dyDescent="0.35">
      <c r="A62" s="188" t="s">
        <v>2590</v>
      </c>
      <c r="B62" s="204" t="s">
        <v>2601</v>
      </c>
      <c r="C62" s="212"/>
      <c r="D62" s="188" t="s">
        <v>3052</v>
      </c>
    </row>
    <row r="63" spans="1:4" s="188" customFormat="1" x14ac:dyDescent="0.35">
      <c r="A63" s="188" t="s">
        <v>2631</v>
      </c>
      <c r="B63" s="204" t="s">
        <v>2625</v>
      </c>
      <c r="C63" s="223"/>
      <c r="D63" s="188" t="s">
        <v>3053</v>
      </c>
    </row>
    <row r="64" spans="1:4" s="188" customFormat="1" x14ac:dyDescent="0.35">
      <c r="A64" s="188" t="s">
        <v>2608</v>
      </c>
      <c r="B64" s="204" t="s">
        <v>2604</v>
      </c>
      <c r="C64" s="216"/>
      <c r="D64" s="197" t="s">
        <v>3054</v>
      </c>
    </row>
    <row r="65" spans="1:4" s="197" customFormat="1" x14ac:dyDescent="0.35">
      <c r="B65" s="217"/>
    </row>
    <row r="66" spans="1:4" s="197" customFormat="1" x14ac:dyDescent="0.35">
      <c r="A66" s="180" t="s">
        <v>3155</v>
      </c>
      <c r="B66" s="202"/>
      <c r="C66" s="178"/>
      <c r="D66" s="178"/>
    </row>
    <row r="67" spans="1:4" s="197" customFormat="1" x14ac:dyDescent="0.35">
      <c r="A67" s="201" t="s">
        <v>2580</v>
      </c>
      <c r="B67" s="203" t="s">
        <v>2581</v>
      </c>
      <c r="C67" s="201" t="s">
        <v>2582</v>
      </c>
      <c r="D67" s="201" t="s">
        <v>2583</v>
      </c>
    </row>
    <row r="68" spans="1:4" s="197" customFormat="1" x14ac:dyDescent="0.35">
      <c r="A68" s="188" t="s">
        <v>2673</v>
      </c>
      <c r="B68" s="205" t="s">
        <v>2675</v>
      </c>
      <c r="C68" s="225"/>
      <c r="D68" s="188" t="s">
        <v>3075</v>
      </c>
    </row>
    <row r="69" spans="1:4" s="197" customFormat="1" x14ac:dyDescent="0.35">
      <c r="A69" s="188" t="s">
        <v>2606</v>
      </c>
      <c r="B69" s="204" t="s">
        <v>2602</v>
      </c>
      <c r="C69" s="213"/>
      <c r="D69" s="188" t="s">
        <v>3076</v>
      </c>
    </row>
    <row r="70" spans="1:4" s="197" customFormat="1" x14ac:dyDescent="0.35">
      <c r="A70" s="188" t="s">
        <v>2608</v>
      </c>
      <c r="B70" s="204" t="s">
        <v>2604</v>
      </c>
      <c r="C70" s="216"/>
      <c r="D70" s="188" t="s">
        <v>481</v>
      </c>
    </row>
    <row r="71" spans="1:4" s="197" customFormat="1" x14ac:dyDescent="0.35">
      <c r="A71" s="188" t="s">
        <v>2607</v>
      </c>
      <c r="B71" s="204" t="s">
        <v>2603</v>
      </c>
      <c r="C71" s="215"/>
      <c r="D71" s="188" t="s">
        <v>3077</v>
      </c>
    </row>
    <row r="72" spans="1:4" s="197" customFormat="1" x14ac:dyDescent="0.35">
      <c r="A72" s="188" t="s">
        <v>2605</v>
      </c>
      <c r="B72" s="204" t="s">
        <v>2622</v>
      </c>
      <c r="C72" s="214"/>
      <c r="D72" s="188" t="s">
        <v>3078</v>
      </c>
    </row>
    <row r="73" spans="1:4" s="197" customFormat="1" x14ac:dyDescent="0.35">
      <c r="A73" s="188" t="s">
        <v>2585</v>
      </c>
      <c r="B73" s="205" t="s">
        <v>2595</v>
      </c>
      <c r="C73" s="207"/>
      <c r="D73" s="188" t="s">
        <v>277</v>
      </c>
    </row>
    <row r="74" spans="1:4" s="197" customFormat="1" x14ac:dyDescent="0.35">
      <c r="A74" s="188" t="s">
        <v>2591</v>
      </c>
      <c r="B74" s="205" t="s">
        <v>2596</v>
      </c>
      <c r="C74" s="208"/>
      <c r="D74" s="188" t="s">
        <v>3079</v>
      </c>
    </row>
    <row r="75" spans="1:4" s="197" customFormat="1" x14ac:dyDescent="0.35">
      <c r="A75" s="188" t="s">
        <v>2598</v>
      </c>
      <c r="B75" s="205" t="s">
        <v>2599</v>
      </c>
      <c r="C75" s="209"/>
      <c r="D75" s="188" t="s">
        <v>3080</v>
      </c>
    </row>
    <row r="76" spans="1:4" s="197" customFormat="1" x14ac:dyDescent="0.35">
      <c r="A76" s="188" t="s">
        <v>2590</v>
      </c>
      <c r="B76" s="204" t="s">
        <v>2601</v>
      </c>
      <c r="C76" s="212"/>
      <c r="D76" s="188" t="s">
        <v>3081</v>
      </c>
    </row>
    <row r="77" spans="1:4" s="197" customFormat="1" x14ac:dyDescent="0.35">
      <c r="A77" s="188" t="s">
        <v>2592</v>
      </c>
      <c r="B77" s="205" t="s">
        <v>2593</v>
      </c>
      <c r="C77" s="199"/>
      <c r="D77" s="197" t="s">
        <v>2647</v>
      </c>
    </row>
    <row r="78" spans="1:4" s="197" customFormat="1" x14ac:dyDescent="0.35">
      <c r="A78" s="188"/>
      <c r="B78" s="205"/>
    </row>
    <row r="79" spans="1:4" s="197" customFormat="1" x14ac:dyDescent="0.35">
      <c r="A79" s="180" t="s">
        <v>3037</v>
      </c>
      <c r="B79" s="202"/>
      <c r="C79" s="178"/>
      <c r="D79" s="178"/>
    </row>
    <row r="80" spans="1:4" s="197" customFormat="1" x14ac:dyDescent="0.35">
      <c r="A80" s="201" t="s">
        <v>2580</v>
      </c>
      <c r="B80" s="203" t="s">
        <v>2581</v>
      </c>
      <c r="C80" s="201" t="s">
        <v>2582</v>
      </c>
      <c r="D80" s="201" t="s">
        <v>2583</v>
      </c>
    </row>
    <row r="81" spans="1:4" s="197" customFormat="1" x14ac:dyDescent="0.35">
      <c r="A81" s="188" t="s">
        <v>2591</v>
      </c>
      <c r="B81" s="205" t="s">
        <v>2596</v>
      </c>
      <c r="C81" s="208"/>
      <c r="D81" s="197" t="s">
        <v>2968</v>
      </c>
    </row>
    <row r="82" spans="1:4" s="197" customFormat="1" x14ac:dyDescent="0.35">
      <c r="A82" s="188" t="s">
        <v>2606</v>
      </c>
      <c r="B82" s="204" t="s">
        <v>2602</v>
      </c>
      <c r="C82" s="213"/>
      <c r="D82" s="197" t="s">
        <v>2969</v>
      </c>
    </row>
    <row r="83" spans="1:4" s="197" customFormat="1" x14ac:dyDescent="0.35">
      <c r="A83" s="188" t="s">
        <v>2605</v>
      </c>
      <c r="B83" s="204" t="s">
        <v>2622</v>
      </c>
      <c r="C83" s="214"/>
      <c r="D83" s="197" t="s">
        <v>2970</v>
      </c>
    </row>
    <row r="84" spans="1:4" s="197" customFormat="1" x14ac:dyDescent="0.35">
      <c r="A84" s="188" t="s">
        <v>2592</v>
      </c>
      <c r="B84" s="205" t="s">
        <v>2593</v>
      </c>
      <c r="C84" s="199"/>
      <c r="D84" s="197" t="s">
        <v>2647</v>
      </c>
    </row>
    <row r="85" spans="1:4" s="188" customFormat="1" x14ac:dyDescent="0.35">
      <c r="B85" s="204"/>
    </row>
    <row r="86" spans="1:4" s="188" customFormat="1" x14ac:dyDescent="0.35">
      <c r="A86" s="180" t="s">
        <v>3429</v>
      </c>
      <c r="B86" s="202"/>
      <c r="C86" s="178"/>
      <c r="D86" s="178"/>
    </row>
    <row r="87" spans="1:4" s="188" customFormat="1" x14ac:dyDescent="0.35">
      <c r="A87" s="201" t="s">
        <v>2580</v>
      </c>
      <c r="B87" s="203" t="s">
        <v>2581</v>
      </c>
      <c r="C87" s="201" t="s">
        <v>2582</v>
      </c>
      <c r="D87" s="201" t="s">
        <v>2583</v>
      </c>
    </row>
    <row r="88" spans="1:4" s="188" customFormat="1" x14ac:dyDescent="0.35">
      <c r="A88" s="188" t="s">
        <v>2627</v>
      </c>
      <c r="B88" s="204" t="s">
        <v>2621</v>
      </c>
      <c r="C88" s="220"/>
      <c r="D88" s="188" t="s">
        <v>3294</v>
      </c>
    </row>
    <row r="89" spans="1:4" s="188" customFormat="1" x14ac:dyDescent="0.35">
      <c r="A89" s="188" t="s">
        <v>2598</v>
      </c>
      <c r="B89" s="205" t="s">
        <v>2599</v>
      </c>
      <c r="C89" s="209"/>
      <c r="D89" s="188" t="s">
        <v>3295</v>
      </c>
    </row>
    <row r="90" spans="1:4" s="188" customFormat="1" x14ac:dyDescent="0.35">
      <c r="B90" s="204"/>
    </row>
    <row r="91" spans="1:4" s="188" customFormat="1" x14ac:dyDescent="0.35">
      <c r="A91" s="180" t="s">
        <v>3296</v>
      </c>
      <c r="B91" s="202"/>
      <c r="C91" s="178"/>
      <c r="D91" s="178"/>
    </row>
    <row r="92" spans="1:4" s="188" customFormat="1" x14ac:dyDescent="0.35">
      <c r="A92" s="201" t="s">
        <v>2580</v>
      </c>
      <c r="B92" s="203" t="s">
        <v>2581</v>
      </c>
      <c r="C92" s="201" t="s">
        <v>2582</v>
      </c>
      <c r="D92" s="201" t="s">
        <v>2583</v>
      </c>
    </row>
    <row r="93" spans="1:4" s="188" customFormat="1" x14ac:dyDescent="0.35">
      <c r="A93" s="188" t="s">
        <v>2591</v>
      </c>
      <c r="B93" s="205" t="s">
        <v>2596</v>
      </c>
      <c r="C93" s="208"/>
      <c r="D93" s="188" t="s">
        <v>3297</v>
      </c>
    </row>
    <row r="94" spans="1:4" s="188" customFormat="1" x14ac:dyDescent="0.35">
      <c r="A94" s="188" t="s">
        <v>2605</v>
      </c>
      <c r="B94" s="204" t="s">
        <v>2622</v>
      </c>
      <c r="C94" s="214"/>
      <c r="D94" s="188" t="s">
        <v>3298</v>
      </c>
    </row>
    <row r="95" spans="1:4" s="188" customFormat="1" x14ac:dyDescent="0.35">
      <c r="A95" s="188" t="s">
        <v>2598</v>
      </c>
      <c r="B95" s="205" t="s">
        <v>2599</v>
      </c>
      <c r="C95" s="209"/>
      <c r="D95" s="188" t="s">
        <v>3299</v>
      </c>
    </row>
    <row r="96" spans="1:4" s="188" customFormat="1" x14ac:dyDescent="0.35">
      <c r="A96" s="188" t="s">
        <v>2606</v>
      </c>
      <c r="B96" s="204" t="s">
        <v>2602</v>
      </c>
      <c r="C96" s="213"/>
      <c r="D96" s="188" t="s">
        <v>3300</v>
      </c>
    </row>
    <row r="97" spans="1:4" s="188" customFormat="1" x14ac:dyDescent="0.35">
      <c r="B97" s="204"/>
    </row>
    <row r="98" spans="1:4" s="188" customFormat="1" x14ac:dyDescent="0.35">
      <c r="A98" s="180" t="s">
        <v>3301</v>
      </c>
      <c r="B98" s="202"/>
      <c r="C98" s="178"/>
      <c r="D98" s="178"/>
    </row>
    <row r="99" spans="1:4" s="188" customFormat="1" x14ac:dyDescent="0.35">
      <c r="A99" s="201" t="s">
        <v>2580</v>
      </c>
      <c r="B99" s="203" t="s">
        <v>2581</v>
      </c>
      <c r="C99" s="201" t="s">
        <v>2582</v>
      </c>
      <c r="D99" s="201" t="s">
        <v>2583</v>
      </c>
    </row>
    <row r="100" spans="1:4" s="188" customFormat="1" x14ac:dyDescent="0.35">
      <c r="A100" s="188" t="s">
        <v>2631</v>
      </c>
      <c r="B100" s="204" t="s">
        <v>2625</v>
      </c>
      <c r="C100" s="223"/>
      <c r="D100" s="188" t="s">
        <v>3302</v>
      </c>
    </row>
    <row r="101" spans="1:4" s="188" customFormat="1" x14ac:dyDescent="0.35">
      <c r="A101" s="188" t="s">
        <v>2607</v>
      </c>
      <c r="B101" s="204" t="s">
        <v>2603</v>
      </c>
      <c r="C101" s="215"/>
      <c r="D101" s="188" t="s">
        <v>3303</v>
      </c>
    </row>
    <row r="102" spans="1:4" s="188" customFormat="1" x14ac:dyDescent="0.35">
      <c r="B102" s="204"/>
    </row>
    <row r="103" spans="1:4" s="188" customFormat="1" x14ac:dyDescent="0.35">
      <c r="A103" s="180" t="s">
        <v>3304</v>
      </c>
      <c r="B103" s="202"/>
      <c r="C103" s="178"/>
      <c r="D103" s="178"/>
    </row>
    <row r="104" spans="1:4" s="188" customFormat="1" x14ac:dyDescent="0.35">
      <c r="A104" s="201" t="s">
        <v>2580</v>
      </c>
      <c r="B104" s="203" t="s">
        <v>2581</v>
      </c>
      <c r="C104" s="201" t="s">
        <v>2582</v>
      </c>
      <c r="D104" s="201" t="s">
        <v>2583</v>
      </c>
    </row>
    <row r="105" spans="1:4" s="188" customFormat="1" x14ac:dyDescent="0.35">
      <c r="A105" s="188" t="s">
        <v>2627</v>
      </c>
      <c r="B105" s="204" t="s">
        <v>2621</v>
      </c>
      <c r="C105" s="220"/>
      <c r="D105" s="188" t="s">
        <v>3305</v>
      </c>
    </row>
    <row r="106" spans="1:4" s="188" customFormat="1" x14ac:dyDescent="0.35">
      <c r="A106" s="188" t="s">
        <v>2606</v>
      </c>
      <c r="B106" s="204" t="s">
        <v>2602</v>
      </c>
      <c r="C106" s="213"/>
      <c r="D106" s="188" t="s">
        <v>3306</v>
      </c>
    </row>
    <row r="107" spans="1:4" s="188" customFormat="1" x14ac:dyDescent="0.35">
      <c r="A107" s="188" t="s">
        <v>2608</v>
      </c>
      <c r="B107" s="204" t="s">
        <v>2604</v>
      </c>
      <c r="C107" s="216"/>
      <c r="D107" s="188" t="s">
        <v>3307</v>
      </c>
    </row>
    <row r="108" spans="1:4" s="188" customFormat="1" x14ac:dyDescent="0.35">
      <c r="A108" s="188" t="s">
        <v>2598</v>
      </c>
      <c r="B108" s="205" t="s">
        <v>2599</v>
      </c>
      <c r="C108" s="209"/>
      <c r="D108" s="188" t="s">
        <v>3308</v>
      </c>
    </row>
    <row r="109" spans="1:4" s="188" customFormat="1" x14ac:dyDescent="0.35">
      <c r="A109" s="188" t="s">
        <v>2605</v>
      </c>
      <c r="B109" s="204" t="s">
        <v>2622</v>
      </c>
      <c r="C109" s="214"/>
      <c r="D109" s="188" t="s">
        <v>3309</v>
      </c>
    </row>
    <row r="110" spans="1:4" s="188" customFormat="1" x14ac:dyDescent="0.35">
      <c r="A110" s="188" t="s">
        <v>2585</v>
      </c>
      <c r="B110" s="205" t="s">
        <v>2595</v>
      </c>
      <c r="C110" s="207"/>
      <c r="D110" s="188" t="s">
        <v>3310</v>
      </c>
    </row>
    <row r="111" spans="1:4" s="188" customFormat="1" x14ac:dyDescent="0.35">
      <c r="A111" s="188" t="s">
        <v>2591</v>
      </c>
      <c r="B111" s="205" t="s">
        <v>2596</v>
      </c>
      <c r="C111" s="208"/>
      <c r="D111" s="188" t="s">
        <v>3311</v>
      </c>
    </row>
    <row r="112" spans="1:4" s="188" customFormat="1" x14ac:dyDescent="0.35">
      <c r="B112" s="204"/>
    </row>
    <row r="113" spans="1:4" s="188" customFormat="1" x14ac:dyDescent="0.35">
      <c r="A113" s="180" t="s">
        <v>2982</v>
      </c>
      <c r="B113" s="202"/>
      <c r="C113" s="178"/>
      <c r="D113" s="178"/>
    </row>
    <row r="114" spans="1:4" s="188" customFormat="1" x14ac:dyDescent="0.35">
      <c r="A114" s="201" t="s">
        <v>2580</v>
      </c>
      <c r="B114" s="203" t="s">
        <v>2581</v>
      </c>
      <c r="C114" s="201" t="s">
        <v>2582</v>
      </c>
      <c r="D114" s="201" t="s">
        <v>2583</v>
      </c>
    </row>
    <row r="115" spans="1:4" s="188" customFormat="1" x14ac:dyDescent="0.35">
      <c r="A115" s="188" t="s">
        <v>2606</v>
      </c>
      <c r="B115" s="204" t="s">
        <v>2602</v>
      </c>
      <c r="C115" s="213"/>
      <c r="D115" s="197" t="s">
        <v>2983</v>
      </c>
    </row>
    <row r="116" spans="1:4" s="188" customFormat="1" x14ac:dyDescent="0.35">
      <c r="A116" s="188" t="s">
        <v>2598</v>
      </c>
      <c r="B116" s="205" t="s">
        <v>2599</v>
      </c>
      <c r="C116" s="209"/>
      <c r="D116" s="197" t="s">
        <v>2984</v>
      </c>
    </row>
    <row r="117" spans="1:4" s="188" customFormat="1" x14ac:dyDescent="0.35">
      <c r="A117" s="188" t="s">
        <v>2592</v>
      </c>
      <c r="B117" s="205" t="s">
        <v>2593</v>
      </c>
      <c r="C117" s="199"/>
      <c r="D117" s="197" t="s">
        <v>2647</v>
      </c>
    </row>
    <row r="118" spans="1:4" s="188" customFormat="1" x14ac:dyDescent="0.35">
      <c r="B118" s="205"/>
      <c r="C118" s="197"/>
      <c r="D118" s="197"/>
    </row>
    <row r="119" spans="1:4" s="188" customFormat="1" x14ac:dyDescent="0.35">
      <c r="A119" s="180" t="s">
        <v>3038</v>
      </c>
      <c r="B119" s="202"/>
      <c r="C119" s="178"/>
      <c r="D119" s="178"/>
    </row>
    <row r="120" spans="1:4" s="188" customFormat="1" x14ac:dyDescent="0.35">
      <c r="A120" s="201" t="s">
        <v>2580</v>
      </c>
      <c r="B120" s="203" t="s">
        <v>2581</v>
      </c>
      <c r="C120" s="201" t="s">
        <v>2582</v>
      </c>
      <c r="D120" s="201" t="s">
        <v>2583</v>
      </c>
    </row>
    <row r="121" spans="1:4" s="188" customFormat="1" x14ac:dyDescent="0.35">
      <c r="A121" s="188" t="s">
        <v>2591</v>
      </c>
      <c r="B121" s="205" t="s">
        <v>2596</v>
      </c>
      <c r="C121" s="208"/>
      <c r="D121" s="197" t="s">
        <v>3039</v>
      </c>
    </row>
    <row r="122" spans="1:4" s="188" customFormat="1" x14ac:dyDescent="0.35">
      <c r="A122" s="188" t="s">
        <v>2631</v>
      </c>
      <c r="B122" s="204" t="s">
        <v>2625</v>
      </c>
      <c r="C122" s="223"/>
      <c r="D122" s="197" t="s">
        <v>3040</v>
      </c>
    </row>
    <row r="123" spans="1:4" s="188" customFormat="1" x14ac:dyDescent="0.35">
      <c r="A123" s="188" t="s">
        <v>2608</v>
      </c>
      <c r="B123" s="204" t="s">
        <v>2604</v>
      </c>
      <c r="C123" s="216"/>
      <c r="D123" s="197" t="s">
        <v>3041</v>
      </c>
    </row>
    <row r="124" spans="1:4" s="188" customFormat="1" x14ac:dyDescent="0.35">
      <c r="A124" s="188" t="s">
        <v>2592</v>
      </c>
      <c r="B124" s="205" t="s">
        <v>2593</v>
      </c>
      <c r="C124" s="199"/>
      <c r="D124" s="197" t="s">
        <v>2647</v>
      </c>
    </row>
    <row r="125" spans="1:4" s="188" customFormat="1" x14ac:dyDescent="0.35">
      <c r="B125" s="204"/>
    </row>
    <row r="126" spans="1:4" s="188" customFormat="1" x14ac:dyDescent="0.35">
      <c r="A126" s="180" t="s">
        <v>2649</v>
      </c>
      <c r="B126" s="202"/>
      <c r="C126" s="178"/>
      <c r="D126" s="178"/>
    </row>
    <row r="127" spans="1:4" s="188" customFormat="1" x14ac:dyDescent="0.35">
      <c r="A127" s="201" t="s">
        <v>2580</v>
      </c>
      <c r="B127" s="203" t="s">
        <v>2581</v>
      </c>
      <c r="C127" s="201" t="s">
        <v>2582</v>
      </c>
      <c r="D127" s="201" t="s">
        <v>2583</v>
      </c>
    </row>
    <row r="128" spans="1:4" s="188" customFormat="1" x14ac:dyDescent="0.35">
      <c r="A128" s="188" t="s">
        <v>2592</v>
      </c>
      <c r="B128" s="205" t="s">
        <v>2593</v>
      </c>
      <c r="C128" s="199"/>
      <c r="D128" s="188" t="s">
        <v>2650</v>
      </c>
    </row>
    <row r="129" spans="1:4" s="188" customFormat="1" x14ac:dyDescent="0.35">
      <c r="A129" s="188" t="s">
        <v>2606</v>
      </c>
      <c r="B129" s="204" t="s">
        <v>2602</v>
      </c>
      <c r="C129" s="213"/>
      <c r="D129" s="188" t="s">
        <v>2651</v>
      </c>
    </row>
    <row r="130" spans="1:4" s="188" customFormat="1" x14ac:dyDescent="0.35">
      <c r="A130" s="188" t="s">
        <v>2608</v>
      </c>
      <c r="B130" s="204" t="s">
        <v>2604</v>
      </c>
      <c r="C130" s="216"/>
      <c r="D130" s="188" t="s">
        <v>2757</v>
      </c>
    </row>
    <row r="131" spans="1:4" s="188" customFormat="1" x14ac:dyDescent="0.35">
      <c r="A131" s="188" t="s">
        <v>2607</v>
      </c>
      <c r="B131" s="204" t="s">
        <v>2603</v>
      </c>
      <c r="C131" s="215"/>
      <c r="D131" s="188" t="s">
        <v>2652</v>
      </c>
    </row>
    <row r="132" spans="1:4" s="188" customFormat="1" x14ac:dyDescent="0.35">
      <c r="A132" s="188" t="s">
        <v>2605</v>
      </c>
      <c r="B132" s="204" t="s">
        <v>2622</v>
      </c>
      <c r="C132" s="214"/>
      <c r="D132" s="188" t="s">
        <v>2653</v>
      </c>
    </row>
    <row r="133" spans="1:4" s="188" customFormat="1" x14ac:dyDescent="0.35">
      <c r="A133" s="188" t="s">
        <v>2585</v>
      </c>
      <c r="B133" s="205" t="s">
        <v>2595</v>
      </c>
      <c r="C133" s="207"/>
      <c r="D133" s="188" t="s">
        <v>2654</v>
      </c>
    </row>
    <row r="134" spans="1:4" s="188" customFormat="1" x14ac:dyDescent="0.35">
      <c r="A134" s="188" t="s">
        <v>2591</v>
      </c>
      <c r="B134" s="205" t="s">
        <v>2596</v>
      </c>
      <c r="C134" s="208"/>
      <c r="D134" s="188" t="s">
        <v>2655</v>
      </c>
    </row>
    <row r="135" spans="1:4" s="188" customFormat="1" x14ac:dyDescent="0.35">
      <c r="A135" s="188" t="s">
        <v>2598</v>
      </c>
      <c r="B135" s="205" t="s">
        <v>2599</v>
      </c>
      <c r="C135" s="209"/>
      <c r="D135" s="188" t="s">
        <v>2656</v>
      </c>
    </row>
    <row r="136" spans="1:4" s="188" customFormat="1" x14ac:dyDescent="0.35">
      <c r="A136" s="188" t="s">
        <v>2590</v>
      </c>
      <c r="B136" s="204" t="s">
        <v>2601</v>
      </c>
      <c r="C136" s="212"/>
      <c r="D136" s="188" t="s">
        <v>2657</v>
      </c>
    </row>
    <row r="137" spans="1:4" s="188" customFormat="1" x14ac:dyDescent="0.35">
      <c r="B137" s="204"/>
      <c r="C137" s="197"/>
    </row>
    <row r="138" spans="1:4" s="188" customFormat="1" x14ac:dyDescent="0.35">
      <c r="A138" s="180" t="s">
        <v>2648</v>
      </c>
      <c r="B138" s="202"/>
      <c r="C138" s="178"/>
      <c r="D138" s="178"/>
    </row>
    <row r="139" spans="1:4" s="188" customFormat="1" x14ac:dyDescent="0.35">
      <c r="A139" s="201" t="s">
        <v>2580</v>
      </c>
      <c r="B139" s="203" t="s">
        <v>2581</v>
      </c>
      <c r="C139" s="201" t="s">
        <v>2582</v>
      </c>
      <c r="D139" s="201" t="s">
        <v>2583</v>
      </c>
    </row>
    <row r="140" spans="1:4" s="188" customFormat="1" x14ac:dyDescent="0.35">
      <c r="A140" s="188" t="s">
        <v>2598</v>
      </c>
      <c r="B140" s="205" t="s">
        <v>2599</v>
      </c>
      <c r="C140" s="209"/>
      <c r="D140" s="188" t="s">
        <v>2775</v>
      </c>
    </row>
    <row r="141" spans="1:4" s="188" customFormat="1" x14ac:dyDescent="0.35">
      <c r="A141" s="188" t="s">
        <v>2605</v>
      </c>
      <c r="B141" s="204" t="s">
        <v>2622</v>
      </c>
      <c r="C141" s="214"/>
      <c r="D141" s="197" t="s">
        <v>2776</v>
      </c>
    </row>
    <row r="142" spans="1:4" s="188" customFormat="1" x14ac:dyDescent="0.35">
      <c r="A142" s="188" t="s">
        <v>2591</v>
      </c>
      <c r="B142" s="205" t="s">
        <v>2596</v>
      </c>
      <c r="C142" s="208"/>
      <c r="D142" s="188" t="s">
        <v>2766</v>
      </c>
    </row>
    <row r="143" spans="1:4" s="188" customFormat="1" x14ac:dyDescent="0.35">
      <c r="A143" s="188" t="s">
        <v>2606</v>
      </c>
      <c r="B143" s="204" t="s">
        <v>2602</v>
      </c>
      <c r="C143" s="213"/>
      <c r="D143" s="188" t="s">
        <v>2767</v>
      </c>
    </row>
    <row r="144" spans="1:4" s="188" customFormat="1" x14ac:dyDescent="0.35">
      <c r="A144" s="188" t="s">
        <v>2592</v>
      </c>
      <c r="B144" s="205" t="s">
        <v>2593</v>
      </c>
      <c r="C144" s="199"/>
      <c r="D144" s="197" t="s">
        <v>2647</v>
      </c>
    </row>
    <row r="145" spans="1:4" s="188" customFormat="1" x14ac:dyDescent="0.35">
      <c r="B145" s="204"/>
      <c r="C145" s="197"/>
    </row>
    <row r="146" spans="1:4" x14ac:dyDescent="0.35">
      <c r="A146" s="180" t="s">
        <v>2584</v>
      </c>
      <c r="B146" s="202"/>
      <c r="C146" s="178"/>
      <c r="D146" s="178"/>
    </row>
    <row r="147" spans="1:4" x14ac:dyDescent="0.35">
      <c r="A147" s="201" t="s">
        <v>2580</v>
      </c>
      <c r="B147" s="203" t="s">
        <v>2581</v>
      </c>
      <c r="C147" s="201" t="s">
        <v>2582</v>
      </c>
      <c r="D147" s="201" t="s">
        <v>2583</v>
      </c>
    </row>
    <row r="148" spans="1:4" x14ac:dyDescent="0.35">
      <c r="A148" s="188" t="s">
        <v>2605</v>
      </c>
      <c r="B148" s="204" t="s">
        <v>2622</v>
      </c>
      <c r="C148" s="214"/>
      <c r="D148" t="s">
        <v>2273</v>
      </c>
    </row>
    <row r="149" spans="1:4" x14ac:dyDescent="0.35">
      <c r="A149" t="s">
        <v>2585</v>
      </c>
      <c r="B149" s="205" t="s">
        <v>2595</v>
      </c>
      <c r="C149" s="207"/>
      <c r="D149" t="s">
        <v>2275</v>
      </c>
    </row>
    <row r="150" spans="1:4" x14ac:dyDescent="0.35">
      <c r="A150" t="s">
        <v>2591</v>
      </c>
      <c r="B150" s="205" t="s">
        <v>2596</v>
      </c>
      <c r="C150" s="208"/>
      <c r="D150" t="s">
        <v>2274</v>
      </c>
    </row>
    <row r="151" spans="1:4" x14ac:dyDescent="0.35">
      <c r="A151" t="s">
        <v>2590</v>
      </c>
      <c r="B151" s="204" t="s">
        <v>2601</v>
      </c>
      <c r="C151" s="210"/>
      <c r="D151" t="s">
        <v>2587</v>
      </c>
    </row>
    <row r="152" spans="1:4" x14ac:dyDescent="0.35">
      <c r="A152" s="188" t="s">
        <v>2606</v>
      </c>
      <c r="B152" s="204" t="s">
        <v>2602</v>
      </c>
      <c r="C152" s="213"/>
      <c r="D152" t="s">
        <v>2588</v>
      </c>
    </row>
    <row r="153" spans="1:4" x14ac:dyDescent="0.35">
      <c r="A153" t="s">
        <v>2592</v>
      </c>
      <c r="B153" s="205" t="s">
        <v>2593</v>
      </c>
      <c r="C153" s="199"/>
      <c r="D153" t="s">
        <v>2276</v>
      </c>
    </row>
    <row r="154" spans="1:4" x14ac:dyDescent="0.35">
      <c r="A154" t="s">
        <v>2598</v>
      </c>
      <c r="B154" s="205" t="s">
        <v>2599</v>
      </c>
      <c r="C154" s="209"/>
      <c r="D154" t="s">
        <v>2597</v>
      </c>
    </row>
    <row r="156" spans="1:4" x14ac:dyDescent="0.35">
      <c r="A156" s="180" t="s">
        <v>2632</v>
      </c>
      <c r="B156" s="202"/>
      <c r="C156" s="178"/>
      <c r="D156" s="178"/>
    </row>
    <row r="157" spans="1:4" x14ac:dyDescent="0.35">
      <c r="A157" s="201" t="s">
        <v>2580</v>
      </c>
      <c r="B157" s="203" t="s">
        <v>2581</v>
      </c>
      <c r="C157" s="201" t="s">
        <v>2582</v>
      </c>
      <c r="D157" s="201" t="s">
        <v>2583</v>
      </c>
    </row>
    <row r="158" spans="1:4" x14ac:dyDescent="0.35">
      <c r="A158" s="188" t="s">
        <v>2591</v>
      </c>
      <c r="B158" s="205" t="s">
        <v>2596</v>
      </c>
      <c r="C158" s="208"/>
      <c r="D158" t="s">
        <v>149</v>
      </c>
    </row>
    <row r="159" spans="1:4" x14ac:dyDescent="0.35">
      <c r="A159" s="188" t="s">
        <v>2579</v>
      </c>
      <c r="B159" s="206" t="s">
        <v>2586</v>
      </c>
      <c r="C159" s="200"/>
      <c r="D159" t="s">
        <v>2634</v>
      </c>
    </row>
    <row r="160" spans="1:4" x14ac:dyDescent="0.35">
      <c r="A160" s="188" t="s">
        <v>2631</v>
      </c>
      <c r="B160" s="204" t="s">
        <v>2625</v>
      </c>
      <c r="C160" s="223"/>
      <c r="D160" t="s">
        <v>2641</v>
      </c>
    </row>
    <row r="161" spans="1:4" x14ac:dyDescent="0.35">
      <c r="A161" s="188" t="s">
        <v>2598</v>
      </c>
      <c r="B161" s="205" t="s">
        <v>2599</v>
      </c>
      <c r="C161" s="209"/>
      <c r="D161" t="s">
        <v>2635</v>
      </c>
    </row>
    <row r="162" spans="1:4" x14ac:dyDescent="0.35">
      <c r="A162" s="188" t="s">
        <v>2607</v>
      </c>
      <c r="B162" s="204" t="s">
        <v>2603</v>
      </c>
      <c r="C162" s="215"/>
      <c r="D162" t="s">
        <v>2636</v>
      </c>
    </row>
    <row r="163" spans="1:4" x14ac:dyDescent="0.35">
      <c r="A163" s="188" t="s">
        <v>2606</v>
      </c>
      <c r="B163" s="204" t="s">
        <v>2602</v>
      </c>
      <c r="C163" s="213"/>
      <c r="D163" t="s">
        <v>2637</v>
      </c>
    </row>
    <row r="164" spans="1:4" x14ac:dyDescent="0.35">
      <c r="A164" s="188" t="s">
        <v>2626</v>
      </c>
      <c r="B164" s="204" t="s">
        <v>2623</v>
      </c>
      <c r="C164" s="222"/>
      <c r="D164" t="s">
        <v>2638</v>
      </c>
    </row>
    <row r="165" spans="1:4" x14ac:dyDescent="0.35">
      <c r="A165" s="188" t="s">
        <v>2592</v>
      </c>
      <c r="B165" s="205" t="s">
        <v>2593</v>
      </c>
      <c r="C165" s="199"/>
      <c r="D165" t="s">
        <v>2642</v>
      </c>
    </row>
    <row r="166" spans="1:4" x14ac:dyDescent="0.35">
      <c r="A166" s="188" t="s">
        <v>2605</v>
      </c>
      <c r="B166" s="204" t="s">
        <v>2622</v>
      </c>
      <c r="C166" s="214"/>
      <c r="D166" t="s">
        <v>2385</v>
      </c>
    </row>
    <row r="167" spans="1:4" x14ac:dyDescent="0.35">
      <c r="A167" s="188" t="s">
        <v>2608</v>
      </c>
      <c r="B167" s="204" t="s">
        <v>2604</v>
      </c>
      <c r="C167" s="216"/>
      <c r="D167" t="s">
        <v>3275</v>
      </c>
    </row>
    <row r="168" spans="1:4" x14ac:dyDescent="0.35">
      <c r="A168" s="188" t="s">
        <v>2585</v>
      </c>
      <c r="B168" s="205" t="s">
        <v>2595</v>
      </c>
      <c r="C168" s="207"/>
      <c r="D168" t="s">
        <v>2633</v>
      </c>
    </row>
    <row r="170" spans="1:4" x14ac:dyDescent="0.35">
      <c r="A170" s="180" t="s">
        <v>2658</v>
      </c>
      <c r="B170" s="202"/>
      <c r="C170" s="178"/>
      <c r="D170" s="178"/>
    </row>
    <row r="171" spans="1:4" x14ac:dyDescent="0.35">
      <c r="A171" s="201" t="s">
        <v>2580</v>
      </c>
      <c r="B171" s="203" t="s">
        <v>2581</v>
      </c>
      <c r="C171" s="201" t="s">
        <v>2582</v>
      </c>
      <c r="D171" s="201" t="s">
        <v>2583</v>
      </c>
    </row>
    <row r="172" spans="1:4" x14ac:dyDescent="0.35">
      <c r="A172" s="188" t="s">
        <v>2585</v>
      </c>
      <c r="B172" s="205" t="s">
        <v>2595</v>
      </c>
      <c r="C172" s="207"/>
      <c r="D172" s="188" t="s">
        <v>2861</v>
      </c>
    </row>
    <row r="173" spans="1:4" x14ac:dyDescent="0.35">
      <c r="A173" s="188" t="s">
        <v>2591</v>
      </c>
      <c r="B173" s="205" t="s">
        <v>2596</v>
      </c>
      <c r="C173" s="208"/>
      <c r="D173" s="188" t="s">
        <v>3175</v>
      </c>
    </row>
    <row r="174" spans="1:4" x14ac:dyDescent="0.35">
      <c r="A174" s="188" t="s">
        <v>2590</v>
      </c>
      <c r="B174" s="204" t="s">
        <v>2601</v>
      </c>
      <c r="C174" s="210"/>
      <c r="D174" s="188" t="s">
        <v>3176</v>
      </c>
    </row>
    <row r="175" spans="1:4" x14ac:dyDescent="0.35">
      <c r="A175" s="188" t="s">
        <v>2627</v>
      </c>
      <c r="B175" s="204" t="s">
        <v>2621</v>
      </c>
      <c r="C175" s="220"/>
      <c r="D175" s="188" t="s">
        <v>3177</v>
      </c>
    </row>
    <row r="176" spans="1:4" x14ac:dyDescent="0.35">
      <c r="A176" s="188" t="s">
        <v>2628</v>
      </c>
      <c r="B176" s="204" t="s">
        <v>2414</v>
      </c>
      <c r="C176" s="219"/>
      <c r="D176" s="188" t="s">
        <v>3178</v>
      </c>
    </row>
    <row r="177" spans="1:4" x14ac:dyDescent="0.35">
      <c r="A177" s="188" t="s">
        <v>2598</v>
      </c>
      <c r="B177" s="205" t="s">
        <v>2599</v>
      </c>
      <c r="C177" s="209"/>
      <c r="D177" s="188" t="s">
        <v>3179</v>
      </c>
    </row>
    <row r="178" spans="1:4" x14ac:dyDescent="0.35">
      <c r="A178" s="188" t="s">
        <v>2607</v>
      </c>
      <c r="B178" s="204" t="s">
        <v>2603</v>
      </c>
      <c r="C178" s="215"/>
      <c r="D178" s="188" t="s">
        <v>3180</v>
      </c>
    </row>
    <row r="179" spans="1:4" x14ac:dyDescent="0.35">
      <c r="A179" s="188" t="s">
        <v>2592</v>
      </c>
      <c r="B179" s="205" t="s">
        <v>2593</v>
      </c>
      <c r="C179" s="199"/>
      <c r="D179" s="188" t="s">
        <v>3181</v>
      </c>
    </row>
    <row r="180" spans="1:4" x14ac:dyDescent="0.35">
      <c r="A180" s="188" t="s">
        <v>2605</v>
      </c>
      <c r="B180" s="204" t="s">
        <v>2622</v>
      </c>
      <c r="C180" s="214"/>
      <c r="D180" s="188" t="s">
        <v>2659</v>
      </c>
    </row>
    <row r="181" spans="1:4" x14ac:dyDescent="0.35">
      <c r="A181" s="188" t="s">
        <v>2630</v>
      </c>
      <c r="B181" s="204" t="s">
        <v>2624</v>
      </c>
      <c r="C181" s="221"/>
      <c r="D181" s="188" t="s">
        <v>3182</v>
      </c>
    </row>
    <row r="182" spans="1:4" x14ac:dyDescent="0.35">
      <c r="A182" s="188" t="s">
        <v>2673</v>
      </c>
      <c r="B182" s="205" t="s">
        <v>2675</v>
      </c>
      <c r="C182" s="225"/>
      <c r="D182" s="188" t="s">
        <v>3183</v>
      </c>
    </row>
    <row r="183" spans="1:4" x14ac:dyDescent="0.35">
      <c r="A183" s="188" t="s">
        <v>2626</v>
      </c>
      <c r="B183" s="204" t="s">
        <v>2623</v>
      </c>
      <c r="C183" s="222"/>
      <c r="D183" s="188" t="s">
        <v>3184</v>
      </c>
    </row>
    <row r="184" spans="1:4" x14ac:dyDescent="0.35">
      <c r="A184" s="188" t="s">
        <v>2579</v>
      </c>
      <c r="B184" s="206" t="s">
        <v>2586</v>
      </c>
      <c r="C184" s="200"/>
      <c r="D184" s="188" t="s">
        <v>2660</v>
      </c>
    </row>
    <row r="185" spans="1:4" x14ac:dyDescent="0.35">
      <c r="A185" s="188" t="s">
        <v>2606</v>
      </c>
      <c r="B185" s="204" t="s">
        <v>2602</v>
      </c>
      <c r="C185" s="213"/>
      <c r="D185" s="188" t="s">
        <v>3185</v>
      </c>
    </row>
    <row r="186" spans="1:4" x14ac:dyDescent="0.35">
      <c r="A186" s="188" t="s">
        <v>2674</v>
      </c>
      <c r="B186" s="205">
        <v>740000</v>
      </c>
      <c r="C186" s="226"/>
      <c r="D186" s="188" t="s">
        <v>3186</v>
      </c>
    </row>
    <row r="187" spans="1:4" x14ac:dyDescent="0.35">
      <c r="A187" s="188" t="s">
        <v>2608</v>
      </c>
      <c r="B187" s="204" t="s">
        <v>2604</v>
      </c>
      <c r="C187" s="216"/>
      <c r="D187" s="188" t="s">
        <v>3187</v>
      </c>
    </row>
    <row r="188" spans="1:4" x14ac:dyDescent="0.35">
      <c r="A188" s="197" t="s">
        <v>2615</v>
      </c>
      <c r="B188" s="217" t="s">
        <v>2614</v>
      </c>
      <c r="C188" s="218"/>
      <c r="D188" s="188" t="s">
        <v>3188</v>
      </c>
    </row>
    <row r="189" spans="1:4" x14ac:dyDescent="0.35">
      <c r="A189" s="188" t="s">
        <v>2631</v>
      </c>
      <c r="B189" s="204" t="s">
        <v>2625</v>
      </c>
      <c r="C189" s="223"/>
      <c r="D189" s="188" t="s">
        <v>3189</v>
      </c>
    </row>
    <row r="190" spans="1:4" x14ac:dyDescent="0.35">
      <c r="A190" s="188" t="s">
        <v>2589</v>
      </c>
      <c r="B190" s="205" t="s">
        <v>2594</v>
      </c>
      <c r="C190" s="211"/>
      <c r="D190" s="188" t="s">
        <v>3190</v>
      </c>
    </row>
    <row r="191" spans="1:4" x14ac:dyDescent="0.35">
      <c r="A191" t="s">
        <v>3202</v>
      </c>
      <c r="B191" s="274" t="s">
        <v>3195</v>
      </c>
      <c r="C191" s="273"/>
      <c r="D191" s="188" t="s">
        <v>3191</v>
      </c>
    </row>
    <row r="192" spans="1:4" x14ac:dyDescent="0.35">
      <c r="A192" s="188" t="s">
        <v>3199</v>
      </c>
      <c r="B192" s="205" t="s">
        <v>3196</v>
      </c>
      <c r="C192" s="275"/>
      <c r="D192" s="188" t="s">
        <v>3192</v>
      </c>
    </row>
    <row r="193" spans="1:4" s="188" customFormat="1" x14ac:dyDescent="0.35">
      <c r="A193" s="188" t="s">
        <v>3200</v>
      </c>
      <c r="B193" s="188" t="s">
        <v>3197</v>
      </c>
      <c r="C193" s="276"/>
      <c r="D193" s="188" t="s">
        <v>3193</v>
      </c>
    </row>
    <row r="194" spans="1:4" s="188" customFormat="1" x14ac:dyDescent="0.35">
      <c r="A194" s="279" t="s">
        <v>3201</v>
      </c>
      <c r="B194" s="278" t="s">
        <v>3198</v>
      </c>
      <c r="C194" s="277"/>
      <c r="D194" s="188" t="s">
        <v>3194</v>
      </c>
    </row>
    <row r="195" spans="1:4" s="188" customFormat="1" x14ac:dyDescent="0.35">
      <c r="B195" s="204"/>
    </row>
    <row r="196" spans="1:4" s="188" customFormat="1" x14ac:dyDescent="0.35">
      <c r="A196" s="180" t="s">
        <v>2661</v>
      </c>
      <c r="B196" s="202"/>
      <c r="C196" s="178"/>
      <c r="D196" s="178"/>
    </row>
    <row r="197" spans="1:4" s="188" customFormat="1" x14ac:dyDescent="0.35">
      <c r="A197" s="201" t="s">
        <v>2580</v>
      </c>
      <c r="B197" s="203" t="s">
        <v>2581</v>
      </c>
      <c r="C197" s="201" t="s">
        <v>2582</v>
      </c>
      <c r="D197" s="201" t="s">
        <v>2583</v>
      </c>
    </row>
    <row r="198" spans="1:4" s="188" customFormat="1" x14ac:dyDescent="0.35">
      <c r="A198" s="188" t="s">
        <v>2592</v>
      </c>
      <c r="B198" s="205" t="s">
        <v>2593</v>
      </c>
      <c r="C198" s="199"/>
      <c r="D198" t="s">
        <v>130</v>
      </c>
    </row>
    <row r="199" spans="1:4" s="188" customFormat="1" x14ac:dyDescent="0.35">
      <c r="A199" s="188" t="s">
        <v>2598</v>
      </c>
      <c r="B199" s="205" t="s">
        <v>2599</v>
      </c>
      <c r="C199" s="209"/>
      <c r="D199" t="s">
        <v>129</v>
      </c>
    </row>
    <row r="200" spans="1:4" s="188" customFormat="1" x14ac:dyDescent="0.35">
      <c r="A200" s="188" t="s">
        <v>2605</v>
      </c>
      <c r="B200" s="204" t="s">
        <v>2622</v>
      </c>
      <c r="C200" s="214"/>
      <c r="D200" t="s">
        <v>128</v>
      </c>
    </row>
    <row r="201" spans="1:4" s="188" customFormat="1" x14ac:dyDescent="0.35">
      <c r="A201" s="188" t="s">
        <v>2606</v>
      </c>
      <c r="B201" s="204" t="s">
        <v>2602</v>
      </c>
      <c r="C201" s="213"/>
      <c r="D201" t="s">
        <v>126</v>
      </c>
    </row>
    <row r="202" spans="1:4" s="188" customFormat="1" x14ac:dyDescent="0.35">
      <c r="A202" s="188" t="s">
        <v>2591</v>
      </c>
      <c r="B202" s="205" t="s">
        <v>2596</v>
      </c>
      <c r="C202" s="208"/>
      <c r="D202" t="s">
        <v>125</v>
      </c>
    </row>
    <row r="203" spans="1:4" s="188" customFormat="1" x14ac:dyDescent="0.35">
      <c r="A203"/>
      <c r="B203" s="204"/>
      <c r="C203"/>
      <c r="D203"/>
    </row>
    <row r="204" spans="1:4" s="188" customFormat="1" x14ac:dyDescent="0.35">
      <c r="A204" s="180" t="s">
        <v>2662</v>
      </c>
      <c r="B204" s="202"/>
      <c r="C204" s="178"/>
      <c r="D204" s="178"/>
    </row>
    <row r="205" spans="1:4" s="188" customFormat="1" x14ac:dyDescent="0.35">
      <c r="A205" s="201" t="s">
        <v>2580</v>
      </c>
      <c r="B205" s="203" t="s">
        <v>2581</v>
      </c>
      <c r="C205" s="201" t="s">
        <v>2582</v>
      </c>
      <c r="D205" s="201" t="s">
        <v>2583</v>
      </c>
    </row>
    <row r="206" spans="1:4" s="188" customFormat="1" x14ac:dyDescent="0.35">
      <c r="A206" s="188" t="s">
        <v>2579</v>
      </c>
      <c r="B206" s="206" t="s">
        <v>2586</v>
      </c>
      <c r="C206" s="200"/>
      <c r="D206" t="s">
        <v>173</v>
      </c>
    </row>
    <row r="207" spans="1:4" s="188" customFormat="1" x14ac:dyDescent="0.35">
      <c r="A207" s="188" t="s">
        <v>2598</v>
      </c>
      <c r="B207" s="205" t="s">
        <v>2599</v>
      </c>
      <c r="C207" s="209"/>
      <c r="D207" t="s">
        <v>294</v>
      </c>
    </row>
    <row r="208" spans="1:4" s="188" customFormat="1" x14ac:dyDescent="0.35">
      <c r="A208" s="188" t="s">
        <v>2585</v>
      </c>
      <c r="B208" s="205" t="s">
        <v>2595</v>
      </c>
      <c r="C208" s="207"/>
      <c r="D208" t="s">
        <v>295</v>
      </c>
    </row>
    <row r="209" spans="1:4" s="188" customFormat="1" x14ac:dyDescent="0.35">
      <c r="A209"/>
      <c r="B209" s="204"/>
      <c r="C209"/>
      <c r="D209"/>
    </row>
    <row r="210" spans="1:4" s="188" customFormat="1" x14ac:dyDescent="0.35">
      <c r="A210" s="180" t="s">
        <v>2703</v>
      </c>
      <c r="B210" s="202"/>
      <c r="C210" s="178"/>
      <c r="D210" s="178"/>
    </row>
    <row r="211" spans="1:4" s="188" customFormat="1" x14ac:dyDescent="0.35">
      <c r="A211" s="201" t="s">
        <v>2580</v>
      </c>
      <c r="B211" s="203" t="s">
        <v>2581</v>
      </c>
      <c r="C211" s="201" t="s">
        <v>2582</v>
      </c>
      <c r="D211" s="201" t="s">
        <v>2583</v>
      </c>
    </row>
    <row r="212" spans="1:4" s="188" customFormat="1" x14ac:dyDescent="0.35">
      <c r="A212" s="188" t="s">
        <v>2590</v>
      </c>
      <c r="B212" s="204" t="s">
        <v>2601</v>
      </c>
      <c r="C212" s="210"/>
      <c r="D212" s="188" t="s">
        <v>2527</v>
      </c>
    </row>
    <row r="213" spans="1:4" s="188" customFormat="1" x14ac:dyDescent="0.35">
      <c r="A213" s="188" t="s">
        <v>2605</v>
      </c>
      <c r="B213" s="204" t="s">
        <v>2622</v>
      </c>
      <c r="C213" s="214"/>
      <c r="D213" s="188" t="s">
        <v>98</v>
      </c>
    </row>
    <row r="214" spans="1:4" s="188" customFormat="1" x14ac:dyDescent="0.35">
      <c r="A214" s="188" t="s">
        <v>2591</v>
      </c>
      <c r="B214" s="205" t="s">
        <v>2596</v>
      </c>
      <c r="C214" s="208"/>
      <c r="D214" s="188" t="s">
        <v>92</v>
      </c>
    </row>
    <row r="215" spans="1:4" s="188" customFormat="1" x14ac:dyDescent="0.35">
      <c r="A215" s="188" t="s">
        <v>2626</v>
      </c>
      <c r="B215" s="204" t="s">
        <v>2623</v>
      </c>
      <c r="C215" s="222"/>
      <c r="D215" s="188" t="s">
        <v>2704</v>
      </c>
    </row>
    <row r="216" spans="1:4" s="188" customFormat="1" x14ac:dyDescent="0.35">
      <c r="A216" s="188" t="s">
        <v>2606</v>
      </c>
      <c r="B216" s="204" t="s">
        <v>2602</v>
      </c>
      <c r="C216" s="213"/>
      <c r="D216" s="188" t="s">
        <v>2705</v>
      </c>
    </row>
    <row r="217" spans="1:4" s="188" customFormat="1" x14ac:dyDescent="0.35">
      <c r="A217" s="188" t="s">
        <v>2598</v>
      </c>
      <c r="B217" s="205" t="s">
        <v>2599</v>
      </c>
      <c r="C217" s="209"/>
      <c r="D217" s="188" t="s">
        <v>103</v>
      </c>
    </row>
    <row r="218" spans="1:4" s="188" customFormat="1" x14ac:dyDescent="0.35">
      <c r="A218" s="188" t="s">
        <v>2607</v>
      </c>
      <c r="B218" s="204" t="s">
        <v>2603</v>
      </c>
      <c r="C218" s="215"/>
      <c r="D218" s="188" t="s">
        <v>102</v>
      </c>
    </row>
    <row r="219" spans="1:4" s="188" customFormat="1" x14ac:dyDescent="0.35">
      <c r="A219" s="188" t="s">
        <v>2592</v>
      </c>
      <c r="B219" s="205" t="s">
        <v>2593</v>
      </c>
      <c r="C219" s="199"/>
      <c r="D219" s="188" t="s">
        <v>101</v>
      </c>
    </row>
    <row r="220" spans="1:4" s="188" customFormat="1" x14ac:dyDescent="0.35">
      <c r="A220" s="188" t="s">
        <v>2585</v>
      </c>
      <c r="B220" s="205" t="s">
        <v>2595</v>
      </c>
      <c r="C220" s="207"/>
      <c r="D220" s="188" t="s">
        <v>100</v>
      </c>
    </row>
    <row r="221" spans="1:4" s="188" customFormat="1" x14ac:dyDescent="0.35">
      <c r="B221" s="204"/>
    </row>
    <row r="222" spans="1:4" s="188" customFormat="1" x14ac:dyDescent="0.35">
      <c r="A222" s="180" t="s">
        <v>2708</v>
      </c>
      <c r="B222" s="202"/>
      <c r="C222" s="178"/>
      <c r="D222" s="178"/>
    </row>
    <row r="223" spans="1:4" s="188" customFormat="1" x14ac:dyDescent="0.35">
      <c r="A223" s="201" t="s">
        <v>2580</v>
      </c>
      <c r="B223" s="203" t="s">
        <v>2581</v>
      </c>
      <c r="C223" s="201" t="s">
        <v>2582</v>
      </c>
      <c r="D223" s="201" t="s">
        <v>2583</v>
      </c>
    </row>
    <row r="224" spans="1:4" s="188" customFormat="1" x14ac:dyDescent="0.35">
      <c r="A224" s="188" t="s">
        <v>2590</v>
      </c>
      <c r="B224" s="204" t="s">
        <v>2601</v>
      </c>
      <c r="C224" s="210"/>
      <c r="D224" s="188" t="s">
        <v>2527</v>
      </c>
    </row>
    <row r="225" spans="1:4" s="188" customFormat="1" x14ac:dyDescent="0.35">
      <c r="A225" s="188" t="s">
        <v>2608</v>
      </c>
      <c r="B225" s="204" t="s">
        <v>2604</v>
      </c>
      <c r="C225" s="216"/>
      <c r="D225" s="188" t="s">
        <v>2664</v>
      </c>
    </row>
    <row r="226" spans="1:4" s="188" customFormat="1" x14ac:dyDescent="0.35">
      <c r="A226" s="188" t="s">
        <v>2598</v>
      </c>
      <c r="B226" s="205" t="s">
        <v>2599</v>
      </c>
      <c r="C226" s="209"/>
      <c r="D226" s="188" t="s">
        <v>97</v>
      </c>
    </row>
    <row r="227" spans="1:4" s="188" customFormat="1" x14ac:dyDescent="0.35">
      <c r="A227" s="188" t="s">
        <v>2605</v>
      </c>
      <c r="B227" s="204" t="s">
        <v>2622</v>
      </c>
      <c r="C227" s="214"/>
      <c r="D227" s="188" t="s">
        <v>98</v>
      </c>
    </row>
    <row r="228" spans="1:4" s="188" customFormat="1" x14ac:dyDescent="0.35">
      <c r="A228" s="188" t="s">
        <v>2591</v>
      </c>
      <c r="B228" s="205" t="s">
        <v>2596</v>
      </c>
      <c r="C228" s="208"/>
      <c r="D228" s="188" t="s">
        <v>92</v>
      </c>
    </row>
    <row r="229" spans="1:4" s="188" customFormat="1" x14ac:dyDescent="0.35">
      <c r="A229" s="188" t="s">
        <v>2606</v>
      </c>
      <c r="B229" s="204" t="s">
        <v>2602</v>
      </c>
      <c r="C229" s="213"/>
      <c r="D229" s="188" t="s">
        <v>2706</v>
      </c>
    </row>
    <row r="230" spans="1:4" s="188" customFormat="1" x14ac:dyDescent="0.35">
      <c r="A230" s="188" t="s">
        <v>2585</v>
      </c>
      <c r="B230" s="205" t="s">
        <v>2595</v>
      </c>
      <c r="C230" s="207"/>
      <c r="D230" s="188" t="s">
        <v>469</v>
      </c>
    </row>
    <row r="231" spans="1:4" x14ac:dyDescent="0.35">
      <c r="A231" s="188" t="s">
        <v>2673</v>
      </c>
      <c r="B231" s="205" t="s">
        <v>2675</v>
      </c>
      <c r="C231" s="225"/>
      <c r="D231" s="188" t="s">
        <v>2672</v>
      </c>
    </row>
    <row r="232" spans="1:4" x14ac:dyDescent="0.35">
      <c r="A232" s="188" t="s">
        <v>2674</v>
      </c>
      <c r="B232" s="205">
        <v>740000</v>
      </c>
      <c r="C232" s="226"/>
      <c r="D232" s="188" t="s">
        <v>2524</v>
      </c>
    </row>
    <row r="233" spans="1:4" x14ac:dyDescent="0.35">
      <c r="A233" s="188" t="s">
        <v>2592</v>
      </c>
      <c r="B233" s="205" t="s">
        <v>2593</v>
      </c>
      <c r="C233" s="199"/>
      <c r="D233" s="188" t="s">
        <v>2707</v>
      </c>
    </row>
    <row r="234" spans="1:4" x14ac:dyDescent="0.35">
      <c r="A234" s="188"/>
      <c r="C234" s="188"/>
      <c r="D234" s="188"/>
    </row>
    <row r="235" spans="1:4" s="188" customFormat="1" x14ac:dyDescent="0.35">
      <c r="A235" s="180" t="s">
        <v>2709</v>
      </c>
      <c r="B235" s="202"/>
      <c r="C235" s="178"/>
      <c r="D235" s="178"/>
    </row>
    <row r="236" spans="1:4" x14ac:dyDescent="0.35">
      <c r="A236" s="201" t="s">
        <v>2580</v>
      </c>
      <c r="B236" s="203" t="s">
        <v>2581</v>
      </c>
      <c r="C236" s="201" t="s">
        <v>2582</v>
      </c>
      <c r="D236" s="201" t="s">
        <v>2583</v>
      </c>
    </row>
    <row r="237" spans="1:4" x14ac:dyDescent="0.35">
      <c r="A237" s="188" t="s">
        <v>2590</v>
      </c>
      <c r="B237" s="204" t="s">
        <v>2601</v>
      </c>
      <c r="C237" s="210"/>
      <c r="D237" s="188" t="s">
        <v>2527</v>
      </c>
    </row>
    <row r="238" spans="1:4" x14ac:dyDescent="0.35">
      <c r="A238" s="188" t="s">
        <v>2585</v>
      </c>
      <c r="B238" s="205" t="s">
        <v>2595</v>
      </c>
      <c r="C238" s="207"/>
      <c r="D238" s="188" t="s">
        <v>469</v>
      </c>
    </row>
    <row r="239" spans="1:4" x14ac:dyDescent="0.35">
      <c r="A239" s="188" t="s">
        <v>2608</v>
      </c>
      <c r="B239" s="204" t="s">
        <v>2604</v>
      </c>
      <c r="C239" s="216"/>
      <c r="D239" s="188" t="s">
        <v>2664</v>
      </c>
    </row>
    <row r="240" spans="1:4" x14ac:dyDescent="0.35">
      <c r="A240" s="188" t="s">
        <v>2598</v>
      </c>
      <c r="B240" s="205" t="s">
        <v>2599</v>
      </c>
      <c r="C240" s="209"/>
      <c r="D240" s="188" t="s">
        <v>97</v>
      </c>
    </row>
    <row r="241" spans="1:4" x14ac:dyDescent="0.35">
      <c r="A241" s="188" t="s">
        <v>2626</v>
      </c>
      <c r="B241" s="204" t="s">
        <v>2623</v>
      </c>
      <c r="C241" s="222"/>
      <c r="D241" s="188" t="s">
        <v>2702</v>
      </c>
    </row>
    <row r="242" spans="1:4" x14ac:dyDescent="0.35">
      <c r="A242" s="188" t="s">
        <v>2673</v>
      </c>
      <c r="B242" s="205" t="s">
        <v>2675</v>
      </c>
      <c r="C242" s="225"/>
      <c r="D242" s="188" t="s">
        <v>2672</v>
      </c>
    </row>
    <row r="243" spans="1:4" x14ac:dyDescent="0.35">
      <c r="A243" s="188" t="s">
        <v>2592</v>
      </c>
      <c r="B243" s="205" t="s">
        <v>2593</v>
      </c>
      <c r="C243" s="199"/>
      <c r="D243" s="188" t="s">
        <v>2707</v>
      </c>
    </row>
    <row r="244" spans="1:4" x14ac:dyDescent="0.35">
      <c r="A244" s="188" t="s">
        <v>2606</v>
      </c>
      <c r="B244" s="204" t="s">
        <v>2602</v>
      </c>
      <c r="C244" s="213"/>
      <c r="D244" s="188" t="s">
        <v>2706</v>
      </c>
    </row>
    <row r="245" spans="1:4" s="188" customFormat="1" x14ac:dyDescent="0.35">
      <c r="A245" s="188" t="s">
        <v>2591</v>
      </c>
      <c r="B245" s="205" t="s">
        <v>2596</v>
      </c>
      <c r="C245" s="208"/>
      <c r="D245" s="188" t="s">
        <v>92</v>
      </c>
    </row>
    <row r="246" spans="1:4" s="188" customFormat="1" x14ac:dyDescent="0.35">
      <c r="A246" s="188" t="s">
        <v>2605</v>
      </c>
      <c r="B246" s="204" t="s">
        <v>2622</v>
      </c>
      <c r="C246" s="214"/>
      <c r="D246" s="188" t="s">
        <v>98</v>
      </c>
    </row>
    <row r="247" spans="1:4" x14ac:dyDescent="0.35">
      <c r="A247" s="188"/>
      <c r="C247" s="188"/>
      <c r="D247" s="188"/>
    </row>
    <row r="248" spans="1:4" x14ac:dyDescent="0.35">
      <c r="A248" s="180" t="s">
        <v>2683</v>
      </c>
      <c r="B248" s="202"/>
      <c r="C248" s="178"/>
      <c r="D248" s="178"/>
    </row>
    <row r="249" spans="1:4" x14ac:dyDescent="0.35">
      <c r="A249" s="201" t="s">
        <v>2580</v>
      </c>
      <c r="B249" s="203" t="s">
        <v>2581</v>
      </c>
      <c r="C249" s="201" t="s">
        <v>2582</v>
      </c>
      <c r="D249" s="201" t="s">
        <v>2583</v>
      </c>
    </row>
    <row r="250" spans="1:4" x14ac:dyDescent="0.35">
      <c r="A250" s="188" t="s">
        <v>2590</v>
      </c>
      <c r="B250" s="204" t="s">
        <v>2601</v>
      </c>
      <c r="C250" s="210"/>
      <c r="D250" s="188" t="s">
        <v>459</v>
      </c>
    </row>
    <row r="251" spans="1:4" s="188" customFormat="1" x14ac:dyDescent="0.35">
      <c r="A251" s="188" t="s">
        <v>2631</v>
      </c>
      <c r="B251" s="204" t="s">
        <v>2625</v>
      </c>
      <c r="C251" s="223"/>
      <c r="D251" t="s">
        <v>2663</v>
      </c>
    </row>
    <row r="252" spans="1:4" x14ac:dyDescent="0.35">
      <c r="A252" s="188" t="s">
        <v>2630</v>
      </c>
      <c r="B252" s="204" t="s">
        <v>2624</v>
      </c>
      <c r="C252" s="221"/>
      <c r="D252" s="188" t="s">
        <v>2526</v>
      </c>
    </row>
    <row r="253" spans="1:4" x14ac:dyDescent="0.35">
      <c r="A253" s="188" t="s">
        <v>2598</v>
      </c>
      <c r="B253" s="205" t="s">
        <v>2599</v>
      </c>
      <c r="C253" s="209"/>
      <c r="D253" t="s">
        <v>97</v>
      </c>
    </row>
    <row r="254" spans="1:4" x14ac:dyDescent="0.35">
      <c r="A254" s="188" t="s">
        <v>2605</v>
      </c>
      <c r="B254" s="204" t="s">
        <v>2622</v>
      </c>
      <c r="C254" s="214"/>
      <c r="D254" t="s">
        <v>2670</v>
      </c>
    </row>
    <row r="255" spans="1:4" x14ac:dyDescent="0.35">
      <c r="A255" s="188" t="s">
        <v>2626</v>
      </c>
      <c r="B255" s="204" t="s">
        <v>2623</v>
      </c>
      <c r="C255" s="222"/>
      <c r="D255" t="s">
        <v>2671</v>
      </c>
    </row>
    <row r="256" spans="1:4" x14ac:dyDescent="0.35">
      <c r="A256" s="188" t="s">
        <v>2579</v>
      </c>
      <c r="B256" s="206" t="s">
        <v>2586</v>
      </c>
      <c r="C256" s="200"/>
      <c r="D256" t="s">
        <v>94</v>
      </c>
    </row>
    <row r="257" spans="1:4" x14ac:dyDescent="0.35">
      <c r="A257" s="188" t="s">
        <v>2607</v>
      </c>
      <c r="B257" s="204" t="s">
        <v>2603</v>
      </c>
      <c r="C257" s="215"/>
      <c r="D257" t="s">
        <v>93</v>
      </c>
    </row>
    <row r="258" spans="1:4" x14ac:dyDescent="0.35">
      <c r="A258" s="188" t="s">
        <v>2592</v>
      </c>
      <c r="B258" s="205" t="s">
        <v>2593</v>
      </c>
      <c r="C258" s="199"/>
      <c r="D258" t="s">
        <v>2720</v>
      </c>
    </row>
    <row r="259" spans="1:4" x14ac:dyDescent="0.35">
      <c r="A259" s="188" t="s">
        <v>2591</v>
      </c>
      <c r="B259" s="205" t="s">
        <v>2596</v>
      </c>
      <c r="C259" s="208"/>
      <c r="D259" t="s">
        <v>92</v>
      </c>
    </row>
    <row r="260" spans="1:4" x14ac:dyDescent="0.35">
      <c r="A260" s="197" t="s">
        <v>2615</v>
      </c>
      <c r="B260" s="217" t="s">
        <v>2614</v>
      </c>
      <c r="C260" s="218"/>
      <c r="D260" t="s">
        <v>466</v>
      </c>
    </row>
    <row r="261" spans="1:4" x14ac:dyDescent="0.35">
      <c r="A261" s="188" t="s">
        <v>2585</v>
      </c>
      <c r="B261" s="205" t="s">
        <v>2595</v>
      </c>
      <c r="C261" s="207"/>
      <c r="D261" t="s">
        <v>469</v>
      </c>
    </row>
    <row r="262" spans="1:4" x14ac:dyDescent="0.35">
      <c r="A262" s="188" t="s">
        <v>2674</v>
      </c>
      <c r="B262" s="205">
        <v>740000</v>
      </c>
      <c r="C262" s="226"/>
      <c r="D262" s="188" t="s">
        <v>2524</v>
      </c>
    </row>
    <row r="263" spans="1:4" x14ac:dyDescent="0.35">
      <c r="A263" s="188"/>
      <c r="B263" s="188"/>
      <c r="C263" s="188"/>
      <c r="D263" s="188"/>
    </row>
    <row r="264" spans="1:4" x14ac:dyDescent="0.35">
      <c r="A264" s="180" t="s">
        <v>2850</v>
      </c>
      <c r="B264" s="202"/>
      <c r="C264" s="178"/>
      <c r="D264" s="178"/>
    </row>
    <row r="265" spans="1:4" x14ac:dyDescent="0.35">
      <c r="A265" s="201" t="s">
        <v>2580</v>
      </c>
      <c r="B265" s="203" t="s">
        <v>2581</v>
      </c>
      <c r="C265" s="201" t="s">
        <v>2582</v>
      </c>
      <c r="D265" s="201" t="s">
        <v>2583</v>
      </c>
    </row>
    <row r="266" spans="1:4" x14ac:dyDescent="0.35">
      <c r="A266" s="188" t="s">
        <v>2590</v>
      </c>
      <c r="B266" s="204" t="s">
        <v>2601</v>
      </c>
      <c r="C266" s="210"/>
      <c r="D266" s="188" t="s">
        <v>2527</v>
      </c>
    </row>
    <row r="267" spans="1:4" x14ac:dyDescent="0.35">
      <c r="A267" s="188" t="s">
        <v>2605</v>
      </c>
      <c r="B267" s="204" t="s">
        <v>2622</v>
      </c>
      <c r="C267" s="214"/>
      <c r="D267" s="188" t="s">
        <v>98</v>
      </c>
    </row>
    <row r="268" spans="1:4" x14ac:dyDescent="0.35">
      <c r="A268" s="188" t="s">
        <v>2608</v>
      </c>
      <c r="B268" s="204" t="s">
        <v>2604</v>
      </c>
      <c r="C268" s="216"/>
      <c r="D268" s="188" t="s">
        <v>2664</v>
      </c>
    </row>
    <row r="269" spans="1:4" x14ac:dyDescent="0.35">
      <c r="A269" s="188" t="s">
        <v>2630</v>
      </c>
      <c r="B269" s="204" t="s">
        <v>2624</v>
      </c>
      <c r="C269" s="221"/>
      <c r="D269" s="188" t="s">
        <v>2526</v>
      </c>
    </row>
    <row r="270" spans="1:4" x14ac:dyDescent="0.35">
      <c r="A270" s="188" t="s">
        <v>2631</v>
      </c>
      <c r="B270" s="204" t="s">
        <v>2625</v>
      </c>
      <c r="C270" s="223"/>
      <c r="D270" s="188" t="s">
        <v>2663</v>
      </c>
    </row>
    <row r="271" spans="1:4" x14ac:dyDescent="0.35">
      <c r="A271" s="188" t="s">
        <v>2598</v>
      </c>
      <c r="B271" s="205" t="s">
        <v>2599</v>
      </c>
      <c r="C271" s="209"/>
      <c r="D271" s="188" t="s">
        <v>97</v>
      </c>
    </row>
    <row r="272" spans="1:4" x14ac:dyDescent="0.35">
      <c r="A272" s="188" t="s">
        <v>2607</v>
      </c>
      <c r="B272" s="204" t="s">
        <v>2603</v>
      </c>
      <c r="C272" s="215"/>
      <c r="D272" s="188" t="s">
        <v>2722</v>
      </c>
    </row>
    <row r="273" spans="1:4" x14ac:dyDescent="0.35">
      <c r="A273" s="188" t="s">
        <v>2585</v>
      </c>
      <c r="B273" s="205" t="s">
        <v>2595</v>
      </c>
      <c r="C273" s="207"/>
      <c r="D273" s="188" t="s">
        <v>2721</v>
      </c>
    </row>
    <row r="274" spans="1:4" x14ac:dyDescent="0.35">
      <c r="A274" s="188" t="s">
        <v>2591</v>
      </c>
      <c r="B274" s="205" t="s">
        <v>2596</v>
      </c>
      <c r="C274" s="208"/>
      <c r="D274" s="188" t="s">
        <v>92</v>
      </c>
    </row>
    <row r="275" spans="1:4" x14ac:dyDescent="0.35">
      <c r="A275" s="188" t="s">
        <v>2592</v>
      </c>
      <c r="B275" s="205" t="s">
        <v>2593</v>
      </c>
      <c r="C275" s="199"/>
      <c r="D275" s="188" t="s">
        <v>2720</v>
      </c>
    </row>
    <row r="276" spans="1:4" x14ac:dyDescent="0.35">
      <c r="A276" s="188" t="s">
        <v>2674</v>
      </c>
      <c r="B276" s="205">
        <v>740000</v>
      </c>
      <c r="C276" s="226"/>
      <c r="D276" s="188"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8" sqref="B8"/>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188" t="s">
        <v>143</v>
      </c>
      <c r="B2" s="188" t="s">
        <v>3051</v>
      </c>
      <c r="C2" s="256" t="s">
        <v>3062</v>
      </c>
    </row>
    <row r="3" spans="1:3" x14ac:dyDescent="0.35">
      <c r="A3" s="188" t="s">
        <v>3509</v>
      </c>
      <c r="B3" s="188" t="s">
        <v>3293</v>
      </c>
    </row>
    <row r="4" spans="1:3" x14ac:dyDescent="0.35">
      <c r="A4" s="457" t="s">
        <v>3514</v>
      </c>
      <c r="B4" s="188" t="s">
        <v>3516</v>
      </c>
    </row>
    <row r="5" spans="1:3" x14ac:dyDescent="0.35">
      <c r="A5" s="457" t="s">
        <v>3515</v>
      </c>
      <c r="B5" s="188" t="s">
        <v>3517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60"/>
      <c r="B1" s="261"/>
      <c r="C1" s="261"/>
      <c r="D1" s="261"/>
      <c r="E1" s="260"/>
    </row>
    <row r="2" spans="1:8" ht="15.5" x14ac:dyDescent="0.35">
      <c r="A2" s="461" t="s">
        <v>504</v>
      </c>
      <c r="B2" s="461"/>
      <c r="C2" s="286"/>
      <c r="D2" s="286"/>
      <c r="E2" s="286"/>
      <c r="F2" s="286"/>
      <c r="G2" s="286"/>
      <c r="H2" s="431" t="s">
        <v>505</v>
      </c>
    </row>
    <row r="3" spans="1:8" ht="15.5" x14ac:dyDescent="0.35">
      <c r="A3" s="286" t="s">
        <v>750</v>
      </c>
      <c r="B3" s="286"/>
      <c r="C3" s="286"/>
      <c r="D3" s="286"/>
      <c r="E3" s="286"/>
      <c r="F3" s="286"/>
      <c r="G3" s="286"/>
      <c r="H3" s="431" t="s">
        <v>3425</v>
      </c>
    </row>
    <row r="4" spans="1:8" x14ac:dyDescent="0.35">
      <c r="A4" s="288"/>
      <c r="B4" s="288"/>
      <c r="C4" s="288"/>
      <c r="D4" s="288"/>
      <c r="E4" s="288"/>
      <c r="F4" s="288"/>
      <c r="G4" s="287"/>
      <c r="H4" s="431" t="s">
        <v>506</v>
      </c>
    </row>
    <row r="5" spans="1:8" x14ac:dyDescent="0.35">
      <c r="A5" s="288"/>
      <c r="B5" s="288"/>
      <c r="C5" s="288"/>
      <c r="D5" s="288"/>
      <c r="E5" s="288"/>
      <c r="F5" s="288"/>
      <c r="G5" s="288"/>
      <c r="H5" s="288"/>
    </row>
    <row r="6" spans="1:8" x14ac:dyDescent="0.35">
      <c r="A6" s="462" t="s">
        <v>507</v>
      </c>
      <c r="B6" s="370" t="s">
        <v>508</v>
      </c>
      <c r="C6" s="370" t="s">
        <v>509</v>
      </c>
      <c r="D6" s="370" t="s">
        <v>510</v>
      </c>
      <c r="E6" s="370" t="s">
        <v>511</v>
      </c>
      <c r="F6" s="370" t="s">
        <v>512</v>
      </c>
      <c r="G6" s="370" t="s">
        <v>513</v>
      </c>
      <c r="H6" s="370" t="s">
        <v>514</v>
      </c>
    </row>
    <row r="7" spans="1:8" ht="15" thickBot="1" x14ac:dyDescent="0.4">
      <c r="A7" s="463"/>
      <c r="B7" s="464" t="s">
        <v>515</v>
      </c>
      <c r="C7" s="465"/>
      <c r="D7" s="465"/>
      <c r="E7" s="465"/>
      <c r="F7" s="465"/>
      <c r="G7" s="465"/>
      <c r="H7" s="466"/>
    </row>
    <row r="8" spans="1:8" ht="15" thickTop="1" x14ac:dyDescent="0.3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3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3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3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3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35">
      <c r="A13" s="375" t="s">
        <v>522</v>
      </c>
      <c r="B13" s="372">
        <v>47127.791655633242</v>
      </c>
      <c r="C13" s="372">
        <v>1.5630179469099901</v>
      </c>
      <c r="D13" s="372">
        <v>0.20796062622860001</v>
      </c>
      <c r="E13" s="376" t="s">
        <v>523</v>
      </c>
      <c r="F13" s="376" t="s">
        <v>523</v>
      </c>
      <c r="G13" s="376" t="s">
        <v>523</v>
      </c>
      <c r="H13" s="376" t="s">
        <v>523</v>
      </c>
    </row>
    <row r="14" spans="1:8" x14ac:dyDescent="0.3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35">
      <c r="A15" s="375" t="s">
        <v>525</v>
      </c>
      <c r="B15" s="372">
        <v>14558.872168514019</v>
      </c>
      <c r="C15" s="372">
        <v>0.26506107425178999</v>
      </c>
      <c r="D15" s="372">
        <v>3.4431093875209998E-2</v>
      </c>
      <c r="E15" s="376" t="s">
        <v>523</v>
      </c>
      <c r="F15" s="376" t="s">
        <v>523</v>
      </c>
      <c r="G15" s="376" t="s">
        <v>523</v>
      </c>
      <c r="H15" s="376" t="s">
        <v>523</v>
      </c>
    </row>
    <row r="16" spans="1:8" x14ac:dyDescent="0.35">
      <c r="A16" s="375" t="s">
        <v>526</v>
      </c>
      <c r="B16" s="372">
        <v>4324.0266958123129</v>
      </c>
      <c r="C16" s="372">
        <v>0.21993490848121999</v>
      </c>
      <c r="D16" s="372">
        <v>3.1755858181610003E-2</v>
      </c>
      <c r="E16" s="376" t="s">
        <v>523</v>
      </c>
      <c r="F16" s="376" t="s">
        <v>523</v>
      </c>
      <c r="G16" s="376" t="s">
        <v>523</v>
      </c>
      <c r="H16" s="376" t="s">
        <v>523</v>
      </c>
    </row>
    <row r="17" spans="1:8" x14ac:dyDescent="0.35">
      <c r="A17" s="375" t="s">
        <v>527</v>
      </c>
      <c r="B17" s="372">
        <v>68062.59585493186</v>
      </c>
      <c r="C17" s="372">
        <v>2.1634295884067098</v>
      </c>
      <c r="D17" s="372">
        <v>0.32207738930322999</v>
      </c>
      <c r="E17" s="376" t="s">
        <v>523</v>
      </c>
      <c r="F17" s="376" t="s">
        <v>523</v>
      </c>
      <c r="G17" s="376" t="s">
        <v>523</v>
      </c>
      <c r="H17" s="376" t="s">
        <v>523</v>
      </c>
    </row>
    <row r="18" spans="1:8" x14ac:dyDescent="0.35">
      <c r="A18" s="375" t="s">
        <v>528</v>
      </c>
      <c r="B18" s="372">
        <v>42643.232056364206</v>
      </c>
      <c r="C18" s="372">
        <v>2.9129032519703002</v>
      </c>
      <c r="D18" s="372">
        <v>0.49111046929190999</v>
      </c>
      <c r="E18" s="376" t="s">
        <v>523</v>
      </c>
      <c r="F18" s="376" t="s">
        <v>523</v>
      </c>
      <c r="G18" s="376" t="s">
        <v>523</v>
      </c>
      <c r="H18" s="376" t="s">
        <v>523</v>
      </c>
    </row>
    <row r="19" spans="1:8" x14ac:dyDescent="0.35">
      <c r="A19" s="375" t="s">
        <v>529</v>
      </c>
      <c r="B19" s="372">
        <v>32687.652624332597</v>
      </c>
      <c r="C19" s="372">
        <v>2.1724960612470801</v>
      </c>
      <c r="D19" s="372">
        <v>0.32965613051379999</v>
      </c>
      <c r="E19" s="376" t="s">
        <v>523</v>
      </c>
      <c r="F19" s="376" t="s">
        <v>523</v>
      </c>
      <c r="G19" s="376" t="s">
        <v>523</v>
      </c>
      <c r="H19" s="376" t="s">
        <v>523</v>
      </c>
    </row>
    <row r="20" spans="1:8" x14ac:dyDescent="0.35">
      <c r="A20" s="375" t="s">
        <v>530</v>
      </c>
      <c r="B20" s="372">
        <v>38327.06069611937</v>
      </c>
      <c r="C20" s="372">
        <v>2.7616536525147199</v>
      </c>
      <c r="D20" s="372">
        <v>0.41262766327205003</v>
      </c>
      <c r="E20" s="376" t="s">
        <v>523</v>
      </c>
      <c r="F20" s="376" t="s">
        <v>523</v>
      </c>
      <c r="G20" s="376" t="s">
        <v>523</v>
      </c>
      <c r="H20" s="376" t="s">
        <v>523</v>
      </c>
    </row>
    <row r="21" spans="1:8" x14ac:dyDescent="0.35">
      <c r="A21" s="378" t="s">
        <v>3383</v>
      </c>
      <c r="B21" s="372">
        <v>515277.79812523432</v>
      </c>
      <c r="C21" s="372">
        <v>55.836948614484129</v>
      </c>
      <c r="D21" s="372">
        <v>7.7533574273759802</v>
      </c>
      <c r="E21" s="376">
        <v>1515.3616266750041</v>
      </c>
      <c r="F21" s="376">
        <v>1044.8381666781022</v>
      </c>
      <c r="G21" s="376">
        <v>120.23413844415886</v>
      </c>
      <c r="H21" s="376">
        <v>1574.0871153371656</v>
      </c>
    </row>
    <row r="22" spans="1:8" x14ac:dyDescent="0.3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3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3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3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3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 thickBot="1" x14ac:dyDescent="0.4">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 thickTop="1" x14ac:dyDescent="0.3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3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3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35">
      <c r="A31" s="375" t="s">
        <v>540</v>
      </c>
      <c r="B31" s="372">
        <v>291.62758231404649</v>
      </c>
      <c r="C31" s="372">
        <v>1.8597887494070001E-2</v>
      </c>
      <c r="D31" s="372">
        <v>2.7004131976500001E-3</v>
      </c>
      <c r="E31" s="376" t="s">
        <v>523</v>
      </c>
      <c r="F31" s="376" t="s">
        <v>523</v>
      </c>
      <c r="G31" s="376" t="s">
        <v>523</v>
      </c>
      <c r="H31" s="376" t="s">
        <v>523</v>
      </c>
    </row>
    <row r="32" spans="1:8" x14ac:dyDescent="0.35">
      <c r="A32" s="377" t="s">
        <v>3384</v>
      </c>
      <c r="B32" s="372">
        <v>225360.31628275706</v>
      </c>
      <c r="C32" s="372">
        <v>4.1196269771152103</v>
      </c>
      <c r="D32" s="372">
        <v>2.5601844175807398</v>
      </c>
      <c r="E32" s="372">
        <v>128.24903986696705</v>
      </c>
      <c r="F32" s="372">
        <v>1403.092346692003</v>
      </c>
      <c r="G32" s="372">
        <v>241.28268231324299</v>
      </c>
      <c r="H32" s="372">
        <v>24.535279992929539</v>
      </c>
    </row>
    <row r="33" spans="1:8" x14ac:dyDescent="0.3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35">
      <c r="A34" s="375" t="s">
        <v>542</v>
      </c>
      <c r="B34" s="372">
        <v>27632.752332089869</v>
      </c>
      <c r="C34" s="372">
        <v>0.48826677857</v>
      </c>
      <c r="D34" s="372">
        <v>0.78160963399831995</v>
      </c>
      <c r="E34" s="376" t="s">
        <v>521</v>
      </c>
      <c r="F34" s="376" t="s">
        <v>521</v>
      </c>
      <c r="G34" s="376" t="s">
        <v>521</v>
      </c>
      <c r="H34" s="376" t="s">
        <v>521</v>
      </c>
    </row>
    <row r="35" spans="1:8" x14ac:dyDescent="0.3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35">
      <c r="A36" s="377" t="s">
        <v>545</v>
      </c>
      <c r="B36" s="372" t="s">
        <v>3282</v>
      </c>
      <c r="C36" s="372">
        <v>2828.7193306107342</v>
      </c>
      <c r="D36" s="372" t="s">
        <v>521</v>
      </c>
      <c r="E36" s="372" t="s">
        <v>521</v>
      </c>
      <c r="F36" s="372" t="s">
        <v>521</v>
      </c>
      <c r="G36" s="372" t="s">
        <v>521</v>
      </c>
      <c r="H36" s="372" t="s">
        <v>521</v>
      </c>
    </row>
    <row r="37" spans="1:8" x14ac:dyDescent="0.35">
      <c r="A37" s="375" t="s">
        <v>547</v>
      </c>
      <c r="B37" s="372" t="s">
        <v>548</v>
      </c>
      <c r="C37" s="372">
        <v>2828.7193306107342</v>
      </c>
      <c r="D37" s="376" t="s">
        <v>521</v>
      </c>
      <c r="E37" s="376" t="s">
        <v>521</v>
      </c>
      <c r="F37" s="376" t="s">
        <v>521</v>
      </c>
      <c r="G37" s="376" t="s">
        <v>521</v>
      </c>
      <c r="H37" s="381" t="s">
        <v>196</v>
      </c>
    </row>
    <row r="38" spans="1:8" x14ac:dyDescent="0.35">
      <c r="A38" s="375" t="s">
        <v>549</v>
      </c>
      <c r="B38" s="372" t="s">
        <v>523</v>
      </c>
      <c r="C38" s="372" t="s">
        <v>523</v>
      </c>
      <c r="D38" s="376" t="s">
        <v>521</v>
      </c>
      <c r="E38" s="376" t="s">
        <v>521</v>
      </c>
      <c r="F38" s="376" t="s">
        <v>521</v>
      </c>
      <c r="G38" s="376" t="s">
        <v>521</v>
      </c>
      <c r="H38" s="376" t="s">
        <v>521</v>
      </c>
    </row>
    <row r="39" spans="1:8" x14ac:dyDescent="0.35">
      <c r="A39" s="375" t="s">
        <v>3385</v>
      </c>
      <c r="B39" s="372" t="s">
        <v>550</v>
      </c>
      <c r="C39" s="372" t="s">
        <v>550</v>
      </c>
      <c r="D39" s="376" t="s">
        <v>521</v>
      </c>
      <c r="E39" s="372" t="s">
        <v>521</v>
      </c>
      <c r="F39" s="372" t="s">
        <v>521</v>
      </c>
      <c r="G39" s="372" t="s">
        <v>521</v>
      </c>
      <c r="H39" s="372" t="s">
        <v>521</v>
      </c>
    </row>
    <row r="40" spans="1:8" x14ac:dyDescent="0.3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35">
      <c r="A41" s="375" t="s">
        <v>552</v>
      </c>
      <c r="B41" s="372">
        <v>12063.700405245312</v>
      </c>
      <c r="C41" s="372">
        <v>1817.0207526802458</v>
      </c>
      <c r="D41" s="372">
        <v>3.5386466609699997E-2</v>
      </c>
      <c r="E41" s="376" t="s">
        <v>523</v>
      </c>
      <c r="F41" s="376" t="s">
        <v>523</v>
      </c>
      <c r="G41" s="376" t="s">
        <v>523</v>
      </c>
      <c r="H41" s="376" t="s">
        <v>523</v>
      </c>
    </row>
    <row r="42" spans="1:8" x14ac:dyDescent="0.35">
      <c r="A42" s="375" t="s">
        <v>553</v>
      </c>
      <c r="B42" s="372">
        <v>25180.686999668131</v>
      </c>
      <c r="C42" s="372">
        <v>6616.1787375014428</v>
      </c>
      <c r="D42" s="381" t="s">
        <v>196</v>
      </c>
      <c r="E42" s="381" t="s">
        <v>196</v>
      </c>
      <c r="F42" s="381" t="s">
        <v>196</v>
      </c>
      <c r="G42" s="376" t="s">
        <v>523</v>
      </c>
      <c r="H42" s="376" t="s">
        <v>523</v>
      </c>
    </row>
    <row r="43" spans="1:8" x14ac:dyDescent="0.35">
      <c r="A43" s="375" t="s">
        <v>554</v>
      </c>
      <c r="B43" s="372" t="s">
        <v>523</v>
      </c>
      <c r="C43" s="372" t="s">
        <v>523</v>
      </c>
      <c r="D43" s="372">
        <v>6.3282485277459999E-2</v>
      </c>
      <c r="E43" s="376" t="s">
        <v>523</v>
      </c>
      <c r="F43" s="376" t="s">
        <v>523</v>
      </c>
      <c r="G43" s="376" t="s">
        <v>523</v>
      </c>
      <c r="H43" s="376" t="s">
        <v>523</v>
      </c>
    </row>
    <row r="44" spans="1:8" x14ac:dyDescent="0.35">
      <c r="A44" s="375" t="s">
        <v>3386</v>
      </c>
      <c r="B44" s="372" t="s">
        <v>550</v>
      </c>
      <c r="C44" s="372" t="s">
        <v>550</v>
      </c>
      <c r="D44" s="372" t="s">
        <v>550</v>
      </c>
      <c r="E44" s="372">
        <v>208.89432174184356</v>
      </c>
      <c r="F44" s="372">
        <v>105.47180460606191</v>
      </c>
      <c r="G44" s="372">
        <v>355.97410702367489</v>
      </c>
      <c r="H44" s="372">
        <v>65.111291475618813</v>
      </c>
    </row>
    <row r="45" spans="1:8" x14ac:dyDescent="0.35">
      <c r="A45" s="382" t="s">
        <v>3283</v>
      </c>
      <c r="B45" s="372" t="s">
        <v>555</v>
      </c>
      <c r="C45" s="381" t="s">
        <v>196</v>
      </c>
      <c r="D45" s="381" t="s">
        <v>196</v>
      </c>
      <c r="E45" s="381" t="s">
        <v>196</v>
      </c>
      <c r="F45" s="381" t="s">
        <v>196</v>
      </c>
      <c r="G45" s="381" t="s">
        <v>196</v>
      </c>
      <c r="H45" s="381" t="s">
        <v>196</v>
      </c>
    </row>
    <row r="46" spans="1:8" x14ac:dyDescent="0.35">
      <c r="A46" s="377" t="s">
        <v>3387</v>
      </c>
      <c r="B46" s="372" t="s">
        <v>523</v>
      </c>
      <c r="C46" s="381" t="s">
        <v>196</v>
      </c>
      <c r="D46" s="381" t="s">
        <v>196</v>
      </c>
      <c r="E46" s="381" t="s">
        <v>196</v>
      </c>
      <c r="F46" s="381" t="s">
        <v>196</v>
      </c>
      <c r="G46" s="381" t="s">
        <v>196</v>
      </c>
      <c r="H46" s="381" t="s">
        <v>196</v>
      </c>
    </row>
    <row r="47" spans="1:8" x14ac:dyDescent="0.35">
      <c r="A47" s="377" t="s">
        <v>556</v>
      </c>
      <c r="B47" s="372" t="s">
        <v>523</v>
      </c>
      <c r="C47" s="381" t="s">
        <v>196</v>
      </c>
      <c r="D47" s="381" t="s">
        <v>196</v>
      </c>
      <c r="E47" s="381" t="s">
        <v>196</v>
      </c>
      <c r="F47" s="381" t="s">
        <v>196</v>
      </c>
      <c r="G47" s="381" t="s">
        <v>196</v>
      </c>
      <c r="H47" s="381" t="s">
        <v>196</v>
      </c>
    </row>
    <row r="48" spans="1:8" x14ac:dyDescent="0.35">
      <c r="A48" s="374" t="s">
        <v>557</v>
      </c>
      <c r="B48" s="372" t="s">
        <v>555</v>
      </c>
      <c r="C48" s="381" t="s">
        <v>196</v>
      </c>
      <c r="D48" s="381" t="s">
        <v>196</v>
      </c>
      <c r="E48" s="381" t="s">
        <v>196</v>
      </c>
      <c r="F48" s="381" t="s">
        <v>196</v>
      </c>
      <c r="G48" s="381" t="s">
        <v>196</v>
      </c>
      <c r="H48" s="381" t="s">
        <v>196</v>
      </c>
    </row>
    <row r="49" spans="1:8" x14ac:dyDescent="0.35">
      <c r="A49" s="382" t="s">
        <v>3284</v>
      </c>
      <c r="B49" s="381" t="s">
        <v>196</v>
      </c>
      <c r="C49" s="381" t="s">
        <v>196</v>
      </c>
      <c r="D49" s="381" t="s">
        <v>196</v>
      </c>
      <c r="E49" s="381" t="s">
        <v>196</v>
      </c>
      <c r="F49" s="381" t="s">
        <v>196</v>
      </c>
      <c r="G49" s="381" t="s">
        <v>196</v>
      </c>
      <c r="H49" s="381" t="s">
        <v>196</v>
      </c>
    </row>
    <row r="50" spans="1:8" x14ac:dyDescent="0.3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35">
      <c r="A51" s="383" t="s">
        <v>559</v>
      </c>
      <c r="B51" s="372">
        <v>60125.445140869939</v>
      </c>
      <c r="C51" s="372" t="s">
        <v>583</v>
      </c>
      <c r="D51" s="372">
        <v>1.9373340798485601</v>
      </c>
      <c r="E51" s="376">
        <v>242.16675998106996</v>
      </c>
      <c r="F51" s="376">
        <v>100.74137215212509</v>
      </c>
      <c r="G51" s="376">
        <v>15.11120582281877</v>
      </c>
      <c r="H51" s="376" t="s">
        <v>548</v>
      </c>
    </row>
    <row r="52" spans="1:8" x14ac:dyDescent="0.3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35">
      <c r="A53" s="374" t="s">
        <v>561</v>
      </c>
      <c r="B53" s="372" t="s">
        <v>523</v>
      </c>
      <c r="C53" s="372" t="s">
        <v>523</v>
      </c>
      <c r="D53" s="372" t="s">
        <v>523</v>
      </c>
      <c r="E53" s="376" t="s">
        <v>523</v>
      </c>
      <c r="F53" s="376" t="s">
        <v>523</v>
      </c>
      <c r="G53" s="376" t="s">
        <v>523</v>
      </c>
      <c r="H53" s="376" t="s">
        <v>548</v>
      </c>
    </row>
    <row r="54" spans="1:8" x14ac:dyDescent="0.35">
      <c r="A54" s="384" t="s">
        <v>3285</v>
      </c>
      <c r="B54" s="372">
        <v>230699.51036740557</v>
      </c>
      <c r="C54" s="381" t="s">
        <v>196</v>
      </c>
      <c r="D54" s="381" t="s">
        <v>196</v>
      </c>
      <c r="E54" s="381" t="s">
        <v>196</v>
      </c>
      <c r="F54" s="381" t="s">
        <v>196</v>
      </c>
      <c r="G54" s="381" t="s">
        <v>196</v>
      </c>
      <c r="H54" s="381" t="s">
        <v>196</v>
      </c>
    </row>
    <row r="55" spans="1:8" x14ac:dyDescent="0.35">
      <c r="A55" s="289" t="s">
        <v>3286</v>
      </c>
      <c r="B55" s="372" t="s">
        <v>583</v>
      </c>
      <c r="C55" s="381" t="s">
        <v>196</v>
      </c>
      <c r="D55" s="381" t="s">
        <v>196</v>
      </c>
      <c r="E55" s="381" t="s">
        <v>196</v>
      </c>
      <c r="F55" s="381" t="s">
        <v>196</v>
      </c>
      <c r="G55" s="381" t="s">
        <v>196</v>
      </c>
      <c r="H55" s="381" t="s">
        <v>196</v>
      </c>
    </row>
    <row r="56" spans="1:8" x14ac:dyDescent="0.35">
      <c r="A56" s="385" t="s">
        <v>562</v>
      </c>
      <c r="B56" s="376" t="s">
        <v>521</v>
      </c>
      <c r="C56" s="381" t="s">
        <v>196</v>
      </c>
      <c r="D56" s="381" t="s">
        <v>196</v>
      </c>
      <c r="E56" s="381" t="s">
        <v>196</v>
      </c>
      <c r="F56" s="381" t="s">
        <v>196</v>
      </c>
      <c r="G56" s="381" t="s">
        <v>196</v>
      </c>
      <c r="H56" s="381" t="s">
        <v>196</v>
      </c>
    </row>
    <row r="57" spans="1:8" x14ac:dyDescent="0.35">
      <c r="A57" s="385" t="s">
        <v>563</v>
      </c>
      <c r="B57" s="376" t="s">
        <v>521</v>
      </c>
      <c r="C57" s="381" t="s">
        <v>196</v>
      </c>
      <c r="D57" s="381" t="s">
        <v>196</v>
      </c>
      <c r="E57" s="381" t="s">
        <v>196</v>
      </c>
      <c r="F57" s="381" t="s">
        <v>196</v>
      </c>
      <c r="G57" s="381" t="s">
        <v>196</v>
      </c>
      <c r="H57" s="381" t="s">
        <v>196</v>
      </c>
    </row>
    <row r="58" spans="1:8" x14ac:dyDescent="0.35">
      <c r="C58" s="6"/>
      <c r="D58" s="6"/>
    </row>
    <row r="59" spans="1:8" x14ac:dyDescent="0.3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3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3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35">
      <c r="A62" s="65" t="s">
        <v>2476</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3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3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35">
      <c r="A65" s="65" t="s">
        <v>3277</v>
      </c>
      <c r="B65" s="66">
        <f>G374</f>
        <v>12713.092056610814</v>
      </c>
      <c r="C65" s="66">
        <f t="shared" ref="C65:D65" si="6">H374</f>
        <v>5.1947039253499999E-3</v>
      </c>
      <c r="D65" s="66">
        <f t="shared" si="6"/>
        <v>1.29867598133739</v>
      </c>
      <c r="E65" s="66"/>
      <c r="F65" s="66"/>
      <c r="G65" s="66"/>
      <c r="H65" s="66"/>
    </row>
    <row r="66" spans="1:10" ht="58" x14ac:dyDescent="0.35">
      <c r="A66" s="4" t="s">
        <v>3278</v>
      </c>
      <c r="B66" s="6"/>
      <c r="C66" s="6"/>
      <c r="D66" s="6"/>
      <c r="E66" s="6"/>
      <c r="F66" s="6"/>
      <c r="G66" s="6"/>
      <c r="H66" s="6"/>
    </row>
    <row r="67" spans="1:10" ht="15" thickBot="1" x14ac:dyDescent="0.4">
      <c r="B67" s="99"/>
      <c r="C67" s="99"/>
      <c r="D67" s="99"/>
      <c r="E67" s="99"/>
      <c r="F67" s="99"/>
      <c r="G67" s="99"/>
      <c r="H67" s="99"/>
    </row>
    <row r="68" spans="1:10" ht="15.5" x14ac:dyDescent="0.35">
      <c r="A68" s="467" t="s">
        <v>565</v>
      </c>
      <c r="B68" s="468"/>
      <c r="C68" s="290"/>
      <c r="D68" s="290"/>
      <c r="E68" s="290"/>
      <c r="F68" s="290"/>
      <c r="G68" s="290"/>
      <c r="H68" s="290"/>
      <c r="I68" s="69"/>
      <c r="J68" s="432" t="s">
        <v>505</v>
      </c>
    </row>
    <row r="69" spans="1:10" ht="15.5" x14ac:dyDescent="0.35">
      <c r="A69" s="291" t="s">
        <v>566</v>
      </c>
      <c r="B69" s="292"/>
      <c r="C69" s="293"/>
      <c r="D69" s="293"/>
      <c r="E69" s="293"/>
      <c r="F69" s="293"/>
      <c r="G69" s="293"/>
      <c r="H69" s="293"/>
      <c r="I69" s="69"/>
      <c r="J69" s="432" t="s">
        <v>3425</v>
      </c>
    </row>
    <row r="70" spans="1:10" ht="15.5" x14ac:dyDescent="0.35">
      <c r="A70" s="63"/>
      <c r="B70" s="67"/>
      <c r="C70" s="68"/>
      <c r="D70" s="68"/>
      <c r="E70" s="68"/>
      <c r="F70" s="68"/>
      <c r="G70" s="68"/>
      <c r="H70" s="64"/>
      <c r="I70" s="69"/>
      <c r="J70" s="432" t="s">
        <v>506</v>
      </c>
    </row>
    <row r="71" spans="1:10" x14ac:dyDescent="0.35">
      <c r="A71" s="469" t="s">
        <v>507</v>
      </c>
      <c r="B71" s="472" t="s">
        <v>567</v>
      </c>
      <c r="C71" s="473"/>
      <c r="D71" s="472" t="s">
        <v>568</v>
      </c>
      <c r="E71" s="474"/>
      <c r="F71" s="475"/>
      <c r="G71" s="472" t="s">
        <v>569</v>
      </c>
      <c r="H71" s="476"/>
      <c r="I71" s="476"/>
      <c r="J71" s="473"/>
    </row>
    <row r="72" spans="1:10" x14ac:dyDescent="0.35">
      <c r="A72" s="470"/>
      <c r="B72" s="477" t="s">
        <v>570</v>
      </c>
      <c r="C72" s="478"/>
      <c r="D72" s="481" t="s">
        <v>571</v>
      </c>
      <c r="E72" s="477" t="s">
        <v>509</v>
      </c>
      <c r="F72" s="478" t="s">
        <v>510</v>
      </c>
      <c r="G72" s="481" t="s">
        <v>572</v>
      </c>
      <c r="H72" s="481" t="s">
        <v>509</v>
      </c>
      <c r="I72" s="481" t="s">
        <v>510</v>
      </c>
      <c r="J72" s="366" t="s">
        <v>508</v>
      </c>
    </row>
    <row r="73" spans="1:10" x14ac:dyDescent="0.35">
      <c r="A73" s="470"/>
      <c r="B73" s="479"/>
      <c r="C73" s="480"/>
      <c r="D73" s="482"/>
      <c r="E73" s="479"/>
      <c r="F73" s="480"/>
      <c r="G73" s="483"/>
      <c r="H73" s="482"/>
      <c r="I73" s="482"/>
      <c r="J73" s="366" t="s">
        <v>573</v>
      </c>
    </row>
    <row r="74" spans="1:10" ht="15" thickBot="1" x14ac:dyDescent="0.4">
      <c r="A74" s="471"/>
      <c r="B74" s="369" t="s">
        <v>574</v>
      </c>
      <c r="C74" s="70" t="s">
        <v>575</v>
      </c>
      <c r="D74" s="70" t="s">
        <v>576</v>
      </c>
      <c r="E74" s="489" t="s">
        <v>577</v>
      </c>
      <c r="F74" s="490"/>
      <c r="G74" s="489" t="s">
        <v>515</v>
      </c>
      <c r="H74" s="487"/>
      <c r="I74" s="487"/>
      <c r="J74" s="488"/>
    </row>
    <row r="75" spans="1:10" ht="15" thickTop="1" x14ac:dyDescent="0.3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3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3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3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35">
      <c r="A79" s="387" t="s">
        <v>3388</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35">
      <c r="A80" s="387" t="s">
        <v>3389</v>
      </c>
      <c r="B80" s="386" t="s">
        <v>550</v>
      </c>
      <c r="C80" s="386" t="s">
        <v>579</v>
      </c>
      <c r="D80" s="386" t="s">
        <v>550</v>
      </c>
      <c r="E80" s="386" t="s">
        <v>550</v>
      </c>
      <c r="F80" s="386" t="s">
        <v>550</v>
      </c>
      <c r="G80" s="386" t="s">
        <v>550</v>
      </c>
      <c r="H80" s="386" t="s">
        <v>550</v>
      </c>
      <c r="I80" s="386" t="s">
        <v>550</v>
      </c>
      <c r="J80" s="386" t="s">
        <v>550</v>
      </c>
    </row>
    <row r="81" spans="1:10" x14ac:dyDescent="0.35">
      <c r="A81" s="387" t="s">
        <v>3390</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3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3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3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3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35">
      <c r="A86" s="389" t="s">
        <v>3388</v>
      </c>
      <c r="B86" s="386">
        <v>52888.087323471489</v>
      </c>
      <c r="C86" s="386" t="s">
        <v>579</v>
      </c>
      <c r="D86" s="386">
        <v>8.7168534553273496</v>
      </c>
      <c r="E86" s="386" t="s">
        <v>3287</v>
      </c>
      <c r="F86" s="386" t="s">
        <v>3287</v>
      </c>
      <c r="G86" s="386">
        <v>461.01770673125719</v>
      </c>
      <c r="H86" s="386" t="s">
        <v>3287</v>
      </c>
      <c r="I86" s="386" t="s">
        <v>3287</v>
      </c>
      <c r="J86" s="386" t="s">
        <v>583</v>
      </c>
    </row>
    <row r="87" spans="1:10" x14ac:dyDescent="0.35">
      <c r="A87" s="389" t="s">
        <v>3389</v>
      </c>
      <c r="B87" s="386" t="s">
        <v>550</v>
      </c>
      <c r="C87" s="386" t="s">
        <v>579</v>
      </c>
      <c r="D87" s="386" t="s">
        <v>550</v>
      </c>
      <c r="E87" s="386" t="s">
        <v>550</v>
      </c>
      <c r="F87" s="386" t="s">
        <v>550</v>
      </c>
      <c r="G87" s="386" t="s">
        <v>550</v>
      </c>
      <c r="H87" s="386" t="s">
        <v>550</v>
      </c>
      <c r="I87" s="386" t="s">
        <v>550</v>
      </c>
      <c r="J87" s="386" t="s">
        <v>550</v>
      </c>
    </row>
    <row r="88" spans="1:10" x14ac:dyDescent="0.35">
      <c r="A88" s="389" t="s">
        <v>3390</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35">
      <c r="A89" s="390" t="s">
        <v>3391</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3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3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3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35">
      <c r="A93" s="389" t="s">
        <v>3388</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35">
      <c r="A94" s="389" t="s">
        <v>3389</v>
      </c>
      <c r="B94" s="386" t="s">
        <v>550</v>
      </c>
      <c r="C94" s="386" t="s">
        <v>579</v>
      </c>
      <c r="D94" s="386" t="s">
        <v>550</v>
      </c>
      <c r="E94" s="386" t="s">
        <v>550</v>
      </c>
      <c r="F94" s="386" t="s">
        <v>550</v>
      </c>
      <c r="G94" s="386" t="s">
        <v>550</v>
      </c>
      <c r="H94" s="386" t="s">
        <v>550</v>
      </c>
      <c r="I94" s="386" t="s">
        <v>550</v>
      </c>
      <c r="J94" s="386" t="s">
        <v>550</v>
      </c>
    </row>
    <row r="95" spans="1:10" x14ac:dyDescent="0.35">
      <c r="A95" s="389" t="s">
        <v>3390</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3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3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3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3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3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35">
      <c r="A101" s="392" t="s">
        <v>590</v>
      </c>
      <c r="B101" s="376" t="s">
        <v>550</v>
      </c>
      <c r="C101" s="386" t="s">
        <v>579</v>
      </c>
      <c r="D101" s="386" t="s">
        <v>550</v>
      </c>
      <c r="E101" s="386" t="s">
        <v>550</v>
      </c>
      <c r="F101" s="386" t="s">
        <v>550</v>
      </c>
      <c r="G101" s="376" t="s">
        <v>550</v>
      </c>
      <c r="H101" s="376" t="s">
        <v>550</v>
      </c>
      <c r="I101" s="376" t="s">
        <v>550</v>
      </c>
      <c r="J101" s="376" t="s">
        <v>550</v>
      </c>
    </row>
    <row r="102" spans="1:10" x14ac:dyDescent="0.3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35">
      <c r="A103" s="391" t="s">
        <v>591</v>
      </c>
      <c r="B103" s="386" t="s">
        <v>3288</v>
      </c>
      <c r="C103" s="386" t="s">
        <v>579</v>
      </c>
      <c r="D103" s="381" t="s">
        <v>196</v>
      </c>
      <c r="E103" s="381" t="s">
        <v>196</v>
      </c>
      <c r="F103" s="381" t="s">
        <v>196</v>
      </c>
      <c r="G103" s="386" t="s">
        <v>3288</v>
      </c>
      <c r="H103" s="386" t="s">
        <v>595</v>
      </c>
      <c r="I103" s="386" t="s">
        <v>595</v>
      </c>
      <c r="J103" s="386" t="s">
        <v>583</v>
      </c>
    </row>
    <row r="104" spans="1:10" x14ac:dyDescent="0.35">
      <c r="A104" s="392" t="s">
        <v>586</v>
      </c>
      <c r="B104" s="376" t="s">
        <v>523</v>
      </c>
      <c r="C104" s="386" t="s">
        <v>579</v>
      </c>
      <c r="D104" s="386" t="s">
        <v>555</v>
      </c>
      <c r="E104" s="386" t="s">
        <v>523</v>
      </c>
      <c r="F104" s="386" t="s">
        <v>523</v>
      </c>
      <c r="G104" s="376" t="s">
        <v>523</v>
      </c>
      <c r="H104" s="376" t="s">
        <v>523</v>
      </c>
      <c r="I104" s="376" t="s">
        <v>523</v>
      </c>
      <c r="J104" s="376" t="s">
        <v>521</v>
      </c>
    </row>
    <row r="105" spans="1:10" x14ac:dyDescent="0.35">
      <c r="A105" s="392" t="s">
        <v>587</v>
      </c>
      <c r="B105" s="376" t="s">
        <v>523</v>
      </c>
      <c r="C105" s="386" t="s">
        <v>579</v>
      </c>
      <c r="D105" s="386" t="s">
        <v>555</v>
      </c>
      <c r="E105" s="386" t="s">
        <v>523</v>
      </c>
      <c r="F105" s="386" t="s">
        <v>523</v>
      </c>
      <c r="G105" s="376" t="s">
        <v>523</v>
      </c>
      <c r="H105" s="376" t="s">
        <v>523</v>
      </c>
      <c r="I105" s="376" t="s">
        <v>523</v>
      </c>
      <c r="J105" s="376" t="s">
        <v>521</v>
      </c>
    </row>
    <row r="106" spans="1:10" x14ac:dyDescent="0.35">
      <c r="A106" s="392" t="s">
        <v>588</v>
      </c>
      <c r="B106" s="376" t="s">
        <v>523</v>
      </c>
      <c r="C106" s="386" t="s">
        <v>579</v>
      </c>
      <c r="D106" s="386" t="s">
        <v>555</v>
      </c>
      <c r="E106" s="386" t="s">
        <v>523</v>
      </c>
      <c r="F106" s="386" t="s">
        <v>523</v>
      </c>
      <c r="G106" s="376" t="s">
        <v>523</v>
      </c>
      <c r="H106" s="376" t="s">
        <v>523</v>
      </c>
      <c r="I106" s="376" t="s">
        <v>523</v>
      </c>
      <c r="J106" s="376" t="s">
        <v>521</v>
      </c>
    </row>
    <row r="107" spans="1:10" x14ac:dyDescent="0.35">
      <c r="A107" s="392" t="s">
        <v>589</v>
      </c>
      <c r="B107" s="376" t="s">
        <v>523</v>
      </c>
      <c r="C107" s="386" t="s">
        <v>579</v>
      </c>
      <c r="D107" s="386" t="s">
        <v>555</v>
      </c>
      <c r="E107" s="386" t="s">
        <v>523</v>
      </c>
      <c r="F107" s="386" t="s">
        <v>523</v>
      </c>
      <c r="G107" s="376" t="s">
        <v>523</v>
      </c>
      <c r="H107" s="376" t="s">
        <v>523</v>
      </c>
      <c r="I107" s="376" t="s">
        <v>523</v>
      </c>
      <c r="J107" s="376" t="s">
        <v>521</v>
      </c>
    </row>
    <row r="108" spans="1:10" x14ac:dyDescent="0.35">
      <c r="A108" s="392" t="s">
        <v>590</v>
      </c>
      <c r="B108" s="376" t="s">
        <v>550</v>
      </c>
      <c r="C108" s="386" t="s">
        <v>579</v>
      </c>
      <c r="D108" s="386" t="s">
        <v>550</v>
      </c>
      <c r="E108" s="386" t="s">
        <v>550</v>
      </c>
      <c r="F108" s="386" t="s">
        <v>550</v>
      </c>
      <c r="G108" s="376" t="s">
        <v>550</v>
      </c>
      <c r="H108" s="376" t="s">
        <v>550</v>
      </c>
      <c r="I108" s="376" t="s">
        <v>550</v>
      </c>
      <c r="J108" s="376" t="s">
        <v>550</v>
      </c>
    </row>
    <row r="109" spans="1:10" x14ac:dyDescent="0.35">
      <c r="A109" s="392" t="s">
        <v>97</v>
      </c>
      <c r="B109" s="376" t="s">
        <v>523</v>
      </c>
      <c r="C109" s="386" t="s">
        <v>579</v>
      </c>
      <c r="D109" s="386" t="s">
        <v>555</v>
      </c>
      <c r="E109" s="386" t="s">
        <v>523</v>
      </c>
      <c r="F109" s="386" t="s">
        <v>523</v>
      </c>
      <c r="G109" s="376" t="s">
        <v>523</v>
      </c>
      <c r="H109" s="376" t="s">
        <v>523</v>
      </c>
      <c r="I109" s="376" t="s">
        <v>523</v>
      </c>
      <c r="J109" s="376" t="s">
        <v>521</v>
      </c>
    </row>
    <row r="110" spans="1:10" x14ac:dyDescent="0.35">
      <c r="A110" s="391" t="s">
        <v>592</v>
      </c>
      <c r="B110" s="386" t="s">
        <v>3288</v>
      </c>
      <c r="C110" s="386" t="s">
        <v>579</v>
      </c>
      <c r="D110" s="381" t="s">
        <v>196</v>
      </c>
      <c r="E110" s="381" t="s">
        <v>196</v>
      </c>
      <c r="F110" s="381" t="s">
        <v>196</v>
      </c>
      <c r="G110" s="386" t="s">
        <v>595</v>
      </c>
      <c r="H110" s="386" t="s">
        <v>3288</v>
      </c>
      <c r="I110" s="386" t="s">
        <v>595</v>
      </c>
      <c r="J110" s="386" t="s">
        <v>583</v>
      </c>
    </row>
    <row r="111" spans="1:10" x14ac:dyDescent="0.35">
      <c r="A111" s="392" t="s">
        <v>586</v>
      </c>
      <c r="B111" s="376" t="s">
        <v>523</v>
      </c>
      <c r="C111" s="386" t="s">
        <v>579</v>
      </c>
      <c r="D111" s="386" t="s">
        <v>555</v>
      </c>
      <c r="E111" s="386" t="s">
        <v>523</v>
      </c>
      <c r="F111" s="386" t="s">
        <v>523</v>
      </c>
      <c r="G111" s="376" t="s">
        <v>523</v>
      </c>
      <c r="H111" s="376" t="s">
        <v>523</v>
      </c>
      <c r="I111" s="376" t="s">
        <v>523</v>
      </c>
      <c r="J111" s="376" t="s">
        <v>521</v>
      </c>
    </row>
    <row r="112" spans="1:10" x14ac:dyDescent="0.35">
      <c r="A112" s="392" t="s">
        <v>587</v>
      </c>
      <c r="B112" s="376" t="s">
        <v>523</v>
      </c>
      <c r="C112" s="386" t="s">
        <v>579</v>
      </c>
      <c r="D112" s="386" t="s">
        <v>555</v>
      </c>
      <c r="E112" s="386" t="s">
        <v>523</v>
      </c>
      <c r="F112" s="386" t="s">
        <v>523</v>
      </c>
      <c r="G112" s="376" t="s">
        <v>523</v>
      </c>
      <c r="H112" s="376" t="s">
        <v>523</v>
      </c>
      <c r="I112" s="376" t="s">
        <v>523</v>
      </c>
      <c r="J112" s="376" t="s">
        <v>521</v>
      </c>
    </row>
    <row r="113" spans="1:10" x14ac:dyDescent="0.35">
      <c r="A113" s="392" t="s">
        <v>588</v>
      </c>
      <c r="B113" s="376" t="s">
        <v>523</v>
      </c>
      <c r="C113" s="386" t="s">
        <v>579</v>
      </c>
      <c r="D113" s="386" t="s">
        <v>555</v>
      </c>
      <c r="E113" s="386" t="s">
        <v>523</v>
      </c>
      <c r="F113" s="386" t="s">
        <v>523</v>
      </c>
      <c r="G113" s="376" t="s">
        <v>523</v>
      </c>
      <c r="H113" s="376" t="s">
        <v>523</v>
      </c>
      <c r="I113" s="376" t="s">
        <v>523</v>
      </c>
      <c r="J113" s="376" t="s">
        <v>521</v>
      </c>
    </row>
    <row r="114" spans="1:10" x14ac:dyDescent="0.35">
      <c r="A114" s="392" t="s">
        <v>589</v>
      </c>
      <c r="B114" s="376" t="s">
        <v>523</v>
      </c>
      <c r="C114" s="386" t="s">
        <v>579</v>
      </c>
      <c r="D114" s="386" t="s">
        <v>555</v>
      </c>
      <c r="E114" s="386" t="s">
        <v>523</v>
      </c>
      <c r="F114" s="386" t="s">
        <v>523</v>
      </c>
      <c r="G114" s="376" t="s">
        <v>523</v>
      </c>
      <c r="H114" s="376" t="s">
        <v>523</v>
      </c>
      <c r="I114" s="376" t="s">
        <v>523</v>
      </c>
      <c r="J114" s="376" t="s">
        <v>521</v>
      </c>
    </row>
    <row r="115" spans="1:10" x14ac:dyDescent="0.35">
      <c r="A115" s="392" t="s">
        <v>590</v>
      </c>
      <c r="B115" s="376" t="s">
        <v>550</v>
      </c>
      <c r="C115" s="386" t="s">
        <v>579</v>
      </c>
      <c r="D115" s="386" t="s">
        <v>550</v>
      </c>
      <c r="E115" s="386" t="s">
        <v>550</v>
      </c>
      <c r="F115" s="386" t="s">
        <v>550</v>
      </c>
      <c r="G115" s="376" t="s">
        <v>550</v>
      </c>
      <c r="H115" s="376" t="s">
        <v>550</v>
      </c>
      <c r="I115" s="376" t="s">
        <v>550</v>
      </c>
      <c r="J115" s="376" t="s">
        <v>550</v>
      </c>
    </row>
    <row r="116" spans="1:10" x14ac:dyDescent="0.35">
      <c r="A116" s="392" t="s">
        <v>97</v>
      </c>
      <c r="B116" s="376" t="s">
        <v>523</v>
      </c>
      <c r="C116" s="386" t="s">
        <v>579</v>
      </c>
      <c r="D116" s="386" t="s">
        <v>555</v>
      </c>
      <c r="E116" s="386" t="s">
        <v>523</v>
      </c>
      <c r="F116" s="386" t="s">
        <v>523</v>
      </c>
      <c r="G116" s="376" t="s">
        <v>523</v>
      </c>
      <c r="H116" s="376" t="s">
        <v>523</v>
      </c>
      <c r="I116" s="376" t="s">
        <v>523</v>
      </c>
      <c r="J116" s="376" t="s">
        <v>521</v>
      </c>
    </row>
    <row r="117" spans="1:10" x14ac:dyDescent="0.3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3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3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3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35">
      <c r="A121" s="389" t="s">
        <v>3388</v>
      </c>
      <c r="B121" s="376" t="s">
        <v>550</v>
      </c>
      <c r="C121" s="386" t="s">
        <v>579</v>
      </c>
      <c r="D121" s="386" t="s">
        <v>550</v>
      </c>
      <c r="E121" s="386" t="s">
        <v>550</v>
      </c>
      <c r="F121" s="386" t="s">
        <v>550</v>
      </c>
      <c r="G121" s="376" t="s">
        <v>550</v>
      </c>
      <c r="H121" s="376" t="s">
        <v>550</v>
      </c>
      <c r="I121" s="376" t="s">
        <v>550</v>
      </c>
      <c r="J121" s="376" t="s">
        <v>550</v>
      </c>
    </row>
    <row r="122" spans="1:10" x14ac:dyDescent="0.35">
      <c r="A122" s="389" t="s">
        <v>3389</v>
      </c>
      <c r="B122" s="376" t="s">
        <v>550</v>
      </c>
      <c r="C122" s="386" t="s">
        <v>579</v>
      </c>
      <c r="D122" s="386" t="s">
        <v>550</v>
      </c>
      <c r="E122" s="386" t="s">
        <v>550</v>
      </c>
      <c r="F122" s="386" t="s">
        <v>550</v>
      </c>
      <c r="G122" s="376" t="s">
        <v>550</v>
      </c>
      <c r="H122" s="376" t="s">
        <v>550</v>
      </c>
      <c r="I122" s="376" t="s">
        <v>550</v>
      </c>
      <c r="J122" s="376" t="s">
        <v>550</v>
      </c>
    </row>
    <row r="123" spans="1:10" x14ac:dyDescent="0.35">
      <c r="A123" s="389" t="s">
        <v>3390</v>
      </c>
      <c r="B123" s="376" t="s">
        <v>523</v>
      </c>
      <c r="C123" s="386" t="s">
        <v>579</v>
      </c>
      <c r="D123" s="386" t="s">
        <v>555</v>
      </c>
      <c r="E123" s="386" t="s">
        <v>523</v>
      </c>
      <c r="F123" s="386" t="s">
        <v>523</v>
      </c>
      <c r="G123" s="376" t="s">
        <v>523</v>
      </c>
      <c r="H123" s="376" t="s">
        <v>523</v>
      </c>
      <c r="I123" s="376" t="s">
        <v>523</v>
      </c>
      <c r="J123" s="376" t="s">
        <v>521</v>
      </c>
    </row>
    <row r="124" spans="1:10" x14ac:dyDescent="0.35">
      <c r="A124" s="394" t="s">
        <v>3392</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3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3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3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35">
      <c r="A128" s="387" t="s">
        <v>3388</v>
      </c>
      <c r="B128" s="386" t="s">
        <v>550</v>
      </c>
      <c r="C128" s="386" t="s">
        <v>579</v>
      </c>
      <c r="D128" s="386" t="s">
        <v>550</v>
      </c>
      <c r="E128" s="386" t="s">
        <v>550</v>
      </c>
      <c r="F128" s="386" t="s">
        <v>550</v>
      </c>
      <c r="G128" s="386" t="s">
        <v>550</v>
      </c>
      <c r="H128" s="386" t="s">
        <v>550</v>
      </c>
      <c r="I128" s="386" t="s">
        <v>550</v>
      </c>
      <c r="J128" s="386" t="s">
        <v>550</v>
      </c>
    </row>
    <row r="129" spans="1:10" x14ac:dyDescent="0.35">
      <c r="A129" s="387" t="s">
        <v>3389</v>
      </c>
      <c r="B129" s="386" t="s">
        <v>550</v>
      </c>
      <c r="C129" s="386" t="s">
        <v>579</v>
      </c>
      <c r="D129" s="386" t="s">
        <v>550</v>
      </c>
      <c r="E129" s="386" t="s">
        <v>550</v>
      </c>
      <c r="F129" s="386" t="s">
        <v>550</v>
      </c>
      <c r="G129" s="386" t="s">
        <v>550</v>
      </c>
      <c r="H129" s="386" t="s">
        <v>550</v>
      </c>
      <c r="I129" s="386" t="s">
        <v>550</v>
      </c>
      <c r="J129" s="386" t="s">
        <v>550</v>
      </c>
    </row>
    <row r="130" spans="1:10" x14ac:dyDescent="0.35">
      <c r="A130" s="387" t="s">
        <v>3390</v>
      </c>
      <c r="B130" s="386" t="s">
        <v>523</v>
      </c>
      <c r="C130" s="386" t="s">
        <v>579</v>
      </c>
      <c r="D130" s="386" t="s">
        <v>555</v>
      </c>
      <c r="E130" s="386" t="s">
        <v>523</v>
      </c>
      <c r="F130" s="386" t="s">
        <v>523</v>
      </c>
      <c r="G130" s="386" t="s">
        <v>523</v>
      </c>
      <c r="H130" s="386" t="s">
        <v>523</v>
      </c>
      <c r="I130" s="386" t="s">
        <v>523</v>
      </c>
      <c r="J130" s="386" t="s">
        <v>521</v>
      </c>
    </row>
    <row r="131" spans="1:10" x14ac:dyDescent="0.3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3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3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3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35">
      <c r="A135" s="392" t="s">
        <v>589</v>
      </c>
      <c r="B135" s="376" t="s">
        <v>550</v>
      </c>
      <c r="C135" s="386" t="s">
        <v>579</v>
      </c>
      <c r="D135" s="386" t="s">
        <v>550</v>
      </c>
      <c r="E135" s="386" t="s">
        <v>550</v>
      </c>
      <c r="F135" s="386" t="s">
        <v>550</v>
      </c>
      <c r="G135" s="376" t="s">
        <v>550</v>
      </c>
      <c r="H135" s="376" t="s">
        <v>550</v>
      </c>
      <c r="I135" s="376" t="s">
        <v>550</v>
      </c>
      <c r="J135" s="376" t="s">
        <v>550</v>
      </c>
    </row>
    <row r="136" spans="1:10" x14ac:dyDescent="0.35">
      <c r="A136" s="392" t="s">
        <v>590</v>
      </c>
      <c r="B136" s="376" t="s">
        <v>550</v>
      </c>
      <c r="C136" s="386" t="s">
        <v>579</v>
      </c>
      <c r="D136" s="386" t="s">
        <v>550</v>
      </c>
      <c r="E136" s="386" t="s">
        <v>550</v>
      </c>
      <c r="F136" s="386" t="s">
        <v>550</v>
      </c>
      <c r="G136" s="376" t="s">
        <v>550</v>
      </c>
      <c r="H136" s="376" t="s">
        <v>550</v>
      </c>
      <c r="I136" s="376" t="s">
        <v>550</v>
      </c>
      <c r="J136" s="376" t="s">
        <v>550</v>
      </c>
    </row>
    <row r="137" spans="1:10" x14ac:dyDescent="0.35">
      <c r="A137" s="392" t="s">
        <v>97</v>
      </c>
      <c r="B137" s="376" t="s">
        <v>523</v>
      </c>
      <c r="C137" s="386" t="s">
        <v>579</v>
      </c>
      <c r="D137" s="386" t="s">
        <v>555</v>
      </c>
      <c r="E137" s="386" t="s">
        <v>523</v>
      </c>
      <c r="F137" s="386" t="s">
        <v>523</v>
      </c>
      <c r="G137" s="376" t="s">
        <v>523</v>
      </c>
      <c r="H137" s="376" t="s">
        <v>523</v>
      </c>
      <c r="I137" s="376" t="s">
        <v>523</v>
      </c>
      <c r="J137" s="376" t="s">
        <v>521</v>
      </c>
    </row>
    <row r="138" spans="1:10" x14ac:dyDescent="0.35">
      <c r="A138" s="391" t="s">
        <v>594</v>
      </c>
      <c r="B138" s="386" t="s">
        <v>595</v>
      </c>
      <c r="C138" s="386" t="s">
        <v>579</v>
      </c>
      <c r="D138" s="381" t="s">
        <v>196</v>
      </c>
      <c r="E138" s="381" t="s">
        <v>196</v>
      </c>
      <c r="F138" s="381" t="s">
        <v>196</v>
      </c>
      <c r="G138" s="386" t="s">
        <v>595</v>
      </c>
      <c r="H138" s="386" t="s">
        <v>595</v>
      </c>
      <c r="I138" s="386" t="s">
        <v>595</v>
      </c>
      <c r="J138" s="386" t="s">
        <v>583</v>
      </c>
    </row>
    <row r="139" spans="1:10" x14ac:dyDescent="0.35">
      <c r="A139" s="392" t="s">
        <v>586</v>
      </c>
      <c r="B139" s="376" t="s">
        <v>523</v>
      </c>
      <c r="C139" s="386" t="s">
        <v>579</v>
      </c>
      <c r="D139" s="386" t="s">
        <v>555</v>
      </c>
      <c r="E139" s="386" t="s">
        <v>523</v>
      </c>
      <c r="F139" s="386" t="s">
        <v>523</v>
      </c>
      <c r="G139" s="376" t="s">
        <v>523</v>
      </c>
      <c r="H139" s="376" t="s">
        <v>523</v>
      </c>
      <c r="I139" s="376" t="s">
        <v>523</v>
      </c>
      <c r="J139" s="376" t="s">
        <v>521</v>
      </c>
    </row>
    <row r="140" spans="1:10" x14ac:dyDescent="0.35">
      <c r="A140" s="392" t="s">
        <v>587</v>
      </c>
      <c r="B140" s="376" t="s">
        <v>523</v>
      </c>
      <c r="C140" s="386" t="s">
        <v>579</v>
      </c>
      <c r="D140" s="386" t="s">
        <v>555</v>
      </c>
      <c r="E140" s="386" t="s">
        <v>523</v>
      </c>
      <c r="F140" s="386" t="s">
        <v>523</v>
      </c>
      <c r="G140" s="376" t="s">
        <v>523</v>
      </c>
      <c r="H140" s="376" t="s">
        <v>523</v>
      </c>
      <c r="I140" s="376" t="s">
        <v>523</v>
      </c>
      <c r="J140" s="376" t="s">
        <v>521</v>
      </c>
    </row>
    <row r="141" spans="1:10" x14ac:dyDescent="0.35">
      <c r="A141" s="392" t="s">
        <v>588</v>
      </c>
      <c r="B141" s="376" t="s">
        <v>523</v>
      </c>
      <c r="C141" s="386" t="s">
        <v>579</v>
      </c>
      <c r="D141" s="386" t="s">
        <v>555</v>
      </c>
      <c r="E141" s="386" t="s">
        <v>523</v>
      </c>
      <c r="F141" s="386" t="s">
        <v>523</v>
      </c>
      <c r="G141" s="376" t="s">
        <v>523</v>
      </c>
      <c r="H141" s="376" t="s">
        <v>523</v>
      </c>
      <c r="I141" s="376" t="s">
        <v>523</v>
      </c>
      <c r="J141" s="376" t="s">
        <v>521</v>
      </c>
    </row>
    <row r="142" spans="1:10" x14ac:dyDescent="0.35">
      <c r="A142" s="392" t="s">
        <v>589</v>
      </c>
      <c r="B142" s="376" t="s">
        <v>550</v>
      </c>
      <c r="C142" s="386" t="s">
        <v>579</v>
      </c>
      <c r="D142" s="386" t="s">
        <v>550</v>
      </c>
      <c r="E142" s="386" t="s">
        <v>550</v>
      </c>
      <c r="F142" s="386" t="s">
        <v>550</v>
      </c>
      <c r="G142" s="376" t="s">
        <v>550</v>
      </c>
      <c r="H142" s="376" t="s">
        <v>550</v>
      </c>
      <c r="I142" s="376" t="s">
        <v>550</v>
      </c>
      <c r="J142" s="376" t="s">
        <v>550</v>
      </c>
    </row>
    <row r="143" spans="1:10" x14ac:dyDescent="0.35">
      <c r="A143" s="392" t="s">
        <v>590</v>
      </c>
      <c r="B143" s="376" t="s">
        <v>550</v>
      </c>
      <c r="C143" s="386" t="s">
        <v>579</v>
      </c>
      <c r="D143" s="386" t="s">
        <v>550</v>
      </c>
      <c r="E143" s="386" t="s">
        <v>550</v>
      </c>
      <c r="F143" s="386" t="s">
        <v>550</v>
      </c>
      <c r="G143" s="376" t="s">
        <v>550</v>
      </c>
      <c r="H143" s="376" t="s">
        <v>550</v>
      </c>
      <c r="I143" s="376" t="s">
        <v>550</v>
      </c>
      <c r="J143" s="376" t="s">
        <v>550</v>
      </c>
    </row>
    <row r="144" spans="1:10" x14ac:dyDescent="0.35">
      <c r="A144" s="392" t="s">
        <v>97</v>
      </c>
      <c r="B144" s="376" t="s">
        <v>523</v>
      </c>
      <c r="C144" s="386" t="s">
        <v>579</v>
      </c>
      <c r="D144" s="386" t="s">
        <v>555</v>
      </c>
      <c r="E144" s="386" t="s">
        <v>523</v>
      </c>
      <c r="F144" s="386" t="s">
        <v>523</v>
      </c>
      <c r="G144" s="376" t="s">
        <v>523</v>
      </c>
      <c r="H144" s="376" t="s">
        <v>523</v>
      </c>
      <c r="I144" s="376" t="s">
        <v>523</v>
      </c>
      <c r="J144" s="376" t="s">
        <v>521</v>
      </c>
    </row>
    <row r="145" spans="1:10" x14ac:dyDescent="0.35">
      <c r="A145" s="391" t="s">
        <v>596</v>
      </c>
      <c r="B145" s="386" t="s">
        <v>595</v>
      </c>
      <c r="C145" s="386" t="s">
        <v>579</v>
      </c>
      <c r="D145" s="381" t="s">
        <v>196</v>
      </c>
      <c r="E145" s="381" t="s">
        <v>196</v>
      </c>
      <c r="F145" s="381" t="s">
        <v>196</v>
      </c>
      <c r="G145" s="386" t="s">
        <v>595</v>
      </c>
      <c r="H145" s="386" t="s">
        <v>595</v>
      </c>
      <c r="I145" s="386" t="s">
        <v>595</v>
      </c>
      <c r="J145" s="386" t="s">
        <v>583</v>
      </c>
    </row>
    <row r="146" spans="1:10" x14ac:dyDescent="0.35">
      <c r="A146" s="392" t="s">
        <v>586</v>
      </c>
      <c r="B146" s="376" t="s">
        <v>523</v>
      </c>
      <c r="C146" s="386" t="s">
        <v>579</v>
      </c>
      <c r="D146" s="386" t="s">
        <v>555</v>
      </c>
      <c r="E146" s="386" t="s">
        <v>523</v>
      </c>
      <c r="F146" s="386" t="s">
        <v>523</v>
      </c>
      <c r="G146" s="376" t="s">
        <v>523</v>
      </c>
      <c r="H146" s="376" t="s">
        <v>523</v>
      </c>
      <c r="I146" s="376" t="s">
        <v>523</v>
      </c>
      <c r="J146" s="376" t="s">
        <v>521</v>
      </c>
    </row>
    <row r="147" spans="1:10" x14ac:dyDescent="0.35">
      <c r="A147" s="392" t="s">
        <v>587</v>
      </c>
      <c r="B147" s="376" t="s">
        <v>523</v>
      </c>
      <c r="C147" s="386" t="s">
        <v>579</v>
      </c>
      <c r="D147" s="386" t="s">
        <v>555</v>
      </c>
      <c r="E147" s="386" t="s">
        <v>523</v>
      </c>
      <c r="F147" s="386" t="s">
        <v>523</v>
      </c>
      <c r="G147" s="376" t="s">
        <v>523</v>
      </c>
      <c r="H147" s="376" t="s">
        <v>523</v>
      </c>
      <c r="I147" s="376" t="s">
        <v>523</v>
      </c>
      <c r="J147" s="376" t="s">
        <v>521</v>
      </c>
    </row>
    <row r="148" spans="1:10" x14ac:dyDescent="0.35">
      <c r="A148" s="392" t="s">
        <v>588</v>
      </c>
      <c r="B148" s="376" t="s">
        <v>523</v>
      </c>
      <c r="C148" s="386" t="s">
        <v>579</v>
      </c>
      <c r="D148" s="386" t="s">
        <v>555</v>
      </c>
      <c r="E148" s="386" t="s">
        <v>523</v>
      </c>
      <c r="F148" s="386" t="s">
        <v>523</v>
      </c>
      <c r="G148" s="376" t="s">
        <v>523</v>
      </c>
      <c r="H148" s="376" t="s">
        <v>523</v>
      </c>
      <c r="I148" s="376" t="s">
        <v>523</v>
      </c>
      <c r="J148" s="376" t="s">
        <v>521</v>
      </c>
    </row>
    <row r="149" spans="1:10" x14ac:dyDescent="0.35">
      <c r="A149" s="392" t="s">
        <v>589</v>
      </c>
      <c r="B149" s="376" t="s">
        <v>550</v>
      </c>
      <c r="C149" s="386" t="s">
        <v>579</v>
      </c>
      <c r="D149" s="386" t="s">
        <v>550</v>
      </c>
      <c r="E149" s="386" t="s">
        <v>550</v>
      </c>
      <c r="F149" s="386" t="s">
        <v>550</v>
      </c>
      <c r="G149" s="376" t="s">
        <v>550</v>
      </c>
      <c r="H149" s="376" t="s">
        <v>550</v>
      </c>
      <c r="I149" s="376" t="s">
        <v>550</v>
      </c>
      <c r="J149" s="376" t="s">
        <v>550</v>
      </c>
    </row>
    <row r="150" spans="1:10" x14ac:dyDescent="0.35">
      <c r="A150" s="392" t="s">
        <v>590</v>
      </c>
      <c r="B150" s="376" t="s">
        <v>550</v>
      </c>
      <c r="C150" s="386" t="s">
        <v>579</v>
      </c>
      <c r="D150" s="386" t="s">
        <v>550</v>
      </c>
      <c r="E150" s="386" t="s">
        <v>550</v>
      </c>
      <c r="F150" s="386" t="s">
        <v>550</v>
      </c>
      <c r="G150" s="376" t="s">
        <v>550</v>
      </c>
      <c r="H150" s="376" t="s">
        <v>550</v>
      </c>
      <c r="I150" s="376" t="s">
        <v>550</v>
      </c>
      <c r="J150" s="376" t="s">
        <v>550</v>
      </c>
    </row>
    <row r="151" spans="1:10" x14ac:dyDescent="0.35">
      <c r="A151" s="392" t="s">
        <v>97</v>
      </c>
      <c r="B151" s="376" t="s">
        <v>523</v>
      </c>
      <c r="C151" s="386" t="s">
        <v>579</v>
      </c>
      <c r="D151" s="386" t="s">
        <v>555</v>
      </c>
      <c r="E151" s="386" t="s">
        <v>523</v>
      </c>
      <c r="F151" s="386" t="s">
        <v>523</v>
      </c>
      <c r="G151" s="376" t="s">
        <v>523</v>
      </c>
      <c r="H151" s="376" t="s">
        <v>523</v>
      </c>
      <c r="I151" s="376" t="s">
        <v>523</v>
      </c>
      <c r="J151" s="376" t="s">
        <v>521</v>
      </c>
    </row>
    <row r="152" spans="1:10" x14ac:dyDescent="0.3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3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3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3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35">
      <c r="A156" s="395" t="s">
        <v>3393</v>
      </c>
      <c r="B156" s="386" t="s">
        <v>550</v>
      </c>
      <c r="C156" s="386" t="s">
        <v>579</v>
      </c>
      <c r="D156" s="386" t="s">
        <v>550</v>
      </c>
      <c r="E156" s="386" t="s">
        <v>550</v>
      </c>
      <c r="F156" s="386" t="s">
        <v>550</v>
      </c>
      <c r="G156" s="386" t="s">
        <v>550</v>
      </c>
      <c r="H156" s="386" t="s">
        <v>550</v>
      </c>
      <c r="I156" s="386" t="s">
        <v>550</v>
      </c>
      <c r="J156" s="386" t="s">
        <v>550</v>
      </c>
    </row>
    <row r="157" spans="1:10" x14ac:dyDescent="0.35">
      <c r="A157" s="395" t="s">
        <v>3394</v>
      </c>
      <c r="B157" s="386" t="s">
        <v>550</v>
      </c>
      <c r="C157" s="386" t="s">
        <v>579</v>
      </c>
      <c r="D157" s="386" t="s">
        <v>550</v>
      </c>
      <c r="E157" s="386" t="s">
        <v>550</v>
      </c>
      <c r="F157" s="386" t="s">
        <v>550</v>
      </c>
      <c r="G157" s="386" t="s">
        <v>550</v>
      </c>
      <c r="H157" s="386" t="s">
        <v>550</v>
      </c>
      <c r="I157" s="386" t="s">
        <v>550</v>
      </c>
      <c r="J157" s="386" t="s">
        <v>550</v>
      </c>
    </row>
    <row r="158" spans="1:10" x14ac:dyDescent="0.35">
      <c r="A158" s="395" t="s">
        <v>3395</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3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3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3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3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35">
      <c r="A163" s="395" t="s">
        <v>3393</v>
      </c>
      <c r="B163" s="376" t="s">
        <v>550</v>
      </c>
      <c r="C163" s="386" t="s">
        <v>579</v>
      </c>
      <c r="D163" s="386" t="s">
        <v>550</v>
      </c>
      <c r="E163" s="386" t="s">
        <v>550</v>
      </c>
      <c r="F163" s="386" t="s">
        <v>550</v>
      </c>
      <c r="G163" s="376" t="s">
        <v>550</v>
      </c>
      <c r="H163" s="376" t="s">
        <v>550</v>
      </c>
      <c r="I163" s="376" t="s">
        <v>550</v>
      </c>
      <c r="J163" s="376" t="s">
        <v>550</v>
      </c>
    </row>
    <row r="164" spans="1:10" x14ac:dyDescent="0.35">
      <c r="A164" s="395" t="s">
        <v>3394</v>
      </c>
      <c r="B164" s="376" t="s">
        <v>550</v>
      </c>
      <c r="C164" s="386" t="s">
        <v>579</v>
      </c>
      <c r="D164" s="386" t="s">
        <v>550</v>
      </c>
      <c r="E164" s="386" t="s">
        <v>550</v>
      </c>
      <c r="F164" s="386" t="s">
        <v>550</v>
      </c>
      <c r="G164" s="376" t="s">
        <v>550</v>
      </c>
      <c r="H164" s="376" t="s">
        <v>550</v>
      </c>
      <c r="I164" s="376" t="s">
        <v>550</v>
      </c>
      <c r="J164" s="376" t="s">
        <v>550</v>
      </c>
    </row>
    <row r="165" spans="1:10" x14ac:dyDescent="0.35">
      <c r="A165" s="395" t="s">
        <v>3395</v>
      </c>
      <c r="B165" s="376" t="s">
        <v>523</v>
      </c>
      <c r="C165" s="386" t="s">
        <v>579</v>
      </c>
      <c r="D165" s="386" t="s">
        <v>555</v>
      </c>
      <c r="E165" s="386" t="s">
        <v>523</v>
      </c>
      <c r="F165" s="386" t="s">
        <v>523</v>
      </c>
      <c r="G165" s="376" t="s">
        <v>523</v>
      </c>
      <c r="H165" s="376" t="s">
        <v>523</v>
      </c>
      <c r="I165" s="376" t="s">
        <v>523</v>
      </c>
      <c r="J165" s="376" t="s">
        <v>521</v>
      </c>
    </row>
    <row r="166" spans="1:10" x14ac:dyDescent="0.3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3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3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3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35">
      <c r="A170" s="395" t="s">
        <v>3393</v>
      </c>
      <c r="B170" s="376" t="s">
        <v>550</v>
      </c>
      <c r="C170" s="386" t="s">
        <v>579</v>
      </c>
      <c r="D170" s="386" t="s">
        <v>550</v>
      </c>
      <c r="E170" s="386" t="s">
        <v>550</v>
      </c>
      <c r="F170" s="386" t="s">
        <v>550</v>
      </c>
      <c r="G170" s="376" t="s">
        <v>550</v>
      </c>
      <c r="H170" s="376" t="s">
        <v>550</v>
      </c>
      <c r="I170" s="376" t="s">
        <v>550</v>
      </c>
      <c r="J170" s="376" t="s">
        <v>550</v>
      </c>
    </row>
    <row r="171" spans="1:10" x14ac:dyDescent="0.35">
      <c r="A171" s="395" t="s">
        <v>3394</v>
      </c>
      <c r="B171" s="376" t="s">
        <v>550</v>
      </c>
      <c r="C171" s="386" t="s">
        <v>579</v>
      </c>
      <c r="D171" s="386" t="s">
        <v>550</v>
      </c>
      <c r="E171" s="386" t="s">
        <v>550</v>
      </c>
      <c r="F171" s="386" t="s">
        <v>550</v>
      </c>
      <c r="G171" s="376" t="s">
        <v>550</v>
      </c>
      <c r="H171" s="376" t="s">
        <v>550</v>
      </c>
      <c r="I171" s="376" t="s">
        <v>550</v>
      </c>
      <c r="J171" s="376" t="s">
        <v>550</v>
      </c>
    </row>
    <row r="172" spans="1:10" x14ac:dyDescent="0.35">
      <c r="A172" s="395" t="s">
        <v>3395</v>
      </c>
      <c r="B172" s="376" t="s">
        <v>523</v>
      </c>
      <c r="C172" s="386" t="s">
        <v>579</v>
      </c>
      <c r="D172" s="386" t="s">
        <v>555</v>
      </c>
      <c r="E172" s="386" t="s">
        <v>523</v>
      </c>
      <c r="F172" s="386" t="s">
        <v>523</v>
      </c>
      <c r="G172" s="376" t="s">
        <v>523</v>
      </c>
      <c r="H172" s="376" t="s">
        <v>523</v>
      </c>
      <c r="I172" s="376" t="s">
        <v>523</v>
      </c>
      <c r="J172" s="376" t="s">
        <v>521</v>
      </c>
    </row>
    <row r="173" spans="1:10" x14ac:dyDescent="0.3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3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3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3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35">
      <c r="A177" s="395" t="s">
        <v>3393</v>
      </c>
      <c r="B177" s="376" t="s">
        <v>550</v>
      </c>
      <c r="C177" s="386" t="s">
        <v>579</v>
      </c>
      <c r="D177" s="386" t="s">
        <v>550</v>
      </c>
      <c r="E177" s="386" t="s">
        <v>550</v>
      </c>
      <c r="F177" s="386" t="s">
        <v>550</v>
      </c>
      <c r="G177" s="376" t="s">
        <v>550</v>
      </c>
      <c r="H177" s="376" t="s">
        <v>550</v>
      </c>
      <c r="I177" s="376" t="s">
        <v>550</v>
      </c>
      <c r="J177" s="376" t="s">
        <v>550</v>
      </c>
    </row>
    <row r="178" spans="1:10" x14ac:dyDescent="0.35">
      <c r="A178" s="395" t="s">
        <v>3394</v>
      </c>
      <c r="B178" s="376" t="s">
        <v>550</v>
      </c>
      <c r="C178" s="386" t="s">
        <v>579</v>
      </c>
      <c r="D178" s="386" t="s">
        <v>550</v>
      </c>
      <c r="E178" s="386" t="s">
        <v>550</v>
      </c>
      <c r="F178" s="386" t="s">
        <v>550</v>
      </c>
      <c r="G178" s="376" t="s">
        <v>550</v>
      </c>
      <c r="H178" s="376" t="s">
        <v>550</v>
      </c>
      <c r="I178" s="376" t="s">
        <v>550</v>
      </c>
      <c r="J178" s="376" t="s">
        <v>550</v>
      </c>
    </row>
    <row r="179" spans="1:10" x14ac:dyDescent="0.35">
      <c r="A179" s="395" t="s">
        <v>3395</v>
      </c>
      <c r="B179" s="376" t="s">
        <v>523</v>
      </c>
      <c r="C179" s="386" t="s">
        <v>579</v>
      </c>
      <c r="D179" s="386" t="s">
        <v>555</v>
      </c>
      <c r="E179" s="386" t="s">
        <v>523</v>
      </c>
      <c r="F179" s="386" t="s">
        <v>523</v>
      </c>
      <c r="G179" s="376" t="s">
        <v>523</v>
      </c>
      <c r="H179" s="376" t="s">
        <v>523</v>
      </c>
      <c r="I179" s="376" t="s">
        <v>523</v>
      </c>
      <c r="J179" s="376" t="s">
        <v>521</v>
      </c>
    </row>
    <row r="180" spans="1:10" x14ac:dyDescent="0.3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3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3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3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35">
      <c r="A184" s="395" t="s">
        <v>3393</v>
      </c>
      <c r="B184" s="376" t="s">
        <v>550</v>
      </c>
      <c r="C184" s="386" t="s">
        <v>579</v>
      </c>
      <c r="D184" s="386" t="s">
        <v>550</v>
      </c>
      <c r="E184" s="386" t="s">
        <v>550</v>
      </c>
      <c r="F184" s="386" t="s">
        <v>550</v>
      </c>
      <c r="G184" s="376" t="s">
        <v>550</v>
      </c>
      <c r="H184" s="376" t="s">
        <v>550</v>
      </c>
      <c r="I184" s="376" t="s">
        <v>550</v>
      </c>
      <c r="J184" s="376" t="s">
        <v>550</v>
      </c>
    </row>
    <row r="185" spans="1:10" x14ac:dyDescent="0.35">
      <c r="A185" s="395" t="s">
        <v>3394</v>
      </c>
      <c r="B185" s="376" t="s">
        <v>550</v>
      </c>
      <c r="C185" s="386" t="s">
        <v>579</v>
      </c>
      <c r="D185" s="386" t="s">
        <v>550</v>
      </c>
      <c r="E185" s="386" t="s">
        <v>550</v>
      </c>
      <c r="F185" s="386" t="s">
        <v>550</v>
      </c>
      <c r="G185" s="376" t="s">
        <v>550</v>
      </c>
      <c r="H185" s="376" t="s">
        <v>550</v>
      </c>
      <c r="I185" s="376" t="s">
        <v>550</v>
      </c>
      <c r="J185" s="376" t="s">
        <v>550</v>
      </c>
    </row>
    <row r="186" spans="1:10" x14ac:dyDescent="0.35">
      <c r="A186" s="395" t="s">
        <v>3395</v>
      </c>
      <c r="B186" s="376" t="s">
        <v>523</v>
      </c>
      <c r="C186" s="386" t="s">
        <v>579</v>
      </c>
      <c r="D186" s="386" t="s">
        <v>555</v>
      </c>
      <c r="E186" s="386" t="s">
        <v>523</v>
      </c>
      <c r="F186" s="386" t="s">
        <v>523</v>
      </c>
      <c r="G186" s="376" t="s">
        <v>523</v>
      </c>
      <c r="H186" s="376" t="s">
        <v>523</v>
      </c>
      <c r="I186" s="376" t="s">
        <v>523</v>
      </c>
      <c r="J186" s="376" t="s">
        <v>521</v>
      </c>
    </row>
    <row r="187" spans="1:10" x14ac:dyDescent="0.3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3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3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3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35">
      <c r="A191" s="395" t="s">
        <v>3393</v>
      </c>
      <c r="B191" s="376" t="s">
        <v>550</v>
      </c>
      <c r="C191" s="386" t="s">
        <v>579</v>
      </c>
      <c r="D191" s="386" t="s">
        <v>550</v>
      </c>
      <c r="E191" s="386" t="s">
        <v>550</v>
      </c>
      <c r="F191" s="386" t="s">
        <v>550</v>
      </c>
      <c r="G191" s="376" t="s">
        <v>550</v>
      </c>
      <c r="H191" s="376" t="s">
        <v>550</v>
      </c>
      <c r="I191" s="376" t="s">
        <v>550</v>
      </c>
      <c r="J191" s="376" t="s">
        <v>550</v>
      </c>
    </row>
    <row r="192" spans="1:10" x14ac:dyDescent="0.35">
      <c r="A192" s="395" t="s">
        <v>3394</v>
      </c>
      <c r="B192" s="376" t="s">
        <v>550</v>
      </c>
      <c r="C192" s="386" t="s">
        <v>579</v>
      </c>
      <c r="D192" s="386" t="s">
        <v>550</v>
      </c>
      <c r="E192" s="386" t="s">
        <v>550</v>
      </c>
      <c r="F192" s="386" t="s">
        <v>550</v>
      </c>
      <c r="G192" s="376" t="s">
        <v>550</v>
      </c>
      <c r="H192" s="376" t="s">
        <v>550</v>
      </c>
      <c r="I192" s="376" t="s">
        <v>550</v>
      </c>
      <c r="J192" s="376" t="s">
        <v>550</v>
      </c>
    </row>
    <row r="193" spans="1:10" x14ac:dyDescent="0.35">
      <c r="A193" s="395" t="s">
        <v>3395</v>
      </c>
      <c r="B193" s="376" t="s">
        <v>523</v>
      </c>
      <c r="C193" s="386" t="s">
        <v>579</v>
      </c>
      <c r="D193" s="386" t="s">
        <v>555</v>
      </c>
      <c r="E193" s="386" t="s">
        <v>523</v>
      </c>
      <c r="F193" s="386" t="s">
        <v>523</v>
      </c>
      <c r="G193" s="376" t="s">
        <v>523</v>
      </c>
      <c r="H193" s="376" t="s">
        <v>523</v>
      </c>
      <c r="I193" s="376" t="s">
        <v>523</v>
      </c>
      <c r="J193" s="376" t="s">
        <v>521</v>
      </c>
    </row>
    <row r="194" spans="1:10" x14ac:dyDescent="0.3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3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3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3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35">
      <c r="A198" s="395" t="s">
        <v>3393</v>
      </c>
      <c r="B198" s="376" t="s">
        <v>550</v>
      </c>
      <c r="C198" s="386" t="s">
        <v>579</v>
      </c>
      <c r="D198" s="386" t="s">
        <v>550</v>
      </c>
      <c r="E198" s="386" t="s">
        <v>550</v>
      </c>
      <c r="F198" s="386" t="s">
        <v>550</v>
      </c>
      <c r="G198" s="376" t="s">
        <v>550</v>
      </c>
      <c r="H198" s="376" t="s">
        <v>550</v>
      </c>
      <c r="I198" s="376" t="s">
        <v>550</v>
      </c>
      <c r="J198" s="376" t="s">
        <v>550</v>
      </c>
    </row>
    <row r="199" spans="1:10" x14ac:dyDescent="0.35">
      <c r="A199" s="397" t="s">
        <v>3394</v>
      </c>
      <c r="B199" s="376" t="s">
        <v>550</v>
      </c>
      <c r="C199" s="386" t="s">
        <v>579</v>
      </c>
      <c r="D199" s="386" t="s">
        <v>550</v>
      </c>
      <c r="E199" s="386" t="s">
        <v>550</v>
      </c>
      <c r="F199" s="386" t="s">
        <v>550</v>
      </c>
      <c r="G199" s="376" t="s">
        <v>550</v>
      </c>
      <c r="H199" s="376" t="s">
        <v>550</v>
      </c>
      <c r="I199" s="376" t="s">
        <v>550</v>
      </c>
      <c r="J199" s="376" t="s">
        <v>550</v>
      </c>
    </row>
    <row r="200" spans="1:10" x14ac:dyDescent="0.35">
      <c r="A200" s="395" t="s">
        <v>3395</v>
      </c>
      <c r="B200" s="376" t="s">
        <v>523</v>
      </c>
      <c r="C200" s="386" t="s">
        <v>579</v>
      </c>
      <c r="D200" s="386" t="s">
        <v>555</v>
      </c>
      <c r="E200" s="386" t="s">
        <v>523</v>
      </c>
      <c r="F200" s="386" t="s">
        <v>523</v>
      </c>
      <c r="G200" s="376" t="s">
        <v>523</v>
      </c>
      <c r="H200" s="376" t="s">
        <v>523</v>
      </c>
      <c r="I200" s="376" t="s">
        <v>523</v>
      </c>
      <c r="J200" s="376" t="s">
        <v>521</v>
      </c>
    </row>
    <row r="201" spans="1:10" x14ac:dyDescent="0.35">
      <c r="A201" s="396" t="s">
        <v>3396</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3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3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3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3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3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35">
      <c r="A207" s="398" t="s">
        <v>589</v>
      </c>
      <c r="B207" s="376" t="s">
        <v>550</v>
      </c>
      <c r="C207" s="386" t="s">
        <v>579</v>
      </c>
      <c r="D207" s="386" t="s">
        <v>550</v>
      </c>
      <c r="E207" s="386" t="s">
        <v>550</v>
      </c>
      <c r="F207" s="386" t="s">
        <v>550</v>
      </c>
      <c r="G207" s="376" t="s">
        <v>550</v>
      </c>
      <c r="H207" s="376" t="s">
        <v>550</v>
      </c>
      <c r="I207" s="376" t="s">
        <v>550</v>
      </c>
      <c r="J207" s="376" t="s">
        <v>550</v>
      </c>
    </row>
    <row r="208" spans="1:10" x14ac:dyDescent="0.35">
      <c r="A208" s="398" t="s">
        <v>590</v>
      </c>
      <c r="B208" s="376" t="s">
        <v>550</v>
      </c>
      <c r="C208" s="386" t="s">
        <v>579</v>
      </c>
      <c r="D208" s="386" t="s">
        <v>550</v>
      </c>
      <c r="E208" s="386" t="s">
        <v>550</v>
      </c>
      <c r="F208" s="386" t="s">
        <v>550</v>
      </c>
      <c r="G208" s="376" t="s">
        <v>550</v>
      </c>
      <c r="H208" s="376" t="s">
        <v>550</v>
      </c>
      <c r="I208" s="376" t="s">
        <v>550</v>
      </c>
      <c r="J208" s="376" t="s">
        <v>550</v>
      </c>
    </row>
    <row r="209" spans="1:10" x14ac:dyDescent="0.3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3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3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35">
      <c r="A212" s="387" t="s">
        <v>581</v>
      </c>
      <c r="B212" s="386" t="s">
        <v>550</v>
      </c>
      <c r="C212" s="386" t="s">
        <v>579</v>
      </c>
      <c r="D212" s="386" t="s">
        <v>550</v>
      </c>
      <c r="E212" s="386" t="s">
        <v>550</v>
      </c>
      <c r="F212" s="386" t="s">
        <v>550</v>
      </c>
      <c r="G212" s="386" t="s">
        <v>550</v>
      </c>
      <c r="H212" s="386" t="s">
        <v>550</v>
      </c>
      <c r="I212" s="386" t="s">
        <v>550</v>
      </c>
    </row>
    <row r="213" spans="1:10" x14ac:dyDescent="0.3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35">
      <c r="A214" s="387" t="s">
        <v>3388</v>
      </c>
      <c r="B214" s="386" t="s">
        <v>595</v>
      </c>
      <c r="C214" s="386" t="s">
        <v>579</v>
      </c>
      <c r="D214" s="386" t="s">
        <v>595</v>
      </c>
      <c r="E214" s="386" t="s">
        <v>3287</v>
      </c>
      <c r="F214" s="386" t="s">
        <v>3287</v>
      </c>
      <c r="G214" s="386" t="s">
        <v>595</v>
      </c>
      <c r="H214" s="386" t="s">
        <v>3287</v>
      </c>
      <c r="I214" s="386" t="s">
        <v>3287</v>
      </c>
    </row>
    <row r="215" spans="1:10" x14ac:dyDescent="0.35">
      <c r="A215" s="387" t="s">
        <v>3390</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35">
      <c r="A216" s="74" t="s">
        <v>3397</v>
      </c>
      <c r="B216" s="386">
        <v>2520593.7655260009</v>
      </c>
      <c r="C216" s="386" t="s">
        <v>579</v>
      </c>
      <c r="D216" s="381" t="s">
        <v>196</v>
      </c>
      <c r="E216" s="381" t="s">
        <v>196</v>
      </c>
      <c r="F216" s="381" t="s">
        <v>196</v>
      </c>
      <c r="G216" s="386">
        <v>171223.03700227189</v>
      </c>
      <c r="H216" s="386">
        <v>2.0771880881664</v>
      </c>
      <c r="I216" s="386">
        <v>5.2994341437007098</v>
      </c>
    </row>
    <row r="217" spans="1:10" x14ac:dyDescent="0.3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3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35">
      <c r="A219" s="387" t="s">
        <v>97</v>
      </c>
      <c r="B219" s="376" t="s">
        <v>550</v>
      </c>
      <c r="C219" s="386" t="s">
        <v>579</v>
      </c>
      <c r="D219" s="386" t="s">
        <v>550</v>
      </c>
      <c r="E219" s="386" t="s">
        <v>550</v>
      </c>
      <c r="F219" s="386" t="s">
        <v>550</v>
      </c>
      <c r="G219" s="376" t="s">
        <v>550</v>
      </c>
      <c r="H219" s="376" t="s">
        <v>550</v>
      </c>
      <c r="I219" s="376" t="s">
        <v>550</v>
      </c>
    </row>
    <row r="220" spans="1:10" x14ac:dyDescent="0.35">
      <c r="A220" s="400" t="s">
        <v>3398</v>
      </c>
      <c r="B220" s="386">
        <v>23026953.430004109</v>
      </c>
      <c r="C220" s="386" t="s">
        <v>579</v>
      </c>
      <c r="D220" s="381" t="s">
        <v>196</v>
      </c>
      <c r="E220" s="381" t="s">
        <v>196</v>
      </c>
      <c r="F220" s="381" t="s">
        <v>196</v>
      </c>
      <c r="G220" s="386">
        <v>1543321.2357623461</v>
      </c>
      <c r="H220" s="386">
        <v>96.244370350390938</v>
      </c>
      <c r="I220" s="386">
        <v>107.93538834374699</v>
      </c>
    </row>
    <row r="221" spans="1:10" x14ac:dyDescent="0.3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3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3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35">
      <c r="A224" s="387" t="s">
        <v>3399</v>
      </c>
      <c r="B224" s="386" t="s">
        <v>595</v>
      </c>
      <c r="C224" s="386" t="s">
        <v>579</v>
      </c>
      <c r="D224" s="381" t="s">
        <v>196</v>
      </c>
      <c r="E224" s="381" t="s">
        <v>196</v>
      </c>
      <c r="F224" s="381" t="s">
        <v>196</v>
      </c>
      <c r="G224" s="386" t="s">
        <v>595</v>
      </c>
      <c r="H224" s="386">
        <v>1.1155517503383201</v>
      </c>
      <c r="I224" s="386">
        <v>1.5879024829000001E-4</v>
      </c>
    </row>
    <row r="225" spans="1:9" x14ac:dyDescent="0.3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35">
      <c r="A226" s="387" t="s">
        <v>3390</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35">
      <c r="A227" s="387" t="s">
        <v>3400</v>
      </c>
      <c r="B227" s="386" t="s">
        <v>595</v>
      </c>
      <c r="C227" s="386" t="s">
        <v>579</v>
      </c>
      <c r="D227" s="381" t="s">
        <v>196</v>
      </c>
      <c r="E227" s="381" t="s">
        <v>196</v>
      </c>
      <c r="F227" s="381" t="s">
        <v>196</v>
      </c>
      <c r="G227" s="386" t="s">
        <v>595</v>
      </c>
      <c r="H227" s="386" t="s">
        <v>3287</v>
      </c>
      <c r="I227" s="386" t="s">
        <v>3287</v>
      </c>
    </row>
    <row r="228" spans="1:9" x14ac:dyDescent="0.3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3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3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3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35">
      <c r="A232" s="387" t="s">
        <v>3399</v>
      </c>
      <c r="B232" s="386" t="s">
        <v>523</v>
      </c>
      <c r="C232" s="386" t="s">
        <v>579</v>
      </c>
      <c r="D232" s="381" t="s">
        <v>196</v>
      </c>
      <c r="E232" s="381" t="s">
        <v>196</v>
      </c>
      <c r="F232" s="381" t="s">
        <v>196</v>
      </c>
      <c r="G232" s="386" t="s">
        <v>523</v>
      </c>
      <c r="H232" s="386" t="s">
        <v>550</v>
      </c>
      <c r="I232" s="386" t="s">
        <v>550</v>
      </c>
    </row>
    <row r="233" spans="1:9" x14ac:dyDescent="0.35">
      <c r="A233" s="398" t="s">
        <v>607</v>
      </c>
      <c r="B233" s="376" t="s">
        <v>523</v>
      </c>
      <c r="C233" s="386" t="s">
        <v>579</v>
      </c>
      <c r="D233" s="386" t="s">
        <v>523</v>
      </c>
      <c r="E233" s="386" t="s">
        <v>550</v>
      </c>
      <c r="F233" s="386" t="s">
        <v>550</v>
      </c>
      <c r="G233" s="376" t="s">
        <v>523</v>
      </c>
      <c r="H233" s="376" t="s">
        <v>550</v>
      </c>
      <c r="I233" s="376" t="s">
        <v>550</v>
      </c>
    </row>
    <row r="234" spans="1:9" x14ac:dyDescent="0.3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35">
      <c r="A235" s="387" t="s">
        <v>3390</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35">
      <c r="A236" s="387" t="s">
        <v>3400</v>
      </c>
      <c r="B236" s="386" t="s">
        <v>523</v>
      </c>
      <c r="C236" s="386" t="s">
        <v>579</v>
      </c>
      <c r="D236" s="381" t="s">
        <v>196</v>
      </c>
      <c r="E236" s="381" t="s">
        <v>196</v>
      </c>
      <c r="F236" s="381" t="s">
        <v>196</v>
      </c>
      <c r="G236" s="386" t="s">
        <v>523</v>
      </c>
      <c r="H236" s="386" t="s">
        <v>523</v>
      </c>
      <c r="I236" s="386" t="s">
        <v>523</v>
      </c>
    </row>
    <row r="237" spans="1:9" x14ac:dyDescent="0.35">
      <c r="A237" s="398" t="s">
        <v>92</v>
      </c>
      <c r="B237" s="376" t="s">
        <v>523</v>
      </c>
      <c r="C237" s="386" t="s">
        <v>579</v>
      </c>
      <c r="D237" s="386" t="s">
        <v>523</v>
      </c>
      <c r="E237" s="386" t="s">
        <v>523</v>
      </c>
      <c r="F237" s="386" t="s">
        <v>523</v>
      </c>
      <c r="G237" s="376" t="s">
        <v>523</v>
      </c>
      <c r="H237" s="376" t="s">
        <v>523</v>
      </c>
      <c r="I237" s="376" t="s">
        <v>523</v>
      </c>
    </row>
    <row r="238" spans="1:9" x14ac:dyDescent="0.3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3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3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3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35">
      <c r="A242" s="387" t="s">
        <v>3399</v>
      </c>
      <c r="B242" s="386" t="s">
        <v>523</v>
      </c>
      <c r="C242" s="386" t="s">
        <v>579</v>
      </c>
      <c r="D242" s="381" t="s">
        <v>196</v>
      </c>
      <c r="E242" s="381" t="s">
        <v>196</v>
      </c>
      <c r="F242" s="381" t="s">
        <v>196</v>
      </c>
      <c r="G242" s="386" t="s">
        <v>523</v>
      </c>
      <c r="H242" s="386">
        <v>1.0519629843E-4</v>
      </c>
      <c r="I242" s="386">
        <v>1.355960522E-5</v>
      </c>
    </row>
    <row r="243" spans="1:9" x14ac:dyDescent="0.35">
      <c r="A243" s="398" t="s">
        <v>607</v>
      </c>
      <c r="B243" s="376" t="s">
        <v>523</v>
      </c>
      <c r="C243" s="386" t="s">
        <v>579</v>
      </c>
      <c r="D243" s="386" t="s">
        <v>523</v>
      </c>
      <c r="E243" s="386" t="s">
        <v>523</v>
      </c>
      <c r="F243" s="386" t="s">
        <v>523</v>
      </c>
      <c r="G243" s="376" t="s">
        <v>523</v>
      </c>
      <c r="H243" s="376">
        <v>1.0519629843E-4</v>
      </c>
      <c r="I243" s="376">
        <v>1.355960522E-5</v>
      </c>
    </row>
    <row r="244" spans="1:9" x14ac:dyDescent="0.3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35">
      <c r="A245" s="387" t="s">
        <v>3390</v>
      </c>
      <c r="B245" s="376" t="s">
        <v>523</v>
      </c>
      <c r="C245" s="386" t="s">
        <v>579</v>
      </c>
      <c r="D245" s="386" t="s">
        <v>523</v>
      </c>
      <c r="E245" s="386" t="s">
        <v>523</v>
      </c>
      <c r="F245" s="386" t="s">
        <v>523</v>
      </c>
      <c r="G245" s="376" t="s">
        <v>523</v>
      </c>
      <c r="H245" s="376">
        <v>1.8589818869899999E-3</v>
      </c>
      <c r="I245" s="376">
        <v>2.8303269886699998E-3</v>
      </c>
    </row>
    <row r="246" spans="1:9" x14ac:dyDescent="0.35">
      <c r="A246" s="387" t="s">
        <v>3400</v>
      </c>
      <c r="B246" s="386" t="s">
        <v>550</v>
      </c>
      <c r="C246" s="386" t="s">
        <v>579</v>
      </c>
      <c r="D246" s="381" t="s">
        <v>196</v>
      </c>
      <c r="E246" s="381" t="s">
        <v>196</v>
      </c>
      <c r="F246" s="381" t="s">
        <v>196</v>
      </c>
      <c r="G246" s="386" t="s">
        <v>550</v>
      </c>
      <c r="H246" s="386" t="s">
        <v>550</v>
      </c>
      <c r="I246" s="386" t="s">
        <v>550</v>
      </c>
    </row>
    <row r="247" spans="1:9" x14ac:dyDescent="0.3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3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3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3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35">
      <c r="A251" s="387" t="s">
        <v>3401</v>
      </c>
      <c r="B251" s="386" t="s">
        <v>523</v>
      </c>
      <c r="C251" s="386" t="s">
        <v>579</v>
      </c>
      <c r="D251" s="381" t="s">
        <v>196</v>
      </c>
      <c r="E251" s="381" t="s">
        <v>196</v>
      </c>
      <c r="F251" s="381" t="s">
        <v>196</v>
      </c>
      <c r="G251" s="386" t="s">
        <v>523</v>
      </c>
      <c r="H251" s="386">
        <v>1.1154465540398899</v>
      </c>
      <c r="I251" s="386">
        <v>1.4523064306999999E-4</v>
      </c>
    </row>
    <row r="252" spans="1:9" x14ac:dyDescent="0.35">
      <c r="A252" s="398" t="s">
        <v>607</v>
      </c>
      <c r="B252" s="376" t="s">
        <v>523</v>
      </c>
      <c r="C252" s="386" t="s">
        <v>579</v>
      </c>
      <c r="D252" s="386" t="s">
        <v>523</v>
      </c>
      <c r="E252" s="386" t="s">
        <v>523</v>
      </c>
      <c r="F252" s="386" t="s">
        <v>523</v>
      </c>
      <c r="G252" s="376" t="s">
        <v>523</v>
      </c>
      <c r="H252" s="376">
        <v>1.1154465540398899</v>
      </c>
      <c r="I252" s="376">
        <v>1.4523064306999999E-4</v>
      </c>
    </row>
    <row r="253" spans="1:9" x14ac:dyDescent="0.3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35">
      <c r="A254" s="387" t="s">
        <v>3390</v>
      </c>
      <c r="B254" s="376" t="s">
        <v>523</v>
      </c>
      <c r="C254" s="386" t="s">
        <v>579</v>
      </c>
      <c r="D254" s="386" t="s">
        <v>523</v>
      </c>
      <c r="E254" s="386" t="s">
        <v>523</v>
      </c>
      <c r="F254" s="386" t="s">
        <v>523</v>
      </c>
      <c r="G254" s="376" t="s">
        <v>523</v>
      </c>
      <c r="H254" s="376">
        <v>2.3299869973900001E-3</v>
      </c>
      <c r="I254" s="376">
        <v>1.2988955705600001E-3</v>
      </c>
    </row>
    <row r="255" spans="1:9" x14ac:dyDescent="0.35">
      <c r="A255" s="387" t="s">
        <v>3400</v>
      </c>
      <c r="B255" s="386" t="s">
        <v>550</v>
      </c>
      <c r="C255" s="386" t="s">
        <v>579</v>
      </c>
      <c r="D255" s="381" t="s">
        <v>196</v>
      </c>
      <c r="E255" s="381" t="s">
        <v>196</v>
      </c>
      <c r="F255" s="381" t="s">
        <v>196</v>
      </c>
      <c r="G255" s="386" t="s">
        <v>550</v>
      </c>
      <c r="H255" s="386" t="s">
        <v>550</v>
      </c>
      <c r="I255" s="386" t="s">
        <v>550</v>
      </c>
    </row>
    <row r="256" spans="1:9" x14ac:dyDescent="0.3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3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35">
      <c r="A258" s="387" t="s">
        <v>604</v>
      </c>
      <c r="B258" s="376" t="s">
        <v>550</v>
      </c>
      <c r="C258" s="386" t="s">
        <v>579</v>
      </c>
      <c r="D258" s="386" t="s">
        <v>550</v>
      </c>
      <c r="E258" s="386" t="s">
        <v>550</v>
      </c>
      <c r="F258" s="386" t="s">
        <v>550</v>
      </c>
      <c r="G258" s="376" t="s">
        <v>550</v>
      </c>
      <c r="H258" s="376" t="s">
        <v>550</v>
      </c>
      <c r="I258" s="376" t="s">
        <v>550</v>
      </c>
    </row>
    <row r="259" spans="1:9" x14ac:dyDescent="0.35">
      <c r="A259" s="387" t="s">
        <v>605</v>
      </c>
      <c r="B259" s="376" t="s">
        <v>550</v>
      </c>
      <c r="C259" s="386" t="s">
        <v>579</v>
      </c>
      <c r="D259" s="386" t="s">
        <v>550</v>
      </c>
      <c r="E259" s="386" t="s">
        <v>550</v>
      </c>
      <c r="F259" s="386" t="s">
        <v>550</v>
      </c>
      <c r="G259" s="376" t="s">
        <v>550</v>
      </c>
      <c r="H259" s="376" t="s">
        <v>550</v>
      </c>
      <c r="I259" s="376" t="s">
        <v>550</v>
      </c>
    </row>
    <row r="260" spans="1:9" x14ac:dyDescent="0.35">
      <c r="A260" s="387" t="s">
        <v>3399</v>
      </c>
      <c r="B260" s="386" t="s">
        <v>550</v>
      </c>
      <c r="C260" s="386" t="s">
        <v>579</v>
      </c>
      <c r="D260" s="381" t="s">
        <v>196</v>
      </c>
      <c r="E260" s="381" t="s">
        <v>196</v>
      </c>
      <c r="F260" s="381" t="s">
        <v>196</v>
      </c>
      <c r="G260" s="386" t="s">
        <v>550</v>
      </c>
      <c r="H260" s="386" t="s">
        <v>550</v>
      </c>
      <c r="I260" s="386" t="s">
        <v>550</v>
      </c>
    </row>
    <row r="261" spans="1:9" x14ac:dyDescent="0.35">
      <c r="A261" s="387" t="s">
        <v>582</v>
      </c>
      <c r="B261" s="376" t="s">
        <v>550</v>
      </c>
      <c r="C261" s="386" t="s">
        <v>579</v>
      </c>
      <c r="D261" s="386" t="s">
        <v>550</v>
      </c>
      <c r="E261" s="386" t="s">
        <v>550</v>
      </c>
      <c r="F261" s="386" t="s">
        <v>550</v>
      </c>
      <c r="G261" s="376" t="s">
        <v>550</v>
      </c>
      <c r="H261" s="376" t="s">
        <v>550</v>
      </c>
      <c r="I261" s="376" t="s">
        <v>550</v>
      </c>
    </row>
    <row r="262" spans="1:9" x14ac:dyDescent="0.35">
      <c r="A262" s="387" t="s">
        <v>3390</v>
      </c>
      <c r="B262" s="376" t="s">
        <v>523</v>
      </c>
      <c r="C262" s="386" t="s">
        <v>579</v>
      </c>
      <c r="D262" s="386" t="s">
        <v>523</v>
      </c>
      <c r="E262" s="386" t="s">
        <v>548</v>
      </c>
      <c r="F262" s="386" t="s">
        <v>548</v>
      </c>
      <c r="G262" s="376" t="s">
        <v>523</v>
      </c>
      <c r="H262" s="376" t="s">
        <v>548</v>
      </c>
      <c r="I262" s="376" t="s">
        <v>548</v>
      </c>
    </row>
    <row r="263" spans="1:9" x14ac:dyDescent="0.35">
      <c r="A263" s="387" t="s">
        <v>3400</v>
      </c>
      <c r="B263" s="386" t="s">
        <v>550</v>
      </c>
      <c r="C263" s="386" t="s">
        <v>579</v>
      </c>
      <c r="D263" s="381" t="s">
        <v>196</v>
      </c>
      <c r="E263" s="381" t="s">
        <v>196</v>
      </c>
      <c r="F263" s="381" t="s">
        <v>196</v>
      </c>
      <c r="G263" s="386" t="s">
        <v>550</v>
      </c>
      <c r="H263" s="386" t="s">
        <v>550</v>
      </c>
      <c r="I263" s="386" t="s">
        <v>550</v>
      </c>
    </row>
    <row r="264" spans="1:9" x14ac:dyDescent="0.35">
      <c r="A264" s="401" t="s">
        <v>611</v>
      </c>
      <c r="B264" s="386" t="s">
        <v>550</v>
      </c>
      <c r="C264" s="386" t="s">
        <v>579</v>
      </c>
      <c r="D264" s="381" t="s">
        <v>196</v>
      </c>
      <c r="E264" s="381" t="s">
        <v>196</v>
      </c>
      <c r="F264" s="381" t="s">
        <v>196</v>
      </c>
      <c r="G264" s="386" t="s">
        <v>550</v>
      </c>
      <c r="H264" s="386" t="s">
        <v>555</v>
      </c>
      <c r="I264" s="386" t="s">
        <v>555</v>
      </c>
    </row>
    <row r="265" spans="1:9" x14ac:dyDescent="0.35">
      <c r="A265" s="392" t="s">
        <v>612</v>
      </c>
      <c r="B265" s="386" t="s">
        <v>550</v>
      </c>
      <c r="C265" s="386" t="s">
        <v>579</v>
      </c>
      <c r="D265" s="381" t="s">
        <v>196</v>
      </c>
      <c r="E265" s="381" t="s">
        <v>196</v>
      </c>
      <c r="F265" s="381" t="s">
        <v>196</v>
      </c>
      <c r="G265" s="386" t="s">
        <v>550</v>
      </c>
      <c r="H265" s="386" t="s">
        <v>555</v>
      </c>
      <c r="I265" s="386" t="s">
        <v>555</v>
      </c>
    </row>
    <row r="266" spans="1:9" x14ac:dyDescent="0.35">
      <c r="A266" s="398" t="s">
        <v>603</v>
      </c>
      <c r="B266" s="376" t="s">
        <v>550</v>
      </c>
      <c r="C266" s="386" t="s">
        <v>579</v>
      </c>
      <c r="D266" s="386" t="s">
        <v>550</v>
      </c>
      <c r="E266" s="386" t="s">
        <v>523</v>
      </c>
      <c r="F266" s="386" t="s">
        <v>523</v>
      </c>
      <c r="G266" s="376" t="s">
        <v>550</v>
      </c>
      <c r="H266" s="376" t="s">
        <v>523</v>
      </c>
      <c r="I266" s="376" t="s">
        <v>523</v>
      </c>
    </row>
    <row r="267" spans="1:9" x14ac:dyDescent="0.35">
      <c r="A267" s="398" t="s">
        <v>613</v>
      </c>
      <c r="B267" s="376" t="s">
        <v>550</v>
      </c>
      <c r="C267" s="386" t="s">
        <v>579</v>
      </c>
      <c r="D267" s="386" t="s">
        <v>550</v>
      </c>
      <c r="E267" s="386" t="s">
        <v>523</v>
      </c>
      <c r="F267" s="386" t="s">
        <v>523</v>
      </c>
      <c r="G267" s="376" t="s">
        <v>550</v>
      </c>
      <c r="H267" s="376" t="s">
        <v>523</v>
      </c>
      <c r="I267" s="376" t="s">
        <v>523</v>
      </c>
    </row>
    <row r="268" spans="1:9" x14ac:dyDescent="0.35">
      <c r="A268" s="398" t="s">
        <v>614</v>
      </c>
      <c r="B268" s="376" t="s">
        <v>550</v>
      </c>
      <c r="C268" s="386" t="s">
        <v>579</v>
      </c>
      <c r="D268" s="386" t="s">
        <v>550</v>
      </c>
      <c r="E268" s="386" t="s">
        <v>523</v>
      </c>
      <c r="F268" s="386" t="s">
        <v>523</v>
      </c>
      <c r="G268" s="376" t="s">
        <v>550</v>
      </c>
      <c r="H268" s="376" t="s">
        <v>523</v>
      </c>
      <c r="I268" s="376" t="s">
        <v>523</v>
      </c>
    </row>
    <row r="269" spans="1:9" x14ac:dyDescent="0.35">
      <c r="A269" s="398" t="s">
        <v>615</v>
      </c>
      <c r="B269" s="386" t="s">
        <v>550</v>
      </c>
      <c r="C269" s="386" t="s">
        <v>579</v>
      </c>
      <c r="D269" s="381" t="s">
        <v>196</v>
      </c>
      <c r="E269" s="381" t="s">
        <v>196</v>
      </c>
      <c r="F269" s="381" t="s">
        <v>196</v>
      </c>
      <c r="G269" s="386" t="s">
        <v>550</v>
      </c>
      <c r="H269" s="386" t="s">
        <v>523</v>
      </c>
      <c r="I269" s="386" t="s">
        <v>523</v>
      </c>
    </row>
    <row r="270" spans="1:9" x14ac:dyDescent="0.35">
      <c r="A270" s="398" t="s">
        <v>588</v>
      </c>
      <c r="B270" s="376" t="s">
        <v>550</v>
      </c>
      <c r="C270" s="386" t="s">
        <v>579</v>
      </c>
      <c r="D270" s="386" t="s">
        <v>550</v>
      </c>
      <c r="E270" s="386" t="s">
        <v>523</v>
      </c>
      <c r="F270" s="386" t="s">
        <v>523</v>
      </c>
      <c r="G270" s="376" t="s">
        <v>550</v>
      </c>
      <c r="H270" s="376" t="s">
        <v>523</v>
      </c>
      <c r="I270" s="376" t="s">
        <v>523</v>
      </c>
    </row>
    <row r="271" spans="1:9" x14ac:dyDescent="0.35">
      <c r="A271" s="398" t="s">
        <v>97</v>
      </c>
      <c r="B271" s="376" t="s">
        <v>550</v>
      </c>
      <c r="C271" s="386" t="s">
        <v>579</v>
      </c>
      <c r="D271" s="386" t="s">
        <v>550</v>
      </c>
      <c r="E271" s="386" t="s">
        <v>523</v>
      </c>
      <c r="F271" s="386" t="s">
        <v>523</v>
      </c>
      <c r="G271" s="376" t="s">
        <v>550</v>
      </c>
      <c r="H271" s="376" t="s">
        <v>523</v>
      </c>
      <c r="I271" s="376" t="s">
        <v>523</v>
      </c>
    </row>
    <row r="272" spans="1:9" x14ac:dyDescent="0.35">
      <c r="A272" s="398" t="s">
        <v>616</v>
      </c>
      <c r="B272" s="386" t="s">
        <v>550</v>
      </c>
      <c r="C272" s="386" t="s">
        <v>579</v>
      </c>
      <c r="D272" s="381" t="s">
        <v>196</v>
      </c>
      <c r="E272" s="381" t="s">
        <v>196</v>
      </c>
      <c r="F272" s="381" t="s">
        <v>196</v>
      </c>
      <c r="G272" s="386" t="s">
        <v>550</v>
      </c>
      <c r="H272" s="386" t="s">
        <v>521</v>
      </c>
      <c r="I272" s="386" t="s">
        <v>521</v>
      </c>
    </row>
    <row r="273" spans="1:10" x14ac:dyDescent="0.3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3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35">
      <c r="A275" s="387" t="s">
        <v>581</v>
      </c>
      <c r="B275" s="376" t="s">
        <v>550</v>
      </c>
      <c r="C275" s="386" t="s">
        <v>579</v>
      </c>
      <c r="D275" s="386" t="s">
        <v>550</v>
      </c>
      <c r="E275" s="386" t="s">
        <v>550</v>
      </c>
      <c r="F275" s="386" t="s">
        <v>550</v>
      </c>
      <c r="G275" s="376" t="s">
        <v>550</v>
      </c>
      <c r="H275" s="376" t="s">
        <v>550</v>
      </c>
      <c r="I275" s="376" t="s">
        <v>550</v>
      </c>
    </row>
    <row r="276" spans="1:10" x14ac:dyDescent="0.35">
      <c r="A276" s="387" t="s">
        <v>582</v>
      </c>
      <c r="B276" s="376" t="s">
        <v>523</v>
      </c>
      <c r="C276" s="386" t="s">
        <v>579</v>
      </c>
      <c r="D276" s="386" t="s">
        <v>523</v>
      </c>
      <c r="E276" s="386" t="s">
        <v>523</v>
      </c>
      <c r="F276" s="386" t="s">
        <v>523</v>
      </c>
      <c r="G276" s="376" t="s">
        <v>523</v>
      </c>
      <c r="H276" s="376" t="s">
        <v>523</v>
      </c>
      <c r="I276" s="376" t="s">
        <v>523</v>
      </c>
    </row>
    <row r="277" spans="1:10" x14ac:dyDescent="0.35">
      <c r="A277" s="387" t="s">
        <v>3390</v>
      </c>
      <c r="B277" s="376" t="s">
        <v>523</v>
      </c>
      <c r="C277" s="386" t="s">
        <v>579</v>
      </c>
      <c r="D277" s="386" t="s">
        <v>523</v>
      </c>
      <c r="E277" s="386" t="s">
        <v>548</v>
      </c>
      <c r="F277" s="386" t="s">
        <v>548</v>
      </c>
      <c r="G277" s="376" t="s">
        <v>523</v>
      </c>
      <c r="H277" s="376" t="s">
        <v>548</v>
      </c>
      <c r="I277" s="376" t="s">
        <v>548</v>
      </c>
    </row>
    <row r="278" spans="1:10" x14ac:dyDescent="0.35">
      <c r="A278" s="387" t="s">
        <v>3402</v>
      </c>
      <c r="B278" s="386" t="s">
        <v>523</v>
      </c>
      <c r="C278" s="386" t="s">
        <v>579</v>
      </c>
      <c r="D278" s="381" t="s">
        <v>196</v>
      </c>
      <c r="E278" s="381" t="s">
        <v>196</v>
      </c>
      <c r="F278" s="381" t="s">
        <v>196</v>
      </c>
      <c r="G278" s="386" t="s">
        <v>523</v>
      </c>
      <c r="H278" s="386" t="s">
        <v>521</v>
      </c>
      <c r="I278" s="386" t="s">
        <v>521</v>
      </c>
    </row>
    <row r="279" spans="1:10" x14ac:dyDescent="0.35">
      <c r="A279" s="74" t="s">
        <v>3403</v>
      </c>
      <c r="B279" s="386">
        <v>546204.83921010012</v>
      </c>
      <c r="C279" s="386" t="s">
        <v>579</v>
      </c>
      <c r="D279" s="381" t="s">
        <v>196</v>
      </c>
      <c r="E279" s="381" t="s">
        <v>196</v>
      </c>
      <c r="F279" s="381" t="s">
        <v>196</v>
      </c>
      <c r="G279" s="386">
        <v>38024.133926124283</v>
      </c>
      <c r="H279" s="386">
        <v>16.188389581899191</v>
      </c>
      <c r="I279" s="386">
        <v>0.73365765457023002</v>
      </c>
    </row>
    <row r="280" spans="1:10" x14ac:dyDescent="0.3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3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35">
      <c r="A282" s="387" t="s">
        <v>603</v>
      </c>
      <c r="B282" s="376" t="s">
        <v>523</v>
      </c>
      <c r="C282" s="386" t="s">
        <v>579</v>
      </c>
      <c r="D282" s="386" t="s">
        <v>523</v>
      </c>
      <c r="E282" s="386" t="s">
        <v>523</v>
      </c>
      <c r="F282" s="386" t="s">
        <v>523</v>
      </c>
      <c r="G282" s="376" t="s">
        <v>523</v>
      </c>
      <c r="H282" s="376" t="s">
        <v>523</v>
      </c>
      <c r="I282" s="376" t="s">
        <v>523</v>
      </c>
    </row>
    <row r="283" spans="1:10" x14ac:dyDescent="0.35">
      <c r="A283" s="387" t="s">
        <v>3404</v>
      </c>
      <c r="B283" s="386" t="s">
        <v>550</v>
      </c>
      <c r="C283" s="386" t="s">
        <v>579</v>
      </c>
      <c r="D283" s="381" t="s">
        <v>196</v>
      </c>
      <c r="E283" s="381" t="s">
        <v>196</v>
      </c>
      <c r="F283" s="381" t="s">
        <v>196</v>
      </c>
      <c r="G283" s="386" t="s">
        <v>550</v>
      </c>
      <c r="H283" s="386" t="s">
        <v>521</v>
      </c>
      <c r="I283" s="386" t="s">
        <v>521</v>
      </c>
    </row>
    <row r="284" spans="1:10" x14ac:dyDescent="0.35">
      <c r="A284" s="387" t="s">
        <v>582</v>
      </c>
      <c r="B284" s="376" t="s">
        <v>548</v>
      </c>
      <c r="C284" s="386" t="s">
        <v>579</v>
      </c>
      <c r="D284" s="386" t="s">
        <v>548</v>
      </c>
      <c r="E284" s="386" t="s">
        <v>523</v>
      </c>
      <c r="F284" s="386" t="s">
        <v>523</v>
      </c>
      <c r="G284" s="376" t="s">
        <v>548</v>
      </c>
      <c r="H284" s="376" t="s">
        <v>523</v>
      </c>
      <c r="I284" s="376" t="s">
        <v>523</v>
      </c>
      <c r="J284" s="72" t="s">
        <v>521</v>
      </c>
    </row>
    <row r="285" spans="1:10" x14ac:dyDescent="0.35">
      <c r="A285" s="387" t="s">
        <v>3390</v>
      </c>
      <c r="B285" s="376" t="s">
        <v>523</v>
      </c>
      <c r="C285" s="386" t="s">
        <v>579</v>
      </c>
      <c r="D285" s="386" t="s">
        <v>523</v>
      </c>
      <c r="E285" s="386" t="s">
        <v>548</v>
      </c>
      <c r="F285" s="386" t="s">
        <v>548</v>
      </c>
      <c r="G285" s="376" t="s">
        <v>523</v>
      </c>
      <c r="H285" s="376" t="s">
        <v>548</v>
      </c>
      <c r="I285" s="376" t="s">
        <v>548</v>
      </c>
      <c r="J285" s="72" t="s">
        <v>521</v>
      </c>
    </row>
    <row r="286" spans="1:10" x14ac:dyDescent="0.35">
      <c r="A286" s="387" t="s">
        <v>3405</v>
      </c>
      <c r="B286" s="386" t="s">
        <v>550</v>
      </c>
      <c r="C286" s="386" t="s">
        <v>579</v>
      </c>
      <c r="D286" s="381" t="s">
        <v>196</v>
      </c>
      <c r="E286" s="381" t="s">
        <v>196</v>
      </c>
      <c r="F286" s="381" t="s">
        <v>196</v>
      </c>
      <c r="G286" s="386" t="s">
        <v>550</v>
      </c>
      <c r="H286" s="386" t="s">
        <v>521</v>
      </c>
      <c r="I286" s="386" t="s">
        <v>521</v>
      </c>
      <c r="J286" s="72" t="s">
        <v>521</v>
      </c>
    </row>
    <row r="287" spans="1:10" x14ac:dyDescent="0.35">
      <c r="A287" s="74" t="s">
        <v>3406</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3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35">
      <c r="A289" s="395" t="s">
        <v>581</v>
      </c>
      <c r="B289" s="386" t="s">
        <v>550</v>
      </c>
      <c r="C289" s="386" t="s">
        <v>579</v>
      </c>
      <c r="D289" s="386" t="s">
        <v>550</v>
      </c>
      <c r="E289" s="386" t="s">
        <v>550</v>
      </c>
      <c r="F289" s="386" t="s">
        <v>550</v>
      </c>
      <c r="G289" s="386" t="s">
        <v>550</v>
      </c>
      <c r="H289" s="386" t="s">
        <v>550</v>
      </c>
      <c r="I289" s="386" t="s">
        <v>550</v>
      </c>
      <c r="J289" s="72" t="s">
        <v>521</v>
      </c>
    </row>
    <row r="290" spans="1:10" x14ac:dyDescent="0.3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35">
      <c r="A291" s="395" t="s">
        <v>3393</v>
      </c>
      <c r="B291" s="386" t="s">
        <v>595</v>
      </c>
      <c r="C291" s="386" t="s">
        <v>579</v>
      </c>
      <c r="D291" s="386" t="s">
        <v>595</v>
      </c>
      <c r="E291" s="386" t="s">
        <v>550</v>
      </c>
      <c r="F291" s="386" t="s">
        <v>550</v>
      </c>
      <c r="G291" s="386" t="s">
        <v>595</v>
      </c>
      <c r="H291" s="386" t="s">
        <v>550</v>
      </c>
      <c r="I291" s="386" t="s">
        <v>550</v>
      </c>
      <c r="J291" s="72" t="s">
        <v>521</v>
      </c>
    </row>
    <row r="292" spans="1:10" x14ac:dyDescent="0.35">
      <c r="A292" s="395" t="s">
        <v>3395</v>
      </c>
      <c r="B292" s="386" t="s">
        <v>523</v>
      </c>
      <c r="C292" s="386" t="s">
        <v>579</v>
      </c>
      <c r="D292" s="386" t="s">
        <v>523</v>
      </c>
      <c r="E292" s="386" t="s">
        <v>620</v>
      </c>
      <c r="F292" s="386" t="s">
        <v>620</v>
      </c>
      <c r="G292" s="386" t="s">
        <v>523</v>
      </c>
      <c r="H292" s="386" t="s">
        <v>620</v>
      </c>
      <c r="I292" s="386" t="s">
        <v>620</v>
      </c>
      <c r="J292" s="72" t="s">
        <v>521</v>
      </c>
    </row>
    <row r="293" spans="1:10" x14ac:dyDescent="0.3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35">
      <c r="A294" s="395" t="s">
        <v>580</v>
      </c>
      <c r="B294" s="376" t="s">
        <v>548</v>
      </c>
      <c r="C294" s="386" t="s">
        <v>579</v>
      </c>
      <c r="D294" s="386" t="s">
        <v>548</v>
      </c>
      <c r="E294" s="386" t="s">
        <v>548</v>
      </c>
      <c r="F294" s="386" t="s">
        <v>548</v>
      </c>
      <c r="G294" s="376" t="s">
        <v>548</v>
      </c>
      <c r="H294" s="376" t="s">
        <v>548</v>
      </c>
      <c r="I294" s="376" t="s">
        <v>548</v>
      </c>
      <c r="J294" s="72" t="s">
        <v>521</v>
      </c>
    </row>
    <row r="295" spans="1:10" x14ac:dyDescent="0.35">
      <c r="A295" s="395" t="s">
        <v>581</v>
      </c>
      <c r="B295" s="376" t="s">
        <v>550</v>
      </c>
      <c r="C295" s="386" t="s">
        <v>579</v>
      </c>
      <c r="D295" s="386" t="s">
        <v>550</v>
      </c>
      <c r="E295" s="386" t="s">
        <v>550</v>
      </c>
      <c r="F295" s="386" t="s">
        <v>550</v>
      </c>
      <c r="G295" s="376" t="s">
        <v>550</v>
      </c>
      <c r="H295" s="376" t="s">
        <v>550</v>
      </c>
      <c r="I295" s="376" t="s">
        <v>550</v>
      </c>
      <c r="J295" s="72" t="s">
        <v>521</v>
      </c>
    </row>
    <row r="296" spans="1:10" x14ac:dyDescent="0.3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35">
      <c r="A297" s="395" t="s">
        <v>3393</v>
      </c>
      <c r="B297" s="376" t="s">
        <v>523</v>
      </c>
      <c r="C297" s="386" t="s">
        <v>579</v>
      </c>
      <c r="D297" s="386" t="s">
        <v>523</v>
      </c>
      <c r="E297" s="386" t="s">
        <v>550</v>
      </c>
      <c r="F297" s="386" t="s">
        <v>550</v>
      </c>
      <c r="G297" s="376" t="s">
        <v>523</v>
      </c>
      <c r="H297" s="376" t="s">
        <v>550</v>
      </c>
      <c r="I297" s="376" t="s">
        <v>550</v>
      </c>
      <c r="J297" s="72" t="s">
        <v>521</v>
      </c>
    </row>
    <row r="298" spans="1:10" x14ac:dyDescent="0.35">
      <c r="A298" s="395" t="s">
        <v>3395</v>
      </c>
      <c r="B298" s="376" t="s">
        <v>523</v>
      </c>
      <c r="C298" s="386" t="s">
        <v>579</v>
      </c>
      <c r="D298" s="386" t="s">
        <v>523</v>
      </c>
      <c r="E298" s="386" t="s">
        <v>550</v>
      </c>
      <c r="F298" s="386" t="s">
        <v>550</v>
      </c>
      <c r="G298" s="376" t="s">
        <v>523</v>
      </c>
      <c r="H298" s="376" t="s">
        <v>550</v>
      </c>
      <c r="I298" s="376" t="s">
        <v>550</v>
      </c>
      <c r="J298" s="72" t="s">
        <v>521</v>
      </c>
    </row>
    <row r="299" spans="1:10" x14ac:dyDescent="0.35">
      <c r="A299" s="402" t="s">
        <v>3407</v>
      </c>
      <c r="B299" s="386" t="s">
        <v>595</v>
      </c>
      <c r="C299" s="386" t="s">
        <v>579</v>
      </c>
      <c r="D299" s="381" t="s">
        <v>196</v>
      </c>
      <c r="E299" s="381" t="s">
        <v>196</v>
      </c>
      <c r="F299" s="381" t="s">
        <v>196</v>
      </c>
      <c r="G299" s="386" t="s">
        <v>595</v>
      </c>
      <c r="H299" s="386">
        <v>39.579455347798998</v>
      </c>
      <c r="I299" s="386">
        <v>23.567013395936449</v>
      </c>
      <c r="J299" s="72" t="s">
        <v>521</v>
      </c>
    </row>
    <row r="300" spans="1:10" x14ac:dyDescent="0.3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3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35">
      <c r="A302" s="392" t="s">
        <v>587</v>
      </c>
      <c r="B302" s="376" t="s">
        <v>550</v>
      </c>
      <c r="C302" s="386" t="s">
        <v>579</v>
      </c>
      <c r="D302" s="386" t="s">
        <v>550</v>
      </c>
      <c r="E302" s="386" t="s">
        <v>550</v>
      </c>
      <c r="F302" s="386" t="s">
        <v>550</v>
      </c>
      <c r="G302" s="376" t="s">
        <v>550</v>
      </c>
      <c r="H302" s="376" t="s">
        <v>550</v>
      </c>
      <c r="I302" s="376" t="s">
        <v>550</v>
      </c>
      <c r="J302" s="72" t="s">
        <v>521</v>
      </c>
    </row>
    <row r="303" spans="1:10" x14ac:dyDescent="0.3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35">
      <c r="A304" s="392" t="s">
        <v>589</v>
      </c>
      <c r="B304" s="376" t="s">
        <v>550</v>
      </c>
      <c r="C304" s="386" t="s">
        <v>579</v>
      </c>
      <c r="D304" s="386" t="s">
        <v>550</v>
      </c>
      <c r="E304" s="386" t="s">
        <v>550</v>
      </c>
      <c r="F304" s="386" t="s">
        <v>550</v>
      </c>
      <c r="G304" s="376" t="s">
        <v>550</v>
      </c>
      <c r="H304" s="376" t="s">
        <v>550</v>
      </c>
      <c r="I304" s="376" t="s">
        <v>550</v>
      </c>
      <c r="J304" s="72" t="s">
        <v>521</v>
      </c>
    </row>
    <row r="305" spans="1:10" x14ac:dyDescent="0.35">
      <c r="A305" s="392" t="s">
        <v>97</v>
      </c>
      <c r="B305" s="376" t="s">
        <v>523</v>
      </c>
      <c r="C305" s="386" t="s">
        <v>579</v>
      </c>
      <c r="D305" s="386" t="s">
        <v>523</v>
      </c>
      <c r="E305" s="386" t="s">
        <v>548</v>
      </c>
      <c r="F305" s="386" t="s">
        <v>548</v>
      </c>
      <c r="G305" s="376" t="s">
        <v>523</v>
      </c>
      <c r="H305" s="376" t="s">
        <v>548</v>
      </c>
      <c r="I305" s="376" t="s">
        <v>548</v>
      </c>
      <c r="J305" s="72" t="s">
        <v>521</v>
      </c>
    </row>
    <row r="306" spans="1:10" x14ac:dyDescent="0.3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3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3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3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35">
      <c r="A310" s="387" t="s">
        <v>3388</v>
      </c>
      <c r="B310" s="386" t="s">
        <v>550</v>
      </c>
      <c r="C310" s="386" t="s">
        <v>579</v>
      </c>
      <c r="D310" s="386" t="s">
        <v>550</v>
      </c>
      <c r="E310" s="386" t="s">
        <v>550</v>
      </c>
      <c r="F310" s="386" t="s">
        <v>550</v>
      </c>
      <c r="G310" s="386" t="s">
        <v>550</v>
      </c>
      <c r="H310" s="386" t="s">
        <v>550</v>
      </c>
      <c r="I310" s="386" t="s">
        <v>550</v>
      </c>
      <c r="J310" s="386" t="s">
        <v>550</v>
      </c>
    </row>
    <row r="311" spans="1:10" x14ac:dyDescent="0.35">
      <c r="A311" s="387" t="s">
        <v>3389</v>
      </c>
      <c r="B311" s="386" t="s">
        <v>550</v>
      </c>
      <c r="C311" s="386" t="s">
        <v>579</v>
      </c>
      <c r="D311" s="386" t="s">
        <v>550</v>
      </c>
      <c r="E311" s="386" t="s">
        <v>550</v>
      </c>
      <c r="F311" s="386" t="s">
        <v>550</v>
      </c>
      <c r="G311" s="386" t="s">
        <v>550</v>
      </c>
      <c r="H311" s="386" t="s">
        <v>550</v>
      </c>
      <c r="I311" s="386" t="s">
        <v>550</v>
      </c>
      <c r="J311" s="386" t="s">
        <v>550</v>
      </c>
    </row>
    <row r="312" spans="1:10" x14ac:dyDescent="0.35">
      <c r="A312" s="387" t="s">
        <v>3390</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35">
      <c r="A313" s="400" t="s">
        <v>3408</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3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3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3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35">
      <c r="A317" s="387" t="s">
        <v>3388</v>
      </c>
      <c r="B317" s="386" t="s">
        <v>550</v>
      </c>
      <c r="C317" s="386" t="s">
        <v>579</v>
      </c>
      <c r="D317" s="386" t="s">
        <v>550</v>
      </c>
      <c r="E317" s="386" t="s">
        <v>550</v>
      </c>
      <c r="F317" s="386" t="s">
        <v>550</v>
      </c>
      <c r="G317" s="386" t="s">
        <v>550</v>
      </c>
      <c r="H317" s="386" t="s">
        <v>550</v>
      </c>
      <c r="I317" s="386" t="s">
        <v>550</v>
      </c>
      <c r="J317" s="386" t="s">
        <v>550</v>
      </c>
    </row>
    <row r="318" spans="1:10" x14ac:dyDescent="0.35">
      <c r="A318" s="387" t="s">
        <v>3389</v>
      </c>
      <c r="B318" s="386" t="s">
        <v>550</v>
      </c>
      <c r="C318" s="386" t="s">
        <v>579</v>
      </c>
      <c r="D318" s="386" t="s">
        <v>550</v>
      </c>
      <c r="E318" s="386" t="s">
        <v>550</v>
      </c>
      <c r="F318" s="386" t="s">
        <v>550</v>
      </c>
      <c r="G318" s="386" t="s">
        <v>550</v>
      </c>
      <c r="H318" s="386" t="s">
        <v>550</v>
      </c>
      <c r="I318" s="386" t="s">
        <v>550</v>
      </c>
      <c r="J318" s="386" t="s">
        <v>550</v>
      </c>
    </row>
    <row r="319" spans="1:10" x14ac:dyDescent="0.35">
      <c r="A319" s="387" t="s">
        <v>3390</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3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3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3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3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35">
      <c r="A324" s="398" t="s">
        <v>589</v>
      </c>
      <c r="B324" s="376" t="s">
        <v>550</v>
      </c>
      <c r="C324" s="386" t="s">
        <v>579</v>
      </c>
      <c r="D324" s="386" t="s">
        <v>550</v>
      </c>
      <c r="E324" s="386" t="s">
        <v>550</v>
      </c>
      <c r="F324" s="386" t="s">
        <v>550</v>
      </c>
      <c r="G324" s="376" t="s">
        <v>550</v>
      </c>
      <c r="H324" s="376" t="s">
        <v>550</v>
      </c>
      <c r="I324" s="376" t="s">
        <v>550</v>
      </c>
      <c r="J324" s="376" t="s">
        <v>550</v>
      </c>
    </row>
    <row r="325" spans="1:10" x14ac:dyDescent="0.35">
      <c r="A325" s="398" t="s">
        <v>590</v>
      </c>
      <c r="B325" s="376" t="s">
        <v>550</v>
      </c>
      <c r="C325" s="386" t="s">
        <v>579</v>
      </c>
      <c r="D325" s="386" t="s">
        <v>550</v>
      </c>
      <c r="E325" s="386" t="s">
        <v>550</v>
      </c>
      <c r="F325" s="386" t="s">
        <v>550</v>
      </c>
      <c r="G325" s="376" t="s">
        <v>550</v>
      </c>
      <c r="H325" s="376" t="s">
        <v>550</v>
      </c>
      <c r="I325" s="376" t="s">
        <v>550</v>
      </c>
      <c r="J325" s="376" t="s">
        <v>550</v>
      </c>
    </row>
    <row r="326" spans="1:10" x14ac:dyDescent="0.3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35">
      <c r="A327" s="400" t="s">
        <v>3409</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3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3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3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35">
      <c r="A331" s="387" t="s">
        <v>3388</v>
      </c>
      <c r="B331" s="386" t="s">
        <v>550</v>
      </c>
      <c r="C331" s="386" t="s">
        <v>579</v>
      </c>
      <c r="D331" s="386" t="s">
        <v>550</v>
      </c>
      <c r="E331" s="386" t="s">
        <v>550</v>
      </c>
      <c r="F331" s="386" t="s">
        <v>550</v>
      </c>
      <c r="G331" s="386" t="s">
        <v>550</v>
      </c>
      <c r="H331" s="386" t="s">
        <v>550</v>
      </c>
      <c r="I331" s="386" t="s">
        <v>550</v>
      </c>
      <c r="J331" s="386" t="s">
        <v>550</v>
      </c>
    </row>
    <row r="332" spans="1:10" x14ac:dyDescent="0.35">
      <c r="A332" s="387" t="s">
        <v>3389</v>
      </c>
      <c r="B332" s="386" t="s">
        <v>550</v>
      </c>
      <c r="C332" s="386" t="s">
        <v>579</v>
      </c>
      <c r="D332" s="386" t="s">
        <v>550</v>
      </c>
      <c r="E332" s="386" t="s">
        <v>550</v>
      </c>
      <c r="F332" s="386" t="s">
        <v>550</v>
      </c>
      <c r="G332" s="386" t="s">
        <v>550</v>
      </c>
      <c r="H332" s="386" t="s">
        <v>550</v>
      </c>
      <c r="I332" s="386" t="s">
        <v>550</v>
      </c>
      <c r="J332" s="386" t="s">
        <v>550</v>
      </c>
    </row>
    <row r="333" spans="1:10" x14ac:dyDescent="0.35">
      <c r="A333" s="387" t="s">
        <v>3390</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3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3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3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3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3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35">
      <c r="A339" s="398" t="s">
        <v>589</v>
      </c>
      <c r="B339" s="376" t="s">
        <v>550</v>
      </c>
      <c r="C339" s="386" t="s">
        <v>579</v>
      </c>
      <c r="D339" s="386" t="s">
        <v>550</v>
      </c>
      <c r="E339" s="386" t="s">
        <v>550</v>
      </c>
      <c r="F339" s="386" t="s">
        <v>550</v>
      </c>
      <c r="G339" s="376" t="s">
        <v>550</v>
      </c>
      <c r="H339" s="376" t="s">
        <v>550</v>
      </c>
      <c r="I339" s="376" t="s">
        <v>550</v>
      </c>
      <c r="J339" s="376" t="s">
        <v>550</v>
      </c>
    </row>
    <row r="340" spans="1:10" x14ac:dyDescent="0.35">
      <c r="A340" s="398" t="s">
        <v>590</v>
      </c>
      <c r="B340" s="376" t="s">
        <v>550</v>
      </c>
      <c r="C340" s="386" t="s">
        <v>579</v>
      </c>
      <c r="D340" s="386" t="s">
        <v>550</v>
      </c>
      <c r="E340" s="386" t="s">
        <v>550</v>
      </c>
      <c r="F340" s="386" t="s">
        <v>550</v>
      </c>
      <c r="G340" s="376" t="s">
        <v>550</v>
      </c>
      <c r="H340" s="376" t="s">
        <v>550</v>
      </c>
      <c r="I340" s="376" t="s">
        <v>550</v>
      </c>
      <c r="J340" s="376" t="s">
        <v>550</v>
      </c>
    </row>
    <row r="341" spans="1:10" x14ac:dyDescent="0.3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3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3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3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3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35">
      <c r="A346" s="387" t="s">
        <v>3388</v>
      </c>
      <c r="B346" s="386" t="s">
        <v>550</v>
      </c>
      <c r="C346" s="386" t="s">
        <v>579</v>
      </c>
      <c r="D346" s="386" t="s">
        <v>550</v>
      </c>
      <c r="E346" s="386" t="s">
        <v>550</v>
      </c>
      <c r="F346" s="386" t="s">
        <v>550</v>
      </c>
      <c r="G346" s="386" t="s">
        <v>550</v>
      </c>
      <c r="H346" s="386" t="s">
        <v>550</v>
      </c>
      <c r="I346" s="386" t="s">
        <v>550</v>
      </c>
      <c r="J346" s="386" t="s">
        <v>550</v>
      </c>
    </row>
    <row r="347" spans="1:10" x14ac:dyDescent="0.35">
      <c r="A347" s="387" t="s">
        <v>3389</v>
      </c>
      <c r="B347" s="386" t="s">
        <v>550</v>
      </c>
      <c r="C347" s="386" t="s">
        <v>579</v>
      </c>
      <c r="D347" s="386" t="s">
        <v>550</v>
      </c>
      <c r="E347" s="386" t="s">
        <v>550</v>
      </c>
      <c r="F347" s="386" t="s">
        <v>550</v>
      </c>
      <c r="G347" s="386" t="s">
        <v>550</v>
      </c>
      <c r="H347" s="386" t="s">
        <v>550</v>
      </c>
      <c r="I347" s="386" t="s">
        <v>550</v>
      </c>
      <c r="J347" s="386" t="s">
        <v>550</v>
      </c>
    </row>
    <row r="348" spans="1:10" x14ac:dyDescent="0.35">
      <c r="A348" s="387" t="s">
        <v>3390</v>
      </c>
      <c r="B348" s="386" t="s">
        <v>523</v>
      </c>
      <c r="C348" s="386" t="s">
        <v>579</v>
      </c>
      <c r="D348" s="386" t="s">
        <v>555</v>
      </c>
      <c r="E348" s="386" t="s">
        <v>521</v>
      </c>
      <c r="F348" s="386" t="s">
        <v>521</v>
      </c>
      <c r="G348" s="386" t="s">
        <v>523</v>
      </c>
      <c r="H348" s="386" t="s">
        <v>521</v>
      </c>
      <c r="I348" s="386" t="s">
        <v>521</v>
      </c>
      <c r="J348" s="386" t="s">
        <v>521</v>
      </c>
    </row>
    <row r="349" spans="1:10" x14ac:dyDescent="0.3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3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3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3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35">
      <c r="A353" s="387" t="s">
        <v>3388</v>
      </c>
      <c r="B353" s="376" t="s">
        <v>550</v>
      </c>
      <c r="C353" s="386" t="s">
        <v>579</v>
      </c>
      <c r="D353" s="386" t="s">
        <v>550</v>
      </c>
      <c r="E353" s="386" t="s">
        <v>550</v>
      </c>
      <c r="F353" s="386" t="s">
        <v>550</v>
      </c>
      <c r="G353" s="376" t="s">
        <v>550</v>
      </c>
      <c r="H353" s="376" t="s">
        <v>550</v>
      </c>
      <c r="I353" s="376" t="s">
        <v>550</v>
      </c>
      <c r="J353" s="376" t="s">
        <v>550</v>
      </c>
    </row>
    <row r="354" spans="1:10" x14ac:dyDescent="0.35">
      <c r="A354" s="387" t="s">
        <v>3389</v>
      </c>
      <c r="B354" s="376" t="s">
        <v>550</v>
      </c>
      <c r="C354" s="386" t="s">
        <v>579</v>
      </c>
      <c r="D354" s="386" t="s">
        <v>550</v>
      </c>
      <c r="E354" s="386" t="s">
        <v>550</v>
      </c>
      <c r="F354" s="386" t="s">
        <v>550</v>
      </c>
      <c r="G354" s="376" t="s">
        <v>550</v>
      </c>
      <c r="H354" s="376" t="s">
        <v>550</v>
      </c>
      <c r="I354" s="376" t="s">
        <v>550</v>
      </c>
      <c r="J354" s="376" t="s">
        <v>550</v>
      </c>
    </row>
    <row r="355" spans="1:10" x14ac:dyDescent="0.35">
      <c r="A355" s="387" t="s">
        <v>3390</v>
      </c>
      <c r="B355" s="376" t="s">
        <v>523</v>
      </c>
      <c r="C355" s="386" t="s">
        <v>579</v>
      </c>
      <c r="D355" s="386" t="s">
        <v>555</v>
      </c>
      <c r="E355" s="386" t="s">
        <v>521</v>
      </c>
      <c r="F355" s="386" t="s">
        <v>521</v>
      </c>
      <c r="G355" s="376" t="s">
        <v>523</v>
      </c>
      <c r="H355" s="376" t="s">
        <v>521</v>
      </c>
      <c r="I355" s="376" t="s">
        <v>521</v>
      </c>
      <c r="J355" s="376" t="s">
        <v>521</v>
      </c>
    </row>
    <row r="356" spans="1:10" x14ac:dyDescent="0.35">
      <c r="A356" s="394" t="s">
        <v>628</v>
      </c>
      <c r="B356" s="386" t="s">
        <v>595</v>
      </c>
      <c r="C356" s="386" t="s">
        <v>579</v>
      </c>
      <c r="D356" s="381" t="s">
        <v>196</v>
      </c>
      <c r="E356" s="381" t="s">
        <v>196</v>
      </c>
      <c r="F356" s="381" t="s">
        <v>196</v>
      </c>
      <c r="G356" s="386" t="s">
        <v>595</v>
      </c>
      <c r="H356" s="386" t="s">
        <v>3287</v>
      </c>
      <c r="I356" s="386" t="s">
        <v>3287</v>
      </c>
      <c r="J356" s="381" t="s">
        <v>196</v>
      </c>
    </row>
    <row r="357" spans="1:10" x14ac:dyDescent="0.35">
      <c r="A357" s="387" t="s">
        <v>603</v>
      </c>
      <c r="B357" s="376" t="s">
        <v>523</v>
      </c>
      <c r="C357" s="386" t="s">
        <v>579</v>
      </c>
      <c r="D357" s="386" t="s">
        <v>523</v>
      </c>
      <c r="E357" s="386" t="s">
        <v>523</v>
      </c>
      <c r="F357" s="386" t="s">
        <v>523</v>
      </c>
      <c r="G357" s="376" t="s">
        <v>523</v>
      </c>
      <c r="H357" s="376" t="s">
        <v>523</v>
      </c>
      <c r="I357" s="376" t="s">
        <v>523</v>
      </c>
      <c r="J357" s="381" t="s">
        <v>196</v>
      </c>
    </row>
    <row r="358" spans="1:10" x14ac:dyDescent="0.35">
      <c r="A358" s="387" t="s">
        <v>604</v>
      </c>
      <c r="B358" s="376" t="s">
        <v>523</v>
      </c>
      <c r="C358" s="386" t="s">
        <v>579</v>
      </c>
      <c r="D358" s="386" t="s">
        <v>523</v>
      </c>
      <c r="E358" s="386" t="s">
        <v>523</v>
      </c>
      <c r="F358" s="386" t="s">
        <v>523</v>
      </c>
      <c r="G358" s="376" t="s">
        <v>523</v>
      </c>
      <c r="H358" s="376" t="s">
        <v>523</v>
      </c>
      <c r="I358" s="376" t="s">
        <v>523</v>
      </c>
      <c r="J358" s="381" t="s">
        <v>196</v>
      </c>
    </row>
    <row r="359" spans="1:10" x14ac:dyDescent="0.35">
      <c r="A359" s="387" t="s">
        <v>605</v>
      </c>
      <c r="B359" s="376" t="s">
        <v>523</v>
      </c>
      <c r="C359" s="386" t="s">
        <v>579</v>
      </c>
      <c r="D359" s="386" t="s">
        <v>523</v>
      </c>
      <c r="E359" s="386" t="s">
        <v>523</v>
      </c>
      <c r="F359" s="386" t="s">
        <v>523</v>
      </c>
      <c r="G359" s="376" t="s">
        <v>523</v>
      </c>
      <c r="H359" s="376" t="s">
        <v>523</v>
      </c>
      <c r="I359" s="376" t="s">
        <v>523</v>
      </c>
      <c r="J359" s="381" t="s">
        <v>196</v>
      </c>
    </row>
    <row r="360" spans="1:10" x14ac:dyDescent="0.35">
      <c r="A360" s="387" t="s">
        <v>3399</v>
      </c>
      <c r="B360" s="386" t="s">
        <v>523</v>
      </c>
      <c r="C360" s="386" t="s">
        <v>579</v>
      </c>
      <c r="D360" s="381" t="s">
        <v>196</v>
      </c>
      <c r="E360" s="381" t="s">
        <v>196</v>
      </c>
      <c r="F360" s="381" t="s">
        <v>196</v>
      </c>
      <c r="G360" s="386" t="s">
        <v>523</v>
      </c>
      <c r="H360" s="386" t="s">
        <v>550</v>
      </c>
      <c r="I360" s="386" t="s">
        <v>550</v>
      </c>
      <c r="J360" s="381" t="s">
        <v>196</v>
      </c>
    </row>
    <row r="361" spans="1:10" x14ac:dyDescent="0.35">
      <c r="A361" s="387" t="s">
        <v>582</v>
      </c>
      <c r="B361" s="376" t="s">
        <v>523</v>
      </c>
      <c r="C361" s="386" t="s">
        <v>579</v>
      </c>
      <c r="D361" s="386" t="s">
        <v>523</v>
      </c>
      <c r="E361" s="386" t="s">
        <v>523</v>
      </c>
      <c r="F361" s="386" t="s">
        <v>523</v>
      </c>
      <c r="G361" s="376" t="s">
        <v>523</v>
      </c>
      <c r="H361" s="376" t="s">
        <v>523</v>
      </c>
      <c r="I361" s="376" t="s">
        <v>523</v>
      </c>
      <c r="J361" s="381" t="s">
        <v>196</v>
      </c>
    </row>
    <row r="362" spans="1:10" x14ac:dyDescent="0.35">
      <c r="A362" s="387" t="s">
        <v>3390</v>
      </c>
      <c r="B362" s="376" t="s">
        <v>523</v>
      </c>
      <c r="C362" s="386" t="s">
        <v>579</v>
      </c>
      <c r="D362" s="386" t="s">
        <v>523</v>
      </c>
      <c r="E362" s="386" t="s">
        <v>521</v>
      </c>
      <c r="F362" s="386" t="s">
        <v>521</v>
      </c>
      <c r="G362" s="376" t="s">
        <v>523</v>
      </c>
      <c r="H362" s="376" t="s">
        <v>521</v>
      </c>
      <c r="I362" s="376" t="s">
        <v>521</v>
      </c>
      <c r="J362" s="381" t="s">
        <v>196</v>
      </c>
    </row>
    <row r="363" spans="1:10" x14ac:dyDescent="0.35">
      <c r="A363" s="387" t="s">
        <v>3400</v>
      </c>
      <c r="B363" s="386" t="s">
        <v>550</v>
      </c>
      <c r="C363" s="386" t="s">
        <v>579</v>
      </c>
      <c r="D363" s="381" t="s">
        <v>196</v>
      </c>
      <c r="E363" s="381" t="s">
        <v>196</v>
      </c>
      <c r="F363" s="381" t="s">
        <v>196</v>
      </c>
      <c r="G363" s="386" t="s">
        <v>550</v>
      </c>
      <c r="H363" s="386" t="s">
        <v>550</v>
      </c>
      <c r="I363" s="386" t="s">
        <v>550</v>
      </c>
      <c r="J363" s="381" t="s">
        <v>196</v>
      </c>
    </row>
    <row r="364" spans="1:10" x14ac:dyDescent="0.35">
      <c r="A364" s="394" t="s">
        <v>629</v>
      </c>
      <c r="B364" s="386" t="s">
        <v>595</v>
      </c>
      <c r="C364" s="386" t="s">
        <v>579</v>
      </c>
      <c r="D364" s="381" t="s">
        <v>196</v>
      </c>
      <c r="E364" s="381" t="s">
        <v>196</v>
      </c>
      <c r="F364" s="381" t="s">
        <v>196</v>
      </c>
      <c r="G364" s="386" t="s">
        <v>595</v>
      </c>
      <c r="H364" s="386" t="s">
        <v>3287</v>
      </c>
      <c r="I364" s="386" t="s">
        <v>3287</v>
      </c>
      <c r="J364" s="381" t="s">
        <v>196</v>
      </c>
    </row>
    <row r="365" spans="1:10" x14ac:dyDescent="0.35">
      <c r="A365" s="387" t="s">
        <v>617</v>
      </c>
      <c r="B365" s="376" t="s">
        <v>523</v>
      </c>
      <c r="C365" s="386" t="s">
        <v>579</v>
      </c>
      <c r="D365" s="386" t="s">
        <v>523</v>
      </c>
      <c r="E365" s="386" t="s">
        <v>523</v>
      </c>
      <c r="F365" s="386" t="s">
        <v>523</v>
      </c>
      <c r="G365" s="376" t="s">
        <v>523</v>
      </c>
      <c r="H365" s="376" t="s">
        <v>523</v>
      </c>
      <c r="I365" s="376" t="s">
        <v>523</v>
      </c>
      <c r="J365" s="381" t="s">
        <v>196</v>
      </c>
    </row>
    <row r="366" spans="1:10" x14ac:dyDescent="0.35">
      <c r="A366" s="387" t="s">
        <v>618</v>
      </c>
      <c r="B366" s="376" t="s">
        <v>523</v>
      </c>
      <c r="C366" s="386" t="s">
        <v>579</v>
      </c>
      <c r="D366" s="386" t="s">
        <v>523</v>
      </c>
      <c r="E366" s="386" t="s">
        <v>523</v>
      </c>
      <c r="F366" s="386" t="s">
        <v>523</v>
      </c>
      <c r="G366" s="376" t="s">
        <v>523</v>
      </c>
      <c r="H366" s="376" t="s">
        <v>523</v>
      </c>
      <c r="I366" s="376" t="s">
        <v>523</v>
      </c>
      <c r="J366" s="381" t="s">
        <v>196</v>
      </c>
    </row>
    <row r="367" spans="1:10" x14ac:dyDescent="0.35">
      <c r="A367" s="387" t="s">
        <v>603</v>
      </c>
      <c r="B367" s="376" t="s">
        <v>523</v>
      </c>
      <c r="C367" s="386" t="s">
        <v>579</v>
      </c>
      <c r="D367" s="386" t="s">
        <v>523</v>
      </c>
      <c r="E367" s="386" t="s">
        <v>523</v>
      </c>
      <c r="F367" s="386" t="s">
        <v>523</v>
      </c>
      <c r="G367" s="376" t="s">
        <v>523</v>
      </c>
      <c r="H367" s="376" t="s">
        <v>523</v>
      </c>
      <c r="I367" s="376" t="s">
        <v>523</v>
      </c>
      <c r="J367" s="381" t="s">
        <v>196</v>
      </c>
    </row>
    <row r="368" spans="1:10" x14ac:dyDescent="0.35">
      <c r="A368" s="387" t="s">
        <v>3404</v>
      </c>
      <c r="B368" s="386" t="s">
        <v>523</v>
      </c>
      <c r="C368" s="386" t="s">
        <v>579</v>
      </c>
      <c r="D368" s="381" t="s">
        <v>196</v>
      </c>
      <c r="E368" s="381" t="s">
        <v>196</v>
      </c>
      <c r="F368" s="381" t="s">
        <v>196</v>
      </c>
      <c r="G368" s="386" t="s">
        <v>523</v>
      </c>
      <c r="H368" s="386" t="s">
        <v>523</v>
      </c>
      <c r="I368" s="386" t="s">
        <v>523</v>
      </c>
      <c r="J368" s="381" t="s">
        <v>196</v>
      </c>
    </row>
    <row r="369" spans="1:10" x14ac:dyDescent="0.35">
      <c r="A369" s="387" t="s">
        <v>582</v>
      </c>
      <c r="B369" s="376" t="s">
        <v>523</v>
      </c>
      <c r="C369" s="386" t="s">
        <v>579</v>
      </c>
      <c r="D369" s="386" t="s">
        <v>523</v>
      </c>
      <c r="E369" s="386" t="s">
        <v>523</v>
      </c>
      <c r="F369" s="386" t="s">
        <v>523</v>
      </c>
      <c r="G369" s="376" t="s">
        <v>523</v>
      </c>
      <c r="H369" s="376" t="s">
        <v>523</v>
      </c>
      <c r="I369" s="376" t="s">
        <v>523</v>
      </c>
      <c r="J369" s="381" t="s">
        <v>196</v>
      </c>
    </row>
    <row r="370" spans="1:10" x14ac:dyDescent="0.35">
      <c r="A370" s="387" t="s">
        <v>3390</v>
      </c>
      <c r="B370" s="376" t="s">
        <v>523</v>
      </c>
      <c r="C370" s="386" t="s">
        <v>579</v>
      </c>
      <c r="D370" s="386" t="s">
        <v>523</v>
      </c>
      <c r="E370" s="386" t="s">
        <v>521</v>
      </c>
      <c r="F370" s="386" t="s">
        <v>521</v>
      </c>
      <c r="G370" s="376" t="s">
        <v>523</v>
      </c>
      <c r="H370" s="376" t="s">
        <v>521</v>
      </c>
      <c r="I370" s="376" t="s">
        <v>521</v>
      </c>
      <c r="J370" s="381" t="s">
        <v>196</v>
      </c>
    </row>
    <row r="371" spans="1:10" x14ac:dyDescent="0.35">
      <c r="A371" s="387" t="s">
        <v>3405</v>
      </c>
      <c r="B371" s="386" t="s">
        <v>550</v>
      </c>
      <c r="C371" s="386" t="s">
        <v>579</v>
      </c>
      <c r="D371" s="381" t="s">
        <v>196</v>
      </c>
      <c r="E371" s="381" t="s">
        <v>196</v>
      </c>
      <c r="F371" s="381" t="s">
        <v>196</v>
      </c>
      <c r="G371" s="386" t="s">
        <v>550</v>
      </c>
      <c r="H371" s="386" t="s">
        <v>550</v>
      </c>
      <c r="I371" s="386" t="s">
        <v>550</v>
      </c>
      <c r="J371" s="381" t="s">
        <v>196</v>
      </c>
    </row>
    <row r="372" spans="1:10" x14ac:dyDescent="0.3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3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3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35">
      <c r="A375" s="392" t="s">
        <v>586</v>
      </c>
      <c r="B375" s="376" t="s">
        <v>521</v>
      </c>
      <c r="C375" s="386" t="s">
        <v>579</v>
      </c>
      <c r="D375" s="386" t="s">
        <v>521</v>
      </c>
      <c r="E375" s="386" t="s">
        <v>521</v>
      </c>
      <c r="F375" s="386" t="s">
        <v>521</v>
      </c>
      <c r="G375" s="376" t="s">
        <v>521</v>
      </c>
      <c r="H375" s="376" t="s">
        <v>521</v>
      </c>
      <c r="I375" s="376" t="s">
        <v>521</v>
      </c>
      <c r="J375" s="376" t="s">
        <v>521</v>
      </c>
    </row>
    <row r="376" spans="1:10" x14ac:dyDescent="0.35">
      <c r="A376" s="392" t="s">
        <v>587</v>
      </c>
      <c r="B376" s="376" t="s">
        <v>521</v>
      </c>
      <c r="C376" s="386" t="s">
        <v>579</v>
      </c>
      <c r="D376" s="386" t="s">
        <v>521</v>
      </c>
      <c r="E376" s="386" t="s">
        <v>521</v>
      </c>
      <c r="F376" s="386" t="s">
        <v>521</v>
      </c>
      <c r="G376" s="376" t="s">
        <v>521</v>
      </c>
      <c r="H376" s="376" t="s">
        <v>521</v>
      </c>
      <c r="I376" s="376" t="s">
        <v>521</v>
      </c>
      <c r="J376" s="376" t="s">
        <v>521</v>
      </c>
    </row>
    <row r="377" spans="1:10" x14ac:dyDescent="0.35">
      <c r="A377" s="392" t="s">
        <v>588</v>
      </c>
      <c r="B377" s="376" t="s">
        <v>521</v>
      </c>
      <c r="C377" s="386" t="s">
        <v>579</v>
      </c>
      <c r="D377" s="386" t="s">
        <v>521</v>
      </c>
      <c r="E377" s="386" t="s">
        <v>521</v>
      </c>
      <c r="F377" s="386" t="s">
        <v>521</v>
      </c>
      <c r="G377" s="376" t="s">
        <v>521</v>
      </c>
      <c r="H377" s="376" t="s">
        <v>521</v>
      </c>
      <c r="I377" s="376" t="s">
        <v>521</v>
      </c>
      <c r="J377" s="376" t="s">
        <v>521</v>
      </c>
    </row>
    <row r="378" spans="1:10" x14ac:dyDescent="0.3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35">
      <c r="A379" s="392" t="s">
        <v>590</v>
      </c>
      <c r="B379" s="376" t="s">
        <v>550</v>
      </c>
      <c r="C379" s="386" t="s">
        <v>579</v>
      </c>
      <c r="D379" s="386" t="s">
        <v>550</v>
      </c>
      <c r="E379" s="386" t="s">
        <v>550</v>
      </c>
      <c r="F379" s="386" t="s">
        <v>550</v>
      </c>
      <c r="G379" s="376" t="s">
        <v>550</v>
      </c>
      <c r="H379" s="376" t="s">
        <v>550</v>
      </c>
      <c r="I379" s="376" t="s">
        <v>550</v>
      </c>
      <c r="J379" s="376" t="s">
        <v>550</v>
      </c>
    </row>
    <row r="380" spans="1:10" x14ac:dyDescent="0.35">
      <c r="A380" s="392" t="s">
        <v>97</v>
      </c>
      <c r="B380" s="376" t="s">
        <v>521</v>
      </c>
      <c r="C380" s="386" t="s">
        <v>579</v>
      </c>
      <c r="D380" s="386" t="s">
        <v>521</v>
      </c>
      <c r="E380" s="386" t="s">
        <v>521</v>
      </c>
      <c r="F380" s="386" t="s">
        <v>521</v>
      </c>
      <c r="G380" s="376" t="s">
        <v>521</v>
      </c>
      <c r="H380" s="376" t="s">
        <v>521</v>
      </c>
      <c r="I380" s="376" t="s">
        <v>521</v>
      </c>
      <c r="J380" s="376" t="s">
        <v>521</v>
      </c>
    </row>
    <row r="381" spans="1:10" x14ac:dyDescent="0.3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3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3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3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35">
      <c r="A385" s="392" t="s">
        <v>589</v>
      </c>
      <c r="B385" s="376" t="s">
        <v>550</v>
      </c>
      <c r="C385" s="386" t="s">
        <v>579</v>
      </c>
      <c r="D385" s="386" t="s">
        <v>550</v>
      </c>
      <c r="E385" s="386" t="s">
        <v>550</v>
      </c>
      <c r="F385" s="386" t="s">
        <v>550</v>
      </c>
      <c r="G385" s="376" t="s">
        <v>550</v>
      </c>
      <c r="H385" s="376" t="s">
        <v>550</v>
      </c>
      <c r="I385" s="376" t="s">
        <v>550</v>
      </c>
      <c r="J385" s="376" t="s">
        <v>550</v>
      </c>
    </row>
    <row r="386" spans="1:10" x14ac:dyDescent="0.35">
      <c r="A386" s="392" t="s">
        <v>590</v>
      </c>
      <c r="B386" s="376" t="s">
        <v>550</v>
      </c>
      <c r="C386" s="386" t="s">
        <v>579</v>
      </c>
      <c r="D386" s="386" t="s">
        <v>550</v>
      </c>
      <c r="E386" s="386" t="s">
        <v>550</v>
      </c>
      <c r="F386" s="386" t="s">
        <v>550</v>
      </c>
      <c r="G386" s="376" t="s">
        <v>550</v>
      </c>
      <c r="H386" s="376" t="s">
        <v>550</v>
      </c>
      <c r="I386" s="376" t="s">
        <v>550</v>
      </c>
      <c r="J386" s="376" t="s">
        <v>550</v>
      </c>
    </row>
    <row r="387" spans="1:10" x14ac:dyDescent="0.35">
      <c r="A387" s="392" t="s">
        <v>97</v>
      </c>
      <c r="B387" s="376" t="s">
        <v>548</v>
      </c>
      <c r="C387" s="386" t="s">
        <v>579</v>
      </c>
      <c r="D387" s="386" t="s">
        <v>544</v>
      </c>
      <c r="E387" s="386" t="s">
        <v>548</v>
      </c>
      <c r="F387" s="386" t="s">
        <v>548</v>
      </c>
      <c r="G387" s="376" t="s">
        <v>548</v>
      </c>
      <c r="H387" s="376" t="s">
        <v>548</v>
      </c>
      <c r="I387" s="376" t="s">
        <v>548</v>
      </c>
      <c r="J387" s="376" t="s">
        <v>521</v>
      </c>
    </row>
    <row r="388" spans="1:10" x14ac:dyDescent="0.3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3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3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3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35">
      <c r="A392" s="392" t="s">
        <v>589</v>
      </c>
      <c r="B392" s="376" t="s">
        <v>550</v>
      </c>
      <c r="C392" s="386" t="s">
        <v>579</v>
      </c>
      <c r="D392" s="386" t="s">
        <v>550</v>
      </c>
      <c r="E392" s="386" t="s">
        <v>550</v>
      </c>
      <c r="F392" s="386" t="s">
        <v>550</v>
      </c>
      <c r="G392" s="376" t="s">
        <v>550</v>
      </c>
      <c r="H392" s="376" t="s">
        <v>550</v>
      </c>
      <c r="I392" s="376" t="s">
        <v>550</v>
      </c>
      <c r="J392" s="376" t="s">
        <v>550</v>
      </c>
    </row>
    <row r="393" spans="1:10" x14ac:dyDescent="0.35">
      <c r="A393" s="392" t="s">
        <v>590</v>
      </c>
      <c r="B393" s="376" t="s">
        <v>550</v>
      </c>
      <c r="C393" s="386" t="s">
        <v>579</v>
      </c>
      <c r="D393" s="386" t="s">
        <v>550</v>
      </c>
      <c r="E393" s="386" t="s">
        <v>550</v>
      </c>
      <c r="F393" s="386" t="s">
        <v>550</v>
      </c>
      <c r="G393" s="376" t="s">
        <v>550</v>
      </c>
      <c r="H393" s="376" t="s">
        <v>550</v>
      </c>
      <c r="I393" s="376" t="s">
        <v>550</v>
      </c>
      <c r="J393" s="376" t="s">
        <v>550</v>
      </c>
    </row>
    <row r="394" spans="1:10" x14ac:dyDescent="0.35">
      <c r="A394" s="392" t="s">
        <v>97</v>
      </c>
      <c r="B394" s="376" t="s">
        <v>521</v>
      </c>
      <c r="C394" s="386" t="s">
        <v>579</v>
      </c>
      <c r="D394" s="386" t="s">
        <v>521</v>
      </c>
      <c r="E394" s="386" t="s">
        <v>521</v>
      </c>
      <c r="F394" s="386" t="s">
        <v>521</v>
      </c>
      <c r="G394" s="376" t="s">
        <v>521</v>
      </c>
      <c r="H394" s="376" t="s">
        <v>521</v>
      </c>
      <c r="I394" s="376" t="s">
        <v>521</v>
      </c>
      <c r="J394" s="376" t="s">
        <v>521</v>
      </c>
    </row>
    <row r="395" spans="1:10" x14ac:dyDescent="0.3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3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3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35">
      <c r="A398" s="392" t="s">
        <v>587</v>
      </c>
      <c r="B398" s="376" t="s">
        <v>521</v>
      </c>
      <c r="C398" s="386" t="s">
        <v>579</v>
      </c>
      <c r="D398" s="386" t="s">
        <v>521</v>
      </c>
      <c r="E398" s="386" t="s">
        <v>521</v>
      </c>
      <c r="F398" s="386" t="s">
        <v>521</v>
      </c>
      <c r="G398" s="376" t="s">
        <v>521</v>
      </c>
      <c r="H398" s="376" t="s">
        <v>521</v>
      </c>
      <c r="I398" s="376" t="s">
        <v>521</v>
      </c>
      <c r="J398" s="381" t="s">
        <v>196</v>
      </c>
    </row>
    <row r="399" spans="1:10" x14ac:dyDescent="0.35">
      <c r="A399" s="392" t="s">
        <v>588</v>
      </c>
      <c r="B399" s="376" t="s">
        <v>521</v>
      </c>
      <c r="C399" s="386" t="s">
        <v>579</v>
      </c>
      <c r="D399" s="386" t="s">
        <v>521</v>
      </c>
      <c r="E399" s="386" t="s">
        <v>521</v>
      </c>
      <c r="F399" s="386" t="s">
        <v>521</v>
      </c>
      <c r="G399" s="376" t="s">
        <v>521</v>
      </c>
      <c r="H399" s="376" t="s">
        <v>521</v>
      </c>
      <c r="I399" s="376" t="s">
        <v>521</v>
      </c>
      <c r="J399" s="381" t="s">
        <v>196</v>
      </c>
    </row>
    <row r="400" spans="1:10" x14ac:dyDescent="0.35">
      <c r="A400" s="392" t="s">
        <v>589</v>
      </c>
      <c r="B400" s="376" t="s">
        <v>521</v>
      </c>
      <c r="C400" s="386" t="s">
        <v>579</v>
      </c>
      <c r="D400" s="386" t="s">
        <v>521</v>
      </c>
      <c r="E400" s="386" t="s">
        <v>521</v>
      </c>
      <c r="F400" s="386" t="s">
        <v>521</v>
      </c>
      <c r="G400" s="376" t="s">
        <v>521</v>
      </c>
      <c r="H400" s="376" t="s">
        <v>521</v>
      </c>
      <c r="I400" s="376" t="s">
        <v>521</v>
      </c>
      <c r="J400" s="381" t="s">
        <v>196</v>
      </c>
    </row>
    <row r="401" spans="1:13" x14ac:dyDescent="0.35">
      <c r="A401" s="392" t="s">
        <v>97</v>
      </c>
      <c r="B401" s="376" t="s">
        <v>521</v>
      </c>
      <c r="C401" s="386" t="s">
        <v>579</v>
      </c>
      <c r="D401" s="386" t="s">
        <v>521</v>
      </c>
      <c r="E401" s="386" t="s">
        <v>521</v>
      </c>
      <c r="F401" s="386" t="s">
        <v>521</v>
      </c>
      <c r="G401" s="376" t="s">
        <v>521</v>
      </c>
      <c r="H401" s="376" t="s">
        <v>521</v>
      </c>
      <c r="I401" s="376" t="s">
        <v>521</v>
      </c>
      <c r="J401" s="381" t="s">
        <v>196</v>
      </c>
    </row>
    <row r="402" spans="1:13" x14ac:dyDescent="0.35">
      <c r="A402" s="75" t="s">
        <v>637</v>
      </c>
      <c r="B402" s="403"/>
      <c r="C402" s="403"/>
      <c r="D402" s="403"/>
      <c r="E402" s="403"/>
      <c r="F402" s="403"/>
      <c r="G402" s="403"/>
      <c r="H402" s="403"/>
      <c r="I402" s="403"/>
      <c r="J402" s="403"/>
    </row>
    <row r="403" spans="1:13" x14ac:dyDescent="0.35">
      <c r="A403" s="76" t="s">
        <v>638</v>
      </c>
      <c r="B403" s="381" t="s">
        <v>196</v>
      </c>
      <c r="C403" s="381" t="s">
        <v>196</v>
      </c>
      <c r="D403" s="381" t="s">
        <v>196</v>
      </c>
      <c r="E403" s="381" t="s">
        <v>196</v>
      </c>
      <c r="F403" s="381" t="s">
        <v>196</v>
      </c>
      <c r="G403" s="381" t="s">
        <v>196</v>
      </c>
      <c r="H403" s="381" t="s">
        <v>196</v>
      </c>
      <c r="I403" s="381" t="s">
        <v>196</v>
      </c>
      <c r="J403" s="381" t="s">
        <v>196</v>
      </c>
    </row>
    <row r="404" spans="1:13" x14ac:dyDescent="0.35">
      <c r="A404" s="394" t="s">
        <v>3390</v>
      </c>
      <c r="B404" s="376" t="s">
        <v>521</v>
      </c>
      <c r="C404" s="386" t="s">
        <v>579</v>
      </c>
      <c r="D404" s="386" t="s">
        <v>521</v>
      </c>
      <c r="E404" s="386" t="s">
        <v>521</v>
      </c>
      <c r="F404" s="386" t="s">
        <v>521</v>
      </c>
      <c r="G404" s="376" t="s">
        <v>521</v>
      </c>
      <c r="H404" s="376" t="s">
        <v>521</v>
      </c>
      <c r="I404" s="376" t="s">
        <v>521</v>
      </c>
      <c r="J404" s="376" t="s">
        <v>521</v>
      </c>
    </row>
    <row r="405" spans="1:13" x14ac:dyDescent="0.35">
      <c r="A405" s="394" t="s">
        <v>3410</v>
      </c>
      <c r="B405" s="376" t="s">
        <v>521</v>
      </c>
      <c r="C405" s="386" t="s">
        <v>579</v>
      </c>
      <c r="D405" s="386" t="s">
        <v>521</v>
      </c>
      <c r="E405" s="386" t="s">
        <v>521</v>
      </c>
      <c r="F405" s="386" t="s">
        <v>521</v>
      </c>
      <c r="G405" s="376" t="s">
        <v>521</v>
      </c>
      <c r="H405" s="376" t="s">
        <v>521</v>
      </c>
      <c r="I405" s="376" t="s">
        <v>521</v>
      </c>
      <c r="J405" s="376" t="s">
        <v>521</v>
      </c>
    </row>
    <row r="407" spans="1:13" x14ac:dyDescent="0.3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461" t="s">
        <v>640</v>
      </c>
      <c r="B409" s="461"/>
      <c r="C409" s="461"/>
      <c r="D409" s="461"/>
      <c r="E409" s="461"/>
      <c r="F409" s="461"/>
      <c r="G409" s="461"/>
      <c r="H409" s="295"/>
      <c r="I409" s="295"/>
      <c r="J409" s="295"/>
      <c r="K409" s="295"/>
      <c r="L409" s="295"/>
      <c r="M409" s="433" t="s">
        <v>505</v>
      </c>
    </row>
    <row r="410" spans="1:13" ht="15.5" x14ac:dyDescent="0.35">
      <c r="A410" s="286" t="s">
        <v>750</v>
      </c>
      <c r="B410" s="292"/>
      <c r="C410" s="292"/>
      <c r="D410" s="292"/>
      <c r="E410" s="292"/>
      <c r="F410" s="292"/>
      <c r="G410" s="292"/>
      <c r="H410" s="295"/>
      <c r="I410" s="295"/>
      <c r="J410" s="295"/>
      <c r="K410" s="295"/>
      <c r="L410" s="295"/>
      <c r="M410" s="433" t="s">
        <v>3425</v>
      </c>
    </row>
    <row r="411" spans="1:13" x14ac:dyDescent="0.35">
      <c r="A411" s="297"/>
      <c r="B411" s="295"/>
      <c r="C411" s="295"/>
      <c r="D411" s="295"/>
      <c r="E411" s="295"/>
      <c r="F411" s="295"/>
      <c r="G411" s="295"/>
      <c r="H411" s="295"/>
      <c r="I411" s="295"/>
      <c r="J411" s="295"/>
      <c r="K411" s="295"/>
      <c r="L411" s="296"/>
      <c r="M411" s="433" t="s">
        <v>506</v>
      </c>
    </row>
    <row r="412" spans="1:13" x14ac:dyDescent="0.35">
      <c r="A412" s="295"/>
      <c r="B412" s="295"/>
      <c r="C412" s="295"/>
      <c r="D412" s="295"/>
      <c r="E412" s="295"/>
      <c r="F412" s="295"/>
      <c r="G412" s="295"/>
      <c r="H412" s="295"/>
      <c r="I412" s="295"/>
      <c r="J412" s="295"/>
      <c r="K412" s="295"/>
      <c r="L412" s="295"/>
      <c r="M412" s="298"/>
    </row>
    <row r="413" spans="1:13" ht="37" x14ac:dyDescent="0.3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 thickBot="1" x14ac:dyDescent="0.4">
      <c r="A414" s="305"/>
      <c r="B414" s="484" t="s">
        <v>515</v>
      </c>
      <c r="C414" s="484"/>
      <c r="D414" s="485"/>
      <c r="E414" s="486" t="s">
        <v>648</v>
      </c>
      <c r="F414" s="484"/>
      <c r="G414" s="485"/>
      <c r="H414" s="486" t="s">
        <v>515</v>
      </c>
      <c r="I414" s="487"/>
      <c r="J414" s="487"/>
      <c r="K414" s="487"/>
      <c r="L414" s="487"/>
      <c r="M414" s="488"/>
    </row>
    <row r="415" spans="1:13" ht="15" thickTop="1" x14ac:dyDescent="0.3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3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3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3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3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3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3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3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3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3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3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3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3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3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3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3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35">
      <c r="A431" s="406" t="s">
        <v>3411</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3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3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3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3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3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3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3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35">
      <c r="A439" s="404" t="s">
        <v>3412</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3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3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3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3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3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3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3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3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3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35">
      <c r="A449" s="409" t="s">
        <v>3413</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3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35">
      <c r="A451" s="409" t="s">
        <v>682</v>
      </c>
      <c r="B451" s="381" t="s">
        <v>196</v>
      </c>
      <c r="C451" s="381" t="s">
        <v>196</v>
      </c>
      <c r="D451" s="381" t="s">
        <v>196</v>
      </c>
      <c r="E451" s="372">
        <v>89653.230582500008</v>
      </c>
      <c r="F451" s="372" t="s">
        <v>521</v>
      </c>
      <c r="G451" s="372" t="s">
        <v>3287</v>
      </c>
      <c r="H451" s="372" t="s">
        <v>521</v>
      </c>
      <c r="I451" s="372" t="s">
        <v>521</v>
      </c>
      <c r="J451" s="381" t="s">
        <v>196</v>
      </c>
      <c r="K451" s="381" t="s">
        <v>196</v>
      </c>
      <c r="L451" s="381" t="s">
        <v>196</v>
      </c>
      <c r="M451" s="381" t="s">
        <v>196</v>
      </c>
    </row>
    <row r="452" spans="1:13" x14ac:dyDescent="0.3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3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3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3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3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3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3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35">
      <c r="A459" s="409" t="s">
        <v>3414</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35">
      <c r="A460" s="409" t="s">
        <v>3415</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3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3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3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8" x14ac:dyDescent="0.35">
      <c r="A466" s="491" t="s">
        <v>693</v>
      </c>
      <c r="B466" s="491"/>
      <c r="C466" s="491"/>
      <c r="D466" s="491"/>
      <c r="E466" s="491"/>
      <c r="F466" s="491"/>
      <c r="G466" s="491"/>
      <c r="H466" s="491"/>
      <c r="I466" s="491"/>
      <c r="J466" s="491"/>
      <c r="K466" s="491"/>
      <c r="L466" s="491"/>
      <c r="M466" s="491"/>
      <c r="N466" s="491"/>
      <c r="O466" s="491"/>
      <c r="P466" s="491"/>
      <c r="Q466" s="491"/>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5" x14ac:dyDescent="0.3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3425</v>
      </c>
      <c r="AJ467" s="296"/>
    </row>
    <row r="468" spans="1:36" x14ac:dyDescent="0.3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3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35">
      <c r="A470" s="506"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7" thickBot="1" x14ac:dyDescent="0.4">
      <c r="A471" s="507"/>
      <c r="B471" s="486" t="s">
        <v>3289</v>
      </c>
      <c r="C471" s="484"/>
      <c r="D471" s="484"/>
      <c r="E471" s="484"/>
      <c r="F471" s="484"/>
      <c r="G471" s="484"/>
      <c r="H471" s="484"/>
      <c r="I471" s="484"/>
      <c r="J471" s="484"/>
      <c r="K471" s="484"/>
      <c r="L471" s="484"/>
      <c r="M471" s="484"/>
      <c r="N471" s="484"/>
      <c r="O471" s="484"/>
      <c r="P471" s="484"/>
      <c r="Q471" s="484"/>
      <c r="R471" s="485"/>
      <c r="S471" s="367"/>
      <c r="T471" s="367"/>
      <c r="U471" s="492" t="s">
        <v>728</v>
      </c>
      <c r="V471" s="493"/>
      <c r="W471" s="486" t="s">
        <v>3289</v>
      </c>
      <c r="X471" s="484"/>
      <c r="Y471" s="484"/>
      <c r="Z471" s="484"/>
      <c r="AA471" s="484"/>
      <c r="AB471" s="484"/>
      <c r="AC471" s="485"/>
      <c r="AD471" s="367"/>
      <c r="AE471" s="367"/>
      <c r="AF471" s="492" t="s">
        <v>728</v>
      </c>
      <c r="AG471" s="493"/>
      <c r="AH471" s="318" t="s">
        <v>648</v>
      </c>
      <c r="AI471" s="368" t="s">
        <v>3289</v>
      </c>
      <c r="AJ471" s="319" t="s">
        <v>3289</v>
      </c>
    </row>
    <row r="472" spans="1:36" ht="15" thickTop="1" x14ac:dyDescent="0.3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3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3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3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3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3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3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3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3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3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35">
      <c r="A482" s="321" t="s">
        <v>676</v>
      </c>
      <c r="B482" s="372">
        <v>13.671467518190029</v>
      </c>
      <c r="C482" s="372" t="s">
        <v>619</v>
      </c>
      <c r="D482" s="372" t="s">
        <v>3282</v>
      </c>
      <c r="E482" s="372" t="s">
        <v>3282</v>
      </c>
      <c r="F482" s="372" t="s">
        <v>3282</v>
      </c>
      <c r="G482" s="372" t="s">
        <v>620</v>
      </c>
      <c r="H482" s="372" t="s">
        <v>619</v>
      </c>
      <c r="I482" s="372" t="s">
        <v>620</v>
      </c>
      <c r="J482" s="372" t="s">
        <v>3282</v>
      </c>
      <c r="K482" s="372" t="s">
        <v>620</v>
      </c>
      <c r="L482" s="372" t="s">
        <v>3282</v>
      </c>
      <c r="M482" s="372" t="s">
        <v>620</v>
      </c>
      <c r="N482" s="372" t="s">
        <v>620</v>
      </c>
      <c r="O482" s="372" t="s">
        <v>620</v>
      </c>
      <c r="P482" s="372" t="s">
        <v>620</v>
      </c>
      <c r="Q482" s="372" t="s">
        <v>3282</v>
      </c>
      <c r="R482" s="372" t="s">
        <v>620</v>
      </c>
      <c r="S482" s="372" t="s">
        <v>3282</v>
      </c>
      <c r="T482" s="372" t="s">
        <v>3282</v>
      </c>
      <c r="U482" s="372">
        <v>1.84005186808937</v>
      </c>
      <c r="V482" s="381" t="s">
        <v>196</v>
      </c>
      <c r="W482" s="372">
        <v>146.16040121254008</v>
      </c>
      <c r="X482" s="372">
        <v>161.67811829648733</v>
      </c>
      <c r="Y482" s="372">
        <v>8.9719417447910903</v>
      </c>
      <c r="Z482" s="372" t="s">
        <v>620</v>
      </c>
      <c r="AA482" s="372">
        <v>11.42114438969833</v>
      </c>
      <c r="AB482" s="372" t="s">
        <v>620</v>
      </c>
      <c r="AC482" s="372" t="s">
        <v>3282</v>
      </c>
      <c r="AD482" s="372" t="s">
        <v>620</v>
      </c>
      <c r="AE482" s="372" t="s">
        <v>620</v>
      </c>
      <c r="AF482" s="372">
        <v>2.4884645670558498</v>
      </c>
      <c r="AG482" s="381" t="s">
        <v>196</v>
      </c>
      <c r="AH482" s="372">
        <v>18.975929941198739</v>
      </c>
      <c r="AI482" s="372">
        <v>31.016287312304989</v>
      </c>
      <c r="AJ482" s="372">
        <v>28.530150025703989</v>
      </c>
    </row>
    <row r="483" spans="1:36" x14ac:dyDescent="0.3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3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3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3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35">
      <c r="A487" s="409" t="s">
        <v>3413</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3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3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3287</v>
      </c>
      <c r="AI489" s="372" t="s">
        <v>521</v>
      </c>
      <c r="AJ489" s="372" t="s">
        <v>521</v>
      </c>
    </row>
    <row r="490" spans="1:36" x14ac:dyDescent="0.3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3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3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3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3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3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3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35">
      <c r="A497" s="409" t="s">
        <v>3414</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3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3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3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4">
      <c r="A501" s="323" t="s">
        <v>741</v>
      </c>
      <c r="B501" s="492" t="s">
        <v>728</v>
      </c>
      <c r="C501" s="494"/>
      <c r="D501" s="494"/>
      <c r="E501" s="494"/>
      <c r="F501" s="494"/>
      <c r="G501" s="494"/>
      <c r="H501" s="494"/>
      <c r="I501" s="494"/>
      <c r="J501" s="494"/>
      <c r="K501" s="494"/>
      <c r="L501" s="494"/>
      <c r="M501" s="494"/>
      <c r="N501" s="494"/>
      <c r="O501" s="494"/>
      <c r="P501" s="494"/>
      <c r="Q501" s="494"/>
      <c r="R501" s="494"/>
      <c r="S501" s="494"/>
      <c r="T501" s="494"/>
      <c r="U501" s="494"/>
      <c r="V501" s="494"/>
      <c r="W501" s="494"/>
      <c r="X501" s="494"/>
      <c r="Y501" s="494"/>
      <c r="Z501" s="494"/>
      <c r="AA501" s="494"/>
      <c r="AB501" s="494"/>
      <c r="AC501" s="494"/>
      <c r="AD501" s="494"/>
      <c r="AE501" s="494"/>
      <c r="AF501" s="494"/>
      <c r="AG501" s="494"/>
      <c r="AH501" s="494"/>
      <c r="AI501" s="494"/>
      <c r="AJ501" s="495"/>
    </row>
    <row r="502" spans="1:36" ht="15" thickTop="1" x14ac:dyDescent="0.3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3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3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35">
      <c r="A505" s="411" t="s">
        <v>745</v>
      </c>
      <c r="B505" s="372">
        <v>202.33771926921244</v>
      </c>
      <c r="C505" s="372" t="s">
        <v>619</v>
      </c>
      <c r="D505" s="372" t="s">
        <v>3282</v>
      </c>
      <c r="E505" s="372" t="s">
        <v>3282</v>
      </c>
      <c r="F505" s="372" t="s">
        <v>3282</v>
      </c>
      <c r="G505" s="372" t="s">
        <v>620</v>
      </c>
      <c r="H505" s="372" t="s">
        <v>619</v>
      </c>
      <c r="I505" s="372" t="s">
        <v>620</v>
      </c>
      <c r="J505" s="372" t="s">
        <v>3282</v>
      </c>
      <c r="K505" s="372" t="s">
        <v>620</v>
      </c>
      <c r="L505" s="372" t="s">
        <v>3282</v>
      </c>
      <c r="M505" s="372" t="s">
        <v>620</v>
      </c>
      <c r="N505" s="372" t="s">
        <v>620</v>
      </c>
      <c r="O505" s="372" t="s">
        <v>620</v>
      </c>
      <c r="P505" s="372" t="s">
        <v>620</v>
      </c>
      <c r="Q505" s="372" t="s">
        <v>3282</v>
      </c>
      <c r="R505" s="372" t="s">
        <v>620</v>
      </c>
      <c r="S505" s="372" t="s">
        <v>3282</v>
      </c>
      <c r="T505" s="372" t="s">
        <v>3282</v>
      </c>
      <c r="U505" s="372">
        <v>1.84005186808937</v>
      </c>
      <c r="V505" s="381" t="s">
        <v>196</v>
      </c>
      <c r="W505" s="372">
        <v>1080.1253649606713</v>
      </c>
      <c r="X505" s="372">
        <v>1972.4730432171457</v>
      </c>
      <c r="Y505" s="372">
        <v>79.222245606505325</v>
      </c>
      <c r="Z505" s="372" t="s">
        <v>620</v>
      </c>
      <c r="AA505" s="372">
        <v>117.63778721389281</v>
      </c>
      <c r="AB505" s="372" t="s">
        <v>620</v>
      </c>
      <c r="AC505" s="372" t="s">
        <v>3282</v>
      </c>
      <c r="AD505" s="372" t="s">
        <v>620</v>
      </c>
      <c r="AE505" s="372" t="s">
        <v>620</v>
      </c>
      <c r="AF505" s="372">
        <v>2.4884645670558498</v>
      </c>
      <c r="AG505" s="381" t="s">
        <v>196</v>
      </c>
      <c r="AH505" s="372">
        <v>18.975929941198739</v>
      </c>
      <c r="AI505" s="372">
        <v>707.17135072055373</v>
      </c>
      <c r="AJ505" s="372">
        <v>490.71858044210865</v>
      </c>
    </row>
    <row r="506" spans="1:36" x14ac:dyDescent="0.35">
      <c r="A506" s="416" t="s">
        <v>3416</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3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3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29" x14ac:dyDescent="0.3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 x14ac:dyDescent="0.35">
      <c r="A513" s="310" t="s">
        <v>749</v>
      </c>
      <c r="B513" s="295"/>
      <c r="C513" s="295"/>
      <c r="D513" s="295"/>
      <c r="E513" s="295"/>
      <c r="F513" s="296"/>
      <c r="G513" s="435" t="s">
        <v>505</v>
      </c>
    </row>
    <row r="514" spans="1:7" ht="15" x14ac:dyDescent="0.35">
      <c r="A514" s="310" t="s">
        <v>750</v>
      </c>
      <c r="B514" s="295"/>
      <c r="C514" s="295"/>
      <c r="D514" s="295"/>
      <c r="E514" s="295"/>
      <c r="F514" s="296"/>
      <c r="G514" s="435" t="s">
        <v>3425</v>
      </c>
    </row>
    <row r="515" spans="1:7" x14ac:dyDescent="0.35">
      <c r="A515" s="295"/>
      <c r="B515" s="295"/>
      <c r="C515" s="295"/>
      <c r="D515" s="295"/>
      <c r="E515" s="295"/>
      <c r="F515" s="296"/>
      <c r="G515" s="435" t="s">
        <v>506</v>
      </c>
    </row>
    <row r="516" spans="1:7" x14ac:dyDescent="0.35">
      <c r="A516" s="295"/>
      <c r="B516" s="295"/>
      <c r="C516" s="295"/>
      <c r="D516" s="295"/>
      <c r="E516" s="295"/>
      <c r="F516" s="309"/>
      <c r="G516" s="295"/>
    </row>
    <row r="517" spans="1:7" x14ac:dyDescent="0.35">
      <c r="A517" s="417" t="s">
        <v>751</v>
      </c>
      <c r="B517" s="418" t="s">
        <v>508</v>
      </c>
      <c r="C517" s="304" t="s">
        <v>509</v>
      </c>
      <c r="D517" s="304" t="s">
        <v>510</v>
      </c>
      <c r="E517" s="304" t="s">
        <v>646</v>
      </c>
      <c r="F517" s="324" t="s">
        <v>512</v>
      </c>
      <c r="G517" s="324" t="s">
        <v>513</v>
      </c>
    </row>
    <row r="518" spans="1:7" ht="15" thickBot="1" x14ac:dyDescent="0.4">
      <c r="A518" s="419" t="s">
        <v>752</v>
      </c>
      <c r="B518" s="484" t="s">
        <v>515</v>
      </c>
      <c r="C518" s="484"/>
      <c r="D518" s="484"/>
      <c r="E518" s="484"/>
      <c r="F518" s="484"/>
      <c r="G518" s="485"/>
    </row>
    <row r="519" spans="1:7" ht="15" thickTop="1" x14ac:dyDescent="0.35">
      <c r="A519" s="420" t="s">
        <v>753</v>
      </c>
      <c r="B519" s="372">
        <v>7853.7090592547993</v>
      </c>
      <c r="C519" s="372">
        <v>9571.8991649314175</v>
      </c>
      <c r="D519" s="372">
        <v>1107.1877988953377</v>
      </c>
      <c r="E519" s="372">
        <v>14.91067980114685</v>
      </c>
      <c r="F519" s="372">
        <v>363.40666610922074</v>
      </c>
      <c r="G519" s="372" t="s">
        <v>521</v>
      </c>
    </row>
    <row r="520" spans="1:7" x14ac:dyDescent="0.35">
      <c r="A520" s="411" t="s">
        <v>754</v>
      </c>
      <c r="B520" s="381" t="s">
        <v>196</v>
      </c>
      <c r="C520" s="372">
        <v>8834.6962615396096</v>
      </c>
      <c r="D520" s="372">
        <v>54.911513816245709</v>
      </c>
      <c r="E520" s="381" t="s">
        <v>196</v>
      </c>
      <c r="F520" s="381" t="s">
        <v>196</v>
      </c>
      <c r="G520" s="372" t="s">
        <v>521</v>
      </c>
    </row>
    <row r="521" spans="1:7" x14ac:dyDescent="0.35">
      <c r="A521" s="411" t="s">
        <v>755</v>
      </c>
      <c r="B521" s="381" t="s">
        <v>196</v>
      </c>
      <c r="C521" s="372">
        <v>6772.4822920982415</v>
      </c>
      <c r="D521" s="381" t="s">
        <v>196</v>
      </c>
      <c r="E521" s="381" t="s">
        <v>196</v>
      </c>
      <c r="F521" s="381" t="s">
        <v>196</v>
      </c>
      <c r="G521" s="381" t="s">
        <v>196</v>
      </c>
    </row>
    <row r="522" spans="1:7" x14ac:dyDescent="0.35">
      <c r="A522" s="404" t="s">
        <v>3417</v>
      </c>
      <c r="B522" s="381" t="s">
        <v>196</v>
      </c>
      <c r="C522" s="372">
        <v>6510.3132861119175</v>
      </c>
      <c r="D522" s="381" t="s">
        <v>196</v>
      </c>
      <c r="E522" s="381" t="s">
        <v>196</v>
      </c>
      <c r="F522" s="381" t="s">
        <v>196</v>
      </c>
      <c r="G522" s="381" t="s">
        <v>196</v>
      </c>
    </row>
    <row r="523" spans="1:7" x14ac:dyDescent="0.35">
      <c r="A523" s="82" t="s">
        <v>756</v>
      </c>
      <c r="B523" s="381" t="s">
        <v>196</v>
      </c>
      <c r="C523" s="381" t="s">
        <v>196</v>
      </c>
      <c r="D523" s="381" t="s">
        <v>196</v>
      </c>
      <c r="E523" s="381" t="s">
        <v>196</v>
      </c>
      <c r="F523" s="381" t="s">
        <v>196</v>
      </c>
      <c r="G523" s="381" t="s">
        <v>196</v>
      </c>
    </row>
    <row r="524" spans="1:7" x14ac:dyDescent="0.35">
      <c r="A524" s="421" t="s">
        <v>757</v>
      </c>
      <c r="B524" s="381" t="s">
        <v>196</v>
      </c>
      <c r="C524" s="372" t="s">
        <v>196</v>
      </c>
      <c r="D524" s="381" t="s">
        <v>196</v>
      </c>
      <c r="E524" s="381" t="s">
        <v>196</v>
      </c>
      <c r="F524" s="381" t="s">
        <v>196</v>
      </c>
      <c r="G524" s="381" t="s">
        <v>196</v>
      </c>
    </row>
    <row r="525" spans="1:7" x14ac:dyDescent="0.35">
      <c r="A525" s="421" t="s">
        <v>758</v>
      </c>
      <c r="B525" s="381" t="s">
        <v>196</v>
      </c>
      <c r="C525" s="372" t="s">
        <v>196</v>
      </c>
      <c r="D525" s="381" t="s">
        <v>196</v>
      </c>
      <c r="E525" s="381" t="s">
        <v>196</v>
      </c>
      <c r="F525" s="381" t="s">
        <v>196</v>
      </c>
      <c r="G525" s="381" t="s">
        <v>196</v>
      </c>
    </row>
    <row r="526" spans="1:7" x14ac:dyDescent="0.35">
      <c r="A526" s="82" t="s">
        <v>759</v>
      </c>
      <c r="B526" s="381" t="s">
        <v>196</v>
      </c>
      <c r="C526" s="381" t="s">
        <v>196</v>
      </c>
      <c r="D526" s="381" t="s">
        <v>196</v>
      </c>
      <c r="E526" s="381" t="s">
        <v>196</v>
      </c>
      <c r="F526" s="381" t="s">
        <v>196</v>
      </c>
      <c r="G526" s="381" t="s">
        <v>196</v>
      </c>
    </row>
    <row r="527" spans="1:7" x14ac:dyDescent="0.35">
      <c r="A527" s="421" t="s">
        <v>760</v>
      </c>
      <c r="B527" s="381" t="s">
        <v>196</v>
      </c>
      <c r="C527" s="372" t="s">
        <v>196</v>
      </c>
      <c r="D527" s="381" t="s">
        <v>196</v>
      </c>
      <c r="E527" s="381" t="s">
        <v>196</v>
      </c>
      <c r="F527" s="381" t="s">
        <v>196</v>
      </c>
      <c r="G527" s="381" t="s">
        <v>196</v>
      </c>
    </row>
    <row r="528" spans="1:7" x14ac:dyDescent="0.35">
      <c r="A528" s="421" t="s">
        <v>761</v>
      </c>
      <c r="B528" s="381" t="s">
        <v>196</v>
      </c>
      <c r="C528" s="372" t="s">
        <v>196</v>
      </c>
      <c r="D528" s="381" t="s">
        <v>196</v>
      </c>
      <c r="E528" s="381" t="s">
        <v>196</v>
      </c>
      <c r="F528" s="381" t="s">
        <v>196</v>
      </c>
      <c r="G528" s="381" t="s">
        <v>196</v>
      </c>
    </row>
    <row r="529" spans="1:7" x14ac:dyDescent="0.35">
      <c r="A529" s="421" t="s">
        <v>762</v>
      </c>
      <c r="B529" s="381" t="s">
        <v>196</v>
      </c>
      <c r="C529" s="372" t="s">
        <v>196</v>
      </c>
      <c r="D529" s="381" t="s">
        <v>196</v>
      </c>
      <c r="E529" s="381" t="s">
        <v>196</v>
      </c>
      <c r="F529" s="381" t="s">
        <v>196</v>
      </c>
      <c r="G529" s="381" t="s">
        <v>196</v>
      </c>
    </row>
    <row r="530" spans="1:7" x14ac:dyDescent="0.35">
      <c r="A530" s="82" t="s">
        <v>763</v>
      </c>
      <c r="B530" s="381" t="s">
        <v>196</v>
      </c>
      <c r="C530" s="381" t="s">
        <v>196</v>
      </c>
      <c r="D530" s="381" t="s">
        <v>196</v>
      </c>
      <c r="E530" s="381" t="s">
        <v>196</v>
      </c>
      <c r="F530" s="381" t="s">
        <v>196</v>
      </c>
      <c r="G530" s="381" t="s">
        <v>196</v>
      </c>
    </row>
    <row r="531" spans="1:7" x14ac:dyDescent="0.35">
      <c r="A531" s="421" t="s">
        <v>3418</v>
      </c>
      <c r="B531" s="381" t="s">
        <v>196</v>
      </c>
      <c r="C531" s="372">
        <v>6510.3132861119175</v>
      </c>
      <c r="D531" s="381" t="s">
        <v>196</v>
      </c>
      <c r="E531" s="381" t="s">
        <v>196</v>
      </c>
      <c r="F531" s="381" t="s">
        <v>196</v>
      </c>
      <c r="G531" s="381" t="s">
        <v>196</v>
      </c>
    </row>
    <row r="532" spans="1:7" x14ac:dyDescent="0.35">
      <c r="A532" s="422" t="s">
        <v>766</v>
      </c>
      <c r="B532" s="381" t="s">
        <v>196</v>
      </c>
      <c r="C532" s="372">
        <v>473.19623090020355</v>
      </c>
      <c r="D532" s="381"/>
      <c r="E532" s="381" t="s">
        <v>196</v>
      </c>
      <c r="F532" s="381" t="s">
        <v>196</v>
      </c>
      <c r="G532" s="381"/>
    </row>
    <row r="533" spans="1:7" x14ac:dyDescent="0.35">
      <c r="A533" s="422" t="s">
        <v>767</v>
      </c>
      <c r="B533" s="381" t="s">
        <v>196</v>
      </c>
      <c r="C533" s="372">
        <v>299.39799460361405</v>
      </c>
      <c r="D533" s="381"/>
      <c r="E533" s="381" t="s">
        <v>196</v>
      </c>
      <c r="F533" s="381" t="s">
        <v>196</v>
      </c>
      <c r="G533" s="381"/>
    </row>
    <row r="534" spans="1:7" x14ac:dyDescent="0.35">
      <c r="A534" s="422" t="s">
        <v>768</v>
      </c>
      <c r="B534" s="381" t="s">
        <v>196</v>
      </c>
      <c r="C534" s="372">
        <v>3056.1321125619293</v>
      </c>
      <c r="D534" s="381"/>
      <c r="E534" s="381" t="s">
        <v>196</v>
      </c>
      <c r="F534" s="381" t="s">
        <v>196</v>
      </c>
      <c r="G534" s="381"/>
    </row>
    <row r="535" spans="1:7" x14ac:dyDescent="0.35">
      <c r="A535" s="422" t="s">
        <v>769</v>
      </c>
      <c r="B535" s="381" t="s">
        <v>196</v>
      </c>
      <c r="C535" s="372">
        <v>251.93525163617798</v>
      </c>
      <c r="D535" s="381"/>
      <c r="E535" s="381" t="s">
        <v>196</v>
      </c>
      <c r="F535" s="381" t="s">
        <v>196</v>
      </c>
      <c r="G535" s="381"/>
    </row>
    <row r="536" spans="1:7" x14ac:dyDescent="0.35">
      <c r="A536" s="422" t="s">
        <v>770</v>
      </c>
      <c r="B536" s="381" t="s">
        <v>196</v>
      </c>
      <c r="C536" s="372">
        <v>297.36246326322032</v>
      </c>
      <c r="D536" s="381"/>
      <c r="E536" s="381" t="s">
        <v>196</v>
      </c>
      <c r="F536" s="381" t="s">
        <v>196</v>
      </c>
      <c r="G536" s="381"/>
    </row>
    <row r="537" spans="1:7" x14ac:dyDescent="0.35">
      <c r="A537" s="422" t="s">
        <v>771</v>
      </c>
      <c r="B537" s="381" t="s">
        <v>196</v>
      </c>
      <c r="C537" s="372">
        <v>309.95636595734669</v>
      </c>
      <c r="D537" s="381"/>
      <c r="E537" s="381" t="s">
        <v>196</v>
      </c>
      <c r="F537" s="381" t="s">
        <v>196</v>
      </c>
      <c r="G537" s="381"/>
    </row>
    <row r="538" spans="1:7" x14ac:dyDescent="0.35">
      <c r="A538" s="422" t="s">
        <v>772</v>
      </c>
      <c r="B538" s="381" t="s">
        <v>196</v>
      </c>
      <c r="C538" s="372">
        <v>178.40438707912745</v>
      </c>
      <c r="D538" s="381"/>
      <c r="E538" s="381" t="s">
        <v>196</v>
      </c>
      <c r="F538" s="381" t="s">
        <v>196</v>
      </c>
      <c r="G538" s="381"/>
    </row>
    <row r="539" spans="1:7" x14ac:dyDescent="0.35">
      <c r="A539" s="422" t="s">
        <v>773</v>
      </c>
      <c r="B539" s="381" t="s">
        <v>196</v>
      </c>
      <c r="C539" s="372">
        <v>214.11005793654462</v>
      </c>
      <c r="D539" s="381"/>
      <c r="E539" s="381" t="s">
        <v>196</v>
      </c>
      <c r="F539" s="381" t="s">
        <v>196</v>
      </c>
      <c r="G539" s="381"/>
    </row>
    <row r="540" spans="1:7" x14ac:dyDescent="0.35">
      <c r="A540" s="422" t="s">
        <v>774</v>
      </c>
      <c r="B540" s="381" t="s">
        <v>196</v>
      </c>
      <c r="C540" s="372">
        <v>1196.7876680440343</v>
      </c>
      <c r="D540" s="381"/>
      <c r="E540" s="381" t="s">
        <v>196</v>
      </c>
      <c r="F540" s="381" t="s">
        <v>196</v>
      </c>
      <c r="G540" s="381"/>
    </row>
    <row r="541" spans="1:7" x14ac:dyDescent="0.35">
      <c r="A541" s="422" t="s">
        <v>3290</v>
      </c>
      <c r="B541" s="381" t="s">
        <v>196</v>
      </c>
      <c r="C541" s="372">
        <v>178.70274178817721</v>
      </c>
      <c r="D541" s="381"/>
      <c r="E541" s="381" t="s">
        <v>196</v>
      </c>
      <c r="F541" s="381" t="s">
        <v>196</v>
      </c>
      <c r="G541" s="381"/>
    </row>
    <row r="542" spans="1:7" x14ac:dyDescent="0.35">
      <c r="A542" s="422" t="s">
        <v>3291</v>
      </c>
      <c r="B542" s="381" t="s">
        <v>196</v>
      </c>
      <c r="C542" s="372">
        <v>54.328012341541672</v>
      </c>
      <c r="D542" s="381"/>
      <c r="E542" s="381" t="s">
        <v>196</v>
      </c>
      <c r="F542" s="381" t="s">
        <v>196</v>
      </c>
      <c r="G542" s="381"/>
    </row>
    <row r="543" spans="1:7" x14ac:dyDescent="0.35">
      <c r="A543" s="404" t="s">
        <v>775</v>
      </c>
      <c r="B543" s="381" t="s">
        <v>196</v>
      </c>
      <c r="C543" s="372">
        <v>55.215000000000003</v>
      </c>
      <c r="D543" s="381" t="s">
        <v>196</v>
      </c>
      <c r="E543" s="381" t="s">
        <v>196</v>
      </c>
      <c r="F543" s="381" t="s">
        <v>196</v>
      </c>
      <c r="G543" s="381" t="s">
        <v>196</v>
      </c>
    </row>
    <row r="544" spans="1:7" x14ac:dyDescent="0.35">
      <c r="A544" s="404" t="s">
        <v>776</v>
      </c>
      <c r="B544" s="381" t="s">
        <v>196</v>
      </c>
      <c r="C544" s="372">
        <v>91.609200000000001</v>
      </c>
      <c r="D544" s="381" t="s">
        <v>196</v>
      </c>
      <c r="E544" s="381" t="s">
        <v>196</v>
      </c>
      <c r="F544" s="381" t="s">
        <v>196</v>
      </c>
      <c r="G544" s="381" t="s">
        <v>196</v>
      </c>
    </row>
    <row r="545" spans="1:7" x14ac:dyDescent="0.35">
      <c r="A545" s="404" t="s">
        <v>777</v>
      </c>
      <c r="B545" s="381" t="s">
        <v>196</v>
      </c>
      <c r="C545" s="372">
        <v>115.34480598632427</v>
      </c>
      <c r="D545" s="381" t="s">
        <v>196</v>
      </c>
      <c r="E545" s="381" t="s">
        <v>196</v>
      </c>
      <c r="F545" s="381" t="s">
        <v>196</v>
      </c>
      <c r="G545" s="381" t="s">
        <v>196</v>
      </c>
    </row>
    <row r="546" spans="1:7" x14ac:dyDescent="0.35">
      <c r="A546" s="423" t="s">
        <v>778</v>
      </c>
      <c r="B546" s="381" t="s">
        <v>196</v>
      </c>
      <c r="C546" s="372" t="s">
        <v>548</v>
      </c>
      <c r="D546" s="381"/>
      <c r="E546" s="381" t="s">
        <v>196</v>
      </c>
      <c r="F546" s="381" t="s">
        <v>196</v>
      </c>
      <c r="G546" s="381"/>
    </row>
    <row r="547" spans="1:7" x14ac:dyDescent="0.35">
      <c r="A547" s="423" t="s">
        <v>779</v>
      </c>
      <c r="B547" s="381" t="s">
        <v>196</v>
      </c>
      <c r="C547" s="372">
        <v>26.068534199999998</v>
      </c>
      <c r="D547" s="381"/>
      <c r="E547" s="381" t="s">
        <v>196</v>
      </c>
      <c r="F547" s="381" t="s">
        <v>196</v>
      </c>
      <c r="G547" s="381"/>
    </row>
    <row r="548" spans="1:7" x14ac:dyDescent="0.35">
      <c r="A548" s="423" t="s">
        <v>780</v>
      </c>
      <c r="B548" s="381" t="s">
        <v>196</v>
      </c>
      <c r="C548" s="372">
        <v>69.750133199999993</v>
      </c>
      <c r="D548" s="381"/>
      <c r="E548" s="381" t="s">
        <v>196</v>
      </c>
      <c r="F548" s="381" t="s">
        <v>196</v>
      </c>
      <c r="G548" s="381"/>
    </row>
    <row r="549" spans="1:7" x14ac:dyDescent="0.35">
      <c r="A549" s="423" t="s">
        <v>781</v>
      </c>
      <c r="B549" s="381" t="s">
        <v>196</v>
      </c>
      <c r="C549" s="372">
        <v>2.1242679999999998</v>
      </c>
      <c r="D549" s="381"/>
      <c r="E549" s="381" t="s">
        <v>196</v>
      </c>
      <c r="F549" s="381" t="s">
        <v>196</v>
      </c>
      <c r="G549" s="381"/>
    </row>
    <row r="550" spans="1:7" x14ac:dyDescent="0.35">
      <c r="A550" s="423" t="s">
        <v>782</v>
      </c>
      <c r="B550" s="381" t="s">
        <v>196</v>
      </c>
      <c r="C550" s="372" t="s">
        <v>548</v>
      </c>
      <c r="D550" s="381"/>
      <c r="E550" s="381" t="s">
        <v>196</v>
      </c>
      <c r="F550" s="381" t="s">
        <v>196</v>
      </c>
      <c r="G550" s="381"/>
    </row>
    <row r="551" spans="1:7" x14ac:dyDescent="0.35">
      <c r="A551" s="424" t="s">
        <v>783</v>
      </c>
      <c r="B551" s="381" t="s">
        <v>196</v>
      </c>
      <c r="C551" s="372">
        <v>17.401870586324279</v>
      </c>
      <c r="D551" s="381" t="s">
        <v>196</v>
      </c>
      <c r="E551" s="381" t="s">
        <v>196</v>
      </c>
      <c r="F551" s="381" t="s">
        <v>196</v>
      </c>
      <c r="G551" s="381" t="s">
        <v>196</v>
      </c>
    </row>
    <row r="552" spans="1:7" x14ac:dyDescent="0.35">
      <c r="A552" s="425" t="s">
        <v>784</v>
      </c>
      <c r="B552" s="381" t="s">
        <v>196</v>
      </c>
      <c r="C552" s="372">
        <v>17.401870586324279</v>
      </c>
      <c r="D552" s="381"/>
      <c r="E552" s="381" t="s">
        <v>196</v>
      </c>
      <c r="F552" s="381" t="s">
        <v>196</v>
      </c>
      <c r="G552" s="381"/>
    </row>
    <row r="553" spans="1:7" x14ac:dyDescent="0.35">
      <c r="A553" s="411" t="s">
        <v>785</v>
      </c>
      <c r="B553" s="381" t="s">
        <v>196</v>
      </c>
      <c r="C553" s="372">
        <v>2062.213969441369</v>
      </c>
      <c r="D553" s="372">
        <v>54.911513816245709</v>
      </c>
      <c r="E553" s="381" t="s">
        <v>196</v>
      </c>
      <c r="F553" s="381" t="s">
        <v>196</v>
      </c>
      <c r="G553" s="372" t="s">
        <v>521</v>
      </c>
    </row>
    <row r="554" spans="1:7" x14ac:dyDescent="0.35">
      <c r="A554" s="405" t="s">
        <v>3419</v>
      </c>
      <c r="B554" s="381" t="s">
        <v>196</v>
      </c>
      <c r="C554" s="372">
        <v>1103.3068171277257</v>
      </c>
      <c r="D554" s="372">
        <v>42.371474794155858</v>
      </c>
      <c r="E554" s="381" t="s">
        <v>196</v>
      </c>
      <c r="F554" s="381" t="s">
        <v>196</v>
      </c>
      <c r="G554" s="372" t="s">
        <v>521</v>
      </c>
    </row>
    <row r="555" spans="1:7" x14ac:dyDescent="0.35">
      <c r="A555" s="82" t="s">
        <v>756</v>
      </c>
      <c r="B555" s="381" t="s">
        <v>196</v>
      </c>
      <c r="C555" s="381" t="s">
        <v>196</v>
      </c>
      <c r="D555" s="381" t="s">
        <v>196</v>
      </c>
      <c r="E555" s="381" t="s">
        <v>196</v>
      </c>
      <c r="F555" s="381" t="s">
        <v>196</v>
      </c>
      <c r="G555" s="381" t="s">
        <v>196</v>
      </c>
    </row>
    <row r="556" spans="1:7" x14ac:dyDescent="0.35">
      <c r="A556" s="421" t="s">
        <v>757</v>
      </c>
      <c r="B556" s="381" t="s">
        <v>196</v>
      </c>
      <c r="C556" s="372" t="s">
        <v>196</v>
      </c>
      <c r="D556" s="372" t="s">
        <v>196</v>
      </c>
      <c r="E556" s="381" t="s">
        <v>196</v>
      </c>
      <c r="F556" s="381" t="s">
        <v>196</v>
      </c>
      <c r="G556" s="376" t="s">
        <v>196</v>
      </c>
    </row>
    <row r="557" spans="1:7" x14ac:dyDescent="0.35">
      <c r="A557" s="421" t="s">
        <v>758</v>
      </c>
      <c r="B557" s="381" t="s">
        <v>196</v>
      </c>
      <c r="C557" s="372" t="s">
        <v>196</v>
      </c>
      <c r="D557" s="372" t="s">
        <v>196</v>
      </c>
      <c r="E557" s="381" t="s">
        <v>196</v>
      </c>
      <c r="F557" s="381" t="s">
        <v>196</v>
      </c>
      <c r="G557" s="376" t="s">
        <v>196</v>
      </c>
    </row>
    <row r="558" spans="1:7" x14ac:dyDescent="0.35">
      <c r="A558" s="82" t="s">
        <v>759</v>
      </c>
      <c r="B558" s="381" t="s">
        <v>196</v>
      </c>
      <c r="C558" s="381" t="s">
        <v>196</v>
      </c>
      <c r="D558" s="381" t="s">
        <v>196</v>
      </c>
      <c r="E558" s="381" t="s">
        <v>196</v>
      </c>
      <c r="F558" s="381" t="s">
        <v>196</v>
      </c>
      <c r="G558" s="381" t="s">
        <v>196</v>
      </c>
    </row>
    <row r="559" spans="1:7" x14ac:dyDescent="0.35">
      <c r="A559" s="421" t="s">
        <v>760</v>
      </c>
      <c r="B559" s="381" t="s">
        <v>196</v>
      </c>
      <c r="C559" s="372" t="s">
        <v>196</v>
      </c>
      <c r="D559" s="372" t="s">
        <v>196</v>
      </c>
      <c r="E559" s="381" t="s">
        <v>196</v>
      </c>
      <c r="F559" s="381" t="s">
        <v>196</v>
      </c>
      <c r="G559" s="376" t="s">
        <v>196</v>
      </c>
    </row>
    <row r="560" spans="1:7" x14ac:dyDescent="0.35">
      <c r="A560" s="421" t="s">
        <v>761</v>
      </c>
      <c r="B560" s="381" t="s">
        <v>196</v>
      </c>
      <c r="C560" s="372" t="s">
        <v>196</v>
      </c>
      <c r="D560" s="372" t="s">
        <v>196</v>
      </c>
      <c r="E560" s="381" t="s">
        <v>196</v>
      </c>
      <c r="F560" s="381" t="s">
        <v>196</v>
      </c>
      <c r="G560" s="376" t="s">
        <v>196</v>
      </c>
    </row>
    <row r="561" spans="1:7" x14ac:dyDescent="0.35">
      <c r="A561" s="421" t="s">
        <v>762</v>
      </c>
      <c r="B561" s="381" t="s">
        <v>196</v>
      </c>
      <c r="C561" s="372" t="s">
        <v>196</v>
      </c>
      <c r="D561" s="372" t="s">
        <v>196</v>
      </c>
      <c r="E561" s="381" t="s">
        <v>196</v>
      </c>
      <c r="F561" s="381" t="s">
        <v>196</v>
      </c>
      <c r="G561" s="376" t="s">
        <v>196</v>
      </c>
    </row>
    <row r="562" spans="1:7" x14ac:dyDescent="0.35">
      <c r="A562" s="82" t="s">
        <v>763</v>
      </c>
      <c r="B562" s="381" t="s">
        <v>196</v>
      </c>
      <c r="C562" s="381" t="s">
        <v>196</v>
      </c>
      <c r="D562" s="381" t="s">
        <v>196</v>
      </c>
      <c r="E562" s="381" t="s">
        <v>196</v>
      </c>
      <c r="F562" s="381" t="s">
        <v>196</v>
      </c>
      <c r="G562" s="381" t="s">
        <v>196</v>
      </c>
    </row>
    <row r="563" spans="1:7" x14ac:dyDescent="0.35">
      <c r="A563" s="421" t="s">
        <v>3420</v>
      </c>
      <c r="B563" s="381" t="s">
        <v>196</v>
      </c>
      <c r="C563" s="372">
        <v>1103.3068171277257</v>
      </c>
      <c r="D563" s="372">
        <v>42.371474794155858</v>
      </c>
      <c r="E563" s="381" t="s">
        <v>196</v>
      </c>
      <c r="F563" s="381" t="s">
        <v>196</v>
      </c>
      <c r="G563" s="376" t="s">
        <v>521</v>
      </c>
    </row>
    <row r="564" spans="1:7" x14ac:dyDescent="0.35">
      <c r="A564" s="422" t="s">
        <v>764</v>
      </c>
      <c r="B564" s="381" t="s">
        <v>196</v>
      </c>
      <c r="C564" s="372" t="s">
        <v>523</v>
      </c>
      <c r="D564" s="372" t="s">
        <v>523</v>
      </c>
      <c r="E564" s="381" t="s">
        <v>196</v>
      </c>
      <c r="F564" s="381" t="s">
        <v>196</v>
      </c>
      <c r="G564" s="376" t="s">
        <v>521</v>
      </c>
    </row>
    <row r="565" spans="1:7" x14ac:dyDescent="0.35">
      <c r="A565" s="422" t="s">
        <v>765</v>
      </c>
      <c r="B565" s="381" t="s">
        <v>196</v>
      </c>
      <c r="C565" s="372" t="s">
        <v>523</v>
      </c>
      <c r="D565" s="372" t="s">
        <v>523</v>
      </c>
      <c r="E565" s="381" t="s">
        <v>196</v>
      </c>
      <c r="F565" s="381" t="s">
        <v>196</v>
      </c>
      <c r="G565" s="376" t="s">
        <v>521</v>
      </c>
    </row>
    <row r="566" spans="1:7" x14ac:dyDescent="0.35">
      <c r="A566" s="422" t="s">
        <v>766</v>
      </c>
      <c r="B566" s="381" t="s">
        <v>196</v>
      </c>
      <c r="C566" s="372">
        <v>10.4339141813269</v>
      </c>
      <c r="D566" s="372" t="s">
        <v>523</v>
      </c>
      <c r="E566" s="381" t="s">
        <v>196</v>
      </c>
      <c r="F566" s="381" t="s">
        <v>196</v>
      </c>
      <c r="G566" s="376" t="s">
        <v>521</v>
      </c>
    </row>
    <row r="567" spans="1:7" x14ac:dyDescent="0.35">
      <c r="A567" s="422" t="s">
        <v>767</v>
      </c>
      <c r="B567" s="381" t="s">
        <v>196</v>
      </c>
      <c r="C567" s="372">
        <v>6.8670103189230298</v>
      </c>
      <c r="D567" s="372" t="s">
        <v>523</v>
      </c>
      <c r="E567" s="381" t="s">
        <v>196</v>
      </c>
      <c r="F567" s="381" t="s">
        <v>196</v>
      </c>
      <c r="G567" s="376" t="s">
        <v>521</v>
      </c>
    </row>
    <row r="568" spans="1:7" x14ac:dyDescent="0.35">
      <c r="A568" s="422" t="s">
        <v>768</v>
      </c>
      <c r="B568" s="381" t="s">
        <v>196</v>
      </c>
      <c r="C568" s="372">
        <v>73.263053002758994</v>
      </c>
      <c r="D568" s="372" t="s">
        <v>523</v>
      </c>
      <c r="E568" s="381" t="s">
        <v>196</v>
      </c>
      <c r="F568" s="381" t="s">
        <v>196</v>
      </c>
      <c r="G568" s="376" t="s">
        <v>521</v>
      </c>
    </row>
    <row r="569" spans="1:7" x14ac:dyDescent="0.35">
      <c r="A569" s="422" t="s">
        <v>769</v>
      </c>
      <c r="B569" s="381" t="s">
        <v>196</v>
      </c>
      <c r="C569" s="372">
        <v>6.6603451261630804</v>
      </c>
      <c r="D569" s="372">
        <v>7.8425112598720803</v>
      </c>
      <c r="E569" s="381" t="s">
        <v>196</v>
      </c>
      <c r="F569" s="381" t="s">
        <v>196</v>
      </c>
      <c r="G569" s="376" t="s">
        <v>521</v>
      </c>
    </row>
    <row r="570" spans="1:7" x14ac:dyDescent="0.35">
      <c r="A570" s="422" t="s">
        <v>770</v>
      </c>
      <c r="B570" s="381" t="s">
        <v>196</v>
      </c>
      <c r="C570" s="372">
        <v>6.2083685766828101</v>
      </c>
      <c r="D570" s="372" t="s">
        <v>523</v>
      </c>
      <c r="E570" s="381" t="s">
        <v>196</v>
      </c>
      <c r="F570" s="381" t="s">
        <v>196</v>
      </c>
      <c r="G570" s="376" t="s">
        <v>521</v>
      </c>
    </row>
    <row r="571" spans="1:7" x14ac:dyDescent="0.35">
      <c r="A571" s="422" t="s">
        <v>771</v>
      </c>
      <c r="B571" s="381" t="s">
        <v>196</v>
      </c>
      <c r="C571" s="372">
        <v>15.278275422757799</v>
      </c>
      <c r="D571" s="372">
        <v>15.52463493848148</v>
      </c>
      <c r="E571" s="381" t="s">
        <v>196</v>
      </c>
      <c r="F571" s="381" t="s">
        <v>196</v>
      </c>
      <c r="G571" s="376" t="s">
        <v>521</v>
      </c>
    </row>
    <row r="572" spans="1:7" x14ac:dyDescent="0.35">
      <c r="A572" s="422" t="s">
        <v>772</v>
      </c>
      <c r="B572" s="381" t="s">
        <v>196</v>
      </c>
      <c r="C572" s="372">
        <v>8.8016924452317795</v>
      </c>
      <c r="D572" s="372">
        <v>8.48939568274767</v>
      </c>
      <c r="E572" s="381" t="s">
        <v>196</v>
      </c>
      <c r="F572" s="381" t="s">
        <v>196</v>
      </c>
      <c r="G572" s="376" t="s">
        <v>521</v>
      </c>
    </row>
    <row r="573" spans="1:7" x14ac:dyDescent="0.35">
      <c r="A573" s="422" t="s">
        <v>773</v>
      </c>
      <c r="B573" s="381" t="s">
        <v>196</v>
      </c>
      <c r="C573" s="372">
        <v>5.1525731574840696</v>
      </c>
      <c r="D573" s="372" t="s">
        <v>523</v>
      </c>
      <c r="E573" s="381" t="s">
        <v>196</v>
      </c>
      <c r="F573" s="381" t="s">
        <v>196</v>
      </c>
      <c r="G573" s="376" t="s">
        <v>521</v>
      </c>
    </row>
    <row r="574" spans="1:7" x14ac:dyDescent="0.35">
      <c r="A574" s="422" t="s">
        <v>774</v>
      </c>
      <c r="B574" s="381" t="s">
        <v>196</v>
      </c>
      <c r="C574" s="372">
        <v>961.657313045705</v>
      </c>
      <c r="D574" s="372">
        <v>10.514932913054629</v>
      </c>
      <c r="E574" s="381" t="s">
        <v>196</v>
      </c>
      <c r="F574" s="381" t="s">
        <v>196</v>
      </c>
      <c r="G574" s="376" t="s">
        <v>521</v>
      </c>
    </row>
    <row r="575" spans="1:7" x14ac:dyDescent="0.35">
      <c r="A575" s="422" t="s">
        <v>3290</v>
      </c>
      <c r="B575" s="381" t="s">
        <v>196</v>
      </c>
      <c r="C575" s="372">
        <v>7.2448214116877399</v>
      </c>
      <c r="D575" s="372" t="s">
        <v>523</v>
      </c>
      <c r="E575" s="381" t="s">
        <v>196</v>
      </c>
      <c r="F575" s="381" t="s">
        <v>196</v>
      </c>
      <c r="G575" s="376" t="s">
        <v>521</v>
      </c>
    </row>
    <row r="576" spans="1:7" x14ac:dyDescent="0.35">
      <c r="A576" s="422" t="s">
        <v>3291</v>
      </c>
      <c r="B576" s="381" t="s">
        <v>196</v>
      </c>
      <c r="C576" s="372">
        <v>1.7394504390044301</v>
      </c>
      <c r="D576" s="372" t="s">
        <v>523</v>
      </c>
      <c r="E576" s="381" t="s">
        <v>196</v>
      </c>
      <c r="F576" s="381" t="s">
        <v>196</v>
      </c>
      <c r="G576" s="376" t="s">
        <v>521</v>
      </c>
    </row>
    <row r="577" spans="1:7" x14ac:dyDescent="0.35">
      <c r="A577" s="404" t="s">
        <v>775</v>
      </c>
      <c r="B577" s="381" t="s">
        <v>196</v>
      </c>
      <c r="C577" s="372">
        <v>3.47664809845039</v>
      </c>
      <c r="D577" s="372">
        <v>1.15882913799309</v>
      </c>
      <c r="E577" s="381" t="s">
        <v>196</v>
      </c>
      <c r="F577" s="381" t="s">
        <v>196</v>
      </c>
      <c r="G577" s="376" t="s">
        <v>521</v>
      </c>
    </row>
    <row r="578" spans="1:7" x14ac:dyDescent="0.35">
      <c r="A578" s="404" t="s">
        <v>776</v>
      </c>
      <c r="B578" s="381" t="s">
        <v>196</v>
      </c>
      <c r="C578" s="372">
        <v>812.30140082016101</v>
      </c>
      <c r="D578" s="372">
        <v>5.4580785736261301</v>
      </c>
      <c r="E578" s="381" t="s">
        <v>196</v>
      </c>
      <c r="F578" s="381" t="s">
        <v>196</v>
      </c>
      <c r="G578" s="376" t="s">
        <v>521</v>
      </c>
    </row>
    <row r="579" spans="1:7" x14ac:dyDescent="0.35">
      <c r="A579" s="404" t="s">
        <v>777</v>
      </c>
      <c r="B579" s="381" t="s">
        <v>196</v>
      </c>
      <c r="C579" s="372">
        <v>143.12910339503199</v>
      </c>
      <c r="D579" s="372">
        <v>5.9231313104706302</v>
      </c>
      <c r="E579" s="381" t="s">
        <v>196</v>
      </c>
      <c r="F579" s="381" t="s">
        <v>196</v>
      </c>
      <c r="G579" s="372" t="s">
        <v>521</v>
      </c>
    </row>
    <row r="580" spans="1:7" x14ac:dyDescent="0.35">
      <c r="A580" s="423" t="s">
        <v>778</v>
      </c>
      <c r="B580" s="381" t="s">
        <v>196</v>
      </c>
      <c r="C580" s="372" t="s">
        <v>548</v>
      </c>
      <c r="D580" s="372" t="s">
        <v>548</v>
      </c>
      <c r="E580" s="381" t="s">
        <v>196</v>
      </c>
      <c r="F580" s="381" t="s">
        <v>196</v>
      </c>
      <c r="G580" s="376" t="s">
        <v>521</v>
      </c>
    </row>
    <row r="581" spans="1:7" x14ac:dyDescent="0.35">
      <c r="A581" s="423" t="s">
        <v>779</v>
      </c>
      <c r="B581" s="381" t="s">
        <v>196</v>
      </c>
      <c r="C581" s="372">
        <v>0.97110900520321997</v>
      </c>
      <c r="D581" s="372">
        <v>8.605344306328E-2</v>
      </c>
      <c r="E581" s="381" t="s">
        <v>196</v>
      </c>
      <c r="F581" s="381" t="s">
        <v>196</v>
      </c>
      <c r="G581" s="376" t="s">
        <v>521</v>
      </c>
    </row>
    <row r="582" spans="1:7" x14ac:dyDescent="0.35">
      <c r="A582" s="423" t="s">
        <v>780</v>
      </c>
      <c r="B582" s="381" t="s">
        <v>196</v>
      </c>
      <c r="C582" s="372">
        <v>12.102255140157601</v>
      </c>
      <c r="D582" s="372">
        <v>0.46691353425823001</v>
      </c>
      <c r="E582" s="381" t="s">
        <v>196</v>
      </c>
      <c r="F582" s="381" t="s">
        <v>196</v>
      </c>
      <c r="G582" s="376" t="s">
        <v>521</v>
      </c>
    </row>
    <row r="583" spans="1:7" x14ac:dyDescent="0.35">
      <c r="A583" s="423" t="s">
        <v>781</v>
      </c>
      <c r="B583" s="381" t="s">
        <v>196</v>
      </c>
      <c r="C583" s="372">
        <v>0.20352704247281</v>
      </c>
      <c r="D583" s="372">
        <v>8.4830813865599992E-3</v>
      </c>
      <c r="E583" s="381" t="s">
        <v>196</v>
      </c>
      <c r="F583" s="381" t="s">
        <v>196</v>
      </c>
      <c r="G583" s="376" t="s">
        <v>521</v>
      </c>
    </row>
    <row r="584" spans="1:7" x14ac:dyDescent="0.35">
      <c r="A584" s="423" t="s">
        <v>782</v>
      </c>
      <c r="B584" s="381" t="s">
        <v>196</v>
      </c>
      <c r="C584" s="372">
        <v>129.43079884371301</v>
      </c>
      <c r="D584" s="372">
        <v>5.3616812517625601</v>
      </c>
      <c r="E584" s="381" t="s">
        <v>196</v>
      </c>
      <c r="F584" s="381" t="s">
        <v>196</v>
      </c>
      <c r="G584" s="376" t="s">
        <v>521</v>
      </c>
    </row>
    <row r="585" spans="1:7" x14ac:dyDescent="0.35">
      <c r="A585" s="424" t="s">
        <v>783</v>
      </c>
      <c r="B585" s="381" t="s">
        <v>196</v>
      </c>
      <c r="C585" s="372">
        <v>0.42141336348535002</v>
      </c>
      <c r="D585" s="372" t="s">
        <v>523</v>
      </c>
      <c r="E585" s="381" t="s">
        <v>196</v>
      </c>
      <c r="F585" s="381" t="s">
        <v>196</v>
      </c>
      <c r="G585" s="372" t="s">
        <v>521</v>
      </c>
    </row>
    <row r="586" spans="1:7" x14ac:dyDescent="0.35">
      <c r="A586" s="425" t="s">
        <v>784</v>
      </c>
      <c r="B586" s="381" t="s">
        <v>196</v>
      </c>
      <c r="C586" s="372">
        <v>0.42141336348535002</v>
      </c>
      <c r="D586" s="372" t="s">
        <v>523</v>
      </c>
      <c r="E586" s="381" t="s">
        <v>196</v>
      </c>
      <c r="F586" s="381" t="s">
        <v>196</v>
      </c>
      <c r="G586" s="376" t="s">
        <v>521</v>
      </c>
    </row>
    <row r="587" spans="1:7" ht="15" thickBot="1" x14ac:dyDescent="0.4">
      <c r="A587" s="404" t="s">
        <v>3421</v>
      </c>
      <c r="B587" s="381" t="s">
        <v>196</v>
      </c>
      <c r="C587" s="381" t="s">
        <v>196</v>
      </c>
      <c r="D587" s="372" t="s">
        <v>523</v>
      </c>
      <c r="E587" s="381" t="s">
        <v>196</v>
      </c>
      <c r="F587" s="381" t="s">
        <v>196</v>
      </c>
      <c r="G587" s="381" t="s">
        <v>196</v>
      </c>
    </row>
    <row r="588" spans="1:7" s="325" customFormat="1" ht="12.75" customHeight="1" thickTop="1" x14ac:dyDescent="0.25">
      <c r="A588" s="83" t="s">
        <v>786</v>
      </c>
      <c r="B588" s="381" t="s">
        <v>196</v>
      </c>
      <c r="C588" s="372">
        <v>719.88457694084161</v>
      </c>
      <c r="D588" s="381" t="s">
        <v>196</v>
      </c>
      <c r="E588" s="381" t="s">
        <v>196</v>
      </c>
      <c r="F588" s="381" t="s">
        <v>196</v>
      </c>
      <c r="G588" s="372" t="s">
        <v>521</v>
      </c>
    </row>
    <row r="589" spans="1:7" s="325" customFormat="1" ht="12.75" customHeight="1" x14ac:dyDescent="0.25">
      <c r="A589" s="84" t="s">
        <v>787</v>
      </c>
      <c r="B589" s="381" t="s">
        <v>196</v>
      </c>
      <c r="C589" s="376" t="s">
        <v>521</v>
      </c>
      <c r="D589" s="372">
        <v>1051.644218550199</v>
      </c>
      <c r="E589" s="376" t="s">
        <v>521</v>
      </c>
      <c r="F589" s="376" t="s">
        <v>521</v>
      </c>
      <c r="G589" s="376" t="s">
        <v>521</v>
      </c>
    </row>
    <row r="590" spans="1:7" s="325" customFormat="1" ht="12.75" customHeight="1" x14ac:dyDescent="0.25">
      <c r="A590" s="84" t="s">
        <v>788</v>
      </c>
      <c r="B590" s="381" t="s">
        <v>196</v>
      </c>
      <c r="C590" s="372" t="s">
        <v>523</v>
      </c>
      <c r="D590" s="372" t="s">
        <v>523</v>
      </c>
      <c r="E590" s="376" t="s">
        <v>523</v>
      </c>
      <c r="F590" s="376" t="s">
        <v>523</v>
      </c>
      <c r="G590" s="376" t="s">
        <v>521</v>
      </c>
    </row>
    <row r="591" spans="1:7" s="325" customFormat="1" ht="12.75" customHeight="1" x14ac:dyDescent="0.25">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5">
      <c r="A592" s="411" t="s">
        <v>790</v>
      </c>
      <c r="B592" s="372">
        <v>4349.248664685867</v>
      </c>
      <c r="C592" s="381" t="s">
        <v>196</v>
      </c>
      <c r="D592" s="381" t="s">
        <v>196</v>
      </c>
      <c r="E592" s="381" t="s">
        <v>196</v>
      </c>
      <c r="F592" s="381" t="s">
        <v>196</v>
      </c>
      <c r="G592" s="381" t="s">
        <v>196</v>
      </c>
    </row>
    <row r="593" spans="1:7" s="325" customFormat="1" ht="12" customHeight="1" x14ac:dyDescent="0.25">
      <c r="A593" s="411" t="s">
        <v>791</v>
      </c>
      <c r="B593" s="372">
        <v>3504.4603945689328</v>
      </c>
      <c r="C593" s="381" t="s">
        <v>196</v>
      </c>
      <c r="D593" s="381" t="s">
        <v>196</v>
      </c>
      <c r="E593" s="381" t="s">
        <v>196</v>
      </c>
      <c r="F593" s="381" t="s">
        <v>196</v>
      </c>
      <c r="G593" s="381" t="s">
        <v>196</v>
      </c>
    </row>
    <row r="594" spans="1:7" s="325" customFormat="1" ht="12" customHeight="1" x14ac:dyDescent="0.25">
      <c r="A594" s="408" t="s">
        <v>792</v>
      </c>
      <c r="B594" s="372" t="s">
        <v>521</v>
      </c>
      <c r="C594" s="381" t="s">
        <v>196</v>
      </c>
      <c r="D594" s="381" t="s">
        <v>196</v>
      </c>
      <c r="E594" s="381" t="s">
        <v>196</v>
      </c>
      <c r="F594" s="381" t="s">
        <v>196</v>
      </c>
      <c r="G594" s="381" t="s">
        <v>196</v>
      </c>
    </row>
    <row r="595" spans="1:7" s="325" customFormat="1" ht="13.5" customHeight="1" x14ac:dyDescent="0.25">
      <c r="A595" s="85" t="s">
        <v>793</v>
      </c>
      <c r="B595" s="372" t="s">
        <v>521</v>
      </c>
      <c r="C595" s="372" t="s">
        <v>521</v>
      </c>
      <c r="D595" s="372" t="s">
        <v>521</v>
      </c>
      <c r="E595" s="372" t="s">
        <v>521</v>
      </c>
      <c r="F595" s="372" t="s">
        <v>521</v>
      </c>
      <c r="G595" s="372" t="s">
        <v>521</v>
      </c>
    </row>
    <row r="596" spans="1:7" s="188" customFormat="1" x14ac:dyDescent="0.35"/>
    <row r="597" spans="1:7" customFormat="1" x14ac:dyDescent="0.3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35"/>
    <row r="600" spans="1:7" ht="15.5" x14ac:dyDescent="0.35">
      <c r="A600" s="286" t="s">
        <v>795</v>
      </c>
      <c r="B600" s="295"/>
      <c r="C600" s="295"/>
      <c r="D600" s="295"/>
      <c r="E600" s="295"/>
      <c r="F600" s="295"/>
      <c r="G600" s="436" t="s">
        <v>505</v>
      </c>
    </row>
    <row r="601" spans="1:7" ht="15.5" x14ac:dyDescent="0.35">
      <c r="A601" s="286" t="s">
        <v>694</v>
      </c>
      <c r="B601" s="295"/>
      <c r="C601" s="295"/>
      <c r="D601" s="295"/>
      <c r="E601" s="295"/>
      <c r="F601" s="295"/>
      <c r="G601" s="436" t="s">
        <v>3425</v>
      </c>
    </row>
    <row r="602" spans="1:7" x14ac:dyDescent="0.35">
      <c r="A602" s="295"/>
      <c r="B602" s="295"/>
      <c r="C602" s="295"/>
      <c r="D602" s="295"/>
      <c r="E602" s="295"/>
      <c r="F602" s="295"/>
      <c r="G602" s="436" t="s">
        <v>506</v>
      </c>
    </row>
    <row r="603" spans="1:7" x14ac:dyDescent="0.35">
      <c r="A603" s="295"/>
      <c r="B603" s="295"/>
      <c r="C603" s="295"/>
      <c r="D603" s="295"/>
      <c r="E603" s="295"/>
      <c r="F603" s="295"/>
      <c r="G603" s="326"/>
    </row>
    <row r="604" spans="1:7" ht="54" customHeight="1" x14ac:dyDescent="0.35">
      <c r="A604" s="501" t="s">
        <v>507</v>
      </c>
      <c r="B604" s="88" t="s">
        <v>796</v>
      </c>
      <c r="C604" s="88" t="s">
        <v>797</v>
      </c>
      <c r="D604" s="88" t="s">
        <v>798</v>
      </c>
      <c r="E604" s="88" t="s">
        <v>646</v>
      </c>
      <c r="F604" s="88" t="s">
        <v>512</v>
      </c>
      <c r="G604" s="88" t="s">
        <v>513</v>
      </c>
    </row>
    <row r="605" spans="1:7" ht="15" thickBot="1" x14ac:dyDescent="0.4">
      <c r="A605" s="502"/>
      <c r="B605" s="503" t="s">
        <v>515</v>
      </c>
      <c r="C605" s="504"/>
      <c r="D605" s="504"/>
      <c r="E605" s="504"/>
      <c r="F605" s="504"/>
      <c r="G605" s="505"/>
    </row>
    <row r="606" spans="1:7" ht="15" thickTop="1" x14ac:dyDescent="0.35">
      <c r="A606" s="89" t="s">
        <v>799</v>
      </c>
      <c r="B606" s="372">
        <v>-804822.59440781723</v>
      </c>
      <c r="C606" s="372">
        <v>372.43546381101726</v>
      </c>
      <c r="D606" s="372">
        <v>25.029760442267989</v>
      </c>
      <c r="E606" s="372">
        <v>147.8993015761074</v>
      </c>
      <c r="F606" s="372">
        <v>4868.9398569495861</v>
      </c>
      <c r="G606" s="372" t="s">
        <v>544</v>
      </c>
    </row>
    <row r="607" spans="1:7" x14ac:dyDescent="0.35">
      <c r="A607" s="90" t="s">
        <v>800</v>
      </c>
      <c r="B607" s="372">
        <v>-654156.12397938303</v>
      </c>
      <c r="C607" s="372">
        <v>198.63743168945703</v>
      </c>
      <c r="D607" s="372">
        <v>12.417582721024869</v>
      </c>
      <c r="E607" s="372">
        <v>126.4269505761074</v>
      </c>
      <c r="F607" s="372">
        <v>4511.0673989495863</v>
      </c>
      <c r="G607" s="372" t="s">
        <v>544</v>
      </c>
    </row>
    <row r="608" spans="1:7" x14ac:dyDescent="0.35">
      <c r="A608" s="91" t="s">
        <v>801</v>
      </c>
      <c r="B608" s="372">
        <v>-556239.34998271859</v>
      </c>
      <c r="C608" s="372">
        <v>198.08203006879788</v>
      </c>
      <c r="D608" s="372">
        <v>12.10683877801865</v>
      </c>
      <c r="E608" s="376">
        <v>126.4269505761074</v>
      </c>
      <c r="F608" s="376">
        <v>4511.0673989495863</v>
      </c>
      <c r="G608" s="376" t="s">
        <v>548</v>
      </c>
    </row>
    <row r="609" spans="1:7" x14ac:dyDescent="0.35">
      <c r="A609" s="426" t="s">
        <v>802</v>
      </c>
      <c r="B609" s="372">
        <v>-98672.724874388499</v>
      </c>
      <c r="C609" s="372" t="s">
        <v>523</v>
      </c>
      <c r="D609" s="372" t="s">
        <v>3282</v>
      </c>
      <c r="E609" s="376" t="s">
        <v>521</v>
      </c>
      <c r="F609" s="376" t="s">
        <v>521</v>
      </c>
      <c r="G609" s="376" t="s">
        <v>521</v>
      </c>
    </row>
    <row r="610" spans="1:7" x14ac:dyDescent="0.35">
      <c r="A610" s="91" t="s">
        <v>803</v>
      </c>
      <c r="B610" s="372">
        <v>23157.998294787925</v>
      </c>
      <c r="C610" s="372" t="s">
        <v>3292</v>
      </c>
      <c r="D610" s="372" t="s">
        <v>3292</v>
      </c>
      <c r="E610" s="372" t="s">
        <v>521</v>
      </c>
      <c r="F610" s="372" t="s">
        <v>521</v>
      </c>
      <c r="G610" s="372" t="s">
        <v>521</v>
      </c>
    </row>
    <row r="611" spans="1:7" x14ac:dyDescent="0.35">
      <c r="A611" s="91" t="s">
        <v>804</v>
      </c>
      <c r="B611" s="372">
        <v>-29001.50383515003</v>
      </c>
      <c r="C611" s="372" t="s">
        <v>619</v>
      </c>
      <c r="D611" s="372" t="s">
        <v>619</v>
      </c>
      <c r="E611" s="376" t="s">
        <v>521</v>
      </c>
      <c r="F611" s="376" t="s">
        <v>521</v>
      </c>
      <c r="G611" s="376" t="s">
        <v>521</v>
      </c>
    </row>
    <row r="612" spans="1:7" x14ac:dyDescent="0.35">
      <c r="A612" s="91" t="s">
        <v>805</v>
      </c>
      <c r="B612" s="372">
        <v>52159.502129937959</v>
      </c>
      <c r="C612" s="372" t="s">
        <v>619</v>
      </c>
      <c r="D612" s="372" t="s">
        <v>619</v>
      </c>
      <c r="E612" s="376" t="s">
        <v>521</v>
      </c>
      <c r="F612" s="376" t="s">
        <v>521</v>
      </c>
      <c r="G612" s="376" t="s">
        <v>521</v>
      </c>
    </row>
    <row r="613" spans="1:7" x14ac:dyDescent="0.35">
      <c r="A613" s="90" t="s">
        <v>806</v>
      </c>
      <c r="B613" s="372">
        <v>-30056.90270642428</v>
      </c>
      <c r="C613" s="372">
        <v>12.663181</v>
      </c>
      <c r="D613" s="372">
        <v>1.1562030000000001</v>
      </c>
      <c r="E613" s="372">
        <v>21.472351</v>
      </c>
      <c r="F613" s="372">
        <v>357.87245800000005</v>
      </c>
      <c r="G613" s="372" t="s">
        <v>521</v>
      </c>
    </row>
    <row r="614" spans="1:7" x14ac:dyDescent="0.35">
      <c r="A614" s="91" t="s">
        <v>807</v>
      </c>
      <c r="B614" s="372">
        <v>10024.42566404653</v>
      </c>
      <c r="C614" s="372">
        <v>12.663181</v>
      </c>
      <c r="D614" s="372">
        <v>1.1562030000000001</v>
      </c>
      <c r="E614" s="376">
        <v>21.472351</v>
      </c>
      <c r="F614" s="376">
        <v>357.87245800000005</v>
      </c>
      <c r="G614" s="376" t="s">
        <v>521</v>
      </c>
    </row>
    <row r="615" spans="1:7" x14ac:dyDescent="0.35">
      <c r="A615" s="426" t="s">
        <v>808</v>
      </c>
      <c r="B615" s="372">
        <v>-40081.328370470808</v>
      </c>
      <c r="C615" s="372" t="s">
        <v>523</v>
      </c>
      <c r="D615" s="372" t="s">
        <v>619</v>
      </c>
      <c r="E615" s="376" t="s">
        <v>521</v>
      </c>
      <c r="F615" s="376" t="s">
        <v>521</v>
      </c>
      <c r="G615" s="376" t="s">
        <v>521</v>
      </c>
    </row>
    <row r="616" spans="1:7" x14ac:dyDescent="0.35">
      <c r="A616" s="91" t="s">
        <v>809</v>
      </c>
      <c r="B616" s="372">
        <v>-6109.6062039457893</v>
      </c>
      <c r="C616" s="372">
        <v>161.13485112156022</v>
      </c>
      <c r="D616" s="372">
        <v>0.59525414428571</v>
      </c>
      <c r="E616" s="372" t="s">
        <v>521</v>
      </c>
      <c r="F616" s="372" t="s">
        <v>521</v>
      </c>
      <c r="G616" s="372" t="s">
        <v>521</v>
      </c>
    </row>
    <row r="617" spans="1:7" x14ac:dyDescent="0.35">
      <c r="A617" s="91" t="s">
        <v>810</v>
      </c>
      <c r="B617" s="372">
        <v>-10133.523605752287</v>
      </c>
      <c r="C617" s="372" t="s">
        <v>548</v>
      </c>
      <c r="D617" s="372">
        <v>0.59215403</v>
      </c>
      <c r="E617" s="376" t="s">
        <v>521</v>
      </c>
      <c r="F617" s="376" t="s">
        <v>521</v>
      </c>
      <c r="G617" s="376" t="s">
        <v>521</v>
      </c>
    </row>
    <row r="618" spans="1:7" x14ac:dyDescent="0.35">
      <c r="A618" s="91" t="s">
        <v>811</v>
      </c>
      <c r="B618" s="372">
        <v>439.03348336053682</v>
      </c>
      <c r="C618" s="372" t="s">
        <v>548</v>
      </c>
      <c r="D618" s="372" t="s">
        <v>544</v>
      </c>
      <c r="E618" s="376" t="s">
        <v>521</v>
      </c>
      <c r="F618" s="376" t="s">
        <v>521</v>
      </c>
      <c r="G618" s="376" t="s">
        <v>521</v>
      </c>
    </row>
    <row r="619" spans="1:7" x14ac:dyDescent="0.35">
      <c r="A619" s="90" t="s">
        <v>812</v>
      </c>
      <c r="B619" s="372">
        <v>-31610.861039128908</v>
      </c>
      <c r="C619" s="372" t="s">
        <v>548</v>
      </c>
      <c r="D619" s="372">
        <v>6.04757815668298</v>
      </c>
      <c r="E619" s="372" t="s">
        <v>548</v>
      </c>
      <c r="F619" s="372" t="s">
        <v>548</v>
      </c>
      <c r="G619" s="372" t="s">
        <v>521</v>
      </c>
    </row>
    <row r="620" spans="1:7" x14ac:dyDescent="0.35">
      <c r="A620" s="91" t="s">
        <v>813</v>
      </c>
      <c r="B620" s="372">
        <v>-116642.3750794526</v>
      </c>
      <c r="C620" s="372" t="s">
        <v>548</v>
      </c>
      <c r="D620" s="372">
        <v>6.04757815668298</v>
      </c>
      <c r="E620" s="376" t="s">
        <v>548</v>
      </c>
      <c r="F620" s="376" t="s">
        <v>548</v>
      </c>
      <c r="G620" s="376" t="s">
        <v>521</v>
      </c>
    </row>
    <row r="621" spans="1:7" x14ac:dyDescent="0.35">
      <c r="A621" s="426" t="s">
        <v>814</v>
      </c>
      <c r="B621" s="372">
        <v>85031.514040323702</v>
      </c>
      <c r="C621" s="372" t="s">
        <v>548</v>
      </c>
      <c r="D621" s="372" t="s">
        <v>619</v>
      </c>
      <c r="E621" s="376" t="s">
        <v>548</v>
      </c>
      <c r="F621" s="376" t="s">
        <v>548</v>
      </c>
      <c r="G621" s="376" t="s">
        <v>521</v>
      </c>
    </row>
    <row r="622" spans="1:7" x14ac:dyDescent="0.35">
      <c r="A622" s="91" t="s">
        <v>815</v>
      </c>
      <c r="B622" s="372" t="s">
        <v>548</v>
      </c>
      <c r="C622" s="372" t="s">
        <v>544</v>
      </c>
      <c r="D622" s="372" t="s">
        <v>544</v>
      </c>
      <c r="E622" s="372" t="s">
        <v>521</v>
      </c>
      <c r="F622" s="372" t="s">
        <v>521</v>
      </c>
      <c r="G622" s="372" t="s">
        <v>521</v>
      </c>
    </row>
    <row r="623" spans="1:7" x14ac:dyDescent="0.35">
      <c r="A623" s="91" t="s">
        <v>816</v>
      </c>
      <c r="B623" s="381" t="s">
        <v>196</v>
      </c>
      <c r="C623" s="381" t="s">
        <v>196</v>
      </c>
      <c r="D623" s="381" t="s">
        <v>196</v>
      </c>
      <c r="E623" s="381" t="s">
        <v>196</v>
      </c>
      <c r="F623" s="381" t="s">
        <v>196</v>
      </c>
      <c r="G623" s="381" t="s">
        <v>196</v>
      </c>
    </row>
    <row r="624" spans="1:7" x14ac:dyDescent="0.35">
      <c r="A624" s="91" t="s">
        <v>817</v>
      </c>
      <c r="B624" s="372" t="s">
        <v>548</v>
      </c>
      <c r="C624" s="372" t="s">
        <v>521</v>
      </c>
      <c r="D624" s="372" t="s">
        <v>521</v>
      </c>
      <c r="E624" s="376" t="s">
        <v>521</v>
      </c>
      <c r="F624" s="376" t="s">
        <v>521</v>
      </c>
      <c r="G624" s="376" t="s">
        <v>521</v>
      </c>
    </row>
    <row r="625" spans="1:8" x14ac:dyDescent="0.35">
      <c r="A625" s="90" t="s">
        <v>818</v>
      </c>
      <c r="B625" s="372">
        <v>-106047.09877372319</v>
      </c>
      <c r="C625" s="381" t="s">
        <v>196</v>
      </c>
      <c r="D625" s="381" t="s">
        <v>196</v>
      </c>
      <c r="E625" s="381" t="s">
        <v>196</v>
      </c>
      <c r="F625" s="381" t="s">
        <v>196</v>
      </c>
      <c r="G625" s="381" t="s">
        <v>196</v>
      </c>
    </row>
    <row r="626" spans="1:8" x14ac:dyDescent="0.35">
      <c r="A626" s="327" t="s">
        <v>819</v>
      </c>
      <c r="B626" s="372" t="s">
        <v>3292</v>
      </c>
      <c r="C626" s="372" t="s">
        <v>544</v>
      </c>
      <c r="D626" s="372">
        <v>2.41583792</v>
      </c>
      <c r="E626" s="372" t="s">
        <v>521</v>
      </c>
      <c r="F626" s="372" t="s">
        <v>521</v>
      </c>
      <c r="G626" s="372" t="s">
        <v>521</v>
      </c>
    </row>
    <row r="627" spans="1:8" x14ac:dyDescent="0.35">
      <c r="A627" s="414" t="s">
        <v>820</v>
      </c>
      <c r="B627" s="372" t="s">
        <v>3292</v>
      </c>
      <c r="C627" s="372" t="s">
        <v>544</v>
      </c>
      <c r="D627" s="372">
        <v>2.41583792</v>
      </c>
      <c r="E627" s="372" t="s">
        <v>521</v>
      </c>
      <c r="F627" s="372" t="s">
        <v>521</v>
      </c>
      <c r="G627" s="372" t="s">
        <v>521</v>
      </c>
    </row>
    <row r="629" spans="1:8" x14ac:dyDescent="0.3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 x14ac:dyDescent="0.35">
      <c r="A632" s="508" t="s">
        <v>822</v>
      </c>
      <c r="B632" s="508"/>
      <c r="C632" s="295"/>
      <c r="D632" s="295"/>
      <c r="E632" s="295"/>
      <c r="F632" s="295"/>
      <c r="G632" s="295"/>
      <c r="H632" s="437" t="s">
        <v>505</v>
      </c>
    </row>
    <row r="633" spans="1:8" ht="15.5" x14ac:dyDescent="0.35">
      <c r="A633" s="310" t="s">
        <v>694</v>
      </c>
      <c r="B633" s="292"/>
      <c r="C633" s="295"/>
      <c r="D633" s="295"/>
      <c r="E633" s="295"/>
      <c r="F633" s="295"/>
      <c r="G633" s="295"/>
      <c r="H633" s="437" t="s">
        <v>3425</v>
      </c>
    </row>
    <row r="634" spans="1:8" x14ac:dyDescent="0.35">
      <c r="A634" s="295"/>
      <c r="B634" s="295"/>
      <c r="C634" s="295"/>
      <c r="D634" s="295"/>
      <c r="E634" s="295"/>
      <c r="F634" s="295"/>
      <c r="G634" s="295"/>
      <c r="H634" s="437" t="s">
        <v>506</v>
      </c>
    </row>
    <row r="635" spans="1:8" x14ac:dyDescent="0.35">
      <c r="A635" s="295"/>
      <c r="B635" s="295"/>
      <c r="C635" s="295"/>
      <c r="D635" s="295"/>
      <c r="E635" s="295"/>
      <c r="F635" s="295"/>
      <c r="G635" s="295"/>
      <c r="H635" s="328"/>
    </row>
    <row r="636" spans="1:8" x14ac:dyDescent="0.35">
      <c r="A636" s="496" t="s">
        <v>823</v>
      </c>
      <c r="B636" s="329" t="s">
        <v>824</v>
      </c>
      <c r="C636" s="330" t="s">
        <v>509</v>
      </c>
      <c r="D636" s="330" t="s">
        <v>510</v>
      </c>
      <c r="E636" s="330" t="s">
        <v>646</v>
      </c>
      <c r="F636" s="331" t="s">
        <v>512</v>
      </c>
      <c r="G636" s="332" t="s">
        <v>513</v>
      </c>
      <c r="H636" s="331" t="s">
        <v>647</v>
      </c>
    </row>
    <row r="637" spans="1:8" ht="15" thickBot="1" x14ac:dyDescent="0.4">
      <c r="A637" s="497"/>
      <c r="B637" s="498" t="s">
        <v>515</v>
      </c>
      <c r="C637" s="499"/>
      <c r="D637" s="499"/>
      <c r="E637" s="499"/>
      <c r="F637" s="499"/>
      <c r="G637" s="499"/>
      <c r="H637" s="500"/>
    </row>
    <row r="638" spans="1:8" ht="15" thickTop="1" x14ac:dyDescent="0.35">
      <c r="A638" s="333" t="s">
        <v>825</v>
      </c>
      <c r="B638" s="372" t="s">
        <v>3287</v>
      </c>
      <c r="C638" s="372">
        <v>6134.8125898395247</v>
      </c>
      <c r="D638" s="372">
        <v>82.700895060478175</v>
      </c>
      <c r="E638" s="372">
        <v>2.3460190219567099</v>
      </c>
      <c r="F638" s="372">
        <v>6.5483463597946603</v>
      </c>
      <c r="G638" s="372">
        <v>114.39560414851302</v>
      </c>
      <c r="H638" s="372">
        <v>0.74349333311907995</v>
      </c>
    </row>
    <row r="639" spans="1:8" x14ac:dyDescent="0.35">
      <c r="A639" s="334" t="s">
        <v>827</v>
      </c>
      <c r="B639" s="372" t="s">
        <v>583</v>
      </c>
      <c r="C639" s="372">
        <v>5255.3700428550756</v>
      </c>
      <c r="D639" s="381" t="s">
        <v>196</v>
      </c>
      <c r="E639" s="372">
        <v>2.3460190219567099</v>
      </c>
      <c r="F639" s="372">
        <v>6.1117899358083498</v>
      </c>
      <c r="G639" s="372">
        <v>21.695718028166269</v>
      </c>
      <c r="H639" s="381" t="s">
        <v>196</v>
      </c>
    </row>
    <row r="640" spans="1:8" x14ac:dyDescent="0.35">
      <c r="A640" s="409" t="s">
        <v>828</v>
      </c>
      <c r="B640" s="372" t="s">
        <v>583</v>
      </c>
      <c r="C640" s="372">
        <v>5255.3700428550756</v>
      </c>
      <c r="D640" s="381" t="s">
        <v>196</v>
      </c>
      <c r="E640" s="376">
        <v>2.3460190219567099</v>
      </c>
      <c r="F640" s="376">
        <v>6.1117899358083498</v>
      </c>
      <c r="G640" s="376">
        <v>21.695718028166269</v>
      </c>
      <c r="H640" s="381" t="s">
        <v>196</v>
      </c>
    </row>
    <row r="641" spans="1:8" x14ac:dyDescent="0.35">
      <c r="A641" s="409" t="s">
        <v>829</v>
      </c>
      <c r="B641" s="372" t="s">
        <v>550</v>
      </c>
      <c r="C641" s="372" t="s">
        <v>550</v>
      </c>
      <c r="D641" s="381" t="s">
        <v>196</v>
      </c>
      <c r="E641" s="376" t="s">
        <v>550</v>
      </c>
      <c r="F641" s="376" t="s">
        <v>550</v>
      </c>
      <c r="G641" s="376" t="s">
        <v>550</v>
      </c>
      <c r="H641" s="381" t="s">
        <v>196</v>
      </c>
    </row>
    <row r="642" spans="1:8" x14ac:dyDescent="0.35">
      <c r="A642" s="427" t="s">
        <v>830</v>
      </c>
      <c r="B642" s="372" t="s">
        <v>550</v>
      </c>
      <c r="C642" s="372" t="s">
        <v>550</v>
      </c>
      <c r="D642" s="381" t="s">
        <v>196</v>
      </c>
      <c r="E642" s="372" t="s">
        <v>550</v>
      </c>
      <c r="F642" s="372" t="s">
        <v>550</v>
      </c>
      <c r="G642" s="372" t="s">
        <v>550</v>
      </c>
      <c r="H642" s="381" t="s">
        <v>196</v>
      </c>
    </row>
    <row r="643" spans="1:8" x14ac:dyDescent="0.35">
      <c r="A643" s="334" t="s">
        <v>831</v>
      </c>
      <c r="B643" s="381" t="s">
        <v>196</v>
      </c>
      <c r="C643" s="372">
        <v>76.87968402665453</v>
      </c>
      <c r="D643" s="372">
        <v>5.5928880000000003</v>
      </c>
      <c r="E643" s="372" t="s">
        <v>548</v>
      </c>
      <c r="F643" s="372" t="s">
        <v>548</v>
      </c>
      <c r="G643" s="372" t="s">
        <v>548</v>
      </c>
      <c r="H643" s="381" t="s">
        <v>196</v>
      </c>
    </row>
    <row r="644" spans="1:8" x14ac:dyDescent="0.35">
      <c r="A644" s="428" t="s">
        <v>832</v>
      </c>
      <c r="B644" s="381" t="s">
        <v>196</v>
      </c>
      <c r="C644" s="372">
        <v>74.571839999999995</v>
      </c>
      <c r="D644" s="372">
        <v>5.5928880000000003</v>
      </c>
      <c r="E644" s="376" t="s">
        <v>548</v>
      </c>
      <c r="F644" s="376" t="s">
        <v>548</v>
      </c>
      <c r="G644" s="376" t="s">
        <v>548</v>
      </c>
      <c r="H644" s="381" t="s">
        <v>196</v>
      </c>
    </row>
    <row r="645" spans="1:8" x14ac:dyDescent="0.35">
      <c r="A645" s="428" t="s">
        <v>833</v>
      </c>
      <c r="B645" s="381" t="s">
        <v>196</v>
      </c>
      <c r="C645" s="372">
        <v>2.3078440266545299</v>
      </c>
      <c r="D645" s="372" t="s">
        <v>595</v>
      </c>
      <c r="E645" s="376" t="s">
        <v>548</v>
      </c>
      <c r="F645" s="376" t="s">
        <v>548</v>
      </c>
      <c r="G645" s="376" t="s">
        <v>548</v>
      </c>
      <c r="H645" s="381" t="s">
        <v>196</v>
      </c>
    </row>
    <row r="646" spans="1:8" x14ac:dyDescent="0.35">
      <c r="A646" s="334" t="s">
        <v>834</v>
      </c>
      <c r="B646" s="372" t="s">
        <v>555</v>
      </c>
      <c r="C646" s="372" t="s">
        <v>555</v>
      </c>
      <c r="D646" s="372" t="s">
        <v>555</v>
      </c>
      <c r="E646" s="372" t="s">
        <v>555</v>
      </c>
      <c r="F646" s="372" t="s">
        <v>555</v>
      </c>
      <c r="G646" s="372" t="s">
        <v>555</v>
      </c>
      <c r="H646" s="372" t="s">
        <v>555</v>
      </c>
    </row>
    <row r="647" spans="1:8" x14ac:dyDescent="0.35">
      <c r="A647" s="409" t="s">
        <v>835</v>
      </c>
      <c r="B647" s="372" t="s">
        <v>523</v>
      </c>
      <c r="C647" s="372" t="s">
        <v>555</v>
      </c>
      <c r="D647" s="372" t="s">
        <v>555</v>
      </c>
      <c r="E647" s="376" t="s">
        <v>523</v>
      </c>
      <c r="F647" s="376" t="s">
        <v>523</v>
      </c>
      <c r="G647" s="376" t="s">
        <v>523</v>
      </c>
      <c r="H647" s="376" t="s">
        <v>523</v>
      </c>
    </row>
    <row r="648" spans="1:8" x14ac:dyDescent="0.35">
      <c r="A648" s="409" t="s">
        <v>836</v>
      </c>
      <c r="B648" s="372" t="s">
        <v>521</v>
      </c>
      <c r="C648" s="372" t="s">
        <v>521</v>
      </c>
      <c r="D648" s="372" t="s">
        <v>521</v>
      </c>
      <c r="E648" s="376" t="s">
        <v>521</v>
      </c>
      <c r="F648" s="376" t="s">
        <v>521</v>
      </c>
      <c r="G648" s="376" t="s">
        <v>521</v>
      </c>
      <c r="H648" s="376" t="s">
        <v>521</v>
      </c>
    </row>
    <row r="649" spans="1:8" x14ac:dyDescent="0.35">
      <c r="A649" s="334" t="s">
        <v>837</v>
      </c>
      <c r="B649" s="381" t="s">
        <v>196</v>
      </c>
      <c r="C649" s="372">
        <v>802.56286295779444</v>
      </c>
      <c r="D649" s="372">
        <v>77.108007060478172</v>
      </c>
      <c r="E649" s="372" t="s">
        <v>595</v>
      </c>
      <c r="F649" s="372">
        <v>0.43655642398631</v>
      </c>
      <c r="G649" s="372">
        <v>49.308450064014231</v>
      </c>
      <c r="H649" s="381" t="s">
        <v>196</v>
      </c>
    </row>
    <row r="650" spans="1:8" x14ac:dyDescent="0.35">
      <c r="A650" s="409" t="s">
        <v>838</v>
      </c>
      <c r="B650" s="381" t="s">
        <v>196</v>
      </c>
      <c r="C650" s="372">
        <v>567.41960890297901</v>
      </c>
      <c r="D650" s="372">
        <v>75.36075521363459</v>
      </c>
      <c r="E650" s="376" t="s">
        <v>550</v>
      </c>
      <c r="F650" s="376">
        <v>0.43655642398631</v>
      </c>
      <c r="G650" s="376">
        <v>33.529746043529677</v>
      </c>
      <c r="H650" s="381" t="s">
        <v>196</v>
      </c>
    </row>
    <row r="651" spans="1:8" x14ac:dyDescent="0.35">
      <c r="A651" s="409" t="s">
        <v>839</v>
      </c>
      <c r="B651" s="381" t="s">
        <v>196</v>
      </c>
      <c r="C651" s="372">
        <v>235.14325405481537</v>
      </c>
      <c r="D651" s="372">
        <v>1.74725184684358</v>
      </c>
      <c r="E651" s="376" t="s">
        <v>550</v>
      </c>
      <c r="F651" s="376" t="s">
        <v>550</v>
      </c>
      <c r="G651" s="376">
        <v>15.77870402048455</v>
      </c>
      <c r="H651" s="381" t="s">
        <v>196</v>
      </c>
    </row>
    <row r="652" spans="1:8" x14ac:dyDescent="0.35">
      <c r="A652" s="409" t="s">
        <v>3422</v>
      </c>
      <c r="B652" s="381" t="s">
        <v>196</v>
      </c>
      <c r="C652" s="372" t="s">
        <v>523</v>
      </c>
      <c r="D652" s="372" t="s">
        <v>523</v>
      </c>
      <c r="E652" s="372" t="s">
        <v>523</v>
      </c>
      <c r="F652" s="372" t="s">
        <v>523</v>
      </c>
      <c r="G652" s="372" t="s">
        <v>523</v>
      </c>
      <c r="H652" s="381" t="s">
        <v>196</v>
      </c>
    </row>
    <row r="653" spans="1:8" x14ac:dyDescent="0.35">
      <c r="A653" s="334" t="s">
        <v>3423</v>
      </c>
      <c r="B653" s="372" t="s">
        <v>521</v>
      </c>
      <c r="C653" s="372" t="s">
        <v>521</v>
      </c>
      <c r="D653" s="372" t="s">
        <v>521</v>
      </c>
      <c r="E653" s="372" t="s">
        <v>550</v>
      </c>
      <c r="F653" s="372" t="s">
        <v>550</v>
      </c>
      <c r="G653" s="372">
        <v>43.391436056332523</v>
      </c>
      <c r="H653" s="372">
        <v>0.74349333311907995</v>
      </c>
    </row>
    <row r="654" spans="1:8" x14ac:dyDescent="0.35">
      <c r="A654" s="414" t="s">
        <v>599</v>
      </c>
      <c r="B654" s="376" t="s">
        <v>521</v>
      </c>
      <c r="C654" s="376" t="s">
        <v>521</v>
      </c>
      <c r="D654" s="376" t="s">
        <v>521</v>
      </c>
      <c r="E654" s="376" t="s">
        <v>550</v>
      </c>
      <c r="F654" s="376" t="s">
        <v>550</v>
      </c>
      <c r="G654" s="376">
        <v>43.391436056332523</v>
      </c>
      <c r="H654" s="376">
        <v>0.74349333311907995</v>
      </c>
    </row>
    <row r="655" spans="1:8" x14ac:dyDescent="0.35">
      <c r="A655" s="334" t="s">
        <v>840</v>
      </c>
      <c r="B655" s="381" t="s">
        <v>196</v>
      </c>
      <c r="C655" s="381" t="s">
        <v>196</v>
      </c>
      <c r="D655" s="381" t="s">
        <v>196</v>
      </c>
      <c r="E655" s="381" t="s">
        <v>196</v>
      </c>
      <c r="F655" s="381" t="s">
        <v>196</v>
      </c>
      <c r="G655" s="381" t="s">
        <v>196</v>
      </c>
      <c r="H655" s="381" t="s">
        <v>196</v>
      </c>
    </row>
    <row r="656" spans="1:8" x14ac:dyDescent="0.35">
      <c r="A656" s="428" t="s">
        <v>841</v>
      </c>
      <c r="B656" s="376" t="s">
        <v>521</v>
      </c>
      <c r="C656" s="381" t="s">
        <v>196</v>
      </c>
      <c r="D656" s="381" t="s">
        <v>196</v>
      </c>
      <c r="E656" s="381" t="s">
        <v>196</v>
      </c>
      <c r="F656" s="381" t="s">
        <v>196</v>
      </c>
      <c r="G656" s="381" t="s">
        <v>196</v>
      </c>
      <c r="H656" s="381" t="s">
        <v>196</v>
      </c>
    </row>
    <row r="657" spans="1:8" x14ac:dyDescent="0.35">
      <c r="A657" s="428" t="s">
        <v>842</v>
      </c>
      <c r="B657" s="376" t="s">
        <v>521</v>
      </c>
      <c r="C657" s="381" t="s">
        <v>196</v>
      </c>
      <c r="D657" s="381" t="s">
        <v>196</v>
      </c>
      <c r="E657" s="381" t="s">
        <v>196</v>
      </c>
      <c r="F657" s="381" t="s">
        <v>196</v>
      </c>
      <c r="G657" s="381" t="s">
        <v>196</v>
      </c>
      <c r="H657" s="381" t="s">
        <v>196</v>
      </c>
    </row>
    <row r="658" spans="1:8" x14ac:dyDescent="0.35">
      <c r="A658" s="429" t="s">
        <v>3424</v>
      </c>
      <c r="B658" s="376" t="s">
        <v>521</v>
      </c>
      <c r="C658" s="381" t="s">
        <v>196</v>
      </c>
      <c r="D658" s="381" t="s">
        <v>196</v>
      </c>
      <c r="E658" s="381" t="s">
        <v>196</v>
      </c>
      <c r="F658" s="381" t="s">
        <v>196</v>
      </c>
      <c r="G658" s="381" t="s">
        <v>196</v>
      </c>
      <c r="H658" s="381" t="s">
        <v>196</v>
      </c>
    </row>
    <row r="660" spans="1:8" x14ac:dyDescent="0.3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6.5" x14ac:dyDescent="0.35">
      <c r="A663" s="92" t="s">
        <v>844</v>
      </c>
      <c r="B663" s="93" t="s">
        <v>845</v>
      </c>
      <c r="C663" s="93" t="s">
        <v>846</v>
      </c>
      <c r="D663" s="93" t="s">
        <v>847</v>
      </c>
      <c r="E663" s="93" t="s">
        <v>848</v>
      </c>
      <c r="F663" s="93" t="s">
        <v>512</v>
      </c>
      <c r="G663" s="93" t="s">
        <v>513</v>
      </c>
      <c r="H663" s="93" t="s">
        <v>849</v>
      </c>
    </row>
    <row r="664" spans="1:8" s="12" customFormat="1" x14ac:dyDescent="0.3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3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3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35">
      <c r="A667" s="283" t="s">
        <v>2476</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3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3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35">
      <c r="A670" s="283" t="s">
        <v>3277</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35">
      <c r="A671" s="284" t="s">
        <v>851</v>
      </c>
      <c r="B671" s="94">
        <f>G407</f>
        <v>22472.091478849856</v>
      </c>
      <c r="C671" s="94">
        <f>H407</f>
        <v>4.8078038835700004E-3</v>
      </c>
      <c r="D671" s="94">
        <f>I407</f>
        <v>5.0498744759699997E-3</v>
      </c>
      <c r="E671" s="94"/>
      <c r="F671" s="95"/>
      <c r="G671" s="95"/>
      <c r="H671" s="95"/>
    </row>
    <row r="672" spans="1:8" x14ac:dyDescent="0.3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3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3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3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3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3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3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3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856</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65" t="s">
        <v>3426</v>
      </c>
      <c r="B684" s="93" t="s">
        <v>845</v>
      </c>
      <c r="C684" s="93" t="s">
        <v>846</v>
      </c>
      <c r="D684" s="93" t="s">
        <v>847</v>
      </c>
      <c r="E684" s="93" t="s">
        <v>848</v>
      </c>
      <c r="F684" s="93" t="s">
        <v>512</v>
      </c>
      <c r="G684" s="93" t="s">
        <v>513</v>
      </c>
      <c r="H684" s="93" t="s">
        <v>849</v>
      </c>
      <c r="I684" s="93" t="s">
        <v>874</v>
      </c>
      <c r="J684" s="93" t="s">
        <v>2647</v>
      </c>
      <c r="K684" s="4"/>
      <c r="L684" s="4"/>
      <c r="M684" s="4"/>
      <c r="N684" s="4"/>
      <c r="O684" s="4"/>
      <c r="P684" s="4"/>
      <c r="Q684" s="4"/>
      <c r="R684" s="4"/>
      <c r="S684" s="4"/>
      <c r="T684" s="4"/>
      <c r="U684" s="4"/>
      <c r="V684" s="4"/>
      <c r="W684" s="4"/>
      <c r="X684" s="4"/>
      <c r="Y684" s="4"/>
      <c r="Z684" s="4"/>
      <c r="AA684" s="4"/>
      <c r="AB684" s="4"/>
    </row>
    <row r="685" spans="1:36" x14ac:dyDescent="0.3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2" t="s">
        <v>2476</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2" t="s">
        <v>2486</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2" t="s">
        <v>3276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2" t="s">
        <v>2476</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2" t="s">
        <v>2486</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2" t="s">
        <v>3276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3" t="s">
        <v>877</v>
      </c>
      <c r="B707" s="104"/>
      <c r="C707" s="104"/>
      <c r="D707" s="104"/>
      <c r="E707" s="104"/>
      <c r="F707" s="104"/>
      <c r="G707" s="104"/>
      <c r="H707" s="104"/>
      <c r="I707" s="104"/>
      <c r="J707" s="104"/>
      <c r="K707" s="104"/>
      <c r="L707" s="104"/>
      <c r="M707" s="104"/>
      <c r="N707" s="104"/>
    </row>
    <row r="708" spans="1:28" x14ac:dyDescent="0.35">
      <c r="A708" s="104" t="s">
        <v>878</v>
      </c>
      <c r="B708" s="104"/>
      <c r="C708" s="104"/>
      <c r="D708" s="104"/>
      <c r="E708" s="104"/>
      <c r="F708" s="104"/>
      <c r="G708" s="104"/>
      <c r="H708" s="104"/>
      <c r="I708" s="104"/>
      <c r="J708" s="104"/>
      <c r="K708" s="104"/>
      <c r="L708" s="104"/>
      <c r="M708" s="104"/>
      <c r="N708" s="104"/>
    </row>
    <row r="709" spans="1:28" x14ac:dyDescent="0.35">
      <c r="A709" s="104" t="s">
        <v>879</v>
      </c>
      <c r="B709" s="104"/>
      <c r="C709" s="104"/>
      <c r="D709" s="104"/>
      <c r="E709" s="104"/>
      <c r="F709" s="104"/>
      <c r="G709" s="104"/>
      <c r="H709" s="104"/>
      <c r="I709" s="104"/>
      <c r="J709" s="104"/>
      <c r="K709" s="104"/>
      <c r="L709" s="104"/>
      <c r="M709" s="104"/>
      <c r="N709" s="104"/>
    </row>
    <row r="710" spans="1:28" ht="31.5" x14ac:dyDescent="0.3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3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3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3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3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3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3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3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3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3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3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3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3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3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3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3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3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3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3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3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3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3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x14ac:dyDescent="0.3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9" x14ac:dyDescent="0.3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3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3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3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3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3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3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3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3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3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3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3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3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3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3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3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3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3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3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3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3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3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3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3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x14ac:dyDescent="0.3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3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x14ac:dyDescent="0.3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3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3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3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3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x14ac:dyDescent="0.3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3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x14ac:dyDescent="0.3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x14ac:dyDescent="0.3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3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3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3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3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9" x14ac:dyDescent="0.3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3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3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3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3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3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3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3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3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3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3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3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3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3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3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3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3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3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3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3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3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3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3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3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3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3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3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3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3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3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3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3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3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3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3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3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3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x14ac:dyDescent="0.3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3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3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3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3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3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3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x14ac:dyDescent="0.3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x14ac:dyDescent="0.3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x14ac:dyDescent="0.3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3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3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3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3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3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3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3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3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3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3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x14ac:dyDescent="0.3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x14ac:dyDescent="0.3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x14ac:dyDescent="0.3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x14ac:dyDescent="0.3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x14ac:dyDescent="0.3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x14ac:dyDescent="0.3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x14ac:dyDescent="0.3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3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x14ac:dyDescent="0.3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9" x14ac:dyDescent="0.3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x14ac:dyDescent="0.3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x14ac:dyDescent="0.3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x14ac:dyDescent="0.3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3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x14ac:dyDescent="0.3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x14ac:dyDescent="0.3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x14ac:dyDescent="0.3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x14ac:dyDescent="0.3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3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9" x14ac:dyDescent="0.3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3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3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3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3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3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3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x14ac:dyDescent="0.3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5" x14ac:dyDescent="0.3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3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9" x14ac:dyDescent="0.3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9" x14ac:dyDescent="0.3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9" x14ac:dyDescent="0.3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19" x14ac:dyDescent="0.3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9" x14ac:dyDescent="0.3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x14ac:dyDescent="0.3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x14ac:dyDescent="0.3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x14ac:dyDescent="0.3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9" x14ac:dyDescent="0.3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3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3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3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3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3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x14ac:dyDescent="0.3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5" x14ac:dyDescent="0.3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5" x14ac:dyDescent="0.3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x14ac:dyDescent="0.3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9" x14ac:dyDescent="0.3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9" x14ac:dyDescent="0.3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9" x14ac:dyDescent="0.3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x14ac:dyDescent="0.3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9" x14ac:dyDescent="0.3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3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3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3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x14ac:dyDescent="0.3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x14ac:dyDescent="0.3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3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x14ac:dyDescent="0.3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3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x14ac:dyDescent="0.3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9" x14ac:dyDescent="0.3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x14ac:dyDescent="0.3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x14ac:dyDescent="0.3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3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3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3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x14ac:dyDescent="0.3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x14ac:dyDescent="0.3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x14ac:dyDescent="0.3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3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3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3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3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3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5" x14ac:dyDescent="0.3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9" x14ac:dyDescent="0.3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x14ac:dyDescent="0.3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x14ac:dyDescent="0.3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x14ac:dyDescent="0.3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x14ac:dyDescent="0.3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x14ac:dyDescent="0.3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3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3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3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3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9" x14ac:dyDescent="0.3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9" x14ac:dyDescent="0.3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9" x14ac:dyDescent="0.3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35">
      <c r="A918"/>
      <c r="B918"/>
      <c r="C918"/>
      <c r="D918"/>
      <c r="E918"/>
      <c r="F918"/>
      <c r="G918"/>
      <c r="H918"/>
      <c r="I918"/>
      <c r="J918"/>
      <c r="K918"/>
      <c r="L918"/>
      <c r="M918"/>
      <c r="N918"/>
    </row>
    <row r="919" spans="1:14" x14ac:dyDescent="0.35">
      <c r="A919" s="178"/>
      <c r="B919" s="179" t="s">
        <v>2244</v>
      </c>
      <c r="C919" s="179" t="s">
        <v>2245</v>
      </c>
      <c r="D919" s="180" t="s">
        <v>2246</v>
      </c>
      <c r="E919"/>
      <c r="F919"/>
      <c r="G919"/>
      <c r="H919"/>
      <c r="I919"/>
      <c r="J919"/>
      <c r="K919"/>
      <c r="L919"/>
      <c r="M919"/>
      <c r="N919"/>
    </row>
    <row r="920" spans="1:14" x14ac:dyDescent="0.35">
      <c r="A920" t="s">
        <v>2247</v>
      </c>
      <c r="B920" s="181">
        <v>1</v>
      </c>
      <c r="C920" s="181">
        <v>1</v>
      </c>
      <c r="D920" t="s">
        <v>2248</v>
      </c>
      <c r="E920"/>
      <c r="F920"/>
      <c r="G920"/>
      <c r="H920"/>
      <c r="I920"/>
      <c r="J920"/>
      <c r="K920"/>
      <c r="L920"/>
      <c r="M920"/>
      <c r="N920"/>
    </row>
    <row r="921" spans="1:14" x14ac:dyDescent="0.35">
      <c r="A921" t="s">
        <v>2249</v>
      </c>
      <c r="B921" s="181">
        <v>16.2</v>
      </c>
      <c r="C921" s="181">
        <v>5</v>
      </c>
      <c r="D921" t="s">
        <v>2250</v>
      </c>
      <c r="E921"/>
      <c r="F921"/>
      <c r="G921"/>
      <c r="H921"/>
      <c r="I921"/>
      <c r="J921"/>
      <c r="K921"/>
      <c r="L921"/>
      <c r="M921"/>
      <c r="N921"/>
    </row>
    <row r="922" spans="1:14" x14ac:dyDescent="0.35">
      <c r="A922" t="s">
        <v>512</v>
      </c>
      <c r="B922" s="181">
        <v>5.6</v>
      </c>
      <c r="C922" s="181">
        <v>1.8</v>
      </c>
      <c r="D922" t="s">
        <v>2251</v>
      </c>
      <c r="E922"/>
      <c r="F922"/>
      <c r="G922"/>
      <c r="H922"/>
      <c r="I922"/>
      <c r="J922"/>
      <c r="K922"/>
      <c r="L922"/>
      <c r="M922"/>
      <c r="N922"/>
    </row>
    <row r="923" spans="1:14" x14ac:dyDescent="0.35">
      <c r="A923" t="s">
        <v>2252</v>
      </c>
      <c r="B923" s="181">
        <v>-2.4</v>
      </c>
      <c r="C923" s="181">
        <v>-8.1999999999999993</v>
      </c>
      <c r="D923" t="s">
        <v>2253</v>
      </c>
      <c r="E923"/>
      <c r="F923"/>
      <c r="G923"/>
      <c r="H923"/>
      <c r="I923"/>
      <c r="J923"/>
      <c r="K923"/>
      <c r="L923"/>
      <c r="M923"/>
      <c r="N923"/>
    </row>
    <row r="924" spans="1:14" x14ac:dyDescent="0.35">
      <c r="A924" t="s">
        <v>2254</v>
      </c>
      <c r="B924" s="181">
        <v>0</v>
      </c>
      <c r="C924" s="181">
        <v>0</v>
      </c>
      <c r="D924" t="s">
        <v>2255</v>
      </c>
      <c r="E924"/>
      <c r="F924"/>
      <c r="G924"/>
      <c r="H924"/>
      <c r="I924"/>
      <c r="J924"/>
      <c r="K924"/>
      <c r="L924"/>
      <c r="M924"/>
      <c r="N924"/>
    </row>
    <row r="925" spans="1:14" x14ac:dyDescent="0.35">
      <c r="A925" t="s">
        <v>2256</v>
      </c>
      <c r="B925" s="181">
        <v>0</v>
      </c>
      <c r="C925" s="181">
        <v>0</v>
      </c>
      <c r="D925" t="s">
        <v>2255</v>
      </c>
      <c r="E925"/>
      <c r="F925"/>
      <c r="G925"/>
      <c r="H925"/>
      <c r="I925"/>
      <c r="J925"/>
      <c r="K925"/>
      <c r="L925"/>
      <c r="M925"/>
      <c r="N925"/>
    </row>
    <row r="926" spans="1:14" x14ac:dyDescent="0.35">
      <c r="A926" t="s">
        <v>2257</v>
      </c>
      <c r="B926" s="181">
        <v>0</v>
      </c>
      <c r="C926" s="181">
        <v>0</v>
      </c>
      <c r="D926" t="s">
        <v>2258</v>
      </c>
      <c r="E926"/>
      <c r="F926"/>
      <c r="G926"/>
      <c r="H926"/>
      <c r="I926"/>
      <c r="J926"/>
      <c r="K926"/>
      <c r="L926"/>
      <c r="M926"/>
      <c r="N926"/>
    </row>
    <row r="927" spans="1:14" x14ac:dyDescent="0.35">
      <c r="A927" t="s">
        <v>2259</v>
      </c>
      <c r="B927" s="181">
        <v>1200</v>
      </c>
      <c r="C927" s="181">
        <v>345</v>
      </c>
      <c r="D927" t="s">
        <v>2260</v>
      </c>
      <c r="E927"/>
      <c r="F927"/>
      <c r="G927"/>
      <c r="H927"/>
      <c r="I927"/>
      <c r="J927"/>
      <c r="K927"/>
      <c r="L927"/>
      <c r="M927"/>
      <c r="N927"/>
    </row>
    <row r="928" spans="1:14" x14ac:dyDescent="0.35">
      <c r="A928" t="s">
        <v>2261</v>
      </c>
      <c r="B928" s="181">
        <v>-160</v>
      </c>
      <c r="C928" s="181">
        <v>-46</v>
      </c>
      <c r="D928" t="s">
        <v>2262</v>
      </c>
      <c r="E928"/>
      <c r="F928"/>
      <c r="G928"/>
      <c r="H928"/>
      <c r="I928"/>
      <c r="J928"/>
      <c r="K928"/>
      <c r="L928"/>
      <c r="M928"/>
      <c r="N928"/>
    </row>
    <row r="929" spans="1:14" x14ac:dyDescent="0.35">
      <c r="A929" t="s">
        <v>2263</v>
      </c>
      <c r="B929" s="181">
        <v>84</v>
      </c>
      <c r="C929" s="181">
        <v>28</v>
      </c>
      <c r="D929" t="s">
        <v>2264</v>
      </c>
      <c r="E929"/>
      <c r="F929"/>
      <c r="G929"/>
      <c r="H929"/>
      <c r="I929"/>
      <c r="J929"/>
      <c r="K929"/>
      <c r="L929"/>
      <c r="M929"/>
      <c r="N929"/>
    </row>
    <row r="930" spans="1:14" x14ac:dyDescent="0.35">
      <c r="A930" t="s">
        <v>2265</v>
      </c>
      <c r="B930" s="181">
        <v>264</v>
      </c>
      <c r="C930" s="181">
        <v>265</v>
      </c>
      <c r="D930" t="s">
        <v>2266</v>
      </c>
      <c r="E930"/>
      <c r="F930"/>
      <c r="G930"/>
      <c r="H930"/>
      <c r="I930"/>
      <c r="J930"/>
      <c r="K930"/>
      <c r="L930"/>
      <c r="M930"/>
      <c r="N930"/>
    </row>
    <row r="931" spans="1:14" x14ac:dyDescent="0.35">
      <c r="A931" t="s">
        <v>2267</v>
      </c>
      <c r="B931" s="181">
        <v>1</v>
      </c>
      <c r="C931" s="181">
        <v>1</v>
      </c>
      <c r="D931" t="s">
        <v>2268</v>
      </c>
      <c r="E931"/>
      <c r="F931"/>
      <c r="G931"/>
      <c r="H931"/>
      <c r="I931"/>
      <c r="J931"/>
      <c r="K931"/>
      <c r="L931"/>
      <c r="M931"/>
      <c r="N931"/>
    </row>
    <row r="932" spans="1:14" x14ac:dyDescent="0.35">
      <c r="A932"/>
      <c r="B932"/>
      <c r="C932"/>
      <c r="D932" t="s">
        <v>2269</v>
      </c>
      <c r="E932"/>
      <c r="F932"/>
      <c r="G932"/>
      <c r="H932"/>
      <c r="I932"/>
      <c r="J932"/>
      <c r="K932"/>
      <c r="L932"/>
      <c r="M932"/>
      <c r="N932"/>
    </row>
    <row r="933" spans="1:14" x14ac:dyDescent="0.35">
      <c r="A933"/>
      <c r="B933"/>
      <c r="C933"/>
      <c r="D933" t="s">
        <v>2270</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9" t="s">
        <v>11</v>
      </c>
      <c r="B1" s="509"/>
      <c r="C1" s="509"/>
      <c r="D1" s="509"/>
      <c r="E1" s="509"/>
    </row>
    <row r="2" spans="1:5" x14ac:dyDescent="0.35">
      <c r="A2" s="510" t="s">
        <v>162</v>
      </c>
      <c r="B2" s="510"/>
      <c r="C2" s="510"/>
      <c r="D2" s="510"/>
      <c r="E2" s="510"/>
    </row>
    <row r="19" spans="1:5" x14ac:dyDescent="0.35">
      <c r="A19" s="8" t="s">
        <v>163</v>
      </c>
    </row>
    <row r="20" spans="1:5" x14ac:dyDescent="0.35">
      <c r="A20" s="8">
        <v>155400</v>
      </c>
      <c r="B20" s="8" t="s">
        <v>164</v>
      </c>
    </row>
    <row r="21" spans="1:5" x14ac:dyDescent="0.35">
      <c r="A21" s="510" t="s">
        <v>165</v>
      </c>
      <c r="B21" s="510"/>
      <c r="C21" s="510"/>
      <c r="D21" s="510"/>
      <c r="E21" s="510"/>
    </row>
    <row r="38" spans="1:5" x14ac:dyDescent="0.35">
      <c r="A38" s="8" t="s">
        <v>163</v>
      </c>
    </row>
    <row r="39" spans="1:5" x14ac:dyDescent="0.35">
      <c r="A39" s="8">
        <v>100800</v>
      </c>
      <c r="B39" s="8" t="s">
        <v>164</v>
      </c>
    </row>
    <row r="40" spans="1:5" x14ac:dyDescent="0.35">
      <c r="A40" s="510" t="s">
        <v>166</v>
      </c>
      <c r="B40" s="510"/>
      <c r="C40" s="510"/>
      <c r="D40" s="510"/>
      <c r="E40" s="510"/>
    </row>
    <row r="57" spans="1:5" ht="15" thickBot="1" x14ac:dyDescent="0.4">
      <c r="A57" s="8" t="s">
        <v>163</v>
      </c>
    </row>
    <row r="58" spans="1:5" ht="15" thickBot="1" x14ac:dyDescent="0.4">
      <c r="A58" s="10">
        <v>194000</v>
      </c>
      <c r="B58" s="8" t="s">
        <v>167</v>
      </c>
    </row>
    <row r="60" spans="1:5" x14ac:dyDescent="0.35">
      <c r="A60" s="509" t="s">
        <v>168</v>
      </c>
      <c r="B60" s="509"/>
      <c r="C60" s="509"/>
      <c r="D60" s="509"/>
      <c r="E60" s="509"/>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509" t="s">
        <v>169</v>
      </c>
      <c r="B89" s="509"/>
      <c r="C89" s="509"/>
      <c r="D89" s="509"/>
      <c r="E89" s="509"/>
    </row>
    <row r="90" spans="1:37" x14ac:dyDescent="0.35">
      <c r="A90" s="8">
        <v>6.6290250000000004</v>
      </c>
      <c r="B90" s="8" t="s">
        <v>387</v>
      </c>
      <c r="E90" s="8" t="s">
        <v>392</v>
      </c>
    </row>
    <row r="91" spans="1:37" x14ac:dyDescent="0.35">
      <c r="A91" s="8">
        <f>1/A90</f>
        <v>0.15085174667466181</v>
      </c>
      <c r="B91" s="8" t="s">
        <v>388</v>
      </c>
      <c r="E91" s="8" t="s">
        <v>174</v>
      </c>
    </row>
    <row r="92" spans="1:37" x14ac:dyDescent="0.35">
      <c r="A92" s="14">
        <v>0.5</v>
      </c>
      <c r="B92" s="8" t="s">
        <v>389</v>
      </c>
      <c r="E92" s="8" t="s">
        <v>393</v>
      </c>
    </row>
    <row r="93" spans="1:37" x14ac:dyDescent="0.35">
      <c r="A93" s="8">
        <f>A92*A91</f>
        <v>7.5425873337330904E-2</v>
      </c>
      <c r="B93" s="8" t="s">
        <v>390</v>
      </c>
      <c r="E93" s="8" t="s">
        <v>174</v>
      </c>
    </row>
    <row r="94" spans="1:37" x14ac:dyDescent="0.35">
      <c r="A94" s="8">
        <f>1/A93</f>
        <v>13.258050000000001</v>
      </c>
      <c r="B94" s="8" t="s">
        <v>391</v>
      </c>
      <c r="E94" s="8" t="s">
        <v>174</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174</v>
      </c>
    </row>
    <row r="98" spans="1:5" x14ac:dyDescent="0.35">
      <c r="A98" s="509" t="s">
        <v>170</v>
      </c>
      <c r="B98" s="509"/>
      <c r="C98" s="509"/>
      <c r="D98" s="509"/>
      <c r="E98" s="509"/>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509" t="s">
        <v>172</v>
      </c>
      <c r="B109" s="509"/>
      <c r="C109" s="509"/>
      <c r="D109" s="509"/>
      <c r="E109" s="509"/>
    </row>
    <row r="110" spans="1:5" ht="15" thickBot="1" x14ac:dyDescent="0.4"/>
    <row r="111" spans="1:5" ht="15" thickBot="1" x14ac:dyDescent="0.4">
      <c r="A111" s="18">
        <f>A122</f>
        <v>0.20481927710843381</v>
      </c>
      <c r="B111" s="8" t="s">
        <v>405</v>
      </c>
    </row>
    <row r="113" spans="1:12" x14ac:dyDescent="0.35">
      <c r="A113" s="509" t="s">
        <v>171</v>
      </c>
      <c r="B113" s="509"/>
      <c r="C113" s="509"/>
      <c r="D113" s="509"/>
      <c r="E113" s="509"/>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509" t="s">
        <v>406</v>
      </c>
      <c r="B124" s="509"/>
      <c r="C124" s="509"/>
      <c r="D124" s="509"/>
      <c r="E124" s="509"/>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509" t="s">
        <v>105</v>
      </c>
      <c r="B134" s="509"/>
      <c r="C134" s="509"/>
      <c r="D134" s="509"/>
      <c r="E134" s="509"/>
    </row>
    <row r="135" spans="1:12" x14ac:dyDescent="0.35">
      <c r="A135" s="25" t="s">
        <v>424</v>
      </c>
      <c r="B135" s="26"/>
      <c r="C135" s="26"/>
      <c r="D135" s="26"/>
      <c r="E135" s="26"/>
      <c r="F135" s="26"/>
      <c r="G135" s="26"/>
    </row>
    <row r="136" spans="1:12" x14ac:dyDescent="0.35">
      <c r="A136" s="27"/>
      <c r="B136" s="512" t="s">
        <v>425</v>
      </c>
      <c r="C136" s="513"/>
      <c r="D136" s="513"/>
      <c r="E136" s="514"/>
      <c r="F136" s="26"/>
      <c r="G136" s="26"/>
    </row>
    <row r="137" spans="1:12" x14ac:dyDescent="0.35">
      <c r="A137" s="28"/>
      <c r="B137" s="512" t="s">
        <v>426</v>
      </c>
      <c r="C137" s="514"/>
      <c r="D137" s="512" t="s">
        <v>427</v>
      </c>
      <c r="E137" s="514"/>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129</v>
      </c>
      <c r="G139" s="26">
        <f>(C139-E139)/C139</f>
        <v>0.47368421052631576</v>
      </c>
    </row>
    <row r="140" spans="1:12" x14ac:dyDescent="0.35">
      <c r="A140" s="35" t="s">
        <v>433</v>
      </c>
      <c r="B140" s="36">
        <v>100</v>
      </c>
      <c r="C140" s="37">
        <v>100</v>
      </c>
      <c r="D140" s="36">
        <v>70</v>
      </c>
      <c r="E140" s="37">
        <v>70</v>
      </c>
      <c r="F140" s="31" t="s">
        <v>129</v>
      </c>
      <c r="G140" s="26">
        <f t="shared" ref="G140:G156" si="0">(C140-E140)/C140</f>
        <v>0.3</v>
      </c>
    </row>
    <row r="141" spans="1:12" x14ac:dyDescent="0.35">
      <c r="A141" s="35" t="s">
        <v>434</v>
      </c>
      <c r="B141" s="36">
        <v>95</v>
      </c>
      <c r="C141" s="37">
        <v>95</v>
      </c>
      <c r="D141" s="36">
        <v>50</v>
      </c>
      <c r="E141" s="37">
        <v>50</v>
      </c>
      <c r="F141" s="31" t="s">
        <v>129</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129</v>
      </c>
      <c r="G143" s="26">
        <f t="shared" si="0"/>
        <v>0.5625</v>
      </c>
    </row>
    <row r="144" spans="1:12" x14ac:dyDescent="0.35">
      <c r="A144" s="35" t="s">
        <v>437</v>
      </c>
      <c r="B144" s="36">
        <v>70</v>
      </c>
      <c r="C144" s="37">
        <v>70</v>
      </c>
      <c r="D144" s="36">
        <v>50</v>
      </c>
      <c r="E144" s="37">
        <v>50</v>
      </c>
      <c r="F144" s="31" t="s">
        <v>129</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129</v>
      </c>
      <c r="G146" s="26">
        <f t="shared" si="0"/>
        <v>0.1</v>
      </c>
    </row>
    <row r="147" spans="1:9" x14ac:dyDescent="0.35">
      <c r="A147" s="35" t="s">
        <v>441</v>
      </c>
      <c r="B147" s="36">
        <v>80</v>
      </c>
      <c r="C147" s="37">
        <v>80</v>
      </c>
      <c r="D147" s="36">
        <v>40</v>
      </c>
      <c r="E147" s="37">
        <v>40</v>
      </c>
      <c r="F147" s="31" t="s">
        <v>129</v>
      </c>
      <c r="G147" s="26">
        <f t="shared" si="0"/>
        <v>0.5</v>
      </c>
    </row>
    <row r="148" spans="1:9" x14ac:dyDescent="0.35">
      <c r="A148" s="35" t="s">
        <v>442</v>
      </c>
      <c r="B148" s="36">
        <v>80</v>
      </c>
      <c r="C148" s="37">
        <v>80</v>
      </c>
      <c r="D148" s="36">
        <v>50</v>
      </c>
      <c r="E148" s="37">
        <v>50</v>
      </c>
      <c r="F148" s="31" t="s">
        <v>129</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128</v>
      </c>
      <c r="G152" s="26">
        <f>(C152-E152)/C152</f>
        <v>0.4</v>
      </c>
    </row>
    <row r="153" spans="1:9" x14ac:dyDescent="0.35">
      <c r="A153" s="35" t="s">
        <v>447</v>
      </c>
      <c r="B153" s="36">
        <v>90</v>
      </c>
      <c r="C153" s="37">
        <v>90</v>
      </c>
      <c r="D153" s="36">
        <v>70</v>
      </c>
      <c r="E153" s="37">
        <v>70</v>
      </c>
      <c r="F153" s="31" t="s">
        <v>125</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126</v>
      </c>
      <c r="G155" s="26">
        <f t="shared" si="0"/>
        <v>0.53846153846153844</v>
      </c>
    </row>
    <row r="156" spans="1:9" x14ac:dyDescent="0.35">
      <c r="A156" s="40" t="s">
        <v>450</v>
      </c>
      <c r="B156" s="41">
        <v>90</v>
      </c>
      <c r="C156" s="42">
        <v>90</v>
      </c>
      <c r="D156" s="41">
        <v>70</v>
      </c>
      <c r="E156" s="42">
        <v>70</v>
      </c>
      <c r="F156" s="31" t="s">
        <v>126</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129</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128</v>
      </c>
      <c r="B161" s="26">
        <f>AVERAGEIF(F139:F156,A161,G139:G156)</f>
        <v>0.4</v>
      </c>
      <c r="C161" s="26"/>
      <c r="D161" s="26"/>
      <c r="E161" s="26"/>
      <c r="F161" s="26"/>
      <c r="G161" s="26"/>
    </row>
    <row r="162" spans="1:7" x14ac:dyDescent="0.35">
      <c r="A162" s="26" t="s">
        <v>125</v>
      </c>
      <c r="B162" s="26">
        <f>AVERAGEIF(F139:F156,A162,G139:G156)</f>
        <v>0.22222222222222221</v>
      </c>
      <c r="C162" s="26"/>
      <c r="D162" s="26"/>
      <c r="E162" s="26"/>
      <c r="F162" s="26"/>
      <c r="G162" s="26"/>
    </row>
    <row r="163" spans="1:7" x14ac:dyDescent="0.35">
      <c r="A163" s="26" t="s">
        <v>126</v>
      </c>
      <c r="B163" s="26">
        <f>AVERAGEIF(F139:F156,A163,G139:G156)</f>
        <v>0.38034188034188032</v>
      </c>
      <c r="C163" s="26"/>
      <c r="D163" s="26"/>
      <c r="E163" s="26"/>
      <c r="F163" s="26"/>
      <c r="G163" s="26"/>
    </row>
    <row r="165" spans="1:7" x14ac:dyDescent="0.35">
      <c r="A165" s="509" t="s">
        <v>175</v>
      </c>
      <c r="B165" s="509"/>
      <c r="C165" s="509"/>
      <c r="D165" s="509"/>
      <c r="E165" s="509"/>
    </row>
    <row r="166" spans="1:7" ht="15" thickBot="1" x14ac:dyDescent="0.4">
      <c r="A166" s="22" t="s">
        <v>176</v>
      </c>
      <c r="B166" s="16">
        <v>0.4</v>
      </c>
    </row>
    <row r="167" spans="1:7" ht="15" thickBot="1" x14ac:dyDescent="0.4">
      <c r="A167" s="8" t="s">
        <v>177</v>
      </c>
      <c r="B167" s="43">
        <f>(1+B166)^(1/(2020-2010))-1</f>
        <v>3.4219694129380196E-2</v>
      </c>
    </row>
    <row r="168" spans="1:7" x14ac:dyDescent="0.35">
      <c r="B168" s="44"/>
    </row>
    <row r="169" spans="1:7" x14ac:dyDescent="0.35">
      <c r="A169" s="509" t="s">
        <v>413</v>
      </c>
      <c r="B169" s="509"/>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509" t="s">
        <v>182</v>
      </c>
      <c r="B174" s="509"/>
      <c r="C174" s="509"/>
      <c r="D174" s="509"/>
      <c r="E174" s="509"/>
    </row>
    <row r="175" spans="1:7" ht="15" thickBot="1" x14ac:dyDescent="0.4">
      <c r="A175" s="22" t="s">
        <v>423</v>
      </c>
      <c r="B175" s="44">
        <v>0.1246</v>
      </c>
    </row>
    <row r="176" spans="1:7" ht="15" thickBot="1" x14ac:dyDescent="0.4">
      <c r="A176" s="22" t="s">
        <v>418</v>
      </c>
      <c r="B176" s="43">
        <f>1-B175</f>
        <v>0.87539999999999996</v>
      </c>
    </row>
    <row r="178" spans="1:5" x14ac:dyDescent="0.35">
      <c r="A178" s="509" t="s">
        <v>178</v>
      </c>
      <c r="B178" s="509"/>
      <c r="C178" s="509"/>
      <c r="D178" s="509"/>
      <c r="E178" s="509"/>
    </row>
    <row r="179" spans="1:5" x14ac:dyDescent="0.35">
      <c r="A179" s="24" t="s">
        <v>420</v>
      </c>
      <c r="B179" s="8">
        <v>197000</v>
      </c>
    </row>
    <row r="180" spans="1:5" ht="15" thickBot="1" x14ac:dyDescent="0.4">
      <c r="A180" s="8" t="s">
        <v>421</v>
      </c>
      <c r="B180" s="8">
        <v>175000</v>
      </c>
    </row>
    <row r="181" spans="1:5" ht="15" thickBot="1" x14ac:dyDescent="0.4">
      <c r="A181" s="8" t="s">
        <v>179</v>
      </c>
      <c r="B181" s="18">
        <f>B179/B180</f>
        <v>1.1257142857142857</v>
      </c>
    </row>
    <row r="183" spans="1:5" x14ac:dyDescent="0.35">
      <c r="A183" s="509" t="s">
        <v>180</v>
      </c>
      <c r="B183" s="509"/>
      <c r="C183" s="509"/>
      <c r="D183" s="509"/>
      <c r="E183" s="509"/>
    </row>
    <row r="184" spans="1:5" x14ac:dyDescent="0.35">
      <c r="A184" s="22" t="s">
        <v>2278</v>
      </c>
      <c r="B184" s="182">
        <v>1.2E-2</v>
      </c>
    </row>
    <row r="185" spans="1:5" x14ac:dyDescent="0.35">
      <c r="A185" s="22" t="s">
        <v>2279</v>
      </c>
      <c r="B185" s="182">
        <v>2.4E-2</v>
      </c>
    </row>
    <row r="186" spans="1:5" x14ac:dyDescent="0.35">
      <c r="A186" s="22" t="s">
        <v>2280</v>
      </c>
      <c r="B186" s="8">
        <f>2050-2018+1</f>
        <v>33</v>
      </c>
    </row>
    <row r="187" spans="1:5" x14ac:dyDescent="0.35">
      <c r="A187" s="22" t="s">
        <v>2281</v>
      </c>
      <c r="B187" s="14">
        <f>(1-B184)^B186</f>
        <v>0.67139665221009714</v>
      </c>
    </row>
    <row r="188" spans="1:5" ht="15" thickBot="1" x14ac:dyDescent="0.4">
      <c r="A188" s="22" t="s">
        <v>2282</v>
      </c>
      <c r="B188" s="14">
        <f>(1-B185)^B186</f>
        <v>0.44858421050781644</v>
      </c>
    </row>
    <row r="189" spans="1:5" ht="15" thickBot="1" x14ac:dyDescent="0.4">
      <c r="A189" s="22" t="s">
        <v>2283</v>
      </c>
      <c r="B189" s="18">
        <f>(B187-B188)/B187</f>
        <v>0.33186409400289502</v>
      </c>
    </row>
    <row r="191" spans="1:5" x14ac:dyDescent="0.35">
      <c r="A191" s="509" t="s">
        <v>192</v>
      </c>
      <c r="B191" s="509"/>
      <c r="C191" s="509"/>
      <c r="D191" s="509"/>
      <c r="E191" s="509"/>
    </row>
    <row r="192" spans="1:5" x14ac:dyDescent="0.35">
      <c r="A192" s="20" t="s">
        <v>184</v>
      </c>
      <c r="B192" s="20" t="s">
        <v>185</v>
      </c>
      <c r="C192" s="20"/>
    </row>
    <row r="193" spans="1:9" x14ac:dyDescent="0.35">
      <c r="A193" s="8" t="s">
        <v>186</v>
      </c>
      <c r="B193" s="21">
        <v>15277777.777777778</v>
      </c>
      <c r="C193" s="8" t="s">
        <v>187</v>
      </c>
    </row>
    <row r="194" spans="1:9" x14ac:dyDescent="0.35">
      <c r="A194" s="8" t="s">
        <v>188</v>
      </c>
      <c r="B194" s="21">
        <f>3.4*10^6</f>
        <v>3400000</v>
      </c>
      <c r="C194" s="47"/>
    </row>
    <row r="195" spans="1:9" x14ac:dyDescent="0.35">
      <c r="A195" s="8" t="s">
        <v>189</v>
      </c>
      <c r="B195" s="8">
        <v>2</v>
      </c>
    </row>
    <row r="196" spans="1:9" ht="15" thickBot="1" x14ac:dyDescent="0.4">
      <c r="A196" s="8" t="s">
        <v>190</v>
      </c>
      <c r="B196" s="21">
        <f>B195*B194</f>
        <v>6800000</v>
      </c>
    </row>
    <row r="197" spans="1:9" ht="15" thickBot="1" x14ac:dyDescent="0.4">
      <c r="A197" s="8" t="s">
        <v>191</v>
      </c>
      <c r="B197" s="18">
        <f>B196/B193</f>
        <v>0.44509090909090909</v>
      </c>
    </row>
    <row r="199" spans="1:9" x14ac:dyDescent="0.35">
      <c r="A199" s="268" t="s">
        <v>3129</v>
      </c>
    </row>
    <row r="201" spans="1:9" x14ac:dyDescent="0.35">
      <c r="A201" s="270" t="s">
        <v>3150</v>
      </c>
      <c r="B201" s="511" t="s">
        <v>3133</v>
      </c>
      <c r="C201" s="511"/>
      <c r="D201" s="511"/>
      <c r="E201" s="511"/>
      <c r="F201" s="511"/>
      <c r="G201" s="511"/>
      <c r="H201" s="511"/>
      <c r="I201" s="511"/>
    </row>
    <row r="202" spans="1:9" x14ac:dyDescent="0.35">
      <c r="A202" s="180" t="s">
        <v>3134</v>
      </c>
      <c r="B202" s="180" t="s">
        <v>3135</v>
      </c>
      <c r="C202" s="180" t="s">
        <v>3136</v>
      </c>
      <c r="D202" s="180" t="s">
        <v>3137</v>
      </c>
      <c r="E202" s="180" t="s">
        <v>2385</v>
      </c>
      <c r="F202" s="180" t="s">
        <v>90</v>
      </c>
      <c r="G202" s="180" t="s">
        <v>3138</v>
      </c>
      <c r="H202" s="180" t="s">
        <v>3139</v>
      </c>
      <c r="I202" s="180" t="s">
        <v>3140</v>
      </c>
    </row>
    <row r="203" spans="1:9" x14ac:dyDescent="0.35">
      <c r="A203" s="180" t="s">
        <v>3141</v>
      </c>
      <c r="B203" s="188">
        <v>0</v>
      </c>
      <c r="C203" s="188">
        <v>6</v>
      </c>
      <c r="D203" s="188">
        <v>9</v>
      </c>
      <c r="E203" s="188">
        <v>25</v>
      </c>
      <c r="F203" s="188">
        <v>21</v>
      </c>
      <c r="G203" s="188">
        <v>215</v>
      </c>
      <c r="H203" s="188">
        <v>81</v>
      </c>
      <c r="I203" s="188">
        <v>134</v>
      </c>
    </row>
    <row r="204" spans="1:9" x14ac:dyDescent="0.35">
      <c r="A204" s="180" t="s">
        <v>3142</v>
      </c>
      <c r="B204" s="188">
        <v>4</v>
      </c>
      <c r="C204" s="188">
        <v>3</v>
      </c>
      <c r="D204" s="188">
        <v>15</v>
      </c>
      <c r="E204" s="188">
        <v>40</v>
      </c>
      <c r="F204" s="188">
        <v>43</v>
      </c>
      <c r="G204" s="188">
        <v>163</v>
      </c>
      <c r="H204" s="188">
        <v>56</v>
      </c>
      <c r="I204" s="188">
        <v>94</v>
      </c>
    </row>
    <row r="205" spans="1:9" ht="15" thickBot="1" x14ac:dyDescent="0.4">
      <c r="A205" s="48" t="s">
        <v>3143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8" t="s">
        <v>3144</v>
      </c>
      <c r="B206" s="18">
        <f>SUM(G205:H205)/SUM(G203:H203)</f>
        <v>-0.26013513513513514</v>
      </c>
    </row>
    <row r="207" spans="1:9" ht="15" thickBot="1" x14ac:dyDescent="0.4">
      <c r="A207" s="249" t="s">
        <v>3145</v>
      </c>
      <c r="B207" s="18">
        <f>I205/I203</f>
        <v>-0.29850746268656714</v>
      </c>
    </row>
    <row r="209" spans="1:9" x14ac:dyDescent="0.35">
      <c r="A209" s="270" t="s">
        <v>3151</v>
      </c>
      <c r="B209" s="511" t="s">
        <v>3133</v>
      </c>
      <c r="C209" s="511"/>
      <c r="D209" s="511"/>
      <c r="E209" s="511"/>
      <c r="F209" s="511"/>
      <c r="G209" s="511"/>
      <c r="H209" s="511"/>
      <c r="I209" s="511"/>
    </row>
    <row r="210" spans="1:9" x14ac:dyDescent="0.35">
      <c r="A210" s="180" t="s">
        <v>3134</v>
      </c>
      <c r="B210" s="180" t="s">
        <v>3135</v>
      </c>
      <c r="C210" s="180" t="s">
        <v>3136</v>
      </c>
      <c r="D210" s="180" t="s">
        <v>3137</v>
      </c>
      <c r="E210" s="180" t="s">
        <v>2385</v>
      </c>
      <c r="F210" s="180" t="s">
        <v>90</v>
      </c>
      <c r="G210" s="180" t="s">
        <v>3138</v>
      </c>
      <c r="H210" s="180" t="s">
        <v>3139</v>
      </c>
      <c r="I210" s="180" t="s">
        <v>3140</v>
      </c>
    </row>
    <row r="211" spans="1:9" x14ac:dyDescent="0.35">
      <c r="A211" s="180" t="s">
        <v>3141</v>
      </c>
      <c r="B211" s="188">
        <v>0</v>
      </c>
      <c r="C211" s="188">
        <v>17</v>
      </c>
      <c r="D211" s="188">
        <v>18</v>
      </c>
      <c r="E211" s="188">
        <v>22</v>
      </c>
      <c r="F211" s="188">
        <v>12</v>
      </c>
      <c r="G211" s="188">
        <v>73</v>
      </c>
      <c r="H211" s="188">
        <v>21</v>
      </c>
      <c r="I211" s="188">
        <v>21</v>
      </c>
    </row>
    <row r="212" spans="1:9" x14ac:dyDescent="0.35">
      <c r="A212" s="180" t="s">
        <v>3142</v>
      </c>
      <c r="B212" s="188">
        <v>0</v>
      </c>
      <c r="C212" s="188">
        <v>15</v>
      </c>
      <c r="D212" s="188">
        <v>22</v>
      </c>
      <c r="E212" s="188">
        <v>39</v>
      </c>
      <c r="F212" s="188">
        <v>23</v>
      </c>
      <c r="G212" s="188">
        <v>51</v>
      </c>
      <c r="H212" s="188">
        <v>17</v>
      </c>
      <c r="I212" s="188">
        <v>19</v>
      </c>
    </row>
    <row r="213" spans="1:9" ht="15" thickBot="1" x14ac:dyDescent="0.4">
      <c r="A213" s="48" t="s">
        <v>3143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8" t="s">
        <v>3144</v>
      </c>
      <c r="B214" s="18">
        <f>SUM(G213:H213)/SUM(G211:H211)</f>
        <v>-0.27659574468085107</v>
      </c>
    </row>
    <row r="215" spans="1:9" ht="15" thickBot="1" x14ac:dyDescent="0.4">
      <c r="A215" s="249" t="s">
        <v>3145</v>
      </c>
      <c r="B215" s="18">
        <f>I213/I211</f>
        <v>-9.5238095238095233E-2</v>
      </c>
    </row>
    <row r="217" spans="1:9" x14ac:dyDescent="0.35">
      <c r="A217" s="269" t="s">
        <v>3152</v>
      </c>
      <c r="B217" s="511" t="s">
        <v>3133</v>
      </c>
      <c r="C217" s="511"/>
      <c r="D217" s="511"/>
      <c r="E217" s="511"/>
    </row>
    <row r="218" spans="1:9" x14ac:dyDescent="0.35">
      <c r="A218" s="180" t="s">
        <v>3134</v>
      </c>
      <c r="B218" s="180" t="s">
        <v>3146</v>
      </c>
      <c r="C218" s="180" t="s">
        <v>3147</v>
      </c>
      <c r="D218" s="180" t="s">
        <v>3148</v>
      </c>
      <c r="E218" s="180" t="s">
        <v>90</v>
      </c>
    </row>
    <row r="219" spans="1:9" x14ac:dyDescent="0.35">
      <c r="A219" s="180" t="s">
        <v>3141</v>
      </c>
      <c r="B219" s="188">
        <v>112</v>
      </c>
      <c r="C219" s="188">
        <v>16</v>
      </c>
      <c r="D219" s="188">
        <v>9</v>
      </c>
      <c r="E219" s="188">
        <v>134</v>
      </c>
    </row>
    <row r="220" spans="1:9" x14ac:dyDescent="0.35">
      <c r="A220" s="180" t="s">
        <v>3142</v>
      </c>
      <c r="B220" s="188">
        <v>87</v>
      </c>
      <c r="C220" s="188">
        <v>17</v>
      </c>
      <c r="D220" s="188">
        <v>9</v>
      </c>
      <c r="E220" s="188">
        <v>151</v>
      </c>
    </row>
    <row r="221" spans="1:9" ht="15" thickBot="1" x14ac:dyDescent="0.4">
      <c r="A221" s="48" t="s">
        <v>3143</v>
      </c>
      <c r="B221" s="8">
        <f>B220-B219</f>
        <v>-25</v>
      </c>
      <c r="C221" s="8">
        <f t="shared" ref="C221:E221" si="9">C220-C219</f>
        <v>1</v>
      </c>
      <c r="D221" s="8">
        <f t="shared" si="9"/>
        <v>0</v>
      </c>
      <c r="E221" s="8">
        <f t="shared" si="9"/>
        <v>17</v>
      </c>
    </row>
    <row r="222" spans="1:9" ht="15" thickBot="1" x14ac:dyDescent="0.4">
      <c r="A222" s="249" t="s">
        <v>3149</v>
      </c>
      <c r="B222" s="18">
        <f>B221/B219</f>
        <v>-0.22321428571428573</v>
      </c>
    </row>
    <row r="226" spans="1:9" x14ac:dyDescent="0.35">
      <c r="A226" s="188"/>
      <c r="B226" s="188"/>
      <c r="C226" s="188"/>
      <c r="D226" s="188"/>
      <c r="E226" s="188"/>
      <c r="F226" s="188"/>
      <c r="G226" s="188"/>
      <c r="H226" s="188"/>
      <c r="I226" s="188"/>
    </row>
    <row r="227" spans="1:9" x14ac:dyDescent="0.3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2022-01-05T19:45:49Z</dcterms:modified>
</cp:coreProperties>
</file>