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Oregon\OR_EPS\"/>
    </mc:Choice>
  </mc:AlternateContent>
  <xr:revisionPtr revIDLastSave="0" documentId="13_ncr:1_{4BA88A3E-26A7-4315-9623-F0C59F9AE992}" xr6:coauthVersionLast="45" xr6:coauthVersionMax="45" xr10:uidLastSave="{00000000-0000-0000-0000-000000000000}"/>
  <bookViews>
    <workbookView xWindow="-120" yWindow="-120" windowWidth="29040" windowHeight="17640" firstSheet="3"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<sst xmlns="http://schemas.openxmlformats.org/spreadsheetml/2006/main" count="12841" uniqueCount="3624">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</sst>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3203</v>
      </c>
    </row>
    <row r="11" spans="1:2">
      <c r="A11" s="47"/>
    </row>
    <row r="12" spans="1:2">
      <c r="A12" s="8" t="s">
        <v>114</v>
      </c>
    </row>
    <row r="13" spans="1:2">
      <c r="A13" s="8" t="s">
        <v>115</v>
      </c>
    </row>
    <row r="14" spans="1:2">
      <c r="A14" s="8" t="s">
        <v>116</v>
      </c>
    </row>
    <row r="16" spans="1:2">
      <c r="A16" s="48" t="s">
        <v>3321</v>
      </c>
      <c r="B16" s="411"/>
    </row>
    <row r="17" spans="1:2">
      <c r="A17" s="414" t="s">
        <v>3302</v>
      </c>
      <c r="B17" s="366">
        <f>MAX(PolicyLevers!H:H)</f>
        <v>907</v>
      </c>
    </row>
    <row r="18" spans="1:2">
      <c r="A18" s="415" t="s">
        <v>3320</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3542</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3313</v>
      </c>
      <c r="B21" s="411"/>
    </row>
    <row r="22" spans="1:2">
      <c r="A22" s="8" t="s">
        <v>3314</v>
      </c>
    </row>
    <row r="23" spans="1:2">
      <c r="A23" s="8" t="s">
        <v>3298</v>
      </c>
    </row>
    <row r="24" spans="1:2">
      <c r="A24" s="8" t="s">
        <v>3299</v>
      </c>
    </row>
    <row r="25" spans="1:2">
      <c r="A25" s="8" t="s">
        <v>3300</v>
      </c>
    </row>
    <row r="26" spans="1:2">
      <c r="A26" s="8" t="s">
        <v>3301</v>
      </c>
    </row>
    <row r="28" spans="1:2">
      <c r="A28" s="8" t="s">
        <v>3315</v>
      </c>
    </row>
    <row r="29" spans="1:2">
      <c r="A29" s="8" t="s">
        <v>3296</v>
      </c>
    </row>
    <row r="30" spans="1:2">
      <c r="A30" s="8" t="s">
        <v>3297</v>
      </c>
    </row>
    <row r="32" spans="1:2">
      <c r="A32" s="8" t="s">
        <v>3316</v>
      </c>
    </row>
    <row r="33" spans="1:2">
      <c r="A33" s="8" t="s">
        <v>3303</v>
      </c>
    </row>
    <row r="34" spans="1:2">
      <c r="A34" s="8" t="s">
        <v>3304</v>
      </c>
    </row>
    <row r="36" spans="1:2">
      <c r="A36" s="8" t="s">
        <v>3317</v>
      </c>
    </row>
    <row r="37" spans="1:2">
      <c r="A37" s="8" t="s">
        <v>3305</v>
      </c>
    </row>
    <row r="38" spans="1:2">
      <c r="A38" s="8" t="s">
        <v>3306</v>
      </c>
    </row>
    <row r="40" spans="1:2">
      <c r="A40" s="48" t="s">
        <v>3307</v>
      </c>
      <c r="B40" s="411"/>
    </row>
    <row r="41" spans="1:2">
      <c r="A41" s="8" t="s">
        <v>3308</v>
      </c>
    </row>
    <row r="42" spans="1:2">
      <c r="A42" s="8" t="s">
        <v>3309</v>
      </c>
    </row>
    <row r="44" spans="1:2">
      <c r="A44" s="8" t="s">
        <v>3310</v>
      </c>
    </row>
    <row r="45" spans="1:2">
      <c r="A45" s="8" t="s">
        <v>3318</v>
      </c>
    </row>
    <row r="46" spans="1:2">
      <c r="A46" s="8" t="s">
        <v>3311</v>
      </c>
    </row>
    <row r="47" spans="1:2">
      <c r="A47" s="8" t="s">
        <v>3312</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510</v>
      </c>
      <c r="I1" s="51" t="s">
        <v>71</v>
      </c>
      <c r="J1" s="52" t="s">
        <v>390</v>
      </c>
      <c r="K1" s="51" t="s">
        <v>2384</v>
      </c>
      <c r="L1" s="51" t="s">
        <v>72</v>
      </c>
      <c r="M1" s="51" t="s">
        <v>73</v>
      </c>
      <c r="N1" s="51" t="s">
        <v>85</v>
      </c>
      <c r="O1" s="51" t="s">
        <v>31</v>
      </c>
      <c r="P1" s="51" t="s">
        <v>2</v>
      </c>
      <c r="Q1" s="51" t="s">
        <v>494</v>
      </c>
      <c r="R1" s="51" t="s">
        <v>212</v>
      </c>
      <c r="S1" s="428" t="s">
        <v>162</v>
      </c>
      <c r="T1" s="49" t="s">
        <v>163</v>
      </c>
    </row>
    <row r="2" spans="1:20" s="2" customFormat="1" ht="60">
      <c r="A2" s="345" t="s">
        <v>4</v>
      </c>
      <c r="B2" s="345" t="s">
        <v>2642</v>
      </c>
      <c r="C2" s="345" t="s">
        <v>2637</v>
      </c>
      <c r="D2" s="2" t="s">
        <v>40</v>
      </c>
      <c r="E2" s="2" t="s">
        <v>2340</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2552</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2340</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545</v>
      </c>
      <c r="F53" s="2" t="s">
        <v>119</v>
      </c>
      <c r="G53" s="2" t="s">
        <v>545</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2343</v>
      </c>
      <c r="F54" s="2" t="s">
        <v>119</v>
      </c>
      <c r="G54" s="2" t="s">
        <v>2343</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2345</v>
      </c>
      <c r="F55" s="2" t="s">
        <v>119</v>
      </c>
      <c r="G55" s="2" t="s">
        <v>2345</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2347</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2348</v>
      </c>
      <c r="F57" s="2" t="s">
        <v>119</v>
      </c>
      <c r="G57" s="2" t="s">
        <v>2348</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2350</v>
      </c>
      <c r="F58" s="2" t="s">
        <v>119</v>
      </c>
      <c r="G58" s="2" t="s">
        <v>2350</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2352</v>
      </c>
      <c r="F59" s="2" t="s">
        <v>119</v>
      </c>
      <c r="G59" s="2" t="s">
        <v>2352</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2354</v>
      </c>
      <c r="F60" s="2" t="s">
        <v>119</v>
      </c>
      <c r="G60" s="2" t="s">
        <v>2354</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2356</v>
      </c>
      <c r="F61" s="2" t="s">
        <v>119</v>
      </c>
      <c r="G61" s="2" t="s">
        <v>2356</v>
      </c>
      <c r="H61" s="347">
        <v>359</v>
      </c>
      <c r="I61" s="9" t="s">
        <v>47</v>
      </c>
      <c r="J61" s="5"/>
      <c r="K61" s="5"/>
      <c r="L61" s="349"/>
      <c r="M61" s="349"/>
      <c r="N61" s="349"/>
      <c r="O61" s="5"/>
      <c r="P61" s="53"/>
      <c r="Q61" s="5"/>
      <c r="R61" s="427"/>
      <c r="S61" s="429"/>
    </row>
    <row r="62" spans="1:20" s="2" customFormat="1" ht="150">
      <c r="A62" s="344" t="s">
        <v>4</v>
      </c>
      <c r="B62" s="345" t="s">
        <v>2796</v>
      </c>
      <c r="C62" s="345" t="s">
        <v>2797</v>
      </c>
      <c r="H62" s="347">
        <v>360</v>
      </c>
      <c r="I62" s="9" t="s">
        <v>46</v>
      </c>
      <c r="J62" s="2" t="s">
        <v>2797</v>
      </c>
      <c r="K62" s="2" t="s">
        <v>2798</v>
      </c>
      <c r="L62" s="359">
        <v>0</v>
      </c>
      <c r="M62" s="359">
        <v>300</v>
      </c>
      <c r="N62" s="359">
        <v>5</v>
      </c>
      <c r="O62" s="2" t="s">
        <v>2799</v>
      </c>
      <c r="P62" s="9" t="s">
        <v>2803</v>
      </c>
      <c r="R62" s="355" t="s">
        <v>3101</v>
      </c>
      <c r="S62" s="429" t="s">
        <v>2800</v>
      </c>
    </row>
    <row r="63" spans="1:20" s="2" customFormat="1" ht="105">
      <c r="A63" s="344" t="s">
        <v>4</v>
      </c>
      <c r="B63" s="344" t="s">
        <v>2792</v>
      </c>
      <c r="C63" s="344" t="s">
        <v>2793</v>
      </c>
      <c r="D63" s="53"/>
      <c r="E63" s="53"/>
      <c r="F63" s="53"/>
      <c r="G63" s="53"/>
      <c r="H63" s="347">
        <v>361</v>
      </c>
      <c r="I63" s="53" t="s">
        <v>46</v>
      </c>
      <c r="J63" s="344" t="s">
        <v>2802</v>
      </c>
      <c r="K63" s="343" t="s">
        <v>2794</v>
      </c>
      <c r="L63" s="62">
        <v>0</v>
      </c>
      <c r="M63" s="62">
        <v>1</v>
      </c>
      <c r="N63" s="62">
        <v>0.02</v>
      </c>
      <c r="O63" s="53" t="s">
        <v>2795</v>
      </c>
      <c r="P63" s="53" t="s">
        <v>2804</v>
      </c>
      <c r="Q63" s="73"/>
      <c r="R63" s="73" t="s">
        <v>3102</v>
      </c>
      <c r="S63" s="430" t="s">
        <v>2801</v>
      </c>
      <c r="T63" s="9"/>
    </row>
    <row r="64" spans="1:20" s="2" customFormat="1" ht="120">
      <c r="A64" s="344" t="s">
        <v>4</v>
      </c>
      <c r="B64" s="344" t="s">
        <v>3595</v>
      </c>
      <c r="C64" s="344" t="s">
        <v>519</v>
      </c>
      <c r="D64" s="53" t="s">
        <v>48</v>
      </c>
      <c r="E64" s="53" t="s">
        <v>40</v>
      </c>
      <c r="F64" s="53" t="s">
        <v>88</v>
      </c>
      <c r="G64" s="53" t="s">
        <v>40</v>
      </c>
      <c r="H64" s="56">
        <v>186</v>
      </c>
      <c r="I64" s="53" t="s">
        <v>46</v>
      </c>
      <c r="J64" s="75" t="s">
        <v>3596</v>
      </c>
      <c r="K64" s="76" t="s">
        <v>2435</v>
      </c>
      <c r="L64" s="62">
        <v>0</v>
      </c>
      <c r="M64" s="62">
        <v>1</v>
      </c>
      <c r="N64" s="62">
        <v>0.01</v>
      </c>
      <c r="O64" s="53" t="s">
        <v>520</v>
      </c>
      <c r="P64" s="53" t="s">
        <v>3597</v>
      </c>
      <c r="Q64" s="73" t="s">
        <v>521</v>
      </c>
      <c r="R64" s="73" t="s">
        <v>522</v>
      </c>
      <c r="S64" s="431" t="s">
        <v>3540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3440</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2436</v>
      </c>
      <c r="Q66" s="61" t="str">
        <f t="shared" si="9"/>
        <v>transportation-sector-main.html#ev-mandate</v>
      </c>
      <c r="R66" s="61" t="str">
        <f t="shared" si="9"/>
        <v>ev-mandate.html</v>
      </c>
      <c r="S66" s="430" t="s">
        <v>523</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3441</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3598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3599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3602</v>
      </c>
      <c r="Q72" s="61" t="str">
        <f t="shared" si="9"/>
        <v>transportation-sector-main.html#ev-mandate</v>
      </c>
      <c r="R72" s="61" t="str">
        <f t="shared" si="9"/>
        <v>ev-mandate.html</v>
      </c>
      <c r="S72" s="432" t="s">
        <v>3128</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518</v>
      </c>
      <c r="C76" s="344" t="s">
        <v>513</v>
      </c>
      <c r="D76" s="53" t="s">
        <v>48</v>
      </c>
      <c r="E76" s="53" t="s">
        <v>40</v>
      </c>
      <c r="F76" s="53" t="s">
        <v>88</v>
      </c>
      <c r="G76" s="53" t="s">
        <v>40</v>
      </c>
      <c r="H76" s="56">
        <v>189</v>
      </c>
      <c r="I76" s="53" t="s">
        <v>46</v>
      </c>
      <c r="J76" s="75" t="s">
        <v>512</v>
      </c>
      <c r="K76" s="76" t="s">
        <v>2434</v>
      </c>
      <c r="L76" s="62">
        <v>0</v>
      </c>
      <c r="M76" s="62">
        <v>0.5</v>
      </c>
      <c r="N76" s="62">
        <v>0.01</v>
      </c>
      <c r="O76" s="73" t="s">
        <v>514</v>
      </c>
      <c r="P76" s="53"/>
      <c r="Q76" s="73" t="s">
        <v>515</v>
      </c>
      <c r="R76" s="73" t="s">
        <v>516</v>
      </c>
      <c r="S76" s="430" t="s">
        <v>517</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2433</v>
      </c>
      <c r="L88" s="59">
        <v>0</v>
      </c>
      <c r="M88" s="59">
        <v>1</v>
      </c>
      <c r="N88" s="60">
        <v>0.02</v>
      </c>
      <c r="O88" s="53" t="s">
        <v>495</v>
      </c>
      <c r="P88" s="53" t="s">
        <v>2437</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391</v>
      </c>
      <c r="K89" s="76" t="s">
        <v>2432</v>
      </c>
      <c r="L89" s="59">
        <v>0</v>
      </c>
      <c r="M89" s="59">
        <f>ROUND(MaxBoundCalculations!B88,1)</f>
        <v>1</v>
      </c>
      <c r="N89" s="59">
        <v>0.01</v>
      </c>
      <c r="O89" s="53" t="s">
        <v>118</v>
      </c>
      <c r="P89" s="53" t="s">
        <v>2773</v>
      </c>
      <c r="Q89" s="53" t="s">
        <v>215</v>
      </c>
      <c r="R89" s="9" t="s">
        <v>216</v>
      </c>
      <c r="S89" s="435" t="s">
        <v>2679</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2789</v>
      </c>
      <c r="Q91" s="74" t="str">
        <f t="shared" si="18"/>
        <v>transportation-sector-main.html#fuel-econ-std</v>
      </c>
      <c r="R91" s="74" t="str">
        <f t="shared" si="18"/>
        <v>fuel-economy-standard.html</v>
      </c>
      <c r="S91" s="435" t="s">
        <v>2680</v>
      </c>
      <c r="T91" s="53" t="s">
        <v>421</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3442</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3443</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3444</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3445</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3446</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3447</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3448</v>
      </c>
      <c r="Q99" s="74" t="str">
        <f t="shared" si="18"/>
        <v>transportation-sector-main.html#fuel-econ-std</v>
      </c>
      <c r="R99" s="74" t="str">
        <f t="shared" si="18"/>
        <v>fuel-economy-standard.html</v>
      </c>
      <c r="S99" s="434" t="s">
        <v>172</v>
      </c>
      <c r="T99" s="53" t="s">
        <v>439</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3605</v>
      </c>
      <c r="C101" s="344" t="s">
        <v>2852</v>
      </c>
      <c r="D101" s="53" t="s">
        <v>48</v>
      </c>
      <c r="E101" s="53" t="s">
        <v>40</v>
      </c>
      <c r="F101" s="53" t="s">
        <v>88</v>
      </c>
      <c r="G101" s="53" t="s">
        <v>40</v>
      </c>
      <c r="H101" s="56">
        <v>460</v>
      </c>
      <c r="I101" s="53" t="s">
        <v>46</v>
      </c>
      <c r="J101" s="344" t="s">
        <v>3606</v>
      </c>
      <c r="K101" s="343" t="s">
        <v>2853</v>
      </c>
      <c r="L101" s="62">
        <v>0</v>
      </c>
      <c r="M101" s="62">
        <v>1</v>
      </c>
      <c r="N101" s="62">
        <v>0.01</v>
      </c>
      <c r="O101" s="53" t="s">
        <v>520</v>
      </c>
      <c r="P101" s="53" t="s">
        <v>3607</v>
      </c>
      <c r="Q101" s="73"/>
      <c r="R101" s="73" t="s">
        <v>3103</v>
      </c>
      <c r="S101" s="438" t="s">
        <v>2854</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3608</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3609</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3610</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3131</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3132</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3129</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3130</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3133</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3134</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524</v>
      </c>
      <c r="C113" s="344" t="s">
        <v>525</v>
      </c>
      <c r="D113" s="53"/>
      <c r="E113" s="53"/>
      <c r="F113" s="53"/>
      <c r="G113" s="53"/>
      <c r="H113" s="56">
        <v>190</v>
      </c>
      <c r="I113" s="53" t="s">
        <v>46</v>
      </c>
      <c r="J113" s="75" t="s">
        <v>524</v>
      </c>
      <c r="K113" s="76" t="s">
        <v>2431</v>
      </c>
      <c r="L113" s="63">
        <v>0</v>
      </c>
      <c r="M113" s="63">
        <v>0.2</v>
      </c>
      <c r="N113" s="63">
        <v>0.01</v>
      </c>
      <c r="O113" s="9" t="s">
        <v>526</v>
      </c>
      <c r="P113" s="53" t="s">
        <v>2438</v>
      </c>
      <c r="Q113" s="53" t="s">
        <v>527</v>
      </c>
      <c r="R113" s="9" t="s">
        <v>528</v>
      </c>
      <c r="S113" s="439" t="s">
        <v>529</v>
      </c>
      <c r="T113" s="9"/>
    </row>
    <row r="114" spans="1:20" ht="105">
      <c r="A114" s="343" t="s">
        <v>4</v>
      </c>
      <c r="B114" s="343" t="s">
        <v>3557</v>
      </c>
      <c r="C114" s="343" t="s">
        <v>3558</v>
      </c>
      <c r="D114" s="53" t="s">
        <v>48</v>
      </c>
      <c r="E114" s="53" t="s">
        <v>40</v>
      </c>
      <c r="F114" s="53" t="s">
        <v>88</v>
      </c>
      <c r="G114" s="53" t="s">
        <v>40</v>
      </c>
      <c r="H114" s="54">
        <v>848</v>
      </c>
      <c r="I114" s="53" t="s">
        <v>46</v>
      </c>
      <c r="J114" s="343" t="s">
        <v>3557</v>
      </c>
      <c r="K114" s="76" t="s">
        <v>3559</v>
      </c>
      <c r="L114" s="60">
        <v>0</v>
      </c>
      <c r="M114" s="60">
        <f>-ROUND(MaxBoundCalculations!$B$206,2)</f>
        <v>0.26</v>
      </c>
      <c r="N114" s="60">
        <v>0.01</v>
      </c>
      <c r="O114" s="53" t="s">
        <v>3560</v>
      </c>
      <c r="P114" s="53" t="s">
        <v>3561</v>
      </c>
      <c r="Q114" s="53" t="s">
        <v>217</v>
      </c>
      <c r="R114" s="9" t="s">
        <v>218</v>
      </c>
      <c r="S114" s="440" t="s">
        <v>492</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2439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3583</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2844</v>
      </c>
      <c r="D126" s="53" t="s">
        <v>121</v>
      </c>
      <c r="E126" s="53" t="s">
        <v>308</v>
      </c>
      <c r="F126" s="53" t="s">
        <v>312</v>
      </c>
      <c r="G126" s="53" t="s">
        <v>127</v>
      </c>
      <c r="H126" s="54">
        <v>435</v>
      </c>
      <c r="I126" s="53" t="s">
        <v>46</v>
      </c>
      <c r="J126" s="76" t="s">
        <v>15</v>
      </c>
      <c r="K126" s="76" t="s">
        <v>2843</v>
      </c>
      <c r="L126" s="59">
        <v>0</v>
      </c>
      <c r="M126" s="59">
        <v>1</v>
      </c>
      <c r="N126" s="59">
        <v>0.01</v>
      </c>
      <c r="O126" s="53" t="s">
        <v>120</v>
      </c>
      <c r="P126" s="53" t="s">
        <v>2812</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2819</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2430</v>
      </c>
      <c r="L141" s="59">
        <v>0</v>
      </c>
      <c r="M141" s="59">
        <f>ROUND(MaxBoundCalculations!B162,2)</f>
        <v>0.22</v>
      </c>
      <c r="N141" s="59">
        <v>0.01</v>
      </c>
      <c r="O141" s="53" t="s">
        <v>33</v>
      </c>
      <c r="P141" s="53" t="s">
        <v>2440</v>
      </c>
      <c r="Q141" s="53" t="s">
        <v>221</v>
      </c>
      <c r="R141" s="9" t="s">
        <v>222</v>
      </c>
      <c r="S141" s="434" t="s">
        <v>165</v>
      </c>
      <c r="T141" s="53" t="s">
        <v>480</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2442</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2443</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2444</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2445</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2446</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2447</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2448</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2449</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2450</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2451</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2452</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2453</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2454</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2429</v>
      </c>
      <c r="L159" s="65">
        <v>0</v>
      </c>
      <c r="M159" s="65">
        <v>1</v>
      </c>
      <c r="N159" s="65">
        <v>1</v>
      </c>
      <c r="O159" s="53" t="s">
        <v>32</v>
      </c>
      <c r="P159" s="53" t="s">
        <v>2475</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392</v>
      </c>
      <c r="K160" s="76" t="s">
        <v>2428</v>
      </c>
      <c r="L160" s="65">
        <v>0</v>
      </c>
      <c r="M160" s="60">
        <f>ROUND(MaxBoundCalculations!B172,2)</f>
        <v>0.24</v>
      </c>
      <c r="N160" s="67">
        <v>5.0000000000000001E-3</v>
      </c>
      <c r="O160" s="53" t="s">
        <v>291</v>
      </c>
      <c r="P160" s="53" t="s">
        <v>2458</v>
      </c>
      <c r="Q160" s="53" t="s">
        <v>292</v>
      </c>
      <c r="R160" s="9" t="s">
        <v>293</v>
      </c>
      <c r="S160" s="439" t="s">
        <v>339</v>
      </c>
      <c r="T160" s="9" t="s">
        <v>445</v>
      </c>
    </row>
    <row r="161" spans="1:20" s="5" customFormat="1" ht="60">
      <c r="A161" s="343" t="s">
        <v>74</v>
      </c>
      <c r="B161" s="343" t="s">
        <v>294</v>
      </c>
      <c r="C161" s="343" t="s">
        <v>297</v>
      </c>
      <c r="D161" s="53"/>
      <c r="E161" s="53"/>
      <c r="F161" s="53"/>
      <c r="G161" s="53"/>
      <c r="H161" s="54">
        <v>147</v>
      </c>
      <c r="I161" s="53" t="s">
        <v>46</v>
      </c>
      <c r="J161" s="54" t="s">
        <v>392</v>
      </c>
      <c r="K161" s="76" t="s">
        <v>2427</v>
      </c>
      <c r="L161" s="65">
        <v>0</v>
      </c>
      <c r="M161" s="59">
        <v>0.5</v>
      </c>
      <c r="N161" s="60">
        <v>0.01</v>
      </c>
      <c r="O161" s="53" t="s">
        <v>298</v>
      </c>
      <c r="P161" s="53" t="s">
        <v>2476</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2426</v>
      </c>
      <c r="L162" s="65">
        <v>0</v>
      </c>
      <c r="M162" s="65">
        <v>1</v>
      </c>
      <c r="N162" s="65">
        <v>1</v>
      </c>
      <c r="O162" s="53" t="s">
        <v>32</v>
      </c>
      <c r="P162" s="53" t="s">
        <v>3449</v>
      </c>
      <c r="Q162" s="53" t="s">
        <v>225</v>
      </c>
      <c r="R162" s="9" t="s">
        <v>226</v>
      </c>
      <c r="S162" s="439" t="s">
        <v>77</v>
      </c>
      <c r="T162" s="55"/>
    </row>
    <row r="163" spans="1:20" s="5" customFormat="1" ht="60">
      <c r="A163" s="343" t="s">
        <v>74</v>
      </c>
      <c r="B163" s="343" t="s">
        <v>2810</v>
      </c>
      <c r="C163" s="343" t="s">
        <v>2809</v>
      </c>
      <c r="D163" s="53" t="s">
        <v>308</v>
      </c>
      <c r="E163" s="53"/>
      <c r="F163" s="53" t="s">
        <v>312</v>
      </c>
      <c r="G163" s="53"/>
      <c r="H163" s="54">
        <v>378</v>
      </c>
      <c r="I163" s="53" t="s">
        <v>46</v>
      </c>
      <c r="J163" s="76" t="s">
        <v>16</v>
      </c>
      <c r="K163" s="76" t="s">
        <v>2425</v>
      </c>
      <c r="L163" s="59">
        <v>0</v>
      </c>
      <c r="M163" s="59">
        <v>0.5</v>
      </c>
      <c r="N163" s="59">
        <v>0.01</v>
      </c>
      <c r="O163" s="53" t="s">
        <v>2811</v>
      </c>
      <c r="P163" s="53" t="s">
        <v>3450</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3451</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3452</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2424</v>
      </c>
      <c r="L166" s="65">
        <v>0</v>
      </c>
      <c r="M166" s="65">
        <v>1</v>
      </c>
      <c r="N166" s="65">
        <v>1</v>
      </c>
      <c r="O166" s="53" t="s">
        <v>32</v>
      </c>
      <c r="P166" s="53" t="s">
        <v>2477</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501</v>
      </c>
      <c r="E172" s="53"/>
      <c r="F172" s="53" t="s">
        <v>500</v>
      </c>
      <c r="G172" s="9"/>
      <c r="H172" s="56">
        <v>167</v>
      </c>
      <c r="I172" s="9" t="s">
        <v>46</v>
      </c>
      <c r="J172" s="75" t="s">
        <v>375</v>
      </c>
      <c r="K172" s="76" t="s">
        <v>2423</v>
      </c>
      <c r="L172" s="69">
        <v>0</v>
      </c>
      <c r="M172" s="69">
        <v>1</v>
      </c>
      <c r="N172" s="69">
        <v>1</v>
      </c>
      <c r="O172" s="9" t="s">
        <v>32</v>
      </c>
      <c r="P172" s="53" t="s">
        <v>2480</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502</v>
      </c>
      <c r="E176" s="53"/>
      <c r="F176" s="9" t="s">
        <v>505</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2696</v>
      </c>
      <c r="E180" s="53"/>
      <c r="F180" s="9" t="s">
        <v>489</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498</v>
      </c>
      <c r="E183" s="53"/>
      <c r="F183" s="9" t="s">
        <v>497</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507</v>
      </c>
      <c r="E184" s="53"/>
      <c r="F184" s="9" t="s">
        <v>508</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3179</v>
      </c>
      <c r="E185" s="53"/>
      <c r="F185" s="9" t="s">
        <v>2826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3180</v>
      </c>
      <c r="E186" s="53"/>
      <c r="F186" s="9" t="s">
        <v>2977</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3181</v>
      </c>
      <c r="E187" s="53"/>
      <c r="F187" s="9" t="s">
        <v>2828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3613</v>
      </c>
      <c r="D188" s="53" t="s">
        <v>501</v>
      </c>
      <c r="E188" s="53"/>
      <c r="F188" s="53" t="s">
        <v>500</v>
      </c>
      <c r="G188" s="9"/>
      <c r="H188" s="56">
        <v>876</v>
      </c>
      <c r="I188" s="9" t="s">
        <v>46</v>
      </c>
      <c r="J188" s="344" t="s">
        <v>3614</v>
      </c>
      <c r="K188" s="344" t="s">
        <v>3615</v>
      </c>
      <c r="L188" s="62">
        <v>0</v>
      </c>
      <c r="M188" s="62">
        <v>1</v>
      </c>
      <c r="N188" s="62">
        <v>0.01</v>
      </c>
      <c r="O188" s="9" t="s">
        <v>3277</v>
      </c>
      <c r="P188" s="53" t="s">
        <v>3616</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502</v>
      </c>
      <c r="E192" s="53"/>
      <c r="F192" s="9" t="s">
        <v>505</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2696</v>
      </c>
      <c r="E196" s="53"/>
      <c r="F196" s="9" t="s">
        <v>489</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498</v>
      </c>
      <c r="E199" s="53"/>
      <c r="F199" s="9" t="s">
        <v>497</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507</v>
      </c>
      <c r="E200" s="53"/>
      <c r="F200" s="9" t="s">
        <v>508</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3179</v>
      </c>
      <c r="E201" s="53"/>
      <c r="F201" s="9" t="s">
        <v>2826</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3180</v>
      </c>
      <c r="E202" s="53"/>
      <c r="F202" s="9" t="s">
        <v>2977</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3181</v>
      </c>
      <c r="E203" s="53"/>
      <c r="F203" s="9" t="s">
        <v>2828</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3164</v>
      </c>
      <c r="C204" s="343" t="s">
        <v>3165</v>
      </c>
      <c r="D204" s="53"/>
      <c r="E204" s="53"/>
      <c r="F204" s="53"/>
      <c r="G204" s="53"/>
      <c r="H204" s="54">
        <v>508</v>
      </c>
      <c r="I204" s="53" t="s">
        <v>46</v>
      </c>
      <c r="J204" s="53" t="s">
        <v>3164</v>
      </c>
      <c r="K204" s="76" t="s">
        <v>2412</v>
      </c>
      <c r="L204" s="59">
        <v>0</v>
      </c>
      <c r="M204" s="60">
        <v>1</v>
      </c>
      <c r="N204" s="60">
        <v>0.01</v>
      </c>
      <c r="O204" s="53" t="s">
        <v>37</v>
      </c>
      <c r="P204" s="53" t="s">
        <v>3537</v>
      </c>
      <c r="Q204" s="53" t="s">
        <v>2770</v>
      </c>
      <c r="R204" s="9" t="s">
        <v>2771</v>
      </c>
      <c r="S204" s="439" t="s">
        <v>170</v>
      </c>
      <c r="T204" s="53"/>
    </row>
    <row r="205" spans="1:20" s="2" customFormat="1" ht="45">
      <c r="A205" s="344" t="s">
        <v>8</v>
      </c>
      <c r="B205" s="344" t="s">
        <v>299</v>
      </c>
      <c r="C205" s="344" t="s">
        <v>302</v>
      </c>
      <c r="D205" s="9"/>
      <c r="E205" s="9"/>
      <c r="F205" s="9"/>
      <c r="G205" s="9"/>
      <c r="H205" s="56">
        <v>148</v>
      </c>
      <c r="I205" s="53" t="s">
        <v>46</v>
      </c>
      <c r="J205" s="75" t="s">
        <v>393</v>
      </c>
      <c r="K205" s="76" t="s">
        <v>2422</v>
      </c>
      <c r="L205" s="63">
        <v>-0.5</v>
      </c>
      <c r="M205" s="63">
        <v>1</v>
      </c>
      <c r="N205" s="63">
        <v>0.02</v>
      </c>
      <c r="O205" s="9" t="s">
        <v>303</v>
      </c>
      <c r="P205" s="53" t="s">
        <v>2485</v>
      </c>
      <c r="Q205" s="53" t="s">
        <v>305</v>
      </c>
      <c r="R205" s="9" t="s">
        <v>307</v>
      </c>
      <c r="S205" s="439" t="s">
        <v>341</v>
      </c>
      <c r="T205" s="9"/>
    </row>
    <row r="206" spans="1:20" s="2" customFormat="1" ht="45">
      <c r="A206" s="344" t="s">
        <v>8</v>
      </c>
      <c r="B206" s="344" t="s">
        <v>300</v>
      </c>
      <c r="C206" s="344" t="s">
        <v>301</v>
      </c>
      <c r="D206" s="53" t="s">
        <v>501</v>
      </c>
      <c r="E206" s="53"/>
      <c r="F206" s="53" t="s">
        <v>500</v>
      </c>
      <c r="G206" s="9"/>
      <c r="H206" s="56">
        <v>149</v>
      </c>
      <c r="I206" s="53" t="s">
        <v>46</v>
      </c>
      <c r="J206" s="75" t="s">
        <v>393</v>
      </c>
      <c r="K206" s="76" t="s">
        <v>2421</v>
      </c>
      <c r="L206" s="63">
        <v>-0.5</v>
      </c>
      <c r="M206" s="63">
        <v>1</v>
      </c>
      <c r="N206" s="63">
        <v>0.02</v>
      </c>
      <c r="O206" s="9" t="s">
        <v>304</v>
      </c>
      <c r="P206" s="53" t="s">
        <v>2486</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502</v>
      </c>
      <c r="E210" s="53"/>
      <c r="F210" s="9" t="s">
        <v>505</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2696</v>
      </c>
      <c r="E214" s="53"/>
      <c r="F214" s="9" t="s">
        <v>489</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498</v>
      </c>
      <c r="E217" s="53"/>
      <c r="F217" s="9" t="s">
        <v>497</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507</v>
      </c>
      <c r="E218" s="53"/>
      <c r="F218" s="9" t="s">
        <v>508</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3179</v>
      </c>
      <c r="E219" s="53"/>
      <c r="F219" s="9" t="s">
        <v>2826</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3180</v>
      </c>
      <c r="E220" s="53"/>
      <c r="F220" s="9" t="s">
        <v>2977</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3181</v>
      </c>
      <c r="E221" s="53"/>
      <c r="F221" s="9" t="s">
        <v>2828</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2420</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2419</v>
      </c>
      <c r="L223" s="59">
        <v>0</v>
      </c>
      <c r="M223" s="60">
        <v>1</v>
      </c>
      <c r="N223" s="60">
        <v>0.01</v>
      </c>
      <c r="O223" s="53" t="s">
        <v>36</v>
      </c>
      <c r="P223" s="53" t="s">
        <v>2459</v>
      </c>
      <c r="Q223" s="53" t="s">
        <v>231</v>
      </c>
      <c r="R223" s="9" t="s">
        <v>232</v>
      </c>
      <c r="S223" s="434" t="s">
        <v>172</v>
      </c>
      <c r="T223" s="53"/>
    </row>
    <row r="224" spans="1:20" ht="150">
      <c r="A224" s="343" t="s">
        <v>8</v>
      </c>
      <c r="B224" s="343" t="s">
        <v>135</v>
      </c>
      <c r="C224" s="343" t="s">
        <v>134</v>
      </c>
      <c r="D224" s="53" t="s">
        <v>501</v>
      </c>
      <c r="E224" s="53"/>
      <c r="F224" s="53" t="s">
        <v>500</v>
      </c>
      <c r="G224" s="53"/>
      <c r="H224" s="54">
        <v>31</v>
      </c>
      <c r="I224" s="53" t="s">
        <v>46</v>
      </c>
      <c r="J224" s="76" t="s">
        <v>135</v>
      </c>
      <c r="K224" s="76" t="s">
        <v>2418</v>
      </c>
      <c r="L224" s="70">
        <v>0</v>
      </c>
      <c r="M224" s="70">
        <v>25000</v>
      </c>
      <c r="N224" s="70">
        <v>500</v>
      </c>
      <c r="O224" s="53" t="s">
        <v>209</v>
      </c>
      <c r="P224" s="53" t="s">
        <v>2774</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3585</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502</v>
      </c>
      <c r="E228" s="53"/>
      <c r="F228" s="9" t="s">
        <v>505</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2696</v>
      </c>
      <c r="E232" s="53"/>
      <c r="F232" s="9" t="s">
        <v>489</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3584</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498</v>
      </c>
      <c r="E235" s="53"/>
      <c r="F235" s="9" t="s">
        <v>497</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3541</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507</v>
      </c>
      <c r="E236" s="53"/>
      <c r="F236" s="9" t="s">
        <v>508</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3179</v>
      </c>
      <c r="E237" s="53"/>
      <c r="F237" s="9" t="s">
        <v>2826</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3180</v>
      </c>
      <c r="E238" s="53"/>
      <c r="F238" s="9" t="s">
        <v>2977</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3181</v>
      </c>
      <c r="E239" s="53"/>
      <c r="F239" s="9" t="s">
        <v>2828</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3531</v>
      </c>
      <c r="D240" s="53"/>
      <c r="E240" s="53"/>
      <c r="F240" s="53"/>
      <c r="G240" s="53"/>
      <c r="H240" s="54">
        <v>33</v>
      </c>
      <c r="I240" s="53" t="s">
        <v>46</v>
      </c>
      <c r="J240" s="76" t="s">
        <v>19</v>
      </c>
      <c r="K240" s="76" t="s">
        <v>2417</v>
      </c>
      <c r="L240" s="59">
        <v>0</v>
      </c>
      <c r="M240" s="59">
        <v>1</v>
      </c>
      <c r="N240" s="68">
        <v>0.01</v>
      </c>
      <c r="O240" s="53" t="s">
        <v>36</v>
      </c>
      <c r="P240" s="53" t="s">
        <v>3532</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2416</v>
      </c>
      <c r="L241" s="59">
        <v>0</v>
      </c>
      <c r="M241" s="59">
        <f>ROUND(MaxBoundCalculations!B181,2)</f>
        <v>1.1299999999999999</v>
      </c>
      <c r="N241" s="59">
        <v>0.01</v>
      </c>
      <c r="O241" s="53" t="s">
        <v>140</v>
      </c>
      <c r="P241" s="53" t="s">
        <v>2460</v>
      </c>
      <c r="Q241" s="53" t="s">
        <v>237</v>
      </c>
      <c r="R241" s="9" t="s">
        <v>238</v>
      </c>
      <c r="S241" s="434" t="s">
        <v>168</v>
      </c>
      <c r="T241" s="53" t="s">
        <v>450</v>
      </c>
    </row>
    <row r="242" spans="1:20" ht="30">
      <c r="A242" s="343" t="s">
        <v>8</v>
      </c>
      <c r="B242" s="343" t="s">
        <v>3611</v>
      </c>
      <c r="C242" s="343" t="s">
        <v>3612</v>
      </c>
      <c r="D242" s="53" t="s">
        <v>501</v>
      </c>
      <c r="E242" s="53"/>
      <c r="F242" s="53" t="s">
        <v>500</v>
      </c>
      <c r="G242" s="53"/>
      <c r="H242" s="54">
        <v>860</v>
      </c>
      <c r="I242" s="53" t="s">
        <v>47</v>
      </c>
      <c r="J242" s="343" t="s">
        <v>3611</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502</v>
      </c>
      <c r="E246" s="53"/>
      <c r="F246" s="9" t="s">
        <v>505</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2696</v>
      </c>
      <c r="E250" s="53"/>
      <c r="F250" s="9" t="s">
        <v>489</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498</v>
      </c>
      <c r="E253" s="53"/>
      <c r="F253" s="9" t="s">
        <v>497</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507</v>
      </c>
      <c r="E254" s="53"/>
      <c r="F254" s="9" t="s">
        <v>508</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3179</v>
      </c>
      <c r="E255" s="53"/>
      <c r="F255" s="9" t="s">
        <v>2826</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3180</v>
      </c>
      <c r="E256" s="53"/>
      <c r="F256" s="9" t="s">
        <v>2977</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3181</v>
      </c>
      <c r="E257" s="53"/>
      <c r="F257" s="9" t="s">
        <v>2828</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501</v>
      </c>
      <c r="E258" s="53"/>
      <c r="F258" s="53" t="s">
        <v>500</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502</v>
      </c>
      <c r="E262" s="53"/>
      <c r="F262" s="9" t="s">
        <v>505</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2696</v>
      </c>
      <c r="E266" s="53"/>
      <c r="F266" s="9" t="s">
        <v>489</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498</v>
      </c>
      <c r="E269" s="53"/>
      <c r="F269" s="9" t="s">
        <v>497</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507</v>
      </c>
      <c r="E270" s="53"/>
      <c r="F270" s="9" t="s">
        <v>508</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3179</v>
      </c>
      <c r="E271" s="53"/>
      <c r="F271" s="9" t="s">
        <v>2826</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3180</v>
      </c>
      <c r="E272" s="53"/>
      <c r="F272" s="9" t="s">
        <v>2977</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3181</v>
      </c>
      <c r="E273" s="53"/>
      <c r="F273" s="9" t="s">
        <v>2828</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404</v>
      </c>
      <c r="C274" s="343" t="s">
        <v>405</v>
      </c>
      <c r="D274" s="53"/>
      <c r="E274" s="53"/>
      <c r="F274" s="53"/>
      <c r="G274" s="53"/>
      <c r="H274" s="54">
        <v>649</v>
      </c>
      <c r="I274" s="53" t="s">
        <v>47</v>
      </c>
      <c r="J274" s="76" t="s">
        <v>404</v>
      </c>
      <c r="K274" s="76" t="s">
        <v>2415</v>
      </c>
      <c r="L274" s="65"/>
      <c r="M274" s="65"/>
      <c r="N274" s="65"/>
      <c r="O274" s="53"/>
      <c r="P274" s="53"/>
      <c r="Q274" s="55"/>
      <c r="R274" s="9"/>
      <c r="S274" s="442"/>
      <c r="T274" s="55"/>
    </row>
    <row r="275" spans="1:20" s="5" customFormat="1" ht="90">
      <c r="A275" s="343" t="s">
        <v>8</v>
      </c>
      <c r="B275" s="343" t="s">
        <v>2381</v>
      </c>
      <c r="C275" s="343" t="s">
        <v>2380</v>
      </c>
      <c r="D275" s="9"/>
      <c r="E275" s="55"/>
      <c r="F275" s="9"/>
      <c r="G275" s="55"/>
      <c r="H275" s="54">
        <v>35</v>
      </c>
      <c r="I275" s="9" t="s">
        <v>47</v>
      </c>
      <c r="J275" s="76" t="s">
        <v>2382</v>
      </c>
      <c r="K275" s="335"/>
      <c r="L275" s="59">
        <v>0</v>
      </c>
      <c r="M275" s="65">
        <v>20</v>
      </c>
      <c r="N275" s="65">
        <v>1</v>
      </c>
      <c r="O275" s="9" t="s">
        <v>137</v>
      </c>
      <c r="P275" s="53" t="s">
        <v>3270</v>
      </c>
      <c r="Q275" s="53" t="s">
        <v>239</v>
      </c>
      <c r="R275" s="9" t="s">
        <v>2383</v>
      </c>
      <c r="S275" s="439" t="s">
        <v>169</v>
      </c>
      <c r="T275" s="9" t="s">
        <v>169</v>
      </c>
    </row>
    <row r="276" spans="1:20" s="2" customFormat="1" ht="30">
      <c r="A276" s="344" t="s">
        <v>8</v>
      </c>
      <c r="B276" s="344" t="s">
        <v>282</v>
      </c>
      <c r="C276" s="344" t="s">
        <v>283</v>
      </c>
      <c r="D276" s="9" t="s">
        <v>501</v>
      </c>
      <c r="E276" s="9" t="s">
        <v>284</v>
      </c>
      <c r="F276" s="53"/>
      <c r="G276" s="9"/>
      <c r="H276" s="56">
        <v>650</v>
      </c>
      <c r="I276" s="9" t="s">
        <v>47</v>
      </c>
      <c r="J276" s="75" t="s">
        <v>282</v>
      </c>
      <c r="K276" s="76" t="s">
        <v>2414</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501</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501</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2776</v>
      </c>
      <c r="Q279" s="9" t="s">
        <v>2362</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502</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502</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502</v>
      </c>
      <c r="E290" s="9" t="s">
        <v>286</v>
      </c>
      <c r="F290" s="9" t="s">
        <v>350</v>
      </c>
      <c r="G290" s="9" t="s">
        <v>505</v>
      </c>
      <c r="H290" s="56">
        <v>143</v>
      </c>
      <c r="I290" s="9" t="s">
        <v>46</v>
      </c>
      <c r="J290" s="336" t="str">
        <f t="shared" si="82"/>
        <v>Reduce Plant Downtime</v>
      </c>
      <c r="K290" s="336" t="str">
        <f t="shared" si="82"/>
        <v>elec reduce plant downtime</v>
      </c>
      <c r="L290" s="63">
        <v>0</v>
      </c>
      <c r="M290" s="63">
        <v>0.25</v>
      </c>
      <c r="N290" s="63">
        <v>0.01</v>
      </c>
      <c r="O290" s="9" t="s">
        <v>287</v>
      </c>
      <c r="P290" s="53" t="s">
        <v>2777</v>
      </c>
      <c r="Q290" s="9" t="s">
        <v>2362</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2778</v>
      </c>
      <c r="Q293" s="9" t="s">
        <v>2362</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498</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498</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498</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507</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507</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507</v>
      </c>
      <c r="E311" s="9" t="s">
        <v>286</v>
      </c>
      <c r="F311" s="9" t="s">
        <v>350</v>
      </c>
      <c r="G311" s="9" t="s">
        <v>508</v>
      </c>
      <c r="H311" s="56">
        <v>182</v>
      </c>
      <c r="I311" s="9" t="s">
        <v>46</v>
      </c>
      <c r="J311" s="336" t="str">
        <f t="shared" ref="J311:J320" si="84">J$276</f>
        <v>Reduce Plant Downtime</v>
      </c>
      <c r="K311" s="74" t="str">
        <f>K$279</f>
        <v>elec reduce plant downtime</v>
      </c>
      <c r="L311" s="63">
        <v>0</v>
      </c>
      <c r="M311" s="63">
        <v>0.25</v>
      </c>
      <c r="N311" s="63">
        <v>0.01</v>
      </c>
      <c r="O311" s="9" t="s">
        <v>287</v>
      </c>
      <c r="P311" s="53" t="s">
        <v>2461</v>
      </c>
      <c r="Q311" s="9" t="s">
        <v>2362</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3179</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3179</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3179</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3180</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3180</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3180</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3181</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3181</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3181</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2568</v>
      </c>
      <c r="C321" s="56" t="s">
        <v>2569</v>
      </c>
      <c r="D321" s="9" t="s">
        <v>502</v>
      </c>
      <c r="E321" s="9"/>
      <c r="F321" s="9" t="s">
        <v>505</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2573</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507</v>
      </c>
      <c r="E323" s="9"/>
      <c r="F323" s="9" t="s">
        <v>508</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2574</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394</v>
      </c>
      <c r="K324" s="76" t="s">
        <v>2413</v>
      </c>
      <c r="L324" s="63">
        <v>0</v>
      </c>
      <c r="M324" s="63">
        <v>0.4</v>
      </c>
      <c r="N324" s="63">
        <v>0.01</v>
      </c>
      <c r="O324" s="9" t="s">
        <v>280</v>
      </c>
      <c r="P324" s="53" t="s">
        <v>2462</v>
      </c>
      <c r="Q324" s="9" t="s">
        <v>2363</v>
      </c>
      <c r="R324" s="9" t="s">
        <v>281</v>
      </c>
      <c r="S324" s="439" t="s">
        <v>342</v>
      </c>
      <c r="T324" s="9"/>
    </row>
    <row r="325" spans="1:20" s="2" customFormat="1" ht="45">
      <c r="A325" s="344" t="s">
        <v>8</v>
      </c>
      <c r="B325" s="343" t="s">
        <v>3227</v>
      </c>
      <c r="C325" s="344" t="s">
        <v>3229</v>
      </c>
      <c r="D325" s="53" t="s">
        <v>501</v>
      </c>
      <c r="E325" s="53"/>
      <c r="F325" s="9" t="s">
        <v>500</v>
      </c>
      <c r="G325" s="9"/>
      <c r="H325" s="56">
        <v>691</v>
      </c>
      <c r="I325" s="9" t="s">
        <v>47</v>
      </c>
      <c r="J325" s="343" t="s">
        <v>3227</v>
      </c>
      <c r="K325" s="343" t="s">
        <v>3230</v>
      </c>
      <c r="L325" s="63">
        <v>0</v>
      </c>
      <c r="M325" s="63">
        <v>0.95</v>
      </c>
      <c r="N325" s="63">
        <v>0.01</v>
      </c>
      <c r="O325" s="9" t="s">
        <v>3231</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3237</v>
      </c>
      <c r="Q327" s="336" t="str">
        <f t="shared" si="90"/>
        <v>electricity-sector-main.html#subsidies</v>
      </c>
      <c r="R327" s="9"/>
      <c r="S327" s="444" t="s">
        <v>3236</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502</v>
      </c>
      <c r="E329" s="55"/>
      <c r="F329" s="9" t="s">
        <v>505</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3232</v>
      </c>
      <c r="Q329" s="336" t="str">
        <f t="shared" si="90"/>
        <v>electricity-sector-main.html#subsidies</v>
      </c>
      <c r="R329" s="9"/>
      <c r="S329" s="444" t="s">
        <v>3235</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3233</v>
      </c>
      <c r="Q330" s="336" t="str">
        <f t="shared" si="90"/>
        <v>electricity-sector-main.html#subsidies</v>
      </c>
      <c r="R330" s="9"/>
      <c r="S330" s="444" t="s">
        <v>3235</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3233</v>
      </c>
      <c r="Q331" s="336" t="str">
        <f t="shared" si="90"/>
        <v>electricity-sector-main.html#subsidies</v>
      </c>
      <c r="R331" s="9"/>
      <c r="S331" s="444" t="s">
        <v>3235</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3238</v>
      </c>
      <c r="Q332" s="336" t="str">
        <f t="shared" si="90"/>
        <v>electricity-sector-main.html#subsidies</v>
      </c>
      <c r="R332" s="9"/>
      <c r="S332" s="444" t="s">
        <v>3234</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498</v>
      </c>
      <c r="E333" s="55"/>
      <c r="F333" s="9" t="s">
        <v>497</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507</v>
      </c>
      <c r="E334" s="55"/>
      <c r="F334" s="9" t="s">
        <v>508</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3232</v>
      </c>
      <c r="Q334" s="336" t="str">
        <f t="shared" si="90"/>
        <v>electricity-sector-main.html#subsidies</v>
      </c>
      <c r="R334" s="9"/>
      <c r="S334" s="444" t="s">
        <v>3235</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3179</v>
      </c>
      <c r="E335" s="53"/>
      <c r="F335" s="9" t="s">
        <v>2826</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3180</v>
      </c>
      <c r="E336" s="53"/>
      <c r="F336" s="9" t="s">
        <v>2977</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3181</v>
      </c>
      <c r="E337" s="53"/>
      <c r="F337" s="9" t="s">
        <v>2828</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501</v>
      </c>
      <c r="E338" s="53"/>
      <c r="F338" s="9" t="s">
        <v>500</v>
      </c>
      <c r="G338" s="53"/>
      <c r="H338" s="56">
        <v>698</v>
      </c>
      <c r="I338" s="9" t="s">
        <v>47</v>
      </c>
      <c r="J338" s="76" t="s">
        <v>18</v>
      </c>
      <c r="K338" s="76" t="s">
        <v>3228</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2779</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502</v>
      </c>
      <c r="E342" s="55"/>
      <c r="F342" s="9" t="s">
        <v>505</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2780</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2781</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2782</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2783</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498</v>
      </c>
      <c r="E346" s="55"/>
      <c r="F346" s="9" t="s">
        <v>497</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507</v>
      </c>
      <c r="E347" s="55"/>
      <c r="F347" s="9" t="s">
        <v>508</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2784</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3179</v>
      </c>
      <c r="E348" s="53"/>
      <c r="F348" s="9" t="s">
        <v>2826</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3180</v>
      </c>
      <c r="E349" s="53"/>
      <c r="F349" s="9" t="s">
        <v>2977</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3181</v>
      </c>
      <c r="E350" s="53"/>
      <c r="F350" s="9" t="s">
        <v>2828</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3618</v>
      </c>
      <c r="D351" s="450" t="s">
        <v>141</v>
      </c>
      <c r="E351" s="451" t="s">
        <v>3621</v>
      </c>
      <c r="F351" s="451" t="s">
        <v>2675</v>
      </c>
      <c r="G351" s="53" t="s">
        <v>3622</v>
      </c>
      <c r="H351" s="54">
        <v>892</v>
      </c>
      <c r="I351" s="53" t="s">
        <v>46</v>
      </c>
      <c r="J351" s="343" t="s">
        <v>3619</v>
      </c>
      <c r="K351" s="343" t="s">
        <v>3617</v>
      </c>
      <c r="L351" s="59">
        <v>0</v>
      </c>
      <c r="M351" s="60">
        <v>1</v>
      </c>
      <c r="N351" s="60">
        <v>0.01</v>
      </c>
      <c r="O351" s="53" t="s">
        <v>3277</v>
      </c>
      <c r="P351" s="53" t="s">
        <v>3620</v>
      </c>
      <c r="Q351" s="53" t="s">
        <v>267</v>
      </c>
      <c r="R351" s="9" t="s">
        <v>268</v>
      </c>
      <c r="S351" s="434"/>
      <c r="T351" s="53"/>
    </row>
    <row r="352" spans="1:20" ht="90">
      <c r="A352" s="74" t="str">
        <f t="shared" ref="A352:C366" si="95">A$351</f>
        <v>Industry</v>
      </c>
      <c r="B352" s="74" t="str">
        <f t="shared" si="95"/>
        <v>Carbon Capture and Sequestration</v>
      </c>
      <c r="C352" s="74" t="str">
        <f t="shared" si="95"/>
        <v>Industry Sector Fraction of Potential Additional CCS Achieved</v>
      </c>
      <c r="D352" s="450" t="s">
        <v>141</v>
      </c>
      <c r="E352" s="451" t="s">
        <v>2914</v>
      </c>
      <c r="F352" s="451" t="s">
        <v>2675</v>
      </c>
      <c r="G352" s="53" t="s">
        <v>3623</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90">
      <c r="A353" s="74" t="str">
        <f t="shared" si="95"/>
        <v>Industry</v>
      </c>
      <c r="B353" s="74" t="str">
        <f t="shared" si="95"/>
        <v>Carbon Capture and Sequestration</v>
      </c>
      <c r="C353" s="74" t="str">
        <f t="shared" si="95"/>
        <v>Industry Sector Fraction of Potential Additional CCS Achieved</v>
      </c>
      <c r="D353" s="451" t="s">
        <v>142</v>
      </c>
      <c r="E353" s="451" t="s">
        <v>3621</v>
      </c>
      <c r="F353" s="451" t="s">
        <v>2676</v>
      </c>
      <c r="G353" s="53" t="s">
        <v>3622</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5"/>
        <v>Industry</v>
      </c>
      <c r="B354" s="74" t="str">
        <f t="shared" si="95"/>
        <v>Carbon Capture and Sequestration</v>
      </c>
      <c r="C354" s="74" t="str">
        <f t="shared" si="95"/>
        <v>Industry Sector Fraction of Potential Additional CCS Achieved</v>
      </c>
      <c r="D354" s="451" t="s">
        <v>142</v>
      </c>
      <c r="E354" s="451" t="s">
        <v>2914</v>
      </c>
      <c r="F354" s="451" t="s">
        <v>2676</v>
      </c>
      <c r="G354" s="53" t="s">
        <v>3623</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90">
      <c r="A355" s="74" t="str">
        <f t="shared" si="95"/>
        <v>Industry</v>
      </c>
      <c r="B355" s="74" t="str">
        <f t="shared" si="95"/>
        <v>Carbon Capture and Sequestration</v>
      </c>
      <c r="C355" s="74" t="str">
        <f t="shared" si="95"/>
        <v>Industry Sector Fraction of Potential Additional CCS Achieved</v>
      </c>
      <c r="D355" s="451" t="s">
        <v>143</v>
      </c>
      <c r="E355" s="451" t="s">
        <v>3621</v>
      </c>
      <c r="F355" s="451" t="s">
        <v>2677</v>
      </c>
      <c r="G355" s="53" t="s">
        <v>3622</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90">
      <c r="A356" s="74" t="str">
        <f t="shared" si="95"/>
        <v>Industry</v>
      </c>
      <c r="B356" s="74" t="str">
        <f t="shared" si="95"/>
        <v>Carbon Capture and Sequestration</v>
      </c>
      <c r="C356" s="74" t="str">
        <f t="shared" si="95"/>
        <v>Industry Sector Fraction of Potential Additional CCS Achieved</v>
      </c>
      <c r="D356" s="451" t="s">
        <v>143</v>
      </c>
      <c r="E356" s="451" t="s">
        <v>2914</v>
      </c>
      <c r="F356" s="451" t="s">
        <v>2677</v>
      </c>
      <c r="G356" s="53" t="s">
        <v>3623</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90">
      <c r="A357" s="74" t="str">
        <f t="shared" si="95"/>
        <v>Industry</v>
      </c>
      <c r="B357" s="74" t="str">
        <f t="shared" si="95"/>
        <v>Carbon Capture and Sequestration</v>
      </c>
      <c r="C357" s="74" t="str">
        <f t="shared" si="95"/>
        <v>Industry Sector Fraction of Potential Additional CCS Achieved</v>
      </c>
      <c r="D357" s="451" t="s">
        <v>144</v>
      </c>
      <c r="E357" s="451" t="s">
        <v>3621</v>
      </c>
      <c r="F357" s="451" t="s">
        <v>2678</v>
      </c>
      <c r="G357" s="53" t="s">
        <v>3622</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90">
      <c r="A358" s="74" t="str">
        <f t="shared" si="95"/>
        <v>Industry</v>
      </c>
      <c r="B358" s="74" t="str">
        <f t="shared" si="95"/>
        <v>Carbon Capture and Sequestration</v>
      </c>
      <c r="C358" s="74" t="str">
        <f t="shared" si="95"/>
        <v>Industry Sector Fraction of Potential Additional CCS Achieved</v>
      </c>
      <c r="D358" s="451" t="s">
        <v>144</v>
      </c>
      <c r="E358" s="451" t="s">
        <v>2914</v>
      </c>
      <c r="F358" s="451" t="s">
        <v>2678</v>
      </c>
      <c r="G358" s="53" t="s">
        <v>3623</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45">
      <c r="A359" s="74" t="str">
        <f t="shared" si="95"/>
        <v>Industry</v>
      </c>
      <c r="B359" s="74" t="str">
        <f t="shared" si="95"/>
        <v>Carbon Capture and Sequestration</v>
      </c>
      <c r="C359" s="74" t="str">
        <f t="shared" si="95"/>
        <v>Industry Sector Fraction of Potential Additional CCS Achieved</v>
      </c>
      <c r="D359" s="451" t="s">
        <v>2749</v>
      </c>
      <c r="E359" s="451" t="s">
        <v>3621</v>
      </c>
      <c r="F359" s="450" t="s">
        <v>3202</v>
      </c>
      <c r="G359" s="53" t="s">
        <v>3622</v>
      </c>
      <c r="H359" s="54">
        <v>900</v>
      </c>
      <c r="I359" s="9" t="s">
        <v>47</v>
      </c>
      <c r="J359" s="74" t="str">
        <f t="shared" si="96"/>
        <v>Industry CCS</v>
      </c>
      <c r="K359" s="74" t="str">
        <f t="shared" si="96"/>
        <v>indst CCS</v>
      </c>
      <c r="L359" s="61"/>
      <c r="M359" s="61"/>
      <c r="N359" s="61"/>
      <c r="O359" s="74"/>
      <c r="P359" s="74"/>
      <c r="Q359" s="74"/>
      <c r="R359" s="74"/>
      <c r="S359" s="442"/>
      <c r="T359" s="53"/>
    </row>
    <row r="360" spans="1:20" ht="45">
      <c r="A360" s="74" t="str">
        <f t="shared" si="95"/>
        <v>Industry</v>
      </c>
      <c r="B360" s="74" t="str">
        <f t="shared" si="95"/>
        <v>Carbon Capture and Sequestration</v>
      </c>
      <c r="C360" s="74" t="str">
        <f t="shared" si="95"/>
        <v>Industry Sector Fraction of Potential Additional CCS Achieved</v>
      </c>
      <c r="D360" s="451" t="s">
        <v>2749</v>
      </c>
      <c r="E360" s="451" t="s">
        <v>2914</v>
      </c>
      <c r="F360" s="450" t="s">
        <v>3202</v>
      </c>
      <c r="G360" s="53" t="s">
        <v>3623</v>
      </c>
      <c r="H360" s="54">
        <v>901</v>
      </c>
      <c r="I360" s="9" t="s">
        <v>47</v>
      </c>
      <c r="J360" s="74" t="str">
        <f t="shared" si="96"/>
        <v>Industry CCS</v>
      </c>
      <c r="K360" s="74" t="str">
        <f t="shared" si="96"/>
        <v>indst CCS</v>
      </c>
      <c r="L360" s="61"/>
      <c r="M360" s="61"/>
      <c r="N360" s="61"/>
      <c r="O360" s="74"/>
      <c r="P360" s="74"/>
      <c r="Q360" s="74"/>
      <c r="R360" s="74"/>
      <c r="S360" s="442"/>
      <c r="T360" s="53"/>
    </row>
    <row r="361" spans="1:20" ht="45">
      <c r="A361" s="74" t="str">
        <f t="shared" si="95"/>
        <v>Industry</v>
      </c>
      <c r="B361" s="74" t="str">
        <f t="shared" si="95"/>
        <v>Carbon Capture and Sequestration</v>
      </c>
      <c r="C361" s="74" t="str">
        <f t="shared" si="95"/>
        <v>Industry Sector Fraction of Potential Additional CCS Achieved</v>
      </c>
      <c r="D361" s="451" t="s">
        <v>145</v>
      </c>
      <c r="E361" s="451" t="s">
        <v>3621</v>
      </c>
      <c r="F361" s="451" t="s">
        <v>2748</v>
      </c>
      <c r="G361" s="53" t="s">
        <v>3622</v>
      </c>
      <c r="H361" s="54">
        <v>902</v>
      </c>
      <c r="I361" s="9" t="s">
        <v>47</v>
      </c>
      <c r="J361" s="74" t="str">
        <f t="shared" si="96"/>
        <v>Industry CCS</v>
      </c>
      <c r="K361" s="74" t="str">
        <f t="shared" si="96"/>
        <v>indst CCS</v>
      </c>
      <c r="L361" s="61"/>
      <c r="M361" s="61"/>
      <c r="N361" s="61"/>
      <c r="O361" s="74"/>
      <c r="P361" s="74"/>
      <c r="Q361" s="74"/>
      <c r="R361" s="74"/>
      <c r="S361" s="442"/>
      <c r="T361" s="53"/>
    </row>
    <row r="362" spans="1:20" ht="45">
      <c r="A362" s="74" t="str">
        <f t="shared" si="95"/>
        <v>Industry</v>
      </c>
      <c r="B362" s="74" t="str">
        <f t="shared" si="95"/>
        <v>Carbon Capture and Sequestration</v>
      </c>
      <c r="C362" s="74" t="str">
        <f t="shared" si="95"/>
        <v>Industry Sector Fraction of Potential Additional CCS Achieved</v>
      </c>
      <c r="D362" s="451" t="s">
        <v>145</v>
      </c>
      <c r="E362" s="451" t="s">
        <v>2914</v>
      </c>
      <c r="F362" s="451" t="s">
        <v>2748</v>
      </c>
      <c r="G362" s="53" t="s">
        <v>3623</v>
      </c>
      <c r="H362" s="54">
        <v>903</v>
      </c>
      <c r="I362" s="9" t="s">
        <v>47</v>
      </c>
      <c r="J362" s="74" t="str">
        <f t="shared" si="96"/>
        <v>Industry CCS</v>
      </c>
      <c r="K362" s="74" t="str">
        <f t="shared" si="96"/>
        <v>indst CCS</v>
      </c>
      <c r="L362" s="61"/>
      <c r="M362" s="61"/>
      <c r="N362" s="61"/>
      <c r="O362" s="74"/>
      <c r="P362" s="74"/>
      <c r="Q362" s="74"/>
      <c r="R362" s="74"/>
      <c r="S362" s="442"/>
      <c r="T362" s="53"/>
    </row>
    <row r="363" spans="1:20" ht="45">
      <c r="A363" s="74" t="str">
        <f t="shared" si="95"/>
        <v>Industry</v>
      </c>
      <c r="B363" s="74" t="str">
        <f t="shared" si="95"/>
        <v>Carbon Capture and Sequestration</v>
      </c>
      <c r="C363" s="74" t="str">
        <f t="shared" si="95"/>
        <v>Industry Sector Fraction of Potential Additional CCS Achieved</v>
      </c>
      <c r="D363" s="451" t="s">
        <v>146</v>
      </c>
      <c r="E363" s="451" t="s">
        <v>3621</v>
      </c>
      <c r="F363" s="451" t="s">
        <v>148</v>
      </c>
      <c r="G363" s="53" t="s">
        <v>3622</v>
      </c>
      <c r="H363" s="54">
        <v>904</v>
      </c>
      <c r="I363" s="9" t="s">
        <v>47</v>
      </c>
      <c r="J363" s="74" t="str">
        <f t="shared" si="96"/>
        <v>Industry CCS</v>
      </c>
      <c r="K363" s="74" t="str">
        <f t="shared" si="96"/>
        <v>indst CCS</v>
      </c>
      <c r="L363" s="61"/>
      <c r="M363" s="61"/>
      <c r="N363" s="61"/>
      <c r="O363" s="74"/>
      <c r="P363" s="74"/>
      <c r="Q363" s="74"/>
      <c r="R363" s="74"/>
      <c r="S363" s="442"/>
      <c r="T363" s="53"/>
    </row>
    <row r="364" spans="1:20" ht="45">
      <c r="A364" s="74" t="str">
        <f t="shared" si="95"/>
        <v>Industry</v>
      </c>
      <c r="B364" s="74" t="str">
        <f t="shared" si="95"/>
        <v>Carbon Capture and Sequestration</v>
      </c>
      <c r="C364" s="74" t="str">
        <f t="shared" si="95"/>
        <v>Industry Sector Fraction of Potential Additional CCS Achieved</v>
      </c>
      <c r="D364" s="451" t="s">
        <v>146</v>
      </c>
      <c r="E364" s="451" t="s">
        <v>2914</v>
      </c>
      <c r="F364" s="451" t="s">
        <v>148</v>
      </c>
      <c r="G364" s="53" t="s">
        <v>3623</v>
      </c>
      <c r="H364" s="54">
        <v>905</v>
      </c>
      <c r="I364" s="9" t="s">
        <v>47</v>
      </c>
      <c r="J364" s="74" t="str">
        <f t="shared" si="96"/>
        <v>Industry CCS</v>
      </c>
      <c r="K364" s="74" t="str">
        <f t="shared" si="96"/>
        <v>indst CCS</v>
      </c>
      <c r="L364" s="61"/>
      <c r="M364" s="61"/>
      <c r="N364" s="61"/>
      <c r="O364" s="74"/>
      <c r="P364" s="74"/>
      <c r="Q364" s="74"/>
      <c r="R364" s="74"/>
      <c r="S364" s="442"/>
      <c r="T364" s="53"/>
    </row>
    <row r="365" spans="1:20" ht="90">
      <c r="A365" s="74" t="str">
        <f t="shared" si="95"/>
        <v>Industry</v>
      </c>
      <c r="B365" s="74" t="str">
        <f t="shared" si="95"/>
        <v>Carbon Capture and Sequestration</v>
      </c>
      <c r="C365" s="74" t="str">
        <f t="shared" si="95"/>
        <v>Industry Sector Fraction of Potential Additional CCS Achieved</v>
      </c>
      <c r="D365" s="451" t="s">
        <v>147</v>
      </c>
      <c r="E365" s="451" t="s">
        <v>3621</v>
      </c>
      <c r="F365" s="451" t="s">
        <v>149</v>
      </c>
      <c r="G365" s="53" t="s">
        <v>3622</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90">
      <c r="A366" s="74" t="str">
        <f t="shared" si="95"/>
        <v>Industry</v>
      </c>
      <c r="B366" s="74" t="str">
        <f t="shared" si="95"/>
        <v>Carbon Capture and Sequestration</v>
      </c>
      <c r="C366" s="74" t="str">
        <f t="shared" si="95"/>
        <v>Industry Sector Fraction of Potential Additional CCS Achieved</v>
      </c>
      <c r="D366" s="451" t="s">
        <v>147</v>
      </c>
      <c r="E366" s="451" t="s">
        <v>2914</v>
      </c>
      <c r="F366" s="451" t="s">
        <v>149</v>
      </c>
      <c r="G366" s="53" t="s">
        <v>3623</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105">
      <c r="A367" s="343" t="s">
        <v>9</v>
      </c>
      <c r="B367" s="343" t="s">
        <v>21</v>
      </c>
      <c r="C367" s="343" t="s">
        <v>3209</v>
      </c>
      <c r="D367" s="53"/>
      <c r="E367" s="53"/>
      <c r="F367" s="53"/>
      <c r="G367" s="53"/>
      <c r="H367" s="54">
        <v>43</v>
      </c>
      <c r="I367" s="53" t="s">
        <v>46</v>
      </c>
      <c r="J367" s="76" t="s">
        <v>21</v>
      </c>
      <c r="K367" s="76" t="s">
        <v>3210</v>
      </c>
      <c r="L367" s="59">
        <v>0</v>
      </c>
      <c r="M367" s="60">
        <v>1</v>
      </c>
      <c r="N367" s="60">
        <v>0.01</v>
      </c>
      <c r="O367" s="53" t="s">
        <v>36</v>
      </c>
      <c r="P367" s="53" t="s">
        <v>2649</v>
      </c>
      <c r="Q367" s="53" t="s">
        <v>242</v>
      </c>
      <c r="R367" s="9" t="s">
        <v>243</v>
      </c>
      <c r="S367" s="434" t="s">
        <v>2650</v>
      </c>
      <c r="T367" s="53"/>
    </row>
    <row r="368" spans="1:20" s="5" customFormat="1" ht="45">
      <c r="A368" s="343" t="s">
        <v>9</v>
      </c>
      <c r="B368" s="343" t="s">
        <v>25</v>
      </c>
      <c r="C368" s="343" t="s">
        <v>315</v>
      </c>
      <c r="D368" s="53"/>
      <c r="E368" s="53"/>
      <c r="F368" s="53"/>
      <c r="G368" s="53"/>
      <c r="H368" s="54">
        <v>44</v>
      </c>
      <c r="I368" s="53" t="s">
        <v>46</v>
      </c>
      <c r="J368" s="76" t="s">
        <v>25</v>
      </c>
      <c r="K368" s="76" t="s">
        <v>2411</v>
      </c>
      <c r="L368" s="59">
        <v>0</v>
      </c>
      <c r="M368" s="60">
        <v>1</v>
      </c>
      <c r="N368" s="60">
        <v>0.01</v>
      </c>
      <c r="O368" s="53" t="s">
        <v>36</v>
      </c>
      <c r="P368" s="53" t="s">
        <v>2463</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2410</v>
      </c>
      <c r="L369" s="59">
        <v>0</v>
      </c>
      <c r="M369" s="60">
        <v>1</v>
      </c>
      <c r="N369" s="60">
        <v>0.01</v>
      </c>
      <c r="O369" s="53" t="s">
        <v>36</v>
      </c>
      <c r="P369" s="53" t="s">
        <v>2464</v>
      </c>
      <c r="Q369" s="53" t="s">
        <v>246</v>
      </c>
      <c r="R369" s="9" t="s">
        <v>247</v>
      </c>
      <c r="S369" s="434" t="s">
        <v>172</v>
      </c>
      <c r="T369" s="55"/>
    </row>
    <row r="370" spans="1:20" s="5" customFormat="1" ht="75">
      <c r="A370" s="343" t="s">
        <v>9</v>
      </c>
      <c r="B370" s="343" t="s">
        <v>107</v>
      </c>
      <c r="C370" s="343" t="s">
        <v>316</v>
      </c>
      <c r="D370" s="53" t="s">
        <v>141</v>
      </c>
      <c r="E370" s="53" t="s">
        <v>2661</v>
      </c>
      <c r="F370" s="9" t="s">
        <v>2675</v>
      </c>
      <c r="G370" s="53" t="s">
        <v>2667</v>
      </c>
      <c r="H370" s="54">
        <v>756</v>
      </c>
      <c r="I370" s="53" t="s">
        <v>46</v>
      </c>
      <c r="J370" s="76" t="s">
        <v>107</v>
      </c>
      <c r="K370" s="76" t="s">
        <v>2409</v>
      </c>
      <c r="L370" s="60">
        <v>0</v>
      </c>
      <c r="M370" s="60">
        <f>ROUND(MaxBoundCalculations!B189,2)</f>
        <v>0.33</v>
      </c>
      <c r="N370" s="60">
        <v>0.01</v>
      </c>
      <c r="O370" s="53" t="s">
        <v>33</v>
      </c>
      <c r="P370" s="53" t="s">
        <v>3546</v>
      </c>
      <c r="Q370" s="53" t="s">
        <v>248</v>
      </c>
      <c r="R370" s="9" t="s">
        <v>249</v>
      </c>
      <c r="S370" s="439" t="s">
        <v>2375</v>
      </c>
      <c r="T370" s="9" t="s">
        <v>2375</v>
      </c>
    </row>
    <row r="371" spans="1:20" s="5" customFormat="1" ht="75">
      <c r="A371" s="74" t="str">
        <f>A$370</f>
        <v>Industry</v>
      </c>
      <c r="B371" s="74" t="str">
        <f t="shared" ref="B371:C386" si="98">B$370</f>
        <v>Industry Energy Efficiency Standards</v>
      </c>
      <c r="C371" s="74" t="str">
        <f t="shared" si="98"/>
        <v>Percentage Improvement in Eqpt Efficiency Standards above BAU</v>
      </c>
      <c r="D371" s="53" t="s">
        <v>141</v>
      </c>
      <c r="E371" s="53" t="s">
        <v>2662</v>
      </c>
      <c r="F371" s="9" t="s">
        <v>2675</v>
      </c>
      <c r="G371" s="53" t="s">
        <v>2670</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5">
      <c r="A372" s="74" t="str">
        <f t="shared" ref="A372:C387" si="102">A$370</f>
        <v>Industry</v>
      </c>
      <c r="B372" s="74" t="str">
        <f t="shared" si="98"/>
        <v>Industry Energy Efficiency Standards</v>
      </c>
      <c r="C372" s="74" t="str">
        <f t="shared" si="98"/>
        <v>Percentage Improvement in Eqpt Efficiency Standards above BAU</v>
      </c>
      <c r="D372" s="53" t="s">
        <v>141</v>
      </c>
      <c r="E372" s="53" t="s">
        <v>2663</v>
      </c>
      <c r="F372" s="9" t="s">
        <v>2675</v>
      </c>
      <c r="G372" s="53" t="s">
        <v>2671</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5">
      <c r="A373" s="74" t="str">
        <f t="shared" si="102"/>
        <v>Industry</v>
      </c>
      <c r="B373" s="74" t="str">
        <f t="shared" si="98"/>
        <v>Industry Energy Efficiency Standards</v>
      </c>
      <c r="C373" s="74" t="str">
        <f t="shared" si="98"/>
        <v>Percentage Improvement in Eqpt Efficiency Standards above BAU</v>
      </c>
      <c r="D373" s="53" t="s">
        <v>141</v>
      </c>
      <c r="E373" s="53" t="s">
        <v>2664</v>
      </c>
      <c r="F373" s="9" t="s">
        <v>2675</v>
      </c>
      <c r="G373" s="53" t="s">
        <v>2668</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5">
      <c r="A374" s="74" t="str">
        <f t="shared" si="102"/>
        <v>Industry</v>
      </c>
      <c r="B374" s="74" t="str">
        <f t="shared" si="98"/>
        <v>Industry Energy Efficiency Standards</v>
      </c>
      <c r="C374" s="74" t="str">
        <f t="shared" si="98"/>
        <v>Percentage Improvement in Eqpt Efficiency Standards above BAU</v>
      </c>
      <c r="D374" s="53" t="s">
        <v>141</v>
      </c>
      <c r="E374" s="53" t="s">
        <v>2665</v>
      </c>
      <c r="F374" s="9" t="s">
        <v>2675</v>
      </c>
      <c r="G374" s="53" t="s">
        <v>2669</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5">
      <c r="A375" s="74" t="str">
        <f t="shared" si="102"/>
        <v>Industry</v>
      </c>
      <c r="B375" s="74" t="str">
        <f t="shared" si="98"/>
        <v>Industry Energy Efficiency Standards</v>
      </c>
      <c r="C375" s="74" t="str">
        <f t="shared" si="98"/>
        <v>Percentage Improvement in Eqpt Efficiency Standards above BAU</v>
      </c>
      <c r="D375" s="53" t="s">
        <v>141</v>
      </c>
      <c r="E375" s="53" t="s">
        <v>2666</v>
      </c>
      <c r="F375" s="9" t="s">
        <v>2675</v>
      </c>
      <c r="G375" s="53" t="s">
        <v>2672</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5">
      <c r="A376" s="74" t="str">
        <f t="shared" si="102"/>
        <v>Industry</v>
      </c>
      <c r="B376" s="74" t="str">
        <f>B$370</f>
        <v>Industry Energy Efficiency Standards</v>
      </c>
      <c r="C376" s="74" t="str">
        <f>C$370</f>
        <v>Percentage Improvement in Eqpt Efficiency Standards above BAU</v>
      </c>
      <c r="D376" s="53" t="s">
        <v>141</v>
      </c>
      <c r="E376" s="53" t="s">
        <v>3121</v>
      </c>
      <c r="F376" s="9" t="s">
        <v>2675</v>
      </c>
      <c r="G376" s="53" t="s">
        <v>3124</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5">
      <c r="A377" s="74" t="str">
        <f t="shared" si="102"/>
        <v>Industry</v>
      </c>
      <c r="B377" s="74" t="str">
        <f t="shared" si="98"/>
        <v>Industry Energy Efficiency Standards</v>
      </c>
      <c r="C377" s="74" t="str">
        <f t="shared" si="98"/>
        <v>Percentage Improvement in Eqpt Efficiency Standards above BAU</v>
      </c>
      <c r="D377" s="53" t="s">
        <v>141</v>
      </c>
      <c r="E377" s="53" t="s">
        <v>3122</v>
      </c>
      <c r="F377" s="9" t="s">
        <v>2675</v>
      </c>
      <c r="G377" s="53" t="s">
        <v>3126</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5">
      <c r="A378" s="74" t="str">
        <f t="shared" si="102"/>
        <v>Industry</v>
      </c>
      <c r="B378" s="74" t="str">
        <f t="shared" si="98"/>
        <v>Industry Energy Efficiency Standards</v>
      </c>
      <c r="C378" s="74" t="str">
        <f t="shared" si="98"/>
        <v>Percentage Improvement in Eqpt Efficiency Standards above BAU</v>
      </c>
      <c r="D378" s="53" t="s">
        <v>141</v>
      </c>
      <c r="E378" s="53" t="s">
        <v>3123</v>
      </c>
      <c r="F378" s="9" t="s">
        <v>2675</v>
      </c>
      <c r="G378" s="53" t="s">
        <v>3127</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5">
      <c r="A379" s="74" t="str">
        <f t="shared" si="102"/>
        <v>Industry</v>
      </c>
      <c r="B379" s="74" t="str">
        <f t="shared" si="98"/>
        <v>Industry Energy Efficiency Standards</v>
      </c>
      <c r="C379" s="74" t="str">
        <f t="shared" si="98"/>
        <v>Percentage Improvement in Eqpt Efficiency Standards above BAU</v>
      </c>
      <c r="D379" s="53" t="s">
        <v>141</v>
      </c>
      <c r="E379" s="53" t="s">
        <v>3120</v>
      </c>
      <c r="F379" s="9" t="s">
        <v>2675</v>
      </c>
      <c r="G379" s="53" t="s">
        <v>3125</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5">
      <c r="A380" s="74" t="str">
        <f t="shared" si="102"/>
        <v>Industry</v>
      </c>
      <c r="B380" s="74" t="str">
        <f t="shared" si="98"/>
        <v>Industry Energy Efficiency Standards</v>
      </c>
      <c r="C380" s="74" t="str">
        <f t="shared" si="98"/>
        <v>Percentage Improvement in Eqpt Efficiency Standards above BAU</v>
      </c>
      <c r="D380" s="9" t="s">
        <v>142</v>
      </c>
      <c r="E380" s="53" t="s">
        <v>2661</v>
      </c>
      <c r="F380" s="9" t="s">
        <v>2676</v>
      </c>
      <c r="G380" s="53" t="s">
        <v>2667</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5">
      <c r="A381" s="74" t="str">
        <f t="shared" si="102"/>
        <v>Industry</v>
      </c>
      <c r="B381" s="74" t="str">
        <f t="shared" si="98"/>
        <v>Industry Energy Efficiency Standards</v>
      </c>
      <c r="C381" s="74" t="str">
        <f t="shared" si="98"/>
        <v>Percentage Improvement in Eqpt Efficiency Standards above BAU</v>
      </c>
      <c r="D381" s="9" t="s">
        <v>142</v>
      </c>
      <c r="E381" s="53" t="s">
        <v>2662</v>
      </c>
      <c r="F381" s="9" t="s">
        <v>2676</v>
      </c>
      <c r="G381" s="53" t="s">
        <v>2670</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5">
      <c r="A382" s="74" t="str">
        <f t="shared" si="102"/>
        <v>Industry</v>
      </c>
      <c r="B382" s="74" t="str">
        <f t="shared" si="98"/>
        <v>Industry Energy Efficiency Standards</v>
      </c>
      <c r="C382" s="74" t="str">
        <f t="shared" si="98"/>
        <v>Percentage Improvement in Eqpt Efficiency Standards above BAU</v>
      </c>
      <c r="D382" s="9" t="s">
        <v>142</v>
      </c>
      <c r="E382" s="53" t="s">
        <v>2663</v>
      </c>
      <c r="F382" s="9" t="s">
        <v>2676</v>
      </c>
      <c r="G382" s="53" t="s">
        <v>2671</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5">
      <c r="A383" s="74" t="str">
        <f t="shared" si="102"/>
        <v>Industry</v>
      </c>
      <c r="B383" s="74" t="str">
        <f t="shared" si="98"/>
        <v>Industry Energy Efficiency Standards</v>
      </c>
      <c r="C383" s="74" t="str">
        <f t="shared" si="98"/>
        <v>Percentage Improvement in Eqpt Efficiency Standards above BAU</v>
      </c>
      <c r="D383" s="9" t="s">
        <v>142</v>
      </c>
      <c r="E383" s="53" t="s">
        <v>2664</v>
      </c>
      <c r="F383" s="9" t="s">
        <v>2676</v>
      </c>
      <c r="G383" s="53" t="s">
        <v>2668</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5">
      <c r="A384" s="74" t="str">
        <f t="shared" si="102"/>
        <v>Industry</v>
      </c>
      <c r="B384" s="74" t="str">
        <f t="shared" si="98"/>
        <v>Industry Energy Efficiency Standards</v>
      </c>
      <c r="C384" s="74" t="str">
        <f t="shared" si="98"/>
        <v>Percentage Improvement in Eqpt Efficiency Standards above BAU</v>
      </c>
      <c r="D384" s="9" t="s">
        <v>142</v>
      </c>
      <c r="E384" s="53" t="s">
        <v>2665</v>
      </c>
      <c r="F384" s="9" t="s">
        <v>2676</v>
      </c>
      <c r="G384" s="53" t="s">
        <v>2669</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5">
      <c r="A385" s="74" t="str">
        <f t="shared" si="102"/>
        <v>Industry</v>
      </c>
      <c r="B385" s="74" t="str">
        <f t="shared" si="98"/>
        <v>Industry Energy Efficiency Standards</v>
      </c>
      <c r="C385" s="74" t="str">
        <f t="shared" si="98"/>
        <v>Percentage Improvement in Eqpt Efficiency Standards above BAU</v>
      </c>
      <c r="D385" s="9" t="s">
        <v>142</v>
      </c>
      <c r="E385" s="53" t="s">
        <v>2666</v>
      </c>
      <c r="F385" s="9" t="s">
        <v>2676</v>
      </c>
      <c r="G385" s="53" t="s">
        <v>2672</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5">
      <c r="A386" s="74" t="str">
        <f t="shared" si="102"/>
        <v>Industry</v>
      </c>
      <c r="B386" s="74" t="str">
        <f t="shared" si="98"/>
        <v>Industry Energy Efficiency Standards</v>
      </c>
      <c r="C386" s="74" t="str">
        <f t="shared" si="98"/>
        <v>Percentage Improvement in Eqpt Efficiency Standards above BAU</v>
      </c>
      <c r="D386" s="9" t="s">
        <v>142</v>
      </c>
      <c r="E386" s="53" t="s">
        <v>3121</v>
      </c>
      <c r="F386" s="9" t="s">
        <v>2676</v>
      </c>
      <c r="G386" s="53" t="s">
        <v>3124</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5">
      <c r="A387" s="74" t="str">
        <f t="shared" si="102"/>
        <v>Industry</v>
      </c>
      <c r="B387" s="74" t="str">
        <f t="shared" si="102"/>
        <v>Industry Energy Efficiency Standards</v>
      </c>
      <c r="C387" s="74" t="str">
        <f t="shared" si="102"/>
        <v>Percentage Improvement in Eqpt Efficiency Standards above BAU</v>
      </c>
      <c r="D387" s="9" t="s">
        <v>142</v>
      </c>
      <c r="E387" s="53" t="s">
        <v>3122</v>
      </c>
      <c r="F387" s="9" t="s">
        <v>2676</v>
      </c>
      <c r="G387" s="53" t="s">
        <v>3126</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5">
      <c r="A388" s="74" t="str">
        <f t="shared" ref="A388:C449" si="104">A$370</f>
        <v>Industry</v>
      </c>
      <c r="B388" s="74" t="str">
        <f t="shared" si="104"/>
        <v>Industry Energy Efficiency Standards</v>
      </c>
      <c r="C388" s="74" t="str">
        <f t="shared" si="104"/>
        <v>Percentage Improvement in Eqpt Efficiency Standards above BAU</v>
      </c>
      <c r="D388" s="9" t="s">
        <v>142</v>
      </c>
      <c r="E388" s="53" t="s">
        <v>3123</v>
      </c>
      <c r="F388" s="9" t="s">
        <v>2676</v>
      </c>
      <c r="G388" s="53" t="s">
        <v>3127</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5">
      <c r="A389" s="74" t="str">
        <f t="shared" si="104"/>
        <v>Industry</v>
      </c>
      <c r="B389" s="74" t="str">
        <f t="shared" si="104"/>
        <v>Industry Energy Efficiency Standards</v>
      </c>
      <c r="C389" s="74" t="str">
        <f t="shared" si="104"/>
        <v>Percentage Improvement in Eqpt Efficiency Standards above BAU</v>
      </c>
      <c r="D389" s="9" t="s">
        <v>142</v>
      </c>
      <c r="E389" s="53" t="s">
        <v>3120</v>
      </c>
      <c r="F389" s="9" t="s">
        <v>2676</v>
      </c>
      <c r="G389" s="53" t="s">
        <v>3125</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5">
      <c r="A390" s="74" t="str">
        <f t="shared" si="104"/>
        <v>Industry</v>
      </c>
      <c r="B390" s="74" t="str">
        <f t="shared" si="104"/>
        <v>Industry Energy Efficiency Standards</v>
      </c>
      <c r="C390" s="74" t="str">
        <f t="shared" si="104"/>
        <v>Percentage Improvement in Eqpt Efficiency Standards above BAU</v>
      </c>
      <c r="D390" s="9" t="s">
        <v>143</v>
      </c>
      <c r="E390" s="53" t="s">
        <v>2661</v>
      </c>
      <c r="F390" s="9" t="s">
        <v>2677</v>
      </c>
      <c r="G390" s="53" t="s">
        <v>2667</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5">
      <c r="A391" s="74" t="str">
        <f t="shared" si="104"/>
        <v>Industry</v>
      </c>
      <c r="B391" s="74" t="str">
        <f t="shared" si="104"/>
        <v>Industry Energy Efficiency Standards</v>
      </c>
      <c r="C391" s="74" t="str">
        <f t="shared" si="104"/>
        <v>Percentage Improvement in Eqpt Efficiency Standards above BAU</v>
      </c>
      <c r="D391" s="9" t="s">
        <v>143</v>
      </c>
      <c r="E391" s="53" t="s">
        <v>2662</v>
      </c>
      <c r="F391" s="9" t="s">
        <v>2677</v>
      </c>
      <c r="G391" s="53" t="s">
        <v>2670</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5">
      <c r="A392" s="74" t="str">
        <f t="shared" si="104"/>
        <v>Industry</v>
      </c>
      <c r="B392" s="74" t="str">
        <f t="shared" si="104"/>
        <v>Industry Energy Efficiency Standards</v>
      </c>
      <c r="C392" s="74" t="str">
        <f t="shared" si="104"/>
        <v>Percentage Improvement in Eqpt Efficiency Standards above BAU</v>
      </c>
      <c r="D392" s="9" t="s">
        <v>143</v>
      </c>
      <c r="E392" s="53" t="s">
        <v>2663</v>
      </c>
      <c r="F392" s="9" t="s">
        <v>2677</v>
      </c>
      <c r="G392" s="53" t="s">
        <v>2671</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5">
      <c r="A393" s="74" t="str">
        <f t="shared" si="104"/>
        <v>Industry</v>
      </c>
      <c r="B393" s="74" t="str">
        <f t="shared" si="104"/>
        <v>Industry Energy Efficiency Standards</v>
      </c>
      <c r="C393" s="74" t="str">
        <f t="shared" si="104"/>
        <v>Percentage Improvement in Eqpt Efficiency Standards above BAU</v>
      </c>
      <c r="D393" s="9" t="s">
        <v>143</v>
      </c>
      <c r="E393" s="53" t="s">
        <v>2664</v>
      </c>
      <c r="F393" s="9" t="s">
        <v>2677</v>
      </c>
      <c r="G393" s="53" t="s">
        <v>2668</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5">
      <c r="A394" s="74" t="str">
        <f t="shared" si="104"/>
        <v>Industry</v>
      </c>
      <c r="B394" s="74" t="str">
        <f t="shared" si="104"/>
        <v>Industry Energy Efficiency Standards</v>
      </c>
      <c r="C394" s="74" t="str">
        <f t="shared" si="104"/>
        <v>Percentage Improvement in Eqpt Efficiency Standards above BAU</v>
      </c>
      <c r="D394" s="9" t="s">
        <v>143</v>
      </c>
      <c r="E394" s="53" t="s">
        <v>2665</v>
      </c>
      <c r="F394" s="9" t="s">
        <v>2677</v>
      </c>
      <c r="G394" s="53" t="s">
        <v>2669</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5">
      <c r="A395" s="74" t="str">
        <f t="shared" si="104"/>
        <v>Industry</v>
      </c>
      <c r="B395" s="74" t="str">
        <f t="shared" si="104"/>
        <v>Industry Energy Efficiency Standards</v>
      </c>
      <c r="C395" s="74" t="str">
        <f t="shared" si="104"/>
        <v>Percentage Improvement in Eqpt Efficiency Standards above BAU</v>
      </c>
      <c r="D395" s="9" t="s">
        <v>143</v>
      </c>
      <c r="E395" s="53" t="s">
        <v>2666</v>
      </c>
      <c r="F395" s="9" t="s">
        <v>2677</v>
      </c>
      <c r="G395" s="53" t="s">
        <v>2672</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5">
      <c r="A396" s="74" t="str">
        <f t="shared" si="104"/>
        <v>Industry</v>
      </c>
      <c r="B396" s="74" t="str">
        <f t="shared" si="104"/>
        <v>Industry Energy Efficiency Standards</v>
      </c>
      <c r="C396" s="74" t="str">
        <f t="shared" si="104"/>
        <v>Percentage Improvement in Eqpt Efficiency Standards above BAU</v>
      </c>
      <c r="D396" s="9" t="s">
        <v>143</v>
      </c>
      <c r="E396" s="53" t="s">
        <v>3121</v>
      </c>
      <c r="F396" s="9" t="s">
        <v>2677</v>
      </c>
      <c r="G396" s="53" t="s">
        <v>3124</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5">
      <c r="A397" s="74" t="str">
        <f t="shared" si="104"/>
        <v>Industry</v>
      </c>
      <c r="B397" s="74" t="str">
        <f t="shared" si="104"/>
        <v>Industry Energy Efficiency Standards</v>
      </c>
      <c r="C397" s="74" t="str">
        <f t="shared" si="104"/>
        <v>Percentage Improvement in Eqpt Efficiency Standards above BAU</v>
      </c>
      <c r="D397" s="9" t="s">
        <v>143</v>
      </c>
      <c r="E397" s="53" t="s">
        <v>3122</v>
      </c>
      <c r="F397" s="9" t="s">
        <v>2677</v>
      </c>
      <c r="G397" s="53" t="s">
        <v>3126</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5">
      <c r="A398" s="74" t="str">
        <f t="shared" si="104"/>
        <v>Industry</v>
      </c>
      <c r="B398" s="74" t="str">
        <f t="shared" si="104"/>
        <v>Industry Energy Efficiency Standards</v>
      </c>
      <c r="C398" s="74" t="str">
        <f t="shared" si="104"/>
        <v>Percentage Improvement in Eqpt Efficiency Standards above BAU</v>
      </c>
      <c r="D398" s="9" t="s">
        <v>143</v>
      </c>
      <c r="E398" s="53" t="s">
        <v>3123</v>
      </c>
      <c r="F398" s="9" t="s">
        <v>2677</v>
      </c>
      <c r="G398" s="53" t="s">
        <v>3127</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5">
      <c r="A399" s="74" t="str">
        <f t="shared" si="104"/>
        <v>Industry</v>
      </c>
      <c r="B399" s="74" t="str">
        <f t="shared" si="104"/>
        <v>Industry Energy Efficiency Standards</v>
      </c>
      <c r="C399" s="74" t="str">
        <f t="shared" si="104"/>
        <v>Percentage Improvement in Eqpt Efficiency Standards above BAU</v>
      </c>
      <c r="D399" s="9" t="s">
        <v>143</v>
      </c>
      <c r="E399" s="53" t="s">
        <v>3120</v>
      </c>
      <c r="F399" s="9" t="s">
        <v>2677</v>
      </c>
      <c r="G399" s="53" t="s">
        <v>3125</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5">
      <c r="A400" s="74" t="str">
        <f t="shared" si="104"/>
        <v>Industry</v>
      </c>
      <c r="B400" s="74" t="str">
        <f t="shared" si="104"/>
        <v>Industry Energy Efficiency Standards</v>
      </c>
      <c r="C400" s="74" t="str">
        <f t="shared" si="104"/>
        <v>Percentage Improvement in Eqpt Efficiency Standards above BAU</v>
      </c>
      <c r="D400" s="9" t="s">
        <v>144</v>
      </c>
      <c r="E400" s="53" t="s">
        <v>2661</v>
      </c>
      <c r="F400" s="9" t="s">
        <v>2678</v>
      </c>
      <c r="G400" s="53" t="s">
        <v>2667</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5">
      <c r="A401" s="74" t="str">
        <f t="shared" si="104"/>
        <v>Industry</v>
      </c>
      <c r="B401" s="74" t="str">
        <f t="shared" si="104"/>
        <v>Industry Energy Efficiency Standards</v>
      </c>
      <c r="C401" s="74" t="str">
        <f t="shared" si="104"/>
        <v>Percentage Improvement in Eqpt Efficiency Standards above BAU</v>
      </c>
      <c r="D401" s="9" t="s">
        <v>144</v>
      </c>
      <c r="E401" s="53" t="s">
        <v>2662</v>
      </c>
      <c r="F401" s="9" t="s">
        <v>2678</v>
      </c>
      <c r="G401" s="53" t="s">
        <v>2670</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5">
      <c r="A402" s="74" t="str">
        <f t="shared" si="104"/>
        <v>Industry</v>
      </c>
      <c r="B402" s="74" t="str">
        <f t="shared" si="104"/>
        <v>Industry Energy Efficiency Standards</v>
      </c>
      <c r="C402" s="74" t="str">
        <f t="shared" si="104"/>
        <v>Percentage Improvement in Eqpt Efficiency Standards above BAU</v>
      </c>
      <c r="D402" s="9" t="s">
        <v>144</v>
      </c>
      <c r="E402" s="53" t="s">
        <v>2663</v>
      </c>
      <c r="F402" s="9" t="s">
        <v>2678</v>
      </c>
      <c r="G402" s="53" t="s">
        <v>2671</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5">
      <c r="A403" s="74" t="str">
        <f t="shared" si="104"/>
        <v>Industry</v>
      </c>
      <c r="B403" s="74" t="str">
        <f t="shared" si="104"/>
        <v>Industry Energy Efficiency Standards</v>
      </c>
      <c r="C403" s="74" t="str">
        <f t="shared" si="104"/>
        <v>Percentage Improvement in Eqpt Efficiency Standards above BAU</v>
      </c>
      <c r="D403" s="9" t="s">
        <v>144</v>
      </c>
      <c r="E403" s="53" t="s">
        <v>2664</v>
      </c>
      <c r="F403" s="9" t="s">
        <v>2678</v>
      </c>
      <c r="G403" s="53" t="s">
        <v>2668</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5">
      <c r="A404" s="74" t="str">
        <f t="shared" si="104"/>
        <v>Industry</v>
      </c>
      <c r="B404" s="74" t="str">
        <f t="shared" si="104"/>
        <v>Industry Energy Efficiency Standards</v>
      </c>
      <c r="C404" s="74" t="str">
        <f t="shared" si="104"/>
        <v>Percentage Improvement in Eqpt Efficiency Standards above BAU</v>
      </c>
      <c r="D404" s="9" t="s">
        <v>144</v>
      </c>
      <c r="E404" s="53" t="s">
        <v>2665</v>
      </c>
      <c r="F404" s="9" t="s">
        <v>2678</v>
      </c>
      <c r="G404" s="53" t="s">
        <v>2669</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5">
      <c r="A405" s="74" t="str">
        <f t="shared" si="104"/>
        <v>Industry</v>
      </c>
      <c r="B405" s="74" t="str">
        <f t="shared" si="104"/>
        <v>Industry Energy Efficiency Standards</v>
      </c>
      <c r="C405" s="74" t="str">
        <f t="shared" si="104"/>
        <v>Percentage Improvement in Eqpt Efficiency Standards above BAU</v>
      </c>
      <c r="D405" s="9" t="s">
        <v>144</v>
      </c>
      <c r="E405" s="53" t="s">
        <v>2666</v>
      </c>
      <c r="F405" s="9" t="s">
        <v>2678</v>
      </c>
      <c r="G405" s="53" t="s">
        <v>2672</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5">
      <c r="A406" s="74" t="str">
        <f t="shared" si="104"/>
        <v>Industry</v>
      </c>
      <c r="B406" s="74" t="str">
        <f t="shared" si="104"/>
        <v>Industry Energy Efficiency Standards</v>
      </c>
      <c r="C406" s="74" t="str">
        <f t="shared" si="104"/>
        <v>Percentage Improvement in Eqpt Efficiency Standards above BAU</v>
      </c>
      <c r="D406" s="9" t="s">
        <v>144</v>
      </c>
      <c r="E406" s="53" t="s">
        <v>3121</v>
      </c>
      <c r="F406" s="9" t="s">
        <v>2678</v>
      </c>
      <c r="G406" s="53" t="s">
        <v>3124</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5">
      <c r="A407" s="74" t="str">
        <f t="shared" si="104"/>
        <v>Industry</v>
      </c>
      <c r="B407" s="74" t="str">
        <f t="shared" si="104"/>
        <v>Industry Energy Efficiency Standards</v>
      </c>
      <c r="C407" s="74" t="str">
        <f t="shared" si="104"/>
        <v>Percentage Improvement in Eqpt Efficiency Standards above BAU</v>
      </c>
      <c r="D407" s="9" t="s">
        <v>144</v>
      </c>
      <c r="E407" s="53" t="s">
        <v>3122</v>
      </c>
      <c r="F407" s="9" t="s">
        <v>2678</v>
      </c>
      <c r="G407" s="53" t="s">
        <v>3126</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5">
      <c r="A408" s="74" t="str">
        <f t="shared" si="104"/>
        <v>Industry</v>
      </c>
      <c r="B408" s="74" t="str">
        <f t="shared" si="104"/>
        <v>Industry Energy Efficiency Standards</v>
      </c>
      <c r="C408" s="74" t="str">
        <f t="shared" si="104"/>
        <v>Percentage Improvement in Eqpt Efficiency Standards above BAU</v>
      </c>
      <c r="D408" s="9" t="s">
        <v>144</v>
      </c>
      <c r="E408" s="53" t="s">
        <v>3123</v>
      </c>
      <c r="F408" s="9" t="s">
        <v>2678</v>
      </c>
      <c r="G408" s="53" t="s">
        <v>3127</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5">
      <c r="A409" s="74" t="str">
        <f t="shared" si="104"/>
        <v>Industry</v>
      </c>
      <c r="B409" s="74" t="str">
        <f t="shared" si="104"/>
        <v>Industry Energy Efficiency Standards</v>
      </c>
      <c r="C409" s="74" t="str">
        <f t="shared" si="104"/>
        <v>Percentage Improvement in Eqpt Efficiency Standards above BAU</v>
      </c>
      <c r="D409" s="9" t="s">
        <v>144</v>
      </c>
      <c r="E409" s="53" t="s">
        <v>3120</v>
      </c>
      <c r="F409" s="9" t="s">
        <v>2678</v>
      </c>
      <c r="G409" s="53" t="s">
        <v>3125</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5">
      <c r="A410" s="74" t="str">
        <f t="shared" si="104"/>
        <v>Industry</v>
      </c>
      <c r="B410" s="74" t="str">
        <f t="shared" si="104"/>
        <v>Industry Energy Efficiency Standards</v>
      </c>
      <c r="C410" s="74" t="str">
        <f t="shared" si="104"/>
        <v>Percentage Improvement in Eqpt Efficiency Standards above BAU</v>
      </c>
      <c r="D410" s="9" t="s">
        <v>2749</v>
      </c>
      <c r="E410" s="53" t="s">
        <v>2661</v>
      </c>
      <c r="F410" s="53" t="s">
        <v>3202</v>
      </c>
      <c r="G410" s="53" t="s">
        <v>2667</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5">
      <c r="A411" s="74" t="str">
        <f t="shared" si="104"/>
        <v>Industry</v>
      </c>
      <c r="B411" s="74" t="str">
        <f t="shared" si="104"/>
        <v>Industry Energy Efficiency Standards</v>
      </c>
      <c r="C411" s="74" t="str">
        <f t="shared" si="104"/>
        <v>Percentage Improvement in Eqpt Efficiency Standards above BAU</v>
      </c>
      <c r="D411" s="9" t="s">
        <v>2749</v>
      </c>
      <c r="E411" s="53" t="s">
        <v>2662</v>
      </c>
      <c r="F411" s="53" t="s">
        <v>3202</v>
      </c>
      <c r="G411" s="53" t="s">
        <v>2670</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5">
      <c r="A412" s="74" t="str">
        <f t="shared" si="104"/>
        <v>Industry</v>
      </c>
      <c r="B412" s="74" t="str">
        <f t="shared" si="104"/>
        <v>Industry Energy Efficiency Standards</v>
      </c>
      <c r="C412" s="74" t="str">
        <f t="shared" si="104"/>
        <v>Percentage Improvement in Eqpt Efficiency Standards above BAU</v>
      </c>
      <c r="D412" s="9" t="s">
        <v>2749</v>
      </c>
      <c r="E412" s="53" t="s">
        <v>2663</v>
      </c>
      <c r="F412" s="53" t="s">
        <v>3202</v>
      </c>
      <c r="G412" s="53" t="s">
        <v>2671</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5">
      <c r="A413" s="74" t="str">
        <f t="shared" si="104"/>
        <v>Industry</v>
      </c>
      <c r="B413" s="74" t="str">
        <f t="shared" si="104"/>
        <v>Industry Energy Efficiency Standards</v>
      </c>
      <c r="C413" s="74" t="str">
        <f t="shared" si="104"/>
        <v>Percentage Improvement in Eqpt Efficiency Standards above BAU</v>
      </c>
      <c r="D413" s="9" t="s">
        <v>2749</v>
      </c>
      <c r="E413" s="53" t="s">
        <v>2664</v>
      </c>
      <c r="F413" s="53" t="s">
        <v>3202</v>
      </c>
      <c r="G413" s="53" t="s">
        <v>2668</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5">
      <c r="A414" s="74" t="str">
        <f t="shared" si="104"/>
        <v>Industry</v>
      </c>
      <c r="B414" s="74" t="str">
        <f t="shared" si="104"/>
        <v>Industry Energy Efficiency Standards</v>
      </c>
      <c r="C414" s="74" t="str">
        <f t="shared" si="104"/>
        <v>Percentage Improvement in Eqpt Efficiency Standards above BAU</v>
      </c>
      <c r="D414" s="9" t="s">
        <v>2749</v>
      </c>
      <c r="E414" s="53" t="s">
        <v>2665</v>
      </c>
      <c r="F414" s="53" t="s">
        <v>3202</v>
      </c>
      <c r="G414" s="53" t="s">
        <v>2669</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5">
      <c r="A415" s="74" t="str">
        <f t="shared" si="104"/>
        <v>Industry</v>
      </c>
      <c r="B415" s="74" t="str">
        <f t="shared" si="104"/>
        <v>Industry Energy Efficiency Standards</v>
      </c>
      <c r="C415" s="74" t="str">
        <f t="shared" si="104"/>
        <v>Percentage Improvement in Eqpt Efficiency Standards above BAU</v>
      </c>
      <c r="D415" s="9" t="s">
        <v>2749</v>
      </c>
      <c r="E415" s="53" t="s">
        <v>2666</v>
      </c>
      <c r="F415" s="53" t="s">
        <v>3202</v>
      </c>
      <c r="G415" s="53" t="s">
        <v>2672</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5">
      <c r="A416" s="74" t="str">
        <f t="shared" si="104"/>
        <v>Industry</v>
      </c>
      <c r="B416" s="74" t="str">
        <f t="shared" si="104"/>
        <v>Industry Energy Efficiency Standards</v>
      </c>
      <c r="C416" s="74" t="str">
        <f t="shared" si="104"/>
        <v>Percentage Improvement in Eqpt Efficiency Standards above BAU</v>
      </c>
      <c r="D416" s="9" t="s">
        <v>2749</v>
      </c>
      <c r="E416" s="53" t="s">
        <v>3121</v>
      </c>
      <c r="F416" s="53" t="s">
        <v>3202</v>
      </c>
      <c r="G416" s="53" t="s">
        <v>3124</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5">
      <c r="A417" s="74" t="str">
        <f t="shared" si="104"/>
        <v>Industry</v>
      </c>
      <c r="B417" s="74" t="str">
        <f t="shared" si="104"/>
        <v>Industry Energy Efficiency Standards</v>
      </c>
      <c r="C417" s="74" t="str">
        <f t="shared" si="104"/>
        <v>Percentage Improvement in Eqpt Efficiency Standards above BAU</v>
      </c>
      <c r="D417" s="9" t="s">
        <v>2749</v>
      </c>
      <c r="E417" s="53" t="s">
        <v>3122</v>
      </c>
      <c r="F417" s="53" t="s">
        <v>3202</v>
      </c>
      <c r="G417" s="53" t="s">
        <v>3126</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5">
      <c r="A418" s="74" t="str">
        <f t="shared" si="104"/>
        <v>Industry</v>
      </c>
      <c r="B418" s="74" t="str">
        <f t="shared" si="104"/>
        <v>Industry Energy Efficiency Standards</v>
      </c>
      <c r="C418" s="74" t="str">
        <f t="shared" si="104"/>
        <v>Percentage Improvement in Eqpt Efficiency Standards above BAU</v>
      </c>
      <c r="D418" s="9" t="s">
        <v>2749</v>
      </c>
      <c r="E418" s="53" t="s">
        <v>3123</v>
      </c>
      <c r="F418" s="53" t="s">
        <v>3202</v>
      </c>
      <c r="G418" s="53" t="s">
        <v>3127</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5">
      <c r="A419" s="74" t="str">
        <f t="shared" si="104"/>
        <v>Industry</v>
      </c>
      <c r="B419" s="74" t="str">
        <f t="shared" si="104"/>
        <v>Industry Energy Efficiency Standards</v>
      </c>
      <c r="C419" s="74" t="str">
        <f t="shared" si="104"/>
        <v>Percentage Improvement in Eqpt Efficiency Standards above BAU</v>
      </c>
      <c r="D419" s="9" t="s">
        <v>2749</v>
      </c>
      <c r="E419" s="53" t="s">
        <v>3120</v>
      </c>
      <c r="F419" s="53" t="s">
        <v>3202</v>
      </c>
      <c r="G419" s="53" t="s">
        <v>3125</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5">
      <c r="A420" s="74" t="str">
        <f t="shared" si="104"/>
        <v>Industry</v>
      </c>
      <c r="B420" s="74" t="str">
        <f t="shared" si="104"/>
        <v>Industry Energy Efficiency Standards</v>
      </c>
      <c r="C420" s="74" t="str">
        <f t="shared" si="104"/>
        <v>Percentage Improvement in Eqpt Efficiency Standards above BAU</v>
      </c>
      <c r="D420" s="9" t="s">
        <v>145</v>
      </c>
      <c r="E420" s="53" t="s">
        <v>2661</v>
      </c>
      <c r="F420" s="9" t="s">
        <v>2748</v>
      </c>
      <c r="G420" s="53" t="s">
        <v>2667</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5">
      <c r="A421" s="74" t="str">
        <f t="shared" si="104"/>
        <v>Industry</v>
      </c>
      <c r="B421" s="74" t="str">
        <f t="shared" si="104"/>
        <v>Industry Energy Efficiency Standards</v>
      </c>
      <c r="C421" s="74" t="str">
        <f t="shared" si="104"/>
        <v>Percentage Improvement in Eqpt Efficiency Standards above BAU</v>
      </c>
      <c r="D421" s="9" t="s">
        <v>145</v>
      </c>
      <c r="E421" s="53" t="s">
        <v>2662</v>
      </c>
      <c r="F421" s="9" t="s">
        <v>2748</v>
      </c>
      <c r="G421" s="53" t="s">
        <v>2670</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5">
      <c r="A422" s="74" t="str">
        <f t="shared" si="104"/>
        <v>Industry</v>
      </c>
      <c r="B422" s="74" t="str">
        <f t="shared" si="104"/>
        <v>Industry Energy Efficiency Standards</v>
      </c>
      <c r="C422" s="74" t="str">
        <f t="shared" si="104"/>
        <v>Percentage Improvement in Eqpt Efficiency Standards above BAU</v>
      </c>
      <c r="D422" s="9" t="s">
        <v>145</v>
      </c>
      <c r="E422" s="53" t="s">
        <v>2663</v>
      </c>
      <c r="F422" s="9" t="s">
        <v>2748</v>
      </c>
      <c r="G422" s="53" t="s">
        <v>2671</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5">
      <c r="A423" s="74" t="str">
        <f t="shared" si="104"/>
        <v>Industry</v>
      </c>
      <c r="B423" s="74" t="str">
        <f t="shared" si="104"/>
        <v>Industry Energy Efficiency Standards</v>
      </c>
      <c r="C423" s="74" t="str">
        <f t="shared" si="104"/>
        <v>Percentage Improvement in Eqpt Efficiency Standards above BAU</v>
      </c>
      <c r="D423" s="9" t="s">
        <v>145</v>
      </c>
      <c r="E423" s="53" t="s">
        <v>2664</v>
      </c>
      <c r="F423" s="9" t="s">
        <v>2748</v>
      </c>
      <c r="G423" s="53" t="s">
        <v>2668</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5">
      <c r="A424" s="74" t="str">
        <f t="shared" si="104"/>
        <v>Industry</v>
      </c>
      <c r="B424" s="74" t="str">
        <f t="shared" si="104"/>
        <v>Industry Energy Efficiency Standards</v>
      </c>
      <c r="C424" s="74" t="str">
        <f t="shared" si="104"/>
        <v>Percentage Improvement in Eqpt Efficiency Standards above BAU</v>
      </c>
      <c r="D424" s="9" t="s">
        <v>145</v>
      </c>
      <c r="E424" s="53" t="s">
        <v>2665</v>
      </c>
      <c r="F424" s="9" t="s">
        <v>2748</v>
      </c>
      <c r="G424" s="53" t="s">
        <v>2669</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5">
      <c r="A425" s="74" t="str">
        <f t="shared" si="104"/>
        <v>Industry</v>
      </c>
      <c r="B425" s="74" t="str">
        <f t="shared" si="104"/>
        <v>Industry Energy Efficiency Standards</v>
      </c>
      <c r="C425" s="74" t="str">
        <f t="shared" si="104"/>
        <v>Percentage Improvement in Eqpt Efficiency Standards above BAU</v>
      </c>
      <c r="D425" s="9" t="s">
        <v>145</v>
      </c>
      <c r="E425" s="53" t="s">
        <v>2666</v>
      </c>
      <c r="F425" s="9" t="s">
        <v>2748</v>
      </c>
      <c r="G425" s="53" t="s">
        <v>2672</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5">
      <c r="A426" s="74" t="str">
        <f t="shared" si="104"/>
        <v>Industry</v>
      </c>
      <c r="B426" s="74" t="str">
        <f t="shared" si="104"/>
        <v>Industry Energy Efficiency Standards</v>
      </c>
      <c r="C426" s="74" t="str">
        <f t="shared" si="104"/>
        <v>Percentage Improvement in Eqpt Efficiency Standards above BAU</v>
      </c>
      <c r="D426" s="9" t="s">
        <v>145</v>
      </c>
      <c r="E426" s="53" t="s">
        <v>3121</v>
      </c>
      <c r="F426" s="9" t="s">
        <v>2748</v>
      </c>
      <c r="G426" s="53" t="s">
        <v>3124</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5">
      <c r="A427" s="74" t="str">
        <f t="shared" si="104"/>
        <v>Industry</v>
      </c>
      <c r="B427" s="74" t="str">
        <f t="shared" si="104"/>
        <v>Industry Energy Efficiency Standards</v>
      </c>
      <c r="C427" s="74" t="str">
        <f t="shared" si="104"/>
        <v>Percentage Improvement in Eqpt Efficiency Standards above BAU</v>
      </c>
      <c r="D427" s="9" t="s">
        <v>145</v>
      </c>
      <c r="E427" s="53" t="s">
        <v>3122</v>
      </c>
      <c r="F427" s="9" t="s">
        <v>2748</v>
      </c>
      <c r="G427" s="53" t="s">
        <v>3126</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5">
      <c r="A428" s="74" t="str">
        <f t="shared" si="104"/>
        <v>Industry</v>
      </c>
      <c r="B428" s="74" t="str">
        <f t="shared" si="104"/>
        <v>Industry Energy Efficiency Standards</v>
      </c>
      <c r="C428" s="74" t="str">
        <f t="shared" si="104"/>
        <v>Percentage Improvement in Eqpt Efficiency Standards above BAU</v>
      </c>
      <c r="D428" s="9" t="s">
        <v>145</v>
      </c>
      <c r="E428" s="53" t="s">
        <v>3123</v>
      </c>
      <c r="F428" s="9" t="s">
        <v>2748</v>
      </c>
      <c r="G428" s="53" t="s">
        <v>3127</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5">
      <c r="A429" s="74" t="str">
        <f t="shared" si="104"/>
        <v>Industry</v>
      </c>
      <c r="B429" s="74" t="str">
        <f t="shared" si="104"/>
        <v>Industry Energy Efficiency Standards</v>
      </c>
      <c r="C429" s="74" t="str">
        <f t="shared" si="104"/>
        <v>Percentage Improvement in Eqpt Efficiency Standards above BAU</v>
      </c>
      <c r="D429" s="9" t="s">
        <v>145</v>
      </c>
      <c r="E429" s="53" t="s">
        <v>3120</v>
      </c>
      <c r="F429" s="9" t="s">
        <v>2748</v>
      </c>
      <c r="G429" s="53" t="s">
        <v>3125</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5">
      <c r="A430" s="74" t="str">
        <f t="shared" si="104"/>
        <v>Industry</v>
      </c>
      <c r="B430" s="74" t="str">
        <f t="shared" si="104"/>
        <v>Industry Energy Efficiency Standards</v>
      </c>
      <c r="C430" s="74" t="str">
        <f t="shared" si="104"/>
        <v>Percentage Improvement in Eqpt Efficiency Standards above BAU</v>
      </c>
      <c r="D430" s="9" t="s">
        <v>146</v>
      </c>
      <c r="E430" s="53" t="s">
        <v>2661</v>
      </c>
      <c r="F430" s="9" t="s">
        <v>148</v>
      </c>
      <c r="G430" s="53" t="s">
        <v>2667</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5">
      <c r="A431" s="74" t="str">
        <f t="shared" si="104"/>
        <v>Industry</v>
      </c>
      <c r="B431" s="74" t="str">
        <f t="shared" si="104"/>
        <v>Industry Energy Efficiency Standards</v>
      </c>
      <c r="C431" s="74" t="str">
        <f t="shared" si="104"/>
        <v>Percentage Improvement in Eqpt Efficiency Standards above BAU</v>
      </c>
      <c r="D431" s="9" t="s">
        <v>146</v>
      </c>
      <c r="E431" s="53" t="s">
        <v>2662</v>
      </c>
      <c r="F431" s="9" t="s">
        <v>148</v>
      </c>
      <c r="G431" s="53" t="s">
        <v>2670</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5">
      <c r="A432" s="74" t="str">
        <f t="shared" si="104"/>
        <v>Industry</v>
      </c>
      <c r="B432" s="74" t="str">
        <f t="shared" si="104"/>
        <v>Industry Energy Efficiency Standards</v>
      </c>
      <c r="C432" s="74" t="str">
        <f t="shared" si="104"/>
        <v>Percentage Improvement in Eqpt Efficiency Standards above BAU</v>
      </c>
      <c r="D432" s="9" t="s">
        <v>146</v>
      </c>
      <c r="E432" s="53" t="s">
        <v>2663</v>
      </c>
      <c r="F432" s="9" t="s">
        <v>148</v>
      </c>
      <c r="G432" s="53" t="s">
        <v>2671</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5">
      <c r="A433" s="74" t="str">
        <f t="shared" si="104"/>
        <v>Industry</v>
      </c>
      <c r="B433" s="74" t="str">
        <f t="shared" si="104"/>
        <v>Industry Energy Efficiency Standards</v>
      </c>
      <c r="C433" s="74" t="str">
        <f t="shared" si="104"/>
        <v>Percentage Improvement in Eqpt Efficiency Standards above BAU</v>
      </c>
      <c r="D433" s="9" t="s">
        <v>146</v>
      </c>
      <c r="E433" s="53" t="s">
        <v>2664</v>
      </c>
      <c r="F433" s="9" t="s">
        <v>148</v>
      </c>
      <c r="G433" s="53" t="s">
        <v>2668</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5">
      <c r="A434" s="74" t="str">
        <f t="shared" si="104"/>
        <v>Industry</v>
      </c>
      <c r="B434" s="74" t="str">
        <f t="shared" si="104"/>
        <v>Industry Energy Efficiency Standards</v>
      </c>
      <c r="C434" s="74" t="str">
        <f t="shared" si="104"/>
        <v>Percentage Improvement in Eqpt Efficiency Standards above BAU</v>
      </c>
      <c r="D434" s="9" t="s">
        <v>146</v>
      </c>
      <c r="E434" s="53" t="s">
        <v>2665</v>
      </c>
      <c r="F434" s="9" t="s">
        <v>148</v>
      </c>
      <c r="G434" s="53" t="s">
        <v>2669</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5">
      <c r="A435" s="74" t="str">
        <f t="shared" si="104"/>
        <v>Industry</v>
      </c>
      <c r="B435" s="74" t="str">
        <f t="shared" si="104"/>
        <v>Industry Energy Efficiency Standards</v>
      </c>
      <c r="C435" s="74" t="str">
        <f t="shared" si="104"/>
        <v>Percentage Improvement in Eqpt Efficiency Standards above BAU</v>
      </c>
      <c r="D435" s="9" t="s">
        <v>146</v>
      </c>
      <c r="E435" s="53" t="s">
        <v>2666</v>
      </c>
      <c r="F435" s="9" t="s">
        <v>148</v>
      </c>
      <c r="G435" s="53" t="s">
        <v>2672</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5">
      <c r="A436" s="74" t="str">
        <f t="shared" si="104"/>
        <v>Industry</v>
      </c>
      <c r="B436" s="74" t="str">
        <f t="shared" si="104"/>
        <v>Industry Energy Efficiency Standards</v>
      </c>
      <c r="C436" s="74" t="str">
        <f t="shared" si="104"/>
        <v>Percentage Improvement in Eqpt Efficiency Standards above BAU</v>
      </c>
      <c r="D436" s="9" t="s">
        <v>146</v>
      </c>
      <c r="E436" s="53" t="s">
        <v>3121</v>
      </c>
      <c r="F436" s="9" t="s">
        <v>148</v>
      </c>
      <c r="G436" s="53" t="s">
        <v>3124</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5">
      <c r="A437" s="74" t="str">
        <f t="shared" si="104"/>
        <v>Industry</v>
      </c>
      <c r="B437" s="74" t="str">
        <f t="shared" si="104"/>
        <v>Industry Energy Efficiency Standards</v>
      </c>
      <c r="C437" s="74" t="str">
        <f t="shared" si="104"/>
        <v>Percentage Improvement in Eqpt Efficiency Standards above BAU</v>
      </c>
      <c r="D437" s="9" t="s">
        <v>146</v>
      </c>
      <c r="E437" s="53" t="s">
        <v>3122</v>
      </c>
      <c r="F437" s="9" t="s">
        <v>148</v>
      </c>
      <c r="G437" s="53" t="s">
        <v>3126</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5">
      <c r="A438" s="74" t="str">
        <f t="shared" si="104"/>
        <v>Industry</v>
      </c>
      <c r="B438" s="74" t="str">
        <f t="shared" si="104"/>
        <v>Industry Energy Efficiency Standards</v>
      </c>
      <c r="C438" s="74" t="str">
        <f t="shared" si="104"/>
        <v>Percentage Improvement in Eqpt Efficiency Standards above BAU</v>
      </c>
      <c r="D438" s="9" t="s">
        <v>146</v>
      </c>
      <c r="E438" s="53" t="s">
        <v>3123</v>
      </c>
      <c r="F438" s="9" t="s">
        <v>148</v>
      </c>
      <c r="G438" s="53" t="s">
        <v>3127</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5">
      <c r="A439" s="74" t="str">
        <f t="shared" si="104"/>
        <v>Industry</v>
      </c>
      <c r="B439" s="74" t="str">
        <f t="shared" si="104"/>
        <v>Industry Energy Efficiency Standards</v>
      </c>
      <c r="C439" s="74" t="str">
        <f t="shared" si="104"/>
        <v>Percentage Improvement in Eqpt Efficiency Standards above BAU</v>
      </c>
      <c r="D439" s="9" t="s">
        <v>146</v>
      </c>
      <c r="E439" s="53" t="s">
        <v>3120</v>
      </c>
      <c r="F439" s="9" t="s">
        <v>148</v>
      </c>
      <c r="G439" s="53" t="s">
        <v>3125</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5">
      <c r="A440" s="74" t="str">
        <f t="shared" si="104"/>
        <v>Industry</v>
      </c>
      <c r="B440" s="74" t="str">
        <f t="shared" si="104"/>
        <v>Industry Energy Efficiency Standards</v>
      </c>
      <c r="C440" s="74" t="str">
        <f t="shared" si="104"/>
        <v>Percentage Improvement in Eqpt Efficiency Standards above BAU</v>
      </c>
      <c r="D440" s="9" t="s">
        <v>147</v>
      </c>
      <c r="E440" s="53" t="s">
        <v>2661</v>
      </c>
      <c r="F440" s="9" t="s">
        <v>149</v>
      </c>
      <c r="G440" s="53" t="s">
        <v>2667</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5">
      <c r="A441" s="74" t="str">
        <f t="shared" si="104"/>
        <v>Industry</v>
      </c>
      <c r="B441" s="74" t="str">
        <f t="shared" si="104"/>
        <v>Industry Energy Efficiency Standards</v>
      </c>
      <c r="C441" s="74" t="str">
        <f t="shared" si="104"/>
        <v>Percentage Improvement in Eqpt Efficiency Standards above BAU</v>
      </c>
      <c r="D441" s="9" t="s">
        <v>147</v>
      </c>
      <c r="E441" s="53" t="s">
        <v>2662</v>
      </c>
      <c r="F441" s="9" t="s">
        <v>149</v>
      </c>
      <c r="G441" s="53" t="s">
        <v>2670</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5">
      <c r="A442" s="74" t="str">
        <f t="shared" si="104"/>
        <v>Industry</v>
      </c>
      <c r="B442" s="74" t="str">
        <f t="shared" si="104"/>
        <v>Industry Energy Efficiency Standards</v>
      </c>
      <c r="C442" s="74" t="str">
        <f t="shared" si="104"/>
        <v>Percentage Improvement in Eqpt Efficiency Standards above BAU</v>
      </c>
      <c r="D442" s="9" t="s">
        <v>147</v>
      </c>
      <c r="E442" s="53" t="s">
        <v>2663</v>
      </c>
      <c r="F442" s="9" t="s">
        <v>149</v>
      </c>
      <c r="G442" s="53" t="s">
        <v>2671</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5">
      <c r="A443" s="74" t="str">
        <f t="shared" si="104"/>
        <v>Industry</v>
      </c>
      <c r="B443" s="74" t="str">
        <f t="shared" si="104"/>
        <v>Industry Energy Efficiency Standards</v>
      </c>
      <c r="C443" s="74" t="str">
        <f t="shared" si="104"/>
        <v>Percentage Improvement in Eqpt Efficiency Standards above BAU</v>
      </c>
      <c r="D443" s="9" t="s">
        <v>147</v>
      </c>
      <c r="E443" s="53" t="s">
        <v>2664</v>
      </c>
      <c r="F443" s="9" t="s">
        <v>149</v>
      </c>
      <c r="G443" s="53" t="s">
        <v>2668</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5">
      <c r="A444" s="74" t="str">
        <f t="shared" si="104"/>
        <v>Industry</v>
      </c>
      <c r="B444" s="74" t="str">
        <f t="shared" si="104"/>
        <v>Industry Energy Efficiency Standards</v>
      </c>
      <c r="C444" s="74" t="str">
        <f t="shared" si="104"/>
        <v>Percentage Improvement in Eqpt Efficiency Standards above BAU</v>
      </c>
      <c r="D444" s="9" t="s">
        <v>147</v>
      </c>
      <c r="E444" s="53" t="s">
        <v>2665</v>
      </c>
      <c r="F444" s="9" t="s">
        <v>149</v>
      </c>
      <c r="G444" s="53" t="s">
        <v>2669</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5">
      <c r="A445" s="74" t="str">
        <f t="shared" si="104"/>
        <v>Industry</v>
      </c>
      <c r="B445" s="74" t="str">
        <f t="shared" si="104"/>
        <v>Industry Energy Efficiency Standards</v>
      </c>
      <c r="C445" s="74" t="str">
        <f t="shared" si="104"/>
        <v>Percentage Improvement in Eqpt Efficiency Standards above BAU</v>
      </c>
      <c r="D445" s="9" t="s">
        <v>147</v>
      </c>
      <c r="E445" s="53" t="s">
        <v>2666</v>
      </c>
      <c r="F445" s="9" t="s">
        <v>149</v>
      </c>
      <c r="G445" s="53" t="s">
        <v>2672</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5">
      <c r="A446" s="74" t="str">
        <f t="shared" si="104"/>
        <v>Industry</v>
      </c>
      <c r="B446" s="74" t="str">
        <f t="shared" si="104"/>
        <v>Industry Energy Efficiency Standards</v>
      </c>
      <c r="C446" s="74" t="str">
        <f t="shared" si="104"/>
        <v>Percentage Improvement in Eqpt Efficiency Standards above BAU</v>
      </c>
      <c r="D446" s="9" t="s">
        <v>147</v>
      </c>
      <c r="E446" s="53" t="s">
        <v>3121</v>
      </c>
      <c r="F446" s="9" t="s">
        <v>149</v>
      </c>
      <c r="G446" s="53" t="s">
        <v>3124</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5">
      <c r="A447" s="74" t="str">
        <f t="shared" si="104"/>
        <v>Industry</v>
      </c>
      <c r="B447" s="74" t="str">
        <f t="shared" si="104"/>
        <v>Industry Energy Efficiency Standards</v>
      </c>
      <c r="C447" s="74" t="str">
        <f t="shared" si="104"/>
        <v>Percentage Improvement in Eqpt Efficiency Standards above BAU</v>
      </c>
      <c r="D447" s="9" t="s">
        <v>147</v>
      </c>
      <c r="E447" s="53" t="s">
        <v>3122</v>
      </c>
      <c r="F447" s="9" t="s">
        <v>149</v>
      </c>
      <c r="G447" s="53" t="s">
        <v>3126</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5">
      <c r="A448" s="74" t="str">
        <f t="shared" si="104"/>
        <v>Industry</v>
      </c>
      <c r="B448" s="74" t="str">
        <f t="shared" si="104"/>
        <v>Industry Energy Efficiency Standards</v>
      </c>
      <c r="C448" s="74" t="str">
        <f t="shared" si="104"/>
        <v>Percentage Improvement in Eqpt Efficiency Standards above BAU</v>
      </c>
      <c r="D448" s="9" t="s">
        <v>147</v>
      </c>
      <c r="E448" s="53" t="s">
        <v>3123</v>
      </c>
      <c r="F448" s="9" t="s">
        <v>149</v>
      </c>
      <c r="G448" s="53" t="s">
        <v>3127</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5">
      <c r="A449" s="74" t="str">
        <f t="shared" si="104"/>
        <v>Industry</v>
      </c>
      <c r="B449" s="74" t="str">
        <f t="shared" si="104"/>
        <v>Industry Energy Efficiency Standards</v>
      </c>
      <c r="C449" s="74" t="str">
        <f t="shared" si="104"/>
        <v>Percentage Improvement in Eqpt Efficiency Standards above BAU</v>
      </c>
      <c r="D449" s="9" t="s">
        <v>147</v>
      </c>
      <c r="E449" s="53" t="s">
        <v>3120</v>
      </c>
      <c r="F449" s="9" t="s">
        <v>149</v>
      </c>
      <c r="G449" s="53" t="s">
        <v>3125</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2408</v>
      </c>
      <c r="L450" s="59">
        <v>0</v>
      </c>
      <c r="M450" s="60">
        <v>1</v>
      </c>
      <c r="N450" s="60">
        <v>0.01</v>
      </c>
      <c r="O450" s="53" t="s">
        <v>36</v>
      </c>
      <c r="P450" s="53" t="s">
        <v>2465</v>
      </c>
      <c r="Q450" s="53" t="s">
        <v>250</v>
      </c>
      <c r="R450" s="9" t="s">
        <v>251</v>
      </c>
      <c r="S450" s="434" t="s">
        <v>172</v>
      </c>
      <c r="T450" s="55"/>
    </row>
    <row r="451" spans="1:20" ht="30">
      <c r="A451" s="343" t="s">
        <v>9</v>
      </c>
      <c r="B451" s="343" t="s">
        <v>3094</v>
      </c>
      <c r="C451" s="343" t="s">
        <v>2660</v>
      </c>
      <c r="D451" s="53" t="s">
        <v>141</v>
      </c>
      <c r="E451" s="53" t="s">
        <v>2661</v>
      </c>
      <c r="F451" s="9" t="s">
        <v>2675</v>
      </c>
      <c r="G451" s="53" t="s">
        <v>2667</v>
      </c>
      <c r="H451" s="54">
        <v>381</v>
      </c>
      <c r="I451" s="53" t="s">
        <v>47</v>
      </c>
      <c r="J451" s="343" t="s">
        <v>3094</v>
      </c>
      <c r="K451" s="76" t="s">
        <v>2674</v>
      </c>
      <c r="L451" s="59">
        <v>0</v>
      </c>
      <c r="M451" s="59">
        <v>1</v>
      </c>
      <c r="N451" s="60">
        <v>0.01</v>
      </c>
      <c r="O451" s="53" t="s">
        <v>2673</v>
      </c>
      <c r="Q451" s="53" t="s">
        <v>252</v>
      </c>
      <c r="R451" s="9" t="s">
        <v>3117</v>
      </c>
      <c r="S451" s="434"/>
      <c r="T451" s="53"/>
    </row>
    <row r="452" spans="1:20" ht="135">
      <c r="A452" s="74" t="str">
        <f t="shared" ref="A452:C483" si="109">A$451</f>
        <v>Industry</v>
      </c>
      <c r="B452" s="74" t="str">
        <f t="shared" si="109"/>
        <v>Electrification + Hydrogen</v>
      </c>
      <c r="C452" s="74" t="str">
        <f t="shared" si="109"/>
        <v>Fraction of Industrial Fuel Use Shifted to Other Fuels</v>
      </c>
      <c r="D452" s="53" t="s">
        <v>141</v>
      </c>
      <c r="E452" s="53" t="s">
        <v>2662</v>
      </c>
      <c r="F452" s="9" t="s">
        <v>2675</v>
      </c>
      <c r="G452" s="53" t="s">
        <v>2670</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3453</v>
      </c>
      <c r="Q452" s="74" t="str">
        <f t="shared" ref="Q452:R526" si="111">Q$451</f>
        <v>industry-ag-main.html#fuel-switching</v>
      </c>
      <c r="R452" s="74" t="str">
        <f t="shared" si="111"/>
        <v>industry-elec-and-hydrogen.html</v>
      </c>
      <c r="S452" s="434"/>
      <c r="T452" s="53"/>
    </row>
    <row r="453" spans="1:20" ht="135">
      <c r="A453" s="74" t="str">
        <f>A$451</f>
        <v>Industry</v>
      </c>
      <c r="B453" s="74" t="str">
        <f t="shared" si="109"/>
        <v>Electrification + Hydrogen</v>
      </c>
      <c r="C453" s="74" t="str">
        <f t="shared" si="109"/>
        <v>Fraction of Industrial Fuel Use Shifted to Other Fuels</v>
      </c>
      <c r="D453" s="53" t="s">
        <v>141</v>
      </c>
      <c r="E453" s="53" t="s">
        <v>2663</v>
      </c>
      <c r="F453" s="9" t="s">
        <v>2675</v>
      </c>
      <c r="G453" s="53" t="s">
        <v>2671</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3454</v>
      </c>
      <c r="Q453" s="74" t="str">
        <f t="shared" si="111"/>
        <v>industry-ag-main.html#fuel-switching</v>
      </c>
      <c r="R453" s="74" t="str">
        <f t="shared" si="111"/>
        <v>industry-elec-and-hydrogen.html</v>
      </c>
      <c r="S453" s="434"/>
      <c r="T453" s="53"/>
    </row>
    <row r="454" spans="1:20" ht="135">
      <c r="A454" s="74" t="str">
        <f t="shared" ref="A454:C485" si="112">A$451</f>
        <v>Industry</v>
      </c>
      <c r="B454" s="74" t="str">
        <f t="shared" si="109"/>
        <v>Electrification + Hydrogen</v>
      </c>
      <c r="C454" s="74" t="str">
        <f t="shared" si="109"/>
        <v>Fraction of Industrial Fuel Use Shifted to Other Fuels</v>
      </c>
      <c r="D454" s="53" t="s">
        <v>141</v>
      </c>
      <c r="E454" s="53" t="s">
        <v>2664</v>
      </c>
      <c r="F454" s="9" t="s">
        <v>2675</v>
      </c>
      <c r="G454" s="53" t="s">
        <v>2668</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3455</v>
      </c>
      <c r="Q454" s="74" t="str">
        <f t="shared" si="111"/>
        <v>industry-ag-main.html#fuel-switching</v>
      </c>
      <c r="R454" s="74" t="str">
        <f t="shared" si="111"/>
        <v>industry-elec-and-hydrogen.html</v>
      </c>
      <c r="S454" s="434"/>
      <c r="T454" s="53"/>
    </row>
    <row r="455" spans="1:20" ht="135">
      <c r="A455" s="74" t="str">
        <f t="shared" si="112"/>
        <v>Industry</v>
      </c>
      <c r="B455" s="74" t="str">
        <f t="shared" si="109"/>
        <v>Electrification + Hydrogen</v>
      </c>
      <c r="C455" s="74" t="str">
        <f t="shared" si="109"/>
        <v>Fraction of Industrial Fuel Use Shifted to Other Fuels</v>
      </c>
      <c r="D455" s="53" t="s">
        <v>141</v>
      </c>
      <c r="E455" s="53" t="s">
        <v>2665</v>
      </c>
      <c r="F455" s="9" t="s">
        <v>2675</v>
      </c>
      <c r="G455" s="53" t="s">
        <v>2669</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3456</v>
      </c>
      <c r="Q455" s="74" t="str">
        <f t="shared" si="111"/>
        <v>industry-ag-main.html#fuel-switching</v>
      </c>
      <c r="R455" s="74" t="str">
        <f t="shared" si="111"/>
        <v>industry-elec-and-hydrogen.html</v>
      </c>
      <c r="S455" s="434"/>
      <c r="T455" s="53"/>
    </row>
    <row r="456" spans="1:20" ht="30">
      <c r="A456" s="74" t="str">
        <f t="shared" si="112"/>
        <v>Industry</v>
      </c>
      <c r="B456" s="74" t="str">
        <f t="shared" si="109"/>
        <v>Electrification + Hydrogen</v>
      </c>
      <c r="C456" s="74" t="str">
        <f t="shared" si="109"/>
        <v>Fraction of Industrial Fuel Use Shifted to Other Fuels</v>
      </c>
      <c r="D456" s="53" t="s">
        <v>141</v>
      </c>
      <c r="E456" s="53" t="s">
        <v>2666</v>
      </c>
      <c r="F456" s="9" t="s">
        <v>2675</v>
      </c>
      <c r="G456" s="53" t="s">
        <v>2672</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30">
      <c r="A457" s="74" t="str">
        <f t="shared" si="112"/>
        <v>Industry</v>
      </c>
      <c r="B457" s="74" t="str">
        <f t="shared" si="109"/>
        <v>Electrification + Hydrogen</v>
      </c>
      <c r="C457" s="74" t="str">
        <f t="shared" si="109"/>
        <v>Fraction of Industrial Fuel Use Shifted to Other Fuels</v>
      </c>
      <c r="D457" s="53" t="s">
        <v>141</v>
      </c>
      <c r="E457" s="53" t="s">
        <v>3121</v>
      </c>
      <c r="F457" s="9" t="s">
        <v>2675</v>
      </c>
      <c r="G457" s="53" t="s">
        <v>3124</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35">
      <c r="A458" s="74" t="str">
        <f t="shared" si="112"/>
        <v>Industry</v>
      </c>
      <c r="B458" s="74" t="str">
        <f t="shared" si="109"/>
        <v>Electrification + Hydrogen</v>
      </c>
      <c r="C458" s="74" t="str">
        <f t="shared" si="109"/>
        <v>Fraction of Industrial Fuel Use Shifted to Other Fuels</v>
      </c>
      <c r="D458" s="53" t="s">
        <v>141</v>
      </c>
      <c r="E458" s="53" t="s">
        <v>3122</v>
      </c>
      <c r="F458" s="9" t="s">
        <v>2675</v>
      </c>
      <c r="G458" s="53" t="s">
        <v>3126</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3457</v>
      </c>
      <c r="Q458" s="74" t="str">
        <f t="shared" si="111"/>
        <v>industry-ag-main.html#fuel-switching</v>
      </c>
      <c r="R458" s="74" t="str">
        <f t="shared" si="111"/>
        <v>industry-elec-and-hydrogen.html</v>
      </c>
      <c r="S458" s="434"/>
      <c r="T458" s="53"/>
    </row>
    <row r="459" spans="1:20" ht="135">
      <c r="A459" s="74" t="str">
        <f t="shared" si="112"/>
        <v>Industry</v>
      </c>
      <c r="B459" s="74" t="str">
        <f t="shared" si="109"/>
        <v>Electrification + Hydrogen</v>
      </c>
      <c r="C459" s="74" t="str">
        <f t="shared" si="109"/>
        <v>Fraction of Industrial Fuel Use Shifted to Other Fuels</v>
      </c>
      <c r="D459" s="53" t="s">
        <v>141</v>
      </c>
      <c r="E459" s="53" t="s">
        <v>3123</v>
      </c>
      <c r="F459" s="9" t="s">
        <v>2675</v>
      </c>
      <c r="G459" s="53" t="s">
        <v>3127</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3458</v>
      </c>
      <c r="Q459" s="74" t="str">
        <f t="shared" si="111"/>
        <v>industry-ag-main.html#fuel-switching</v>
      </c>
      <c r="R459" s="74" t="str">
        <f t="shared" si="111"/>
        <v>industry-elec-and-hydrogen.html</v>
      </c>
      <c r="S459" s="434"/>
      <c r="T459" s="53"/>
    </row>
    <row r="460" spans="1:20" ht="30">
      <c r="A460" s="74" t="str">
        <f t="shared" si="112"/>
        <v>Industry</v>
      </c>
      <c r="B460" s="74" t="str">
        <f t="shared" si="109"/>
        <v>Electrification + Hydrogen</v>
      </c>
      <c r="C460" s="74" t="str">
        <f t="shared" si="109"/>
        <v>Fraction of Industrial Fuel Use Shifted to Other Fuels</v>
      </c>
      <c r="D460" s="53" t="s">
        <v>141</v>
      </c>
      <c r="E460" s="53" t="s">
        <v>3120</v>
      </c>
      <c r="F460" s="9" t="s">
        <v>2675</v>
      </c>
      <c r="G460" s="53" t="s">
        <v>3125</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30">
      <c r="A461" s="74" t="str">
        <f t="shared" si="112"/>
        <v>Industry</v>
      </c>
      <c r="B461" s="74" t="str">
        <f t="shared" si="109"/>
        <v>Electrification + Hydrogen</v>
      </c>
      <c r="C461" s="74" t="str">
        <f t="shared" si="109"/>
        <v>Fraction of Industrial Fuel Use Shifted to Other Fuels</v>
      </c>
      <c r="D461" s="9" t="s">
        <v>142</v>
      </c>
      <c r="E461" s="53" t="s">
        <v>2661</v>
      </c>
      <c r="F461" s="9" t="s">
        <v>2676</v>
      </c>
      <c r="G461" s="53" t="s">
        <v>2667</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35">
      <c r="A462" s="74" t="str">
        <f t="shared" si="112"/>
        <v>Industry</v>
      </c>
      <c r="B462" s="74" t="str">
        <f t="shared" si="109"/>
        <v>Electrification + Hydrogen</v>
      </c>
      <c r="C462" s="74" t="str">
        <f t="shared" si="109"/>
        <v>Fraction of Industrial Fuel Use Shifted to Other Fuels</v>
      </c>
      <c r="D462" s="9" t="s">
        <v>142</v>
      </c>
      <c r="E462" s="53" t="s">
        <v>2662</v>
      </c>
      <c r="F462" s="9" t="s">
        <v>2676</v>
      </c>
      <c r="G462" s="53" t="s">
        <v>2670</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3459</v>
      </c>
      <c r="Q462" s="74" t="str">
        <f t="shared" si="111"/>
        <v>industry-ag-main.html#fuel-switching</v>
      </c>
      <c r="R462" s="74" t="str">
        <f t="shared" si="111"/>
        <v>industry-elec-and-hydrogen.html</v>
      </c>
      <c r="S462" s="434"/>
      <c r="T462" s="53"/>
    </row>
    <row r="463" spans="1:20" ht="150">
      <c r="A463" s="74" t="str">
        <f t="shared" si="112"/>
        <v>Industry</v>
      </c>
      <c r="B463" s="74" t="str">
        <f t="shared" si="109"/>
        <v>Electrification + Hydrogen</v>
      </c>
      <c r="C463" s="74" t="str">
        <f t="shared" si="109"/>
        <v>Fraction of Industrial Fuel Use Shifted to Other Fuels</v>
      </c>
      <c r="D463" s="9" t="s">
        <v>142</v>
      </c>
      <c r="E463" s="53" t="s">
        <v>2663</v>
      </c>
      <c r="F463" s="9" t="s">
        <v>2676</v>
      </c>
      <c r="G463" s="53" t="s">
        <v>2671</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3460</v>
      </c>
      <c r="Q463" s="74" t="str">
        <f t="shared" si="111"/>
        <v>industry-ag-main.html#fuel-switching</v>
      </c>
      <c r="R463" s="74" t="str">
        <f t="shared" si="111"/>
        <v>industry-elec-and-hydrogen.html</v>
      </c>
      <c r="S463" s="434"/>
      <c r="T463" s="53"/>
    </row>
    <row r="464" spans="1:20" ht="150">
      <c r="A464" s="74" t="str">
        <f t="shared" si="112"/>
        <v>Industry</v>
      </c>
      <c r="B464" s="74" t="str">
        <f t="shared" si="109"/>
        <v>Electrification + Hydrogen</v>
      </c>
      <c r="C464" s="74" t="str">
        <f t="shared" si="109"/>
        <v>Fraction of Industrial Fuel Use Shifted to Other Fuels</v>
      </c>
      <c r="D464" s="9" t="s">
        <v>142</v>
      </c>
      <c r="E464" s="53" t="s">
        <v>2664</v>
      </c>
      <c r="F464" s="9" t="s">
        <v>2676</v>
      </c>
      <c r="G464" s="53" t="s">
        <v>2668</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3461</v>
      </c>
      <c r="Q464" s="74" t="str">
        <f t="shared" si="111"/>
        <v>industry-ag-main.html#fuel-switching</v>
      </c>
      <c r="R464" s="74" t="str">
        <f t="shared" si="111"/>
        <v>industry-elec-and-hydrogen.html</v>
      </c>
      <c r="S464" s="434"/>
      <c r="T464" s="53"/>
    </row>
    <row r="465" spans="1:20" ht="30">
      <c r="A465" s="74" t="str">
        <f t="shared" si="112"/>
        <v>Industry</v>
      </c>
      <c r="B465" s="74" t="str">
        <f t="shared" si="109"/>
        <v>Electrification + Hydrogen</v>
      </c>
      <c r="C465" s="74" t="str">
        <f t="shared" si="109"/>
        <v>Fraction of Industrial Fuel Use Shifted to Other Fuels</v>
      </c>
      <c r="D465" s="9" t="s">
        <v>142</v>
      </c>
      <c r="E465" s="53" t="s">
        <v>2665</v>
      </c>
      <c r="F465" s="9" t="s">
        <v>2676</v>
      </c>
      <c r="G465" s="53" t="s">
        <v>2669</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30">
      <c r="A466" s="74" t="str">
        <f t="shared" si="112"/>
        <v>Industry</v>
      </c>
      <c r="B466" s="74" t="str">
        <f t="shared" si="109"/>
        <v>Electrification + Hydrogen</v>
      </c>
      <c r="C466" s="74" t="str">
        <f t="shared" si="109"/>
        <v>Fraction of Industrial Fuel Use Shifted to Other Fuels</v>
      </c>
      <c r="D466" s="9" t="s">
        <v>142</v>
      </c>
      <c r="E466" s="53" t="s">
        <v>2666</v>
      </c>
      <c r="F466" s="9" t="s">
        <v>2676</v>
      </c>
      <c r="G466" s="53" t="s">
        <v>2672</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50">
      <c r="A467" s="74" t="str">
        <f t="shared" si="112"/>
        <v>Industry</v>
      </c>
      <c r="B467" s="74" t="str">
        <f t="shared" si="109"/>
        <v>Electrification + Hydrogen</v>
      </c>
      <c r="C467" s="74" t="str">
        <f t="shared" si="109"/>
        <v>Fraction of Industrial Fuel Use Shifted to Other Fuels</v>
      </c>
      <c r="D467" s="9" t="s">
        <v>142</v>
      </c>
      <c r="E467" s="53" t="s">
        <v>3121</v>
      </c>
      <c r="F467" s="9" t="s">
        <v>2676</v>
      </c>
      <c r="G467" s="53" t="s">
        <v>3124</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3462</v>
      </c>
      <c r="Q467" s="74" t="str">
        <f t="shared" si="111"/>
        <v>industry-ag-main.html#fuel-switching</v>
      </c>
      <c r="R467" s="74" t="str">
        <f t="shared" si="111"/>
        <v>industry-elec-and-hydrogen.html</v>
      </c>
      <c r="S467" s="434"/>
      <c r="T467" s="53"/>
    </row>
    <row r="468" spans="1:20" ht="30">
      <c r="A468" s="74" t="str">
        <f t="shared" si="112"/>
        <v>Industry</v>
      </c>
      <c r="B468" s="74" t="str">
        <f t="shared" si="109"/>
        <v>Electrification + Hydrogen</v>
      </c>
      <c r="C468" s="74" t="str">
        <f t="shared" si="109"/>
        <v>Fraction of Industrial Fuel Use Shifted to Other Fuels</v>
      </c>
      <c r="D468" s="9" t="s">
        <v>142</v>
      </c>
      <c r="E468" s="53" t="s">
        <v>3122</v>
      </c>
      <c r="F468" s="9" t="s">
        <v>2676</v>
      </c>
      <c r="G468" s="53" t="s">
        <v>3126</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30">
      <c r="A469" s="74" t="str">
        <f t="shared" si="112"/>
        <v>Industry</v>
      </c>
      <c r="B469" s="74" t="str">
        <f t="shared" si="109"/>
        <v>Electrification + Hydrogen</v>
      </c>
      <c r="C469" s="74" t="str">
        <f t="shared" si="109"/>
        <v>Fraction of Industrial Fuel Use Shifted to Other Fuels</v>
      </c>
      <c r="D469" s="9" t="s">
        <v>142</v>
      </c>
      <c r="E469" s="53" t="s">
        <v>3123</v>
      </c>
      <c r="F469" s="9" t="s">
        <v>2676</v>
      </c>
      <c r="G469" s="53" t="s">
        <v>3127</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30">
      <c r="A470" s="74" t="str">
        <f t="shared" si="112"/>
        <v>Industry</v>
      </c>
      <c r="B470" s="74" t="str">
        <f t="shared" si="109"/>
        <v>Electrification + Hydrogen</v>
      </c>
      <c r="C470" s="74" t="str">
        <f t="shared" si="109"/>
        <v>Fraction of Industrial Fuel Use Shifted to Other Fuels</v>
      </c>
      <c r="D470" s="9" t="s">
        <v>142</v>
      </c>
      <c r="E470" s="53" t="s">
        <v>3120</v>
      </c>
      <c r="F470" s="9" t="s">
        <v>2676</v>
      </c>
      <c r="G470" s="53" t="s">
        <v>3125</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30">
      <c r="A471" s="74" t="str">
        <f t="shared" si="112"/>
        <v>Industry</v>
      </c>
      <c r="B471" s="74" t="str">
        <f t="shared" si="109"/>
        <v>Electrification + Hydrogen</v>
      </c>
      <c r="C471" s="74" t="str">
        <f t="shared" si="109"/>
        <v>Fraction of Industrial Fuel Use Shifted to Other Fuels</v>
      </c>
      <c r="D471" s="9" t="s">
        <v>143</v>
      </c>
      <c r="E471" s="53" t="s">
        <v>2661</v>
      </c>
      <c r="F471" s="9" t="s">
        <v>2677</v>
      </c>
      <c r="G471" s="53" t="s">
        <v>2667</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35">
      <c r="A472" s="74" t="str">
        <f t="shared" si="112"/>
        <v>Industry</v>
      </c>
      <c r="B472" s="74" t="str">
        <f t="shared" si="109"/>
        <v>Electrification + Hydrogen</v>
      </c>
      <c r="C472" s="74" t="str">
        <f t="shared" si="109"/>
        <v>Fraction of Industrial Fuel Use Shifted to Other Fuels</v>
      </c>
      <c r="D472" s="9" t="s">
        <v>143</v>
      </c>
      <c r="E472" s="53" t="s">
        <v>2662</v>
      </c>
      <c r="F472" s="9" t="s">
        <v>2677</v>
      </c>
      <c r="G472" s="53" t="s">
        <v>2670</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3463</v>
      </c>
      <c r="Q472" s="74" t="str">
        <f t="shared" si="111"/>
        <v>industry-ag-main.html#fuel-switching</v>
      </c>
      <c r="R472" s="74" t="str">
        <f t="shared" si="111"/>
        <v>industry-elec-and-hydrogen.html</v>
      </c>
      <c r="S472" s="434"/>
      <c r="T472" s="53"/>
    </row>
    <row r="473" spans="1:20" ht="135">
      <c r="A473" s="74" t="str">
        <f t="shared" si="112"/>
        <v>Industry</v>
      </c>
      <c r="B473" s="74" t="str">
        <f t="shared" si="109"/>
        <v>Electrification + Hydrogen</v>
      </c>
      <c r="C473" s="74" t="str">
        <f t="shared" si="109"/>
        <v>Fraction of Industrial Fuel Use Shifted to Other Fuels</v>
      </c>
      <c r="D473" s="9" t="s">
        <v>143</v>
      </c>
      <c r="E473" s="53" t="s">
        <v>2663</v>
      </c>
      <c r="F473" s="9" t="s">
        <v>2677</v>
      </c>
      <c r="G473" s="53" t="s">
        <v>2671</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3464</v>
      </c>
      <c r="Q473" s="74" t="str">
        <f t="shared" si="111"/>
        <v>industry-ag-main.html#fuel-switching</v>
      </c>
      <c r="R473" s="74" t="str">
        <f t="shared" si="111"/>
        <v>industry-elec-and-hydrogen.html</v>
      </c>
      <c r="S473" s="434"/>
      <c r="T473" s="53"/>
    </row>
    <row r="474" spans="1:20" ht="30">
      <c r="A474" s="74" t="str">
        <f t="shared" si="112"/>
        <v>Industry</v>
      </c>
      <c r="B474" s="74" t="str">
        <f t="shared" si="109"/>
        <v>Electrification + Hydrogen</v>
      </c>
      <c r="C474" s="74" t="str">
        <f t="shared" si="109"/>
        <v>Fraction of Industrial Fuel Use Shifted to Other Fuels</v>
      </c>
      <c r="D474" s="9" t="s">
        <v>143</v>
      </c>
      <c r="E474" s="53" t="s">
        <v>2664</v>
      </c>
      <c r="F474" s="9" t="s">
        <v>2677</v>
      </c>
      <c r="G474" s="53" t="s">
        <v>2668</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35">
      <c r="A475" s="74" t="str">
        <f t="shared" si="112"/>
        <v>Industry</v>
      </c>
      <c r="B475" s="74" t="str">
        <f t="shared" si="109"/>
        <v>Electrification + Hydrogen</v>
      </c>
      <c r="C475" s="74" t="str">
        <f t="shared" si="109"/>
        <v>Fraction of Industrial Fuel Use Shifted to Other Fuels</v>
      </c>
      <c r="D475" s="9" t="s">
        <v>143</v>
      </c>
      <c r="E475" s="53" t="s">
        <v>2665</v>
      </c>
      <c r="F475" s="9" t="s">
        <v>2677</v>
      </c>
      <c r="G475" s="53" t="s">
        <v>2669</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3465</v>
      </c>
      <c r="Q475" s="74" t="str">
        <f t="shared" si="111"/>
        <v>industry-ag-main.html#fuel-switching</v>
      </c>
      <c r="R475" s="74" t="str">
        <f t="shared" si="111"/>
        <v>industry-elec-and-hydrogen.html</v>
      </c>
      <c r="S475" s="434"/>
      <c r="T475" s="53"/>
    </row>
    <row r="476" spans="1:20" ht="30">
      <c r="A476" s="74" t="str">
        <f t="shared" si="112"/>
        <v>Industry</v>
      </c>
      <c r="B476" s="74" t="str">
        <f t="shared" si="109"/>
        <v>Electrification + Hydrogen</v>
      </c>
      <c r="C476" s="74" t="str">
        <f t="shared" si="109"/>
        <v>Fraction of Industrial Fuel Use Shifted to Other Fuels</v>
      </c>
      <c r="D476" s="9" t="s">
        <v>143</v>
      </c>
      <c r="E476" s="53" t="s">
        <v>2666</v>
      </c>
      <c r="F476" s="9" t="s">
        <v>2677</v>
      </c>
      <c r="G476" s="53" t="s">
        <v>2672</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30">
      <c r="A477" s="74" t="str">
        <f t="shared" si="112"/>
        <v>Industry</v>
      </c>
      <c r="B477" s="74" t="str">
        <f t="shared" si="109"/>
        <v>Electrification + Hydrogen</v>
      </c>
      <c r="C477" s="74" t="str">
        <f t="shared" si="109"/>
        <v>Fraction of Industrial Fuel Use Shifted to Other Fuels</v>
      </c>
      <c r="D477" s="9" t="s">
        <v>143</v>
      </c>
      <c r="E477" s="53" t="s">
        <v>3121</v>
      </c>
      <c r="F477" s="9" t="s">
        <v>2677</v>
      </c>
      <c r="G477" s="53" t="s">
        <v>3124</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50">
      <c r="A478" s="74" t="str">
        <f t="shared" si="112"/>
        <v>Industry</v>
      </c>
      <c r="B478" s="74" t="str">
        <f t="shared" si="109"/>
        <v>Electrification + Hydrogen</v>
      </c>
      <c r="C478" s="74" t="str">
        <f t="shared" si="109"/>
        <v>Fraction of Industrial Fuel Use Shifted to Other Fuels</v>
      </c>
      <c r="D478" s="9" t="s">
        <v>143</v>
      </c>
      <c r="E478" s="53" t="s">
        <v>3122</v>
      </c>
      <c r="F478" s="9" t="s">
        <v>2677</v>
      </c>
      <c r="G478" s="53" t="s">
        <v>3126</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3466</v>
      </c>
      <c r="Q478" s="74" t="str">
        <f t="shared" si="111"/>
        <v>industry-ag-main.html#fuel-switching</v>
      </c>
      <c r="R478" s="74" t="str">
        <f t="shared" si="111"/>
        <v>industry-elec-and-hydrogen.html</v>
      </c>
      <c r="S478" s="434"/>
      <c r="T478" s="53"/>
    </row>
    <row r="479" spans="1:20" ht="150">
      <c r="A479" s="74" t="str">
        <f t="shared" si="112"/>
        <v>Industry</v>
      </c>
      <c r="B479" s="74" t="str">
        <f t="shared" si="109"/>
        <v>Electrification + Hydrogen</v>
      </c>
      <c r="C479" s="74" t="str">
        <f t="shared" si="109"/>
        <v>Fraction of Industrial Fuel Use Shifted to Other Fuels</v>
      </c>
      <c r="D479" s="9" t="s">
        <v>143</v>
      </c>
      <c r="E479" s="53" t="s">
        <v>3123</v>
      </c>
      <c r="F479" s="9" t="s">
        <v>2677</v>
      </c>
      <c r="G479" s="53" t="s">
        <v>3127</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3467</v>
      </c>
      <c r="Q479" s="74" t="str">
        <f t="shared" si="111"/>
        <v>industry-ag-main.html#fuel-switching</v>
      </c>
      <c r="R479" s="74" t="str">
        <f t="shared" si="111"/>
        <v>industry-elec-and-hydrogen.html</v>
      </c>
      <c r="S479" s="434"/>
      <c r="T479" s="53"/>
    </row>
    <row r="480" spans="1:20" ht="30">
      <c r="A480" s="74" t="str">
        <f t="shared" si="112"/>
        <v>Industry</v>
      </c>
      <c r="B480" s="74" t="str">
        <f t="shared" si="109"/>
        <v>Electrification + Hydrogen</v>
      </c>
      <c r="C480" s="74" t="str">
        <f t="shared" si="109"/>
        <v>Fraction of Industrial Fuel Use Shifted to Other Fuels</v>
      </c>
      <c r="D480" s="9" t="s">
        <v>143</v>
      </c>
      <c r="E480" s="53" t="s">
        <v>3120</v>
      </c>
      <c r="F480" s="9" t="s">
        <v>2677</v>
      </c>
      <c r="G480" s="53" t="s">
        <v>3125</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30">
      <c r="A481" s="74" t="str">
        <f t="shared" si="112"/>
        <v>Industry</v>
      </c>
      <c r="B481" s="74" t="str">
        <f t="shared" si="109"/>
        <v>Electrification + Hydrogen</v>
      </c>
      <c r="C481" s="74" t="str">
        <f t="shared" si="109"/>
        <v>Fraction of Industrial Fuel Use Shifted to Other Fuels</v>
      </c>
      <c r="D481" s="9" t="s">
        <v>144</v>
      </c>
      <c r="E481" s="53" t="s">
        <v>2661</v>
      </c>
      <c r="F481" s="9" t="s">
        <v>2678</v>
      </c>
      <c r="G481" s="53" t="s">
        <v>2667</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35">
      <c r="A482" s="74" t="str">
        <f t="shared" si="112"/>
        <v>Industry</v>
      </c>
      <c r="B482" s="74" t="str">
        <f t="shared" si="109"/>
        <v>Electrification + Hydrogen</v>
      </c>
      <c r="C482" s="74" t="str">
        <f t="shared" si="109"/>
        <v>Fraction of Industrial Fuel Use Shifted to Other Fuels</v>
      </c>
      <c r="D482" s="9" t="s">
        <v>144</v>
      </c>
      <c r="E482" s="53" t="s">
        <v>2662</v>
      </c>
      <c r="F482" s="9" t="s">
        <v>2678</v>
      </c>
      <c r="G482" s="53" t="s">
        <v>2670</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3468</v>
      </c>
      <c r="Q482" s="74" t="str">
        <f t="shared" si="111"/>
        <v>industry-ag-main.html#fuel-switching</v>
      </c>
      <c r="R482" s="74" t="str">
        <f t="shared" si="111"/>
        <v>industry-elec-and-hydrogen.html</v>
      </c>
      <c r="S482" s="434"/>
      <c r="T482" s="53"/>
    </row>
    <row r="483" spans="1:20" ht="135">
      <c r="A483" s="74" t="str">
        <f t="shared" si="112"/>
        <v>Industry</v>
      </c>
      <c r="B483" s="74" t="str">
        <f t="shared" si="109"/>
        <v>Electrification + Hydrogen</v>
      </c>
      <c r="C483" s="74" t="str">
        <f t="shared" si="109"/>
        <v>Fraction of Industrial Fuel Use Shifted to Other Fuels</v>
      </c>
      <c r="D483" s="9" t="s">
        <v>144</v>
      </c>
      <c r="E483" s="53" t="s">
        <v>2663</v>
      </c>
      <c r="F483" s="9" t="s">
        <v>2678</v>
      </c>
      <c r="G483" s="53" t="s">
        <v>2671</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3469</v>
      </c>
      <c r="Q483" s="74" t="str">
        <f t="shared" si="111"/>
        <v>industry-ag-main.html#fuel-switching</v>
      </c>
      <c r="R483" s="74" t="str">
        <f t="shared" si="111"/>
        <v>industry-elec-and-hydrogen.html</v>
      </c>
      <c r="S483" s="434"/>
      <c r="T483" s="53"/>
    </row>
    <row r="484" spans="1:20" ht="30">
      <c r="A484" s="74" t="str">
        <f t="shared" si="112"/>
        <v>Industry</v>
      </c>
      <c r="B484" s="74" t="str">
        <f t="shared" si="112"/>
        <v>Electrification + Hydrogen</v>
      </c>
      <c r="C484" s="74" t="str">
        <f t="shared" si="112"/>
        <v>Fraction of Industrial Fuel Use Shifted to Other Fuels</v>
      </c>
      <c r="D484" s="9" t="s">
        <v>144</v>
      </c>
      <c r="E484" s="53" t="s">
        <v>2664</v>
      </c>
      <c r="F484" s="9" t="s">
        <v>2678</v>
      </c>
      <c r="G484" s="53" t="s">
        <v>2668</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35">
      <c r="A485" s="74" t="str">
        <f t="shared" si="112"/>
        <v>Industry</v>
      </c>
      <c r="B485" s="74" t="str">
        <f t="shared" si="112"/>
        <v>Electrification + Hydrogen</v>
      </c>
      <c r="C485" s="74" t="str">
        <f t="shared" si="112"/>
        <v>Fraction of Industrial Fuel Use Shifted to Other Fuels</v>
      </c>
      <c r="D485" s="9" t="s">
        <v>144</v>
      </c>
      <c r="E485" s="53" t="s">
        <v>2665</v>
      </c>
      <c r="F485" s="9" t="s">
        <v>2678</v>
      </c>
      <c r="G485" s="53" t="s">
        <v>2669</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3470</v>
      </c>
      <c r="Q485" s="74" t="str">
        <f t="shared" si="111"/>
        <v>industry-ag-main.html#fuel-switching</v>
      </c>
      <c r="R485" s="74" t="str">
        <f t="shared" si="111"/>
        <v>industry-elec-and-hydrogen.html</v>
      </c>
      <c r="S485" s="434"/>
      <c r="T485" s="53"/>
    </row>
    <row r="486" spans="1:20" ht="30">
      <c r="A486" s="74" t="str">
        <f t="shared" ref="A486:C530" si="114">A$451</f>
        <v>Industry</v>
      </c>
      <c r="B486" s="74" t="str">
        <f t="shared" si="114"/>
        <v>Electrification + Hydrogen</v>
      </c>
      <c r="C486" s="74" t="str">
        <f t="shared" si="114"/>
        <v>Fraction of Industrial Fuel Use Shifted to Other Fuels</v>
      </c>
      <c r="D486" s="9" t="s">
        <v>144</v>
      </c>
      <c r="E486" s="53" t="s">
        <v>2666</v>
      </c>
      <c r="F486" s="9" t="s">
        <v>2678</v>
      </c>
      <c r="G486" s="53" t="s">
        <v>2672</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30">
      <c r="A487" s="74" t="str">
        <f t="shared" si="114"/>
        <v>Industry</v>
      </c>
      <c r="B487" s="74" t="str">
        <f t="shared" si="114"/>
        <v>Electrification + Hydrogen</v>
      </c>
      <c r="C487" s="74" t="str">
        <f t="shared" si="114"/>
        <v>Fraction of Industrial Fuel Use Shifted to Other Fuels</v>
      </c>
      <c r="D487" s="9" t="s">
        <v>144</v>
      </c>
      <c r="E487" s="53" t="s">
        <v>3121</v>
      </c>
      <c r="F487" s="9" t="s">
        <v>2678</v>
      </c>
      <c r="G487" s="53" t="s">
        <v>3124</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50">
      <c r="A488" s="74" t="str">
        <f t="shared" si="114"/>
        <v>Industry</v>
      </c>
      <c r="B488" s="74" t="str">
        <f t="shared" si="114"/>
        <v>Electrification + Hydrogen</v>
      </c>
      <c r="C488" s="74" t="str">
        <f t="shared" si="114"/>
        <v>Fraction of Industrial Fuel Use Shifted to Other Fuels</v>
      </c>
      <c r="D488" s="9" t="s">
        <v>144</v>
      </c>
      <c r="E488" s="53" t="s">
        <v>3122</v>
      </c>
      <c r="F488" s="9" t="s">
        <v>2678</v>
      </c>
      <c r="G488" s="53" t="s">
        <v>3126</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3471</v>
      </c>
      <c r="Q488" s="74" t="str">
        <f t="shared" si="111"/>
        <v>industry-ag-main.html#fuel-switching</v>
      </c>
      <c r="R488" s="74" t="str">
        <f t="shared" si="111"/>
        <v>industry-elec-and-hydrogen.html</v>
      </c>
      <c r="S488" s="434"/>
      <c r="T488" s="53"/>
    </row>
    <row r="489" spans="1:20" ht="150">
      <c r="A489" s="74" t="str">
        <f t="shared" si="114"/>
        <v>Industry</v>
      </c>
      <c r="B489" s="74" t="str">
        <f t="shared" si="114"/>
        <v>Electrification + Hydrogen</v>
      </c>
      <c r="C489" s="74" t="str">
        <f t="shared" si="114"/>
        <v>Fraction of Industrial Fuel Use Shifted to Other Fuels</v>
      </c>
      <c r="D489" s="9" t="s">
        <v>144</v>
      </c>
      <c r="E489" s="53" t="s">
        <v>3123</v>
      </c>
      <c r="F489" s="9" t="s">
        <v>2678</v>
      </c>
      <c r="G489" s="53" t="s">
        <v>3127</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3472</v>
      </c>
      <c r="Q489" s="74" t="str">
        <f t="shared" si="111"/>
        <v>industry-ag-main.html#fuel-switching</v>
      </c>
      <c r="R489" s="74" t="str">
        <f t="shared" si="111"/>
        <v>industry-elec-and-hydrogen.html</v>
      </c>
      <c r="S489" s="434"/>
      <c r="T489" s="53"/>
    </row>
    <row r="490" spans="1:20" ht="30">
      <c r="A490" s="74" t="str">
        <f t="shared" si="114"/>
        <v>Industry</v>
      </c>
      <c r="B490" s="74" t="str">
        <f t="shared" si="114"/>
        <v>Electrification + Hydrogen</v>
      </c>
      <c r="C490" s="74" t="str">
        <f t="shared" si="114"/>
        <v>Fraction of Industrial Fuel Use Shifted to Other Fuels</v>
      </c>
      <c r="D490" s="9" t="s">
        <v>144</v>
      </c>
      <c r="E490" s="53" t="s">
        <v>3120</v>
      </c>
      <c r="F490" s="9" t="s">
        <v>2678</v>
      </c>
      <c r="G490" s="53" t="s">
        <v>3125</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30">
      <c r="A491" s="74" t="str">
        <f t="shared" si="114"/>
        <v>Industry</v>
      </c>
      <c r="B491" s="74" t="str">
        <f t="shared" si="114"/>
        <v>Electrification + Hydrogen</v>
      </c>
      <c r="C491" s="74" t="str">
        <f t="shared" si="114"/>
        <v>Fraction of Industrial Fuel Use Shifted to Other Fuels</v>
      </c>
      <c r="D491" s="9" t="s">
        <v>2749</v>
      </c>
      <c r="E491" s="53" t="s">
        <v>2661</v>
      </c>
      <c r="F491" s="53" t="s">
        <v>3202</v>
      </c>
      <c r="G491" s="53" t="s">
        <v>2667</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35">
      <c r="A492" s="74" t="str">
        <f t="shared" si="114"/>
        <v>Industry</v>
      </c>
      <c r="B492" s="74" t="str">
        <f t="shared" si="114"/>
        <v>Electrification + Hydrogen</v>
      </c>
      <c r="C492" s="74" t="str">
        <f t="shared" si="114"/>
        <v>Fraction of Industrial Fuel Use Shifted to Other Fuels</v>
      </c>
      <c r="D492" s="9" t="s">
        <v>2749</v>
      </c>
      <c r="E492" s="53" t="s">
        <v>2662</v>
      </c>
      <c r="F492" s="53" t="s">
        <v>3202</v>
      </c>
      <c r="G492" s="53" t="s">
        <v>2670</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3473</v>
      </c>
      <c r="Q492" s="74" t="str">
        <f t="shared" si="111"/>
        <v>industry-ag-main.html#fuel-switching</v>
      </c>
      <c r="R492" s="74" t="str">
        <f t="shared" si="111"/>
        <v>industry-elec-and-hydrogen.html</v>
      </c>
      <c r="S492" s="434"/>
      <c r="T492" s="53"/>
    </row>
    <row r="493" spans="1:20" ht="135">
      <c r="A493" s="74" t="str">
        <f t="shared" si="114"/>
        <v>Industry</v>
      </c>
      <c r="B493" s="74" t="str">
        <f t="shared" si="114"/>
        <v>Electrification + Hydrogen</v>
      </c>
      <c r="C493" s="74" t="str">
        <f t="shared" si="114"/>
        <v>Fraction of Industrial Fuel Use Shifted to Other Fuels</v>
      </c>
      <c r="D493" s="9" t="s">
        <v>2749</v>
      </c>
      <c r="E493" s="53" t="s">
        <v>2663</v>
      </c>
      <c r="F493" s="53" t="s">
        <v>3202</v>
      </c>
      <c r="G493" s="53" t="s">
        <v>2671</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3474</v>
      </c>
      <c r="Q493" s="74" t="str">
        <f t="shared" si="111"/>
        <v>industry-ag-main.html#fuel-switching</v>
      </c>
      <c r="R493" s="74" t="str">
        <f t="shared" si="111"/>
        <v>industry-elec-and-hydrogen.html</v>
      </c>
      <c r="S493" s="434"/>
      <c r="T493" s="53"/>
    </row>
    <row r="494" spans="1:20" ht="30">
      <c r="A494" s="74" t="str">
        <f t="shared" si="114"/>
        <v>Industry</v>
      </c>
      <c r="B494" s="74" t="str">
        <f t="shared" si="114"/>
        <v>Electrification + Hydrogen</v>
      </c>
      <c r="C494" s="74" t="str">
        <f t="shared" si="114"/>
        <v>Fraction of Industrial Fuel Use Shifted to Other Fuels</v>
      </c>
      <c r="D494" s="9" t="s">
        <v>2749</v>
      </c>
      <c r="E494" s="53" t="s">
        <v>2664</v>
      </c>
      <c r="F494" s="53" t="s">
        <v>3202</v>
      </c>
      <c r="G494" s="53" t="s">
        <v>2668</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35">
      <c r="A495" s="74" t="str">
        <f t="shared" si="114"/>
        <v>Industry</v>
      </c>
      <c r="B495" s="74" t="str">
        <f t="shared" si="114"/>
        <v>Electrification + Hydrogen</v>
      </c>
      <c r="C495" s="74" t="str">
        <f t="shared" si="114"/>
        <v>Fraction of Industrial Fuel Use Shifted to Other Fuels</v>
      </c>
      <c r="D495" s="9" t="s">
        <v>2749</v>
      </c>
      <c r="E495" s="53" t="s">
        <v>2665</v>
      </c>
      <c r="F495" s="53" t="s">
        <v>3202</v>
      </c>
      <c r="G495" s="53" t="s">
        <v>2669</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3475</v>
      </c>
      <c r="Q495" s="74" t="str">
        <f t="shared" si="111"/>
        <v>industry-ag-main.html#fuel-switching</v>
      </c>
      <c r="R495" s="74" t="str">
        <f t="shared" si="111"/>
        <v>industry-elec-and-hydrogen.html</v>
      </c>
      <c r="S495" s="434"/>
      <c r="T495" s="53"/>
    </row>
    <row r="496" spans="1:20" ht="30">
      <c r="A496" s="74" t="str">
        <f t="shared" si="114"/>
        <v>Industry</v>
      </c>
      <c r="B496" s="74" t="str">
        <f t="shared" si="114"/>
        <v>Electrification + Hydrogen</v>
      </c>
      <c r="C496" s="74" t="str">
        <f t="shared" si="114"/>
        <v>Fraction of Industrial Fuel Use Shifted to Other Fuels</v>
      </c>
      <c r="D496" s="9" t="s">
        <v>2749</v>
      </c>
      <c r="E496" s="53" t="s">
        <v>2666</v>
      </c>
      <c r="F496" s="53" t="s">
        <v>3202</v>
      </c>
      <c r="G496" s="53" t="s">
        <v>2672</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30">
      <c r="A497" s="74" t="str">
        <f t="shared" si="114"/>
        <v>Industry</v>
      </c>
      <c r="B497" s="74" t="str">
        <f t="shared" si="114"/>
        <v>Electrification + Hydrogen</v>
      </c>
      <c r="C497" s="74" t="str">
        <f t="shared" si="114"/>
        <v>Fraction of Industrial Fuel Use Shifted to Other Fuels</v>
      </c>
      <c r="D497" s="9" t="s">
        <v>2749</v>
      </c>
      <c r="E497" s="53" t="s">
        <v>3121</v>
      </c>
      <c r="F497" s="53" t="s">
        <v>3202</v>
      </c>
      <c r="G497" s="53" t="s">
        <v>3124</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35">
      <c r="A498" s="74" t="str">
        <f t="shared" si="114"/>
        <v>Industry</v>
      </c>
      <c r="B498" s="74" t="str">
        <f t="shared" si="114"/>
        <v>Electrification + Hydrogen</v>
      </c>
      <c r="C498" s="74" t="str">
        <f t="shared" si="114"/>
        <v>Fraction of Industrial Fuel Use Shifted to Other Fuels</v>
      </c>
      <c r="D498" s="9" t="s">
        <v>2749</v>
      </c>
      <c r="E498" s="53" t="s">
        <v>3122</v>
      </c>
      <c r="F498" s="53" t="s">
        <v>3202</v>
      </c>
      <c r="G498" s="53" t="s">
        <v>3126</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3476</v>
      </c>
      <c r="Q498" s="74" t="str">
        <f t="shared" si="111"/>
        <v>industry-ag-main.html#fuel-switching</v>
      </c>
      <c r="R498" s="74" t="str">
        <f t="shared" si="111"/>
        <v>industry-elec-and-hydrogen.html</v>
      </c>
      <c r="S498" s="434"/>
      <c r="T498" s="53"/>
    </row>
    <row r="499" spans="1:20" ht="30">
      <c r="A499" s="74" t="str">
        <f t="shared" si="114"/>
        <v>Industry</v>
      </c>
      <c r="B499" s="74" t="str">
        <f t="shared" si="114"/>
        <v>Electrification + Hydrogen</v>
      </c>
      <c r="C499" s="74" t="str">
        <f t="shared" si="114"/>
        <v>Fraction of Industrial Fuel Use Shifted to Other Fuels</v>
      </c>
      <c r="D499" s="9" t="s">
        <v>2749</v>
      </c>
      <c r="E499" s="53" t="s">
        <v>3123</v>
      </c>
      <c r="F499" s="53" t="s">
        <v>3202</v>
      </c>
      <c r="G499" s="53" t="s">
        <v>3127</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30">
      <c r="A500" s="74" t="str">
        <f t="shared" si="114"/>
        <v>Industry</v>
      </c>
      <c r="B500" s="74" t="str">
        <f t="shared" si="114"/>
        <v>Electrification + Hydrogen</v>
      </c>
      <c r="C500" s="74" t="str">
        <f t="shared" si="114"/>
        <v>Fraction of Industrial Fuel Use Shifted to Other Fuels</v>
      </c>
      <c r="D500" s="9" t="s">
        <v>2749</v>
      </c>
      <c r="E500" s="53" t="s">
        <v>3120</v>
      </c>
      <c r="F500" s="53" t="s">
        <v>3202</v>
      </c>
      <c r="G500" s="53" t="s">
        <v>3125</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30">
      <c r="A501" s="74" t="str">
        <f t="shared" si="114"/>
        <v>Industry</v>
      </c>
      <c r="B501" s="74" t="str">
        <f t="shared" si="114"/>
        <v>Electrification + Hydrogen</v>
      </c>
      <c r="C501" s="74" t="str">
        <f t="shared" si="114"/>
        <v>Fraction of Industrial Fuel Use Shifted to Other Fuels</v>
      </c>
      <c r="D501" s="9" t="s">
        <v>145</v>
      </c>
      <c r="E501" s="53" t="s">
        <v>2661</v>
      </c>
      <c r="F501" s="9" t="s">
        <v>2748</v>
      </c>
      <c r="G501" s="53" t="s">
        <v>2667</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30">
      <c r="A502" s="74" t="str">
        <f t="shared" si="114"/>
        <v>Industry</v>
      </c>
      <c r="B502" s="74" t="str">
        <f t="shared" si="114"/>
        <v>Electrification + Hydrogen</v>
      </c>
      <c r="C502" s="74" t="str">
        <f t="shared" si="114"/>
        <v>Fraction of Industrial Fuel Use Shifted to Other Fuels</v>
      </c>
      <c r="D502" s="9" t="s">
        <v>145</v>
      </c>
      <c r="E502" s="53" t="s">
        <v>2662</v>
      </c>
      <c r="F502" s="9" t="s">
        <v>2748</v>
      </c>
      <c r="G502" s="53" t="s">
        <v>2670</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30">
      <c r="A503" s="74" t="str">
        <f t="shared" si="114"/>
        <v>Industry</v>
      </c>
      <c r="B503" s="74" t="str">
        <f t="shared" si="114"/>
        <v>Electrification + Hydrogen</v>
      </c>
      <c r="C503" s="74" t="str">
        <f t="shared" si="114"/>
        <v>Fraction of Industrial Fuel Use Shifted to Other Fuels</v>
      </c>
      <c r="D503" s="9" t="s">
        <v>145</v>
      </c>
      <c r="E503" s="53" t="s">
        <v>2663</v>
      </c>
      <c r="F503" s="9" t="s">
        <v>2748</v>
      </c>
      <c r="G503" s="53" t="s">
        <v>2671</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30">
      <c r="A504" s="74" t="str">
        <f t="shared" si="114"/>
        <v>Industry</v>
      </c>
      <c r="B504" s="74" t="str">
        <f t="shared" si="114"/>
        <v>Electrification + Hydrogen</v>
      </c>
      <c r="C504" s="74" t="str">
        <f t="shared" si="114"/>
        <v>Fraction of Industrial Fuel Use Shifted to Other Fuels</v>
      </c>
      <c r="D504" s="9" t="s">
        <v>145</v>
      </c>
      <c r="E504" s="53" t="s">
        <v>2664</v>
      </c>
      <c r="F504" s="9" t="s">
        <v>2748</v>
      </c>
      <c r="G504" s="53" t="s">
        <v>2668</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30">
      <c r="A505" s="74" t="str">
        <f t="shared" si="114"/>
        <v>Industry</v>
      </c>
      <c r="B505" s="74" t="str">
        <f t="shared" si="114"/>
        <v>Electrification + Hydrogen</v>
      </c>
      <c r="C505" s="74" t="str">
        <f t="shared" si="114"/>
        <v>Fraction of Industrial Fuel Use Shifted to Other Fuels</v>
      </c>
      <c r="D505" s="9" t="s">
        <v>145</v>
      </c>
      <c r="E505" s="53" t="s">
        <v>2665</v>
      </c>
      <c r="F505" s="9" t="s">
        <v>2748</v>
      </c>
      <c r="G505" s="53" t="s">
        <v>2669</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30">
      <c r="A506" s="74" t="str">
        <f t="shared" si="114"/>
        <v>Industry</v>
      </c>
      <c r="B506" s="74" t="str">
        <f t="shared" si="114"/>
        <v>Electrification + Hydrogen</v>
      </c>
      <c r="C506" s="74" t="str">
        <f t="shared" si="114"/>
        <v>Fraction of Industrial Fuel Use Shifted to Other Fuels</v>
      </c>
      <c r="D506" s="9" t="s">
        <v>145</v>
      </c>
      <c r="E506" s="53" t="s">
        <v>2666</v>
      </c>
      <c r="F506" s="9" t="s">
        <v>2748</v>
      </c>
      <c r="G506" s="53" t="s">
        <v>2672</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30">
      <c r="A507" s="74" t="str">
        <f t="shared" si="114"/>
        <v>Industry</v>
      </c>
      <c r="B507" s="74" t="str">
        <f t="shared" si="114"/>
        <v>Electrification + Hydrogen</v>
      </c>
      <c r="C507" s="74" t="str">
        <f t="shared" si="114"/>
        <v>Fraction of Industrial Fuel Use Shifted to Other Fuels</v>
      </c>
      <c r="D507" s="9" t="s">
        <v>145</v>
      </c>
      <c r="E507" s="53" t="s">
        <v>3121</v>
      </c>
      <c r="F507" s="9" t="s">
        <v>2748</v>
      </c>
      <c r="G507" s="53" t="s">
        <v>3124</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30">
      <c r="A508" s="74" t="str">
        <f t="shared" si="114"/>
        <v>Industry</v>
      </c>
      <c r="B508" s="74" t="str">
        <f t="shared" si="114"/>
        <v>Electrification + Hydrogen</v>
      </c>
      <c r="C508" s="74" t="str">
        <f t="shared" si="114"/>
        <v>Fraction of Industrial Fuel Use Shifted to Other Fuels</v>
      </c>
      <c r="D508" s="9" t="s">
        <v>145</v>
      </c>
      <c r="E508" s="53" t="s">
        <v>3122</v>
      </c>
      <c r="F508" s="9" t="s">
        <v>2748</v>
      </c>
      <c r="G508" s="53" t="s">
        <v>3126</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30">
      <c r="A509" s="74" t="str">
        <f t="shared" si="114"/>
        <v>Industry</v>
      </c>
      <c r="B509" s="74" t="str">
        <f t="shared" si="114"/>
        <v>Electrification + Hydrogen</v>
      </c>
      <c r="C509" s="74" t="str">
        <f t="shared" si="114"/>
        <v>Fraction of Industrial Fuel Use Shifted to Other Fuels</v>
      </c>
      <c r="D509" s="9" t="s">
        <v>145</v>
      </c>
      <c r="E509" s="53" t="s">
        <v>3123</v>
      </c>
      <c r="F509" s="9" t="s">
        <v>2748</v>
      </c>
      <c r="G509" s="53" t="s">
        <v>3127</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30">
      <c r="A510" s="74" t="str">
        <f t="shared" si="114"/>
        <v>Industry</v>
      </c>
      <c r="B510" s="74" t="str">
        <f t="shared" si="114"/>
        <v>Electrification + Hydrogen</v>
      </c>
      <c r="C510" s="74" t="str">
        <f t="shared" si="114"/>
        <v>Fraction of Industrial Fuel Use Shifted to Other Fuels</v>
      </c>
      <c r="D510" s="9" t="s">
        <v>145</v>
      </c>
      <c r="E510" s="53" t="s">
        <v>3120</v>
      </c>
      <c r="F510" s="9" t="s">
        <v>2748</v>
      </c>
      <c r="G510" s="53" t="s">
        <v>3125</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30">
      <c r="A511" s="74" t="str">
        <f t="shared" si="114"/>
        <v>Industry</v>
      </c>
      <c r="B511" s="74" t="str">
        <f t="shared" si="114"/>
        <v>Electrification + Hydrogen</v>
      </c>
      <c r="C511" s="74" t="str">
        <f t="shared" si="114"/>
        <v>Fraction of Industrial Fuel Use Shifted to Other Fuels</v>
      </c>
      <c r="D511" s="9" t="s">
        <v>146</v>
      </c>
      <c r="E511" s="53" t="s">
        <v>2661</v>
      </c>
      <c r="F511" s="9" t="s">
        <v>148</v>
      </c>
      <c r="G511" s="53" t="s">
        <v>2667</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30">
      <c r="A512" s="74" t="str">
        <f t="shared" si="114"/>
        <v>Industry</v>
      </c>
      <c r="B512" s="74" t="str">
        <f t="shared" si="114"/>
        <v>Electrification + Hydrogen</v>
      </c>
      <c r="C512" s="74" t="str">
        <f t="shared" si="114"/>
        <v>Fraction of Industrial Fuel Use Shifted to Other Fuels</v>
      </c>
      <c r="D512" s="9" t="s">
        <v>146</v>
      </c>
      <c r="E512" s="53" t="s">
        <v>2662</v>
      </c>
      <c r="F512" s="9" t="s">
        <v>148</v>
      </c>
      <c r="G512" s="53" t="s">
        <v>2670</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35">
      <c r="A513" s="74" t="str">
        <f t="shared" si="114"/>
        <v>Industry</v>
      </c>
      <c r="B513" s="74" t="str">
        <f t="shared" si="114"/>
        <v>Electrification + Hydrogen</v>
      </c>
      <c r="C513" s="74" t="str">
        <f t="shared" si="114"/>
        <v>Fraction of Industrial Fuel Use Shifted to Other Fuels</v>
      </c>
      <c r="D513" s="9" t="s">
        <v>146</v>
      </c>
      <c r="E513" s="53" t="s">
        <v>2663</v>
      </c>
      <c r="F513" s="9" t="s">
        <v>148</v>
      </c>
      <c r="G513" s="53" t="s">
        <v>2671</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3477</v>
      </c>
      <c r="Q513" s="74" t="str">
        <f t="shared" si="111"/>
        <v>industry-ag-main.html#fuel-switching</v>
      </c>
      <c r="R513" s="74" t="str">
        <f t="shared" si="111"/>
        <v>industry-elec-and-hydrogen.html</v>
      </c>
      <c r="S513" s="434"/>
      <c r="T513" s="53"/>
    </row>
    <row r="514" spans="1:20" ht="30">
      <c r="A514" s="74" t="str">
        <f t="shared" si="114"/>
        <v>Industry</v>
      </c>
      <c r="B514" s="74" t="str">
        <f t="shared" si="114"/>
        <v>Electrification + Hydrogen</v>
      </c>
      <c r="C514" s="74" t="str">
        <f t="shared" si="114"/>
        <v>Fraction of Industrial Fuel Use Shifted to Other Fuels</v>
      </c>
      <c r="D514" s="9" t="s">
        <v>146</v>
      </c>
      <c r="E514" s="53" t="s">
        <v>2664</v>
      </c>
      <c r="F514" s="9" t="s">
        <v>148</v>
      </c>
      <c r="G514" s="53" t="s">
        <v>2668</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35">
      <c r="A515" s="74" t="str">
        <f t="shared" si="114"/>
        <v>Industry</v>
      </c>
      <c r="B515" s="74" t="str">
        <f t="shared" si="114"/>
        <v>Electrification + Hydrogen</v>
      </c>
      <c r="C515" s="74" t="str">
        <f t="shared" si="114"/>
        <v>Fraction of Industrial Fuel Use Shifted to Other Fuels</v>
      </c>
      <c r="D515" s="9" t="s">
        <v>146</v>
      </c>
      <c r="E515" s="53" t="s">
        <v>2665</v>
      </c>
      <c r="F515" s="9" t="s">
        <v>148</v>
      </c>
      <c r="G515" s="53" t="s">
        <v>2669</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3478</v>
      </c>
      <c r="Q515" s="74" t="str">
        <f t="shared" si="111"/>
        <v>industry-ag-main.html#fuel-switching</v>
      </c>
      <c r="R515" s="74" t="str">
        <f t="shared" si="111"/>
        <v>industry-elec-and-hydrogen.html</v>
      </c>
      <c r="S515" s="434"/>
      <c r="T515" s="53"/>
    </row>
    <row r="516" spans="1:20" ht="30">
      <c r="A516" s="74" t="str">
        <f t="shared" si="114"/>
        <v>Industry</v>
      </c>
      <c r="B516" s="74" t="str">
        <f t="shared" si="114"/>
        <v>Electrification + Hydrogen</v>
      </c>
      <c r="C516" s="74" t="str">
        <f t="shared" si="114"/>
        <v>Fraction of Industrial Fuel Use Shifted to Other Fuels</v>
      </c>
      <c r="D516" s="9" t="s">
        <v>146</v>
      </c>
      <c r="E516" s="53" t="s">
        <v>2666</v>
      </c>
      <c r="F516" s="9" t="s">
        <v>148</v>
      </c>
      <c r="G516" s="53" t="s">
        <v>2672</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30">
      <c r="A517" s="74" t="str">
        <f t="shared" si="114"/>
        <v>Industry</v>
      </c>
      <c r="B517" s="74" t="str">
        <f t="shared" si="114"/>
        <v>Electrification + Hydrogen</v>
      </c>
      <c r="C517" s="74" t="str">
        <f t="shared" si="114"/>
        <v>Fraction of Industrial Fuel Use Shifted to Other Fuels</v>
      </c>
      <c r="D517" s="9" t="s">
        <v>146</v>
      </c>
      <c r="E517" s="53" t="s">
        <v>3121</v>
      </c>
      <c r="F517" s="9" t="s">
        <v>148</v>
      </c>
      <c r="G517" s="53" t="s">
        <v>3124</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35">
      <c r="A518" s="74" t="str">
        <f t="shared" si="114"/>
        <v>Industry</v>
      </c>
      <c r="B518" s="74" t="str">
        <f t="shared" si="114"/>
        <v>Electrification + Hydrogen</v>
      </c>
      <c r="C518" s="74" t="str">
        <f t="shared" si="114"/>
        <v>Fraction of Industrial Fuel Use Shifted to Other Fuels</v>
      </c>
      <c r="D518" s="9" t="s">
        <v>146</v>
      </c>
      <c r="E518" s="53" t="s">
        <v>3122</v>
      </c>
      <c r="F518" s="9" t="s">
        <v>148</v>
      </c>
      <c r="G518" s="53" t="s">
        <v>3126</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3479</v>
      </c>
      <c r="Q518" s="74" t="str">
        <f t="shared" si="111"/>
        <v>industry-ag-main.html#fuel-switching</v>
      </c>
      <c r="R518" s="74" t="str">
        <f t="shared" si="111"/>
        <v>industry-elec-and-hydrogen.html</v>
      </c>
      <c r="S518" s="434"/>
      <c r="T518" s="53"/>
    </row>
    <row r="519" spans="1:20" ht="135">
      <c r="A519" s="74" t="str">
        <f t="shared" si="114"/>
        <v>Industry</v>
      </c>
      <c r="B519" s="74" t="str">
        <f t="shared" si="114"/>
        <v>Electrification + Hydrogen</v>
      </c>
      <c r="C519" s="74" t="str">
        <f t="shared" si="114"/>
        <v>Fraction of Industrial Fuel Use Shifted to Other Fuels</v>
      </c>
      <c r="D519" s="9" t="s">
        <v>146</v>
      </c>
      <c r="E519" s="53" t="s">
        <v>3123</v>
      </c>
      <c r="F519" s="9" t="s">
        <v>148</v>
      </c>
      <c r="G519" s="53" t="s">
        <v>3127</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3480</v>
      </c>
      <c r="Q519" s="74" t="str">
        <f t="shared" si="111"/>
        <v>industry-ag-main.html#fuel-switching</v>
      </c>
      <c r="R519" s="74" t="str">
        <f t="shared" si="111"/>
        <v>industry-elec-and-hydrogen.html</v>
      </c>
      <c r="S519" s="434"/>
      <c r="T519" s="53"/>
    </row>
    <row r="520" spans="1:20" ht="30">
      <c r="A520" s="74" t="str">
        <f t="shared" si="114"/>
        <v>Industry</v>
      </c>
      <c r="B520" s="74" t="str">
        <f t="shared" si="114"/>
        <v>Electrification + Hydrogen</v>
      </c>
      <c r="C520" s="74" t="str">
        <f t="shared" si="114"/>
        <v>Fraction of Industrial Fuel Use Shifted to Other Fuels</v>
      </c>
      <c r="D520" s="9" t="s">
        <v>146</v>
      </c>
      <c r="E520" s="53" t="s">
        <v>3120</v>
      </c>
      <c r="F520" s="9" t="s">
        <v>148</v>
      </c>
      <c r="G520" s="53" t="s">
        <v>3125</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30">
      <c r="A521" s="74" t="str">
        <f t="shared" si="114"/>
        <v>Industry</v>
      </c>
      <c r="B521" s="74" t="str">
        <f t="shared" si="114"/>
        <v>Electrification + Hydrogen</v>
      </c>
      <c r="C521" s="74" t="str">
        <f t="shared" si="114"/>
        <v>Fraction of Industrial Fuel Use Shifted to Other Fuels</v>
      </c>
      <c r="D521" s="9" t="s">
        <v>147</v>
      </c>
      <c r="E521" s="53" t="s">
        <v>2661</v>
      </c>
      <c r="F521" s="9" t="s">
        <v>149</v>
      </c>
      <c r="G521" s="53" t="s">
        <v>2667</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35">
      <c r="A522" s="74" t="str">
        <f t="shared" si="114"/>
        <v>Industry</v>
      </c>
      <c r="B522" s="74" t="str">
        <f t="shared" si="114"/>
        <v>Electrification + Hydrogen</v>
      </c>
      <c r="C522" s="74" t="str">
        <f t="shared" si="114"/>
        <v>Fraction of Industrial Fuel Use Shifted to Other Fuels</v>
      </c>
      <c r="D522" s="9" t="s">
        <v>147</v>
      </c>
      <c r="E522" s="53" t="s">
        <v>2662</v>
      </c>
      <c r="F522" s="9" t="s">
        <v>149</v>
      </c>
      <c r="G522" s="53" t="s">
        <v>2670</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3481</v>
      </c>
      <c r="Q522" s="74" t="str">
        <f t="shared" si="111"/>
        <v>industry-ag-main.html#fuel-switching</v>
      </c>
      <c r="R522" s="74" t="str">
        <f t="shared" si="111"/>
        <v>industry-elec-and-hydrogen.html</v>
      </c>
      <c r="S522" s="434"/>
      <c r="T522" s="53"/>
    </row>
    <row r="523" spans="1:20" ht="135">
      <c r="A523" s="74" t="str">
        <f t="shared" si="114"/>
        <v>Industry</v>
      </c>
      <c r="B523" s="74" t="str">
        <f t="shared" si="114"/>
        <v>Electrification + Hydrogen</v>
      </c>
      <c r="C523" s="74" t="str">
        <f t="shared" si="114"/>
        <v>Fraction of Industrial Fuel Use Shifted to Other Fuels</v>
      </c>
      <c r="D523" s="9" t="s">
        <v>147</v>
      </c>
      <c r="E523" s="53" t="s">
        <v>2663</v>
      </c>
      <c r="F523" s="9" t="s">
        <v>149</v>
      </c>
      <c r="G523" s="53" t="s">
        <v>2671</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3482</v>
      </c>
      <c r="Q523" s="74" t="str">
        <f t="shared" si="111"/>
        <v>industry-ag-main.html#fuel-switching</v>
      </c>
      <c r="R523" s="74" t="str">
        <f t="shared" si="111"/>
        <v>industry-elec-and-hydrogen.html</v>
      </c>
      <c r="S523" s="434"/>
      <c r="T523" s="53"/>
    </row>
    <row r="524" spans="1:20" ht="30">
      <c r="A524" s="74" t="str">
        <f t="shared" si="114"/>
        <v>Industry</v>
      </c>
      <c r="B524" s="74" t="str">
        <f t="shared" si="114"/>
        <v>Electrification + Hydrogen</v>
      </c>
      <c r="C524" s="74" t="str">
        <f t="shared" si="114"/>
        <v>Fraction of Industrial Fuel Use Shifted to Other Fuels</v>
      </c>
      <c r="D524" s="9" t="s">
        <v>147</v>
      </c>
      <c r="E524" s="53" t="s">
        <v>2664</v>
      </c>
      <c r="F524" s="9" t="s">
        <v>149</v>
      </c>
      <c r="G524" s="53" t="s">
        <v>2668</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35">
      <c r="A525" s="74" t="str">
        <f t="shared" si="114"/>
        <v>Industry</v>
      </c>
      <c r="B525" s="74" t="str">
        <f t="shared" si="114"/>
        <v>Electrification + Hydrogen</v>
      </c>
      <c r="C525" s="74" t="str">
        <f t="shared" si="114"/>
        <v>Fraction of Industrial Fuel Use Shifted to Other Fuels</v>
      </c>
      <c r="D525" s="9" t="s">
        <v>147</v>
      </c>
      <c r="E525" s="53" t="s">
        <v>2665</v>
      </c>
      <c r="F525" s="9" t="s">
        <v>149</v>
      </c>
      <c r="G525" s="53" t="s">
        <v>2669</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3483</v>
      </c>
      <c r="Q525" s="74" t="str">
        <f t="shared" si="111"/>
        <v>industry-ag-main.html#fuel-switching</v>
      </c>
      <c r="R525" s="74" t="str">
        <f t="shared" si="111"/>
        <v>industry-elec-and-hydrogen.html</v>
      </c>
      <c r="S525" s="434"/>
      <c r="T525" s="53"/>
    </row>
    <row r="526" spans="1:20" ht="30">
      <c r="A526" s="74" t="str">
        <f t="shared" si="114"/>
        <v>Industry</v>
      </c>
      <c r="B526" s="74" t="str">
        <f t="shared" si="114"/>
        <v>Electrification + Hydrogen</v>
      </c>
      <c r="C526" s="74" t="str">
        <f t="shared" si="114"/>
        <v>Fraction of Industrial Fuel Use Shifted to Other Fuels</v>
      </c>
      <c r="D526" s="9" t="s">
        <v>147</v>
      </c>
      <c r="E526" s="53" t="s">
        <v>2666</v>
      </c>
      <c r="F526" s="9" t="s">
        <v>149</v>
      </c>
      <c r="G526" s="53" t="s">
        <v>2672</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30">
      <c r="A527" s="74" t="str">
        <f t="shared" si="114"/>
        <v>Industry</v>
      </c>
      <c r="B527" s="74" t="str">
        <f t="shared" si="114"/>
        <v>Electrification + Hydrogen</v>
      </c>
      <c r="C527" s="74" t="str">
        <f t="shared" si="114"/>
        <v>Fraction of Industrial Fuel Use Shifted to Other Fuels</v>
      </c>
      <c r="D527" s="9" t="s">
        <v>147</v>
      </c>
      <c r="E527" s="53" t="s">
        <v>3121</v>
      </c>
      <c r="F527" s="9" t="s">
        <v>149</v>
      </c>
      <c r="G527" s="53" t="s">
        <v>3124</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50">
      <c r="A528" s="74" t="str">
        <f t="shared" si="114"/>
        <v>Industry</v>
      </c>
      <c r="B528" s="74" t="str">
        <f t="shared" si="114"/>
        <v>Electrification + Hydrogen</v>
      </c>
      <c r="C528" s="74" t="str">
        <f t="shared" si="114"/>
        <v>Fraction of Industrial Fuel Use Shifted to Other Fuels</v>
      </c>
      <c r="D528" s="9" t="s">
        <v>147</v>
      </c>
      <c r="E528" s="53" t="s">
        <v>3122</v>
      </c>
      <c r="F528" s="9" t="s">
        <v>149</v>
      </c>
      <c r="G528" s="53" t="s">
        <v>3126</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3484</v>
      </c>
      <c r="Q528" s="74" t="str">
        <f t="shared" si="116"/>
        <v>industry-ag-main.html#fuel-switching</v>
      </c>
      <c r="R528" s="74" t="str">
        <f t="shared" si="116"/>
        <v>industry-elec-and-hydrogen.html</v>
      </c>
      <c r="S528" s="434"/>
      <c r="T528" s="53"/>
    </row>
    <row r="529" spans="1:20" ht="150">
      <c r="A529" s="74" t="str">
        <f t="shared" si="114"/>
        <v>Industry</v>
      </c>
      <c r="B529" s="74" t="str">
        <f t="shared" si="114"/>
        <v>Electrification + Hydrogen</v>
      </c>
      <c r="C529" s="74" t="str">
        <f t="shared" si="114"/>
        <v>Fraction of Industrial Fuel Use Shifted to Other Fuels</v>
      </c>
      <c r="D529" s="9" t="s">
        <v>147</v>
      </c>
      <c r="E529" s="53" t="s">
        <v>3123</v>
      </c>
      <c r="F529" s="9" t="s">
        <v>149</v>
      </c>
      <c r="G529" s="53" t="s">
        <v>3127</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3485</v>
      </c>
      <c r="Q529" s="74" t="str">
        <f t="shared" si="116"/>
        <v>industry-ag-main.html#fuel-switching</v>
      </c>
      <c r="R529" s="74" t="str">
        <f t="shared" si="116"/>
        <v>industry-elec-and-hydrogen.html</v>
      </c>
      <c r="S529" s="434"/>
      <c r="T529" s="53"/>
    </row>
    <row r="530" spans="1:20" ht="30">
      <c r="A530" s="74" t="str">
        <f t="shared" si="114"/>
        <v>Industry</v>
      </c>
      <c r="B530" s="74" t="str">
        <f t="shared" si="114"/>
        <v>Electrification + Hydrogen</v>
      </c>
      <c r="C530" s="74" t="str">
        <f t="shared" si="114"/>
        <v>Fraction of Industrial Fuel Use Shifted to Other Fuels</v>
      </c>
      <c r="D530" s="9" t="s">
        <v>147</v>
      </c>
      <c r="E530" s="53" t="s">
        <v>3120</v>
      </c>
      <c r="F530" s="9" t="s">
        <v>149</v>
      </c>
      <c r="G530" s="53" t="s">
        <v>3125</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45">
      <c r="A531" s="344" t="s">
        <v>9</v>
      </c>
      <c r="B531" s="344" t="s">
        <v>3214</v>
      </c>
      <c r="C531" s="344" t="s">
        <v>3217</v>
      </c>
      <c r="D531" s="9"/>
      <c r="E531" s="9"/>
      <c r="F531" s="9"/>
      <c r="G531" s="9"/>
      <c r="H531" s="56">
        <v>58</v>
      </c>
      <c r="I531" s="9" t="s">
        <v>46</v>
      </c>
      <c r="J531" s="344" t="s">
        <v>3221</v>
      </c>
      <c r="K531" s="344" t="s">
        <v>3222</v>
      </c>
      <c r="L531" s="62">
        <v>0</v>
      </c>
      <c r="M531" s="63">
        <v>1</v>
      </c>
      <c r="N531" s="63">
        <v>0.01</v>
      </c>
      <c r="O531" s="9" t="s">
        <v>36</v>
      </c>
      <c r="P531" s="9" t="s">
        <v>3486</v>
      </c>
      <c r="Q531" s="9" t="s">
        <v>2378</v>
      </c>
      <c r="R531" s="9" t="s">
        <v>2379</v>
      </c>
      <c r="S531" s="439" t="s">
        <v>172</v>
      </c>
      <c r="T531" s="9"/>
    </row>
    <row r="532" spans="1:20" s="2" customFormat="1" ht="45">
      <c r="A532" s="344" t="s">
        <v>9</v>
      </c>
      <c r="B532" s="344" t="s">
        <v>3215</v>
      </c>
      <c r="C532" s="344" t="s">
        <v>3218</v>
      </c>
      <c r="D532" s="9"/>
      <c r="E532" s="9"/>
      <c r="F532" s="9"/>
      <c r="G532" s="9"/>
      <c r="H532" s="56">
        <v>510</v>
      </c>
      <c r="I532" s="9" t="s">
        <v>46</v>
      </c>
      <c r="J532" s="344" t="s">
        <v>3221</v>
      </c>
      <c r="K532" s="344" t="s">
        <v>3223</v>
      </c>
      <c r="L532" s="62">
        <v>0</v>
      </c>
      <c r="M532" s="63">
        <v>1</v>
      </c>
      <c r="N532" s="63">
        <v>0.01</v>
      </c>
      <c r="O532" s="9" t="s">
        <v>36</v>
      </c>
      <c r="P532" s="9" t="s">
        <v>3261</v>
      </c>
      <c r="Q532" s="9" t="s">
        <v>2378</v>
      </c>
      <c r="R532" s="9" t="s">
        <v>2379</v>
      </c>
      <c r="S532" s="439"/>
      <c r="T532" s="9"/>
    </row>
    <row r="533" spans="1:20" s="2" customFormat="1" ht="45">
      <c r="A533" s="344" t="s">
        <v>9</v>
      </c>
      <c r="B533" s="344" t="s">
        <v>3216</v>
      </c>
      <c r="C533" s="344" t="s">
        <v>3219</v>
      </c>
      <c r="D533" s="9"/>
      <c r="E533" s="9"/>
      <c r="F533" s="9"/>
      <c r="G533" s="9"/>
      <c r="H533" s="56">
        <v>511</v>
      </c>
      <c r="I533" s="9" t="s">
        <v>46</v>
      </c>
      <c r="J533" s="344" t="s">
        <v>3221</v>
      </c>
      <c r="K533" s="344" t="s">
        <v>3224</v>
      </c>
      <c r="L533" s="62">
        <v>0</v>
      </c>
      <c r="M533" s="63">
        <v>1</v>
      </c>
      <c r="N533" s="63">
        <v>0.01</v>
      </c>
      <c r="O533" s="9" t="s">
        <v>36</v>
      </c>
      <c r="P533" s="9" t="s">
        <v>3262</v>
      </c>
      <c r="Q533" s="9" t="s">
        <v>2378</v>
      </c>
      <c r="R533" s="9" t="s">
        <v>2379</v>
      </c>
      <c r="S533" s="439"/>
      <c r="T533" s="9"/>
    </row>
    <row r="534" spans="1:20" s="2" customFormat="1" ht="45">
      <c r="A534" s="344" t="s">
        <v>9</v>
      </c>
      <c r="B534" s="344" t="s">
        <v>3226</v>
      </c>
      <c r="C534" s="344" t="s">
        <v>3220</v>
      </c>
      <c r="D534" s="9"/>
      <c r="E534" s="9"/>
      <c r="F534" s="9"/>
      <c r="G534" s="9"/>
      <c r="H534" s="56">
        <v>512</v>
      </c>
      <c r="I534" s="9" t="s">
        <v>46</v>
      </c>
      <c r="J534" s="344" t="s">
        <v>3221</v>
      </c>
      <c r="K534" s="344" t="s">
        <v>3225</v>
      </c>
      <c r="L534" s="62">
        <v>0</v>
      </c>
      <c r="M534" s="63">
        <v>1</v>
      </c>
      <c r="N534" s="63">
        <v>0.01</v>
      </c>
      <c r="O534" s="9" t="s">
        <v>36</v>
      </c>
      <c r="P534" s="9" t="s">
        <v>3263</v>
      </c>
      <c r="Q534" s="9" t="s">
        <v>2378</v>
      </c>
      <c r="R534" s="9" t="s">
        <v>2379</v>
      </c>
      <c r="S534" s="439"/>
      <c r="T534" s="9"/>
    </row>
    <row r="535" spans="1:20" s="5" customFormat="1" ht="10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3104</v>
      </c>
      <c r="S535" s="434" t="s">
        <v>2752</v>
      </c>
      <c r="T535" s="55"/>
    </row>
    <row r="536" spans="1:20" s="5" customFormat="1" ht="7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2677</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2754</v>
      </c>
      <c r="Q536" s="53"/>
      <c r="R536" s="74" t="str">
        <f t="shared" ref="R536" si="119">R$535</f>
        <v>material-efficiency-longevity-reuse.html</v>
      </c>
      <c r="S536" s="434" t="s">
        <v>2753</v>
      </c>
      <c r="T536" s="55"/>
    </row>
    <row r="537" spans="1:20" s="5" customFormat="1" ht="120">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2748</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2757</v>
      </c>
      <c r="Q537" s="53"/>
      <c r="R537" s="9" t="s">
        <v>3105</v>
      </c>
      <c r="S537" s="434" t="s">
        <v>2758</v>
      </c>
      <c r="T537" s="55"/>
    </row>
    <row r="538" spans="1:20" ht="60">
      <c r="A538" s="343" t="s">
        <v>9</v>
      </c>
      <c r="B538" s="343" t="s">
        <v>22</v>
      </c>
      <c r="C538" s="343" t="s">
        <v>318</v>
      </c>
      <c r="D538" s="53" t="s">
        <v>142</v>
      </c>
      <c r="E538" s="53"/>
      <c r="F538" s="9" t="s">
        <v>2676</v>
      </c>
      <c r="G538" s="53"/>
      <c r="H538" s="54">
        <v>56</v>
      </c>
      <c r="I538" s="53" t="s">
        <v>46</v>
      </c>
      <c r="J538" s="54" t="s">
        <v>395</v>
      </c>
      <c r="K538" s="76" t="s">
        <v>2407</v>
      </c>
      <c r="L538" s="59">
        <v>0</v>
      </c>
      <c r="M538" s="60">
        <v>1</v>
      </c>
      <c r="N538" s="60">
        <v>0.01</v>
      </c>
      <c r="O538" s="53" t="s">
        <v>36</v>
      </c>
      <c r="P538" s="53" t="s">
        <v>3535</v>
      </c>
      <c r="Q538" s="53" t="s">
        <v>253</v>
      </c>
      <c r="R538" s="9" t="s">
        <v>254</v>
      </c>
      <c r="S538" s="434" t="s">
        <v>172</v>
      </c>
      <c r="T538" s="53"/>
    </row>
    <row r="539" spans="1:20" ht="45">
      <c r="A539" s="74" t="str">
        <f>A$538</f>
        <v>Industry</v>
      </c>
      <c r="B539" s="74" t="str">
        <f t="shared" ref="B539:C540" si="121">B$538</f>
        <v>Methane Capture</v>
      </c>
      <c r="C539" s="74" t="str">
        <f t="shared" si="121"/>
        <v>Fraction of Methane Capture Opportunities Achieved</v>
      </c>
      <c r="D539" s="53" t="s">
        <v>2749</v>
      </c>
      <c r="E539" s="53"/>
      <c r="F539" s="53" t="s">
        <v>3202</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3239</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60">
      <c r="A540" s="74" t="str">
        <f>A$538</f>
        <v>Industry</v>
      </c>
      <c r="B540" s="74" t="str">
        <f t="shared" si="121"/>
        <v>Methane Capture</v>
      </c>
      <c r="C540" s="74" t="str">
        <f t="shared" si="121"/>
        <v>Fraction of Methane Capture Opportunities Achieved</v>
      </c>
      <c r="D540" s="53" t="s">
        <v>145</v>
      </c>
      <c r="E540" s="53"/>
      <c r="F540" s="9" t="s">
        <v>2748</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3240</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60">
      <c r="A541" s="343" t="s">
        <v>9</v>
      </c>
      <c r="B541" s="343" t="s">
        <v>20</v>
      </c>
      <c r="C541" s="343" t="s">
        <v>319</v>
      </c>
      <c r="D541" s="53" t="s">
        <v>142</v>
      </c>
      <c r="E541" s="53"/>
      <c r="F541" s="9" t="s">
        <v>2676</v>
      </c>
      <c r="G541" s="53"/>
      <c r="H541" s="54">
        <v>57</v>
      </c>
      <c r="I541" s="53" t="s">
        <v>46</v>
      </c>
      <c r="J541" s="54" t="s">
        <v>395</v>
      </c>
      <c r="K541" s="76" t="s">
        <v>2406</v>
      </c>
      <c r="L541" s="59">
        <v>0</v>
      </c>
      <c r="M541" s="60">
        <v>1</v>
      </c>
      <c r="N541" s="60">
        <v>0.01</v>
      </c>
      <c r="O541" s="53" t="s">
        <v>36</v>
      </c>
      <c r="P541" s="53" t="s">
        <v>3536</v>
      </c>
      <c r="Q541" s="53" t="s">
        <v>255</v>
      </c>
      <c r="R541" s="9" t="s">
        <v>256</v>
      </c>
      <c r="S541" s="434" t="s">
        <v>172</v>
      </c>
      <c r="T541" s="53"/>
    </row>
    <row r="542" spans="1:20" ht="45">
      <c r="A542" s="74" t="str">
        <f>A$541</f>
        <v>Industry</v>
      </c>
      <c r="B542" s="74" t="str">
        <f t="shared" ref="B542:C543" si="123">B$541</f>
        <v>Methane Destruction</v>
      </c>
      <c r="C542" s="74" t="str">
        <f t="shared" si="123"/>
        <v>Fraction of Methane Destruction Opportunities Achieved</v>
      </c>
      <c r="D542" s="53" t="s">
        <v>2749</v>
      </c>
      <c r="E542" s="53"/>
      <c r="F542" s="53" t="s">
        <v>3202</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3241</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60">
      <c r="A543" s="74" t="str">
        <f t="shared" ref="A543" si="125">A$541</f>
        <v>Industry</v>
      </c>
      <c r="B543" s="74" t="str">
        <f t="shared" si="123"/>
        <v>Methane Destruction</v>
      </c>
      <c r="C543" s="74" t="str">
        <f t="shared" si="123"/>
        <v>Fraction of Methane Destruction Opportunities Achieved</v>
      </c>
      <c r="D543" s="53" t="s">
        <v>145</v>
      </c>
      <c r="E543" s="53"/>
      <c r="F543" s="9" t="s">
        <v>2748</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3242</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60">
      <c r="A544" s="343" t="s">
        <v>9</v>
      </c>
      <c r="B544" s="343" t="s">
        <v>2848</v>
      </c>
      <c r="C544" s="343" t="s">
        <v>2849</v>
      </c>
      <c r="D544" s="9" t="s">
        <v>503</v>
      </c>
      <c r="E544" s="53"/>
      <c r="F544" s="9" t="s">
        <v>500</v>
      </c>
      <c r="G544" s="53"/>
      <c r="H544" s="54">
        <v>451</v>
      </c>
      <c r="I544" s="53" t="s">
        <v>46</v>
      </c>
      <c r="J544" s="343" t="s">
        <v>2849</v>
      </c>
      <c r="K544" s="343" t="s">
        <v>2850</v>
      </c>
      <c r="L544" s="59">
        <v>0</v>
      </c>
      <c r="M544" s="60">
        <v>1</v>
      </c>
      <c r="N544" s="60">
        <v>0.01</v>
      </c>
      <c r="O544" s="53" t="s">
        <v>2851</v>
      </c>
      <c r="P544" s="53" t="s">
        <v>3107</v>
      </c>
      <c r="Q544" s="53"/>
      <c r="R544" s="9" t="s">
        <v>3106</v>
      </c>
      <c r="S544" s="434" t="s">
        <v>172</v>
      </c>
      <c r="T544" s="53"/>
    </row>
    <row r="545" spans="1:20" ht="60">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3108</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60">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3487</v>
      </c>
      <c r="Q546" s="53"/>
      <c r="R546" s="74" t="str">
        <f t="shared" si="129"/>
        <v>reduce-fuel-exports.html</v>
      </c>
      <c r="S546" s="443" t="str">
        <f t="shared" si="130"/>
        <v>Calculated from model data; see the relevant variable(s) in the InputData folder for source information.</v>
      </c>
      <c r="T546" s="53"/>
    </row>
    <row r="547" spans="1:20" ht="60">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3488</v>
      </c>
      <c r="Q547" s="53"/>
      <c r="R547" s="74" t="str">
        <f t="shared" si="129"/>
        <v>reduce-fuel-exports.html</v>
      </c>
      <c r="S547" s="443" t="str">
        <f t="shared" si="130"/>
        <v>Calculated from model data; see the relevant variable(s) in the InputData folder for source information.</v>
      </c>
      <c r="T547" s="53"/>
    </row>
    <row r="548" spans="1:20" ht="60">
      <c r="A548" s="74" t="str">
        <f t="shared" si="131"/>
        <v>Industry</v>
      </c>
      <c r="B548" s="74" t="str">
        <f t="shared" si="126"/>
        <v>Reduce Fossil Fuel Exports</v>
      </c>
      <c r="C548" s="74" t="str">
        <f t="shared" si="126"/>
        <v>Percent Reduction in Fossil Fuel Exports</v>
      </c>
      <c r="D548" s="9" t="s">
        <v>2830</v>
      </c>
      <c r="E548" s="53"/>
      <c r="F548" s="9" t="s">
        <v>2831</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3109</v>
      </c>
      <c r="Q548" s="53"/>
      <c r="R548" s="74" t="str">
        <f t="shared" si="129"/>
        <v>reduce-fuel-exports.html</v>
      </c>
      <c r="S548" s="443" t="str">
        <f t="shared" si="130"/>
        <v>Calculated from model data; see the relevant variable(s) in the InputData folder for source information.</v>
      </c>
      <c r="T548" s="53"/>
    </row>
    <row r="549" spans="1:20" ht="45">
      <c r="A549" s="74" t="str">
        <f t="shared" si="131"/>
        <v>Industry</v>
      </c>
      <c r="B549" s="74" t="str">
        <f t="shared" si="126"/>
        <v>Reduce Fossil Fuel Exports</v>
      </c>
      <c r="C549" s="74" t="str">
        <f t="shared" si="126"/>
        <v>Percent Reduction in Fossil Fuel Exports</v>
      </c>
      <c r="D549" s="9" t="s">
        <v>496</v>
      </c>
      <c r="E549" s="53"/>
      <c r="F549" s="9" t="s">
        <v>497</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60">
      <c r="A550" s="74" t="str">
        <f t="shared" si="131"/>
        <v>Industry</v>
      </c>
      <c r="B550" s="74" t="str">
        <f t="shared" si="126"/>
        <v>Reduce Fossil Fuel Exports</v>
      </c>
      <c r="C550" s="74" t="str">
        <f t="shared" si="126"/>
        <v>Percent Reduction in Fossil Fuel Exports</v>
      </c>
      <c r="D550" s="9" t="s">
        <v>2822</v>
      </c>
      <c r="E550" s="53"/>
      <c r="F550" s="9" t="s">
        <v>2826</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3110</v>
      </c>
      <c r="Q550" s="53"/>
      <c r="R550" s="74" t="str">
        <f t="shared" ref="R550:R552" si="133">R$544</f>
        <v>reduce-fuel-exports.html</v>
      </c>
      <c r="S550" s="443" t="str">
        <f t="shared" si="130"/>
        <v>Calculated from model data; see the relevant variable(s) in the InputData folder for source information.</v>
      </c>
      <c r="T550" s="53"/>
    </row>
    <row r="551" spans="1:20" ht="60">
      <c r="A551" s="74" t="str">
        <f t="shared" si="131"/>
        <v>Industry</v>
      </c>
      <c r="B551" s="74" t="str">
        <f t="shared" si="126"/>
        <v>Reduce Fossil Fuel Exports</v>
      </c>
      <c r="C551" s="74" t="str">
        <f t="shared" si="126"/>
        <v>Percent Reduction in Fossil Fuel Exports</v>
      </c>
      <c r="D551" s="9" t="s">
        <v>2832</v>
      </c>
      <c r="E551" s="53"/>
      <c r="F551" s="9" t="s">
        <v>2833</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3111</v>
      </c>
      <c r="Q551" s="53"/>
      <c r="R551" s="74" t="str">
        <f t="shared" si="133"/>
        <v>reduce-fuel-exports.html</v>
      </c>
      <c r="S551" s="443" t="str">
        <f t="shared" si="130"/>
        <v>Calculated from model data; see the relevant variable(s) in the InputData folder for source information.</v>
      </c>
      <c r="T551" s="53"/>
    </row>
    <row r="552" spans="1:20" ht="60">
      <c r="A552" s="74" t="str">
        <f t="shared" si="131"/>
        <v>Industry</v>
      </c>
      <c r="B552" s="74" t="str">
        <f t="shared" si="126"/>
        <v>Reduce Fossil Fuel Exports</v>
      </c>
      <c r="C552" s="74" t="str">
        <f t="shared" si="126"/>
        <v>Percent Reduction in Fossil Fuel Exports</v>
      </c>
      <c r="D552" s="9" t="s">
        <v>2823</v>
      </c>
      <c r="E552" s="53"/>
      <c r="F552" s="9" t="s">
        <v>2827</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3112</v>
      </c>
      <c r="Q552" s="53"/>
      <c r="R552" s="74" t="str">
        <f t="shared" si="133"/>
        <v>reduce-fuel-exports.html</v>
      </c>
      <c r="S552" s="443" t="str">
        <f t="shared" si="130"/>
        <v>Calculated from model data; see the relevant variable(s) in the InputData folder for source information.</v>
      </c>
      <c r="T552" s="53"/>
    </row>
    <row r="553" spans="1:20" ht="75">
      <c r="A553" s="343" t="s">
        <v>150</v>
      </c>
      <c r="B553" s="343" t="s">
        <v>152</v>
      </c>
      <c r="C553" s="343" t="s">
        <v>481</v>
      </c>
      <c r="D553" s="53"/>
      <c r="E553" s="53"/>
      <c r="F553" s="53"/>
      <c r="G553" s="53"/>
      <c r="H553" s="54">
        <v>60</v>
      </c>
      <c r="I553" s="53" t="s">
        <v>46</v>
      </c>
      <c r="J553" s="76" t="s">
        <v>152</v>
      </c>
      <c r="K553" s="76" t="s">
        <v>2405</v>
      </c>
      <c r="L553" s="59">
        <v>0</v>
      </c>
      <c r="M553" s="60">
        <v>1</v>
      </c>
      <c r="N553" s="60">
        <v>0.01</v>
      </c>
      <c r="O553" s="53" t="s">
        <v>36</v>
      </c>
      <c r="P553" s="53" t="s">
        <v>2466</v>
      </c>
      <c r="Q553" s="53" t="s">
        <v>257</v>
      </c>
      <c r="R553" s="9" t="s">
        <v>258</v>
      </c>
      <c r="S553" s="434" t="s">
        <v>172</v>
      </c>
      <c r="T553" s="53" t="s">
        <v>207</v>
      </c>
    </row>
    <row r="554" spans="1:20" ht="30">
      <c r="A554" s="343" t="s">
        <v>150</v>
      </c>
      <c r="B554" s="343" t="s">
        <v>289</v>
      </c>
      <c r="C554" s="343" t="s">
        <v>490</v>
      </c>
      <c r="D554" s="53"/>
      <c r="E554" s="53"/>
      <c r="F554" s="53"/>
      <c r="G554" s="53"/>
      <c r="H554" s="54">
        <v>705</v>
      </c>
      <c r="I554" s="9" t="s">
        <v>47</v>
      </c>
      <c r="J554" s="76" t="s">
        <v>289</v>
      </c>
      <c r="K554" s="76" t="s">
        <v>2404</v>
      </c>
      <c r="L554" s="59"/>
      <c r="M554" s="60"/>
      <c r="N554" s="60"/>
      <c r="O554" s="53"/>
      <c r="P554" s="53"/>
      <c r="Q554" s="53" t="s">
        <v>353</v>
      </c>
      <c r="R554" s="9" t="s">
        <v>354</v>
      </c>
      <c r="S554" s="434"/>
      <c r="T554" s="53"/>
    </row>
    <row r="555" spans="1:20" ht="30">
      <c r="A555" s="343" t="s">
        <v>150</v>
      </c>
      <c r="B555" s="343" t="s">
        <v>486</v>
      </c>
      <c r="C555" s="343" t="s">
        <v>487</v>
      </c>
      <c r="D555" s="53"/>
      <c r="E555" s="53"/>
      <c r="F555" s="53"/>
      <c r="G555" s="53"/>
      <c r="H555" s="54">
        <v>177</v>
      </c>
      <c r="I555" s="9" t="s">
        <v>47</v>
      </c>
      <c r="J555" s="76" t="s">
        <v>486</v>
      </c>
      <c r="K555" s="76" t="s">
        <v>2403</v>
      </c>
      <c r="L555" s="59"/>
      <c r="M555" s="60"/>
      <c r="N555" s="60"/>
      <c r="O555" s="53"/>
      <c r="P555" s="53"/>
      <c r="Q555" s="53"/>
      <c r="R555" s="9" t="s">
        <v>3118</v>
      </c>
      <c r="S555" s="434"/>
      <c r="T555" s="53"/>
    </row>
    <row r="556" spans="1:20" ht="45">
      <c r="A556" s="343" t="s">
        <v>150</v>
      </c>
      <c r="B556" s="343" t="s">
        <v>208</v>
      </c>
      <c r="C556" s="343" t="s">
        <v>482</v>
      </c>
      <c r="D556" s="53"/>
      <c r="E556" s="53"/>
      <c r="F556" s="53"/>
      <c r="G556" s="53"/>
      <c r="H556" s="54">
        <v>61</v>
      </c>
      <c r="I556" s="53" t="s">
        <v>46</v>
      </c>
      <c r="J556" s="76" t="s">
        <v>208</v>
      </c>
      <c r="K556" s="76" t="s">
        <v>2402</v>
      </c>
      <c r="L556" s="59">
        <v>0</v>
      </c>
      <c r="M556" s="60">
        <v>1</v>
      </c>
      <c r="N556" s="60">
        <v>0.01</v>
      </c>
      <c r="O556" s="53" t="s">
        <v>36</v>
      </c>
      <c r="P556" s="53" t="s">
        <v>2467</v>
      </c>
      <c r="Q556" s="53" t="s">
        <v>259</v>
      </c>
      <c r="R556" s="9" t="s">
        <v>260</v>
      </c>
      <c r="S556" s="434" t="s">
        <v>172</v>
      </c>
      <c r="T556" s="53"/>
    </row>
    <row r="557" spans="1:20" ht="60">
      <c r="A557" s="343" t="s">
        <v>150</v>
      </c>
      <c r="B557" s="343" t="s">
        <v>3211</v>
      </c>
      <c r="C557" s="343" t="s">
        <v>3212</v>
      </c>
      <c r="D557" s="53"/>
      <c r="E557" s="53"/>
      <c r="F557" s="53"/>
      <c r="G557" s="53"/>
      <c r="H557" s="54">
        <v>62</v>
      </c>
      <c r="I557" s="53" t="s">
        <v>46</v>
      </c>
      <c r="J557" s="343" t="s">
        <v>3211</v>
      </c>
      <c r="K557" s="76" t="s">
        <v>3213</v>
      </c>
      <c r="L557" s="59">
        <v>0</v>
      </c>
      <c r="M557" s="60">
        <v>1</v>
      </c>
      <c r="N557" s="60">
        <v>0.01</v>
      </c>
      <c r="O557" s="53" t="s">
        <v>36</v>
      </c>
      <c r="P557" s="53" t="s">
        <v>3243</v>
      </c>
      <c r="Q557" s="53" t="s">
        <v>261</v>
      </c>
      <c r="R557" s="9" t="s">
        <v>262</v>
      </c>
      <c r="S557" s="434" t="s">
        <v>172</v>
      </c>
      <c r="T557" s="53"/>
    </row>
    <row r="558" spans="1:20" ht="45">
      <c r="A558" s="343" t="s">
        <v>150</v>
      </c>
      <c r="B558" s="343" t="s">
        <v>153</v>
      </c>
      <c r="C558" s="343" t="s">
        <v>483</v>
      </c>
      <c r="D558" s="53"/>
      <c r="E558" s="53"/>
      <c r="F558" s="53"/>
      <c r="G558" s="53"/>
      <c r="H558" s="54">
        <v>63</v>
      </c>
      <c r="I558" s="53" t="s">
        <v>46</v>
      </c>
      <c r="J558" s="76" t="s">
        <v>153</v>
      </c>
      <c r="K558" s="76" t="s">
        <v>2401</v>
      </c>
      <c r="L558" s="59">
        <v>0</v>
      </c>
      <c r="M558" s="60">
        <v>1</v>
      </c>
      <c r="N558" s="60">
        <v>0.01</v>
      </c>
      <c r="O558" s="53" t="s">
        <v>36</v>
      </c>
      <c r="P558" s="53" t="s">
        <v>2468</v>
      </c>
      <c r="Q558" s="53" t="s">
        <v>263</v>
      </c>
      <c r="R558" s="9" t="s">
        <v>264</v>
      </c>
      <c r="S558" s="434" t="s">
        <v>172</v>
      </c>
      <c r="T558" s="53"/>
    </row>
    <row r="559" spans="1:20" ht="45">
      <c r="A559" s="343" t="s">
        <v>150</v>
      </c>
      <c r="B559" s="343" t="s">
        <v>151</v>
      </c>
      <c r="C559" s="343" t="s">
        <v>3264</v>
      </c>
      <c r="D559" s="53"/>
      <c r="E559" s="53"/>
      <c r="F559" s="53"/>
      <c r="G559" s="53"/>
      <c r="H559" s="54">
        <v>64</v>
      </c>
      <c r="I559" s="53" t="s">
        <v>46</v>
      </c>
      <c r="J559" s="76" t="s">
        <v>151</v>
      </c>
      <c r="K559" s="76" t="s">
        <v>2400</v>
      </c>
      <c r="L559" s="59">
        <v>0</v>
      </c>
      <c r="M559" s="60">
        <v>1</v>
      </c>
      <c r="N559" s="60">
        <v>0.01</v>
      </c>
      <c r="O559" s="53" t="s">
        <v>36</v>
      </c>
      <c r="P559" s="53" t="s">
        <v>3244</v>
      </c>
      <c r="Q559" s="53" t="s">
        <v>265</v>
      </c>
      <c r="R559" s="9" t="s">
        <v>266</v>
      </c>
      <c r="S559" s="434" t="s">
        <v>172</v>
      </c>
      <c r="T559" s="53"/>
    </row>
    <row r="560" spans="1:20" ht="30">
      <c r="A560" s="343" t="s">
        <v>150</v>
      </c>
      <c r="B560" s="343" t="s">
        <v>484</v>
      </c>
      <c r="C560" s="343" t="s">
        <v>485</v>
      </c>
      <c r="D560" s="53"/>
      <c r="E560" s="53"/>
      <c r="F560" s="53"/>
      <c r="G560" s="53"/>
      <c r="H560" s="54">
        <v>178</v>
      </c>
      <c r="I560" s="53" t="s">
        <v>47</v>
      </c>
      <c r="J560" s="76" t="s">
        <v>484</v>
      </c>
      <c r="K560" s="76" t="s">
        <v>2399</v>
      </c>
      <c r="L560" s="59"/>
      <c r="M560" s="60"/>
      <c r="N560" s="60"/>
      <c r="O560" s="53"/>
      <c r="P560" s="53"/>
      <c r="Q560" s="53"/>
      <c r="R560" s="9" t="s">
        <v>3119</v>
      </c>
      <c r="S560" s="434"/>
      <c r="T560" s="53"/>
    </row>
    <row r="561" spans="1:20" ht="120">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3114</v>
      </c>
      <c r="Q561" s="53"/>
      <c r="R561" s="9" t="s">
        <v>3113</v>
      </c>
      <c r="S561" s="432" t="s">
        <v>2763</v>
      </c>
      <c r="T561" s="53"/>
    </row>
    <row r="562" spans="1:20" s="2" customFormat="1" ht="75">
      <c r="A562" s="344" t="s">
        <v>2834</v>
      </c>
      <c r="B562" s="344" t="s">
        <v>2838</v>
      </c>
      <c r="C562" s="344" t="s">
        <v>320</v>
      </c>
      <c r="D562" s="9"/>
      <c r="E562" s="9"/>
      <c r="F562" s="9"/>
      <c r="G562" s="9"/>
      <c r="H562" s="54">
        <v>68</v>
      </c>
      <c r="I562" s="9" t="s">
        <v>46</v>
      </c>
      <c r="J562" s="75" t="s">
        <v>2837</v>
      </c>
      <c r="K562" s="76" t="s">
        <v>2398</v>
      </c>
      <c r="L562" s="63">
        <v>0</v>
      </c>
      <c r="M562" s="63">
        <v>1</v>
      </c>
      <c r="N562" s="63">
        <v>0.01</v>
      </c>
      <c r="O562" s="9" t="s">
        <v>60</v>
      </c>
      <c r="P562" s="9" t="s">
        <v>2469</v>
      </c>
      <c r="Q562" s="9" t="s">
        <v>271</v>
      </c>
      <c r="R562" s="9" t="s">
        <v>272</v>
      </c>
      <c r="S562" s="434" t="s">
        <v>172</v>
      </c>
      <c r="T562" s="9"/>
    </row>
    <row r="563" spans="1:20" s="2" customFormat="1" ht="75">
      <c r="A563" s="344" t="s">
        <v>2834</v>
      </c>
      <c r="B563" s="344" t="s">
        <v>3163</v>
      </c>
      <c r="C563" s="344" t="s">
        <v>3162</v>
      </c>
      <c r="D563" s="9"/>
      <c r="E563" s="9"/>
      <c r="F563" s="9"/>
      <c r="G563" s="9"/>
      <c r="H563" s="54">
        <v>176</v>
      </c>
      <c r="I563" s="9" t="s">
        <v>46</v>
      </c>
      <c r="J563" s="75" t="s">
        <v>396</v>
      </c>
      <c r="K563" s="76" t="s">
        <v>3160</v>
      </c>
      <c r="L563" s="63">
        <v>0</v>
      </c>
      <c r="M563" s="63">
        <v>1</v>
      </c>
      <c r="N563" s="63">
        <v>0.01</v>
      </c>
      <c r="O563" s="53" t="s">
        <v>3161</v>
      </c>
      <c r="P563" s="9" t="s">
        <v>3489</v>
      </c>
      <c r="Q563" s="9" t="s">
        <v>389</v>
      </c>
      <c r="R563" s="9" t="s">
        <v>3115</v>
      </c>
      <c r="S563" s="434" t="s">
        <v>172</v>
      </c>
      <c r="T563" s="9"/>
    </row>
    <row r="564" spans="1:20" s="2" customFormat="1" ht="60">
      <c r="A564" s="344" t="s">
        <v>2834</v>
      </c>
      <c r="B564" s="344" t="s">
        <v>2835</v>
      </c>
      <c r="C564" s="344" t="s">
        <v>2836</v>
      </c>
      <c r="D564" s="9"/>
      <c r="E564" s="9"/>
      <c r="F564" s="9"/>
      <c r="G564" s="9"/>
      <c r="H564" s="54">
        <v>450</v>
      </c>
      <c r="I564" s="9" t="s">
        <v>46</v>
      </c>
      <c r="J564" s="344" t="s">
        <v>2839</v>
      </c>
      <c r="K564" s="343" t="s">
        <v>2840</v>
      </c>
      <c r="L564" s="63">
        <v>0</v>
      </c>
      <c r="M564" s="63">
        <v>1</v>
      </c>
      <c r="N564" s="63">
        <v>0.01</v>
      </c>
      <c r="O564" s="53" t="s">
        <v>2841</v>
      </c>
      <c r="P564" s="9" t="s">
        <v>2842</v>
      </c>
      <c r="Q564" s="9"/>
      <c r="R564" s="9" t="s">
        <v>3116</v>
      </c>
      <c r="S564" s="434"/>
      <c r="T564" s="9"/>
    </row>
    <row r="565" spans="1:20" s="5" customFormat="1" ht="60">
      <c r="A565" s="343" t="s">
        <v>10</v>
      </c>
      <c r="B565" s="343" t="s">
        <v>27</v>
      </c>
      <c r="C565" s="343" t="s">
        <v>2681</v>
      </c>
      <c r="D565" s="53" t="s">
        <v>379</v>
      </c>
      <c r="E565" s="53"/>
      <c r="F565" s="53" t="s">
        <v>383</v>
      </c>
      <c r="G565" s="53"/>
      <c r="H565" s="54">
        <v>171</v>
      </c>
      <c r="I565" s="53" t="s">
        <v>46</v>
      </c>
      <c r="J565" s="76" t="s">
        <v>27</v>
      </c>
      <c r="K565" s="76" t="s">
        <v>2397</v>
      </c>
      <c r="L565" s="65">
        <v>0</v>
      </c>
      <c r="M565" s="65">
        <v>300</v>
      </c>
      <c r="N565" s="65">
        <v>5</v>
      </c>
      <c r="O565" s="335" t="str">
        <f>UnitControlCenter!B44</f>
        <v>$/metric ton CO2e</v>
      </c>
      <c r="P565" s="53" t="s">
        <v>2645</v>
      </c>
      <c r="Q565" s="53" t="s">
        <v>269</v>
      </c>
      <c r="R565" s="9" t="s">
        <v>270</v>
      </c>
      <c r="S565" s="439" t="s">
        <v>2643</v>
      </c>
      <c r="T565" s="9" t="s">
        <v>447</v>
      </c>
    </row>
    <row r="566" spans="1:20" s="5" customFormat="1" ht="60">
      <c r="A566" s="74" t="str">
        <f>A$565</f>
        <v>Cross-Sector</v>
      </c>
      <c r="B566" s="74" t="str">
        <f t="shared" ref="B566:C566" si="134">B$565</f>
        <v>Carbon Tax</v>
      </c>
      <c r="C566" s="74" t="str">
        <f t="shared" si="134"/>
        <v>Additional Carbon Tax Rate</v>
      </c>
      <c r="D566" s="53" t="s">
        <v>387</v>
      </c>
      <c r="E566" s="53"/>
      <c r="F566" s="53" t="s">
        <v>388</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2646</v>
      </c>
      <c r="Q566" s="55" t="str">
        <f t="shared" ref="Q566:R570" si="137">Q$565</f>
        <v>fuels.html#carbon-tax</v>
      </c>
      <c r="R566" s="55" t="str">
        <f t="shared" si="137"/>
        <v>carbon-tax.html</v>
      </c>
      <c r="S566" s="439"/>
      <c r="T566" s="55"/>
    </row>
    <row r="567" spans="1:20" s="5" customFormat="1" ht="60">
      <c r="A567" s="74" t="str">
        <f t="shared" ref="A567:C570" si="138">A$565</f>
        <v>Cross-Sector</v>
      </c>
      <c r="B567" s="74" t="str">
        <f t="shared" si="138"/>
        <v>Carbon Tax</v>
      </c>
      <c r="C567" s="74" t="str">
        <f t="shared" si="138"/>
        <v>Additional Carbon Tax Rate</v>
      </c>
      <c r="D567" s="53" t="s">
        <v>381</v>
      </c>
      <c r="E567" s="53"/>
      <c r="F567" s="53" t="s">
        <v>385</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2647</v>
      </c>
      <c r="Q567" s="55" t="str">
        <f t="shared" si="137"/>
        <v>fuels.html#carbon-tax</v>
      </c>
      <c r="R567" s="55" t="str">
        <f t="shared" si="137"/>
        <v>carbon-tax.html</v>
      </c>
      <c r="S567" s="439"/>
      <c r="T567" s="55"/>
    </row>
    <row r="568" spans="1:20" s="5" customFormat="1" ht="60">
      <c r="A568" s="74" t="str">
        <f t="shared" si="138"/>
        <v>Cross-Sector</v>
      </c>
      <c r="B568" s="74" t="str">
        <f t="shared" si="138"/>
        <v>Carbon Tax</v>
      </c>
      <c r="C568" s="74" t="str">
        <f t="shared" si="138"/>
        <v>Additional Carbon Tax Rate</v>
      </c>
      <c r="D568" s="53" t="s">
        <v>382</v>
      </c>
      <c r="E568" s="53"/>
      <c r="F568" s="53" t="s">
        <v>386</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2648</v>
      </c>
      <c r="Q568" s="55" t="str">
        <f t="shared" si="137"/>
        <v>fuels.html#carbon-tax</v>
      </c>
      <c r="R568" s="55" t="str">
        <f t="shared" si="137"/>
        <v>carbon-tax.html</v>
      </c>
      <c r="S568" s="439"/>
      <c r="T568" s="55"/>
    </row>
    <row r="569" spans="1:20" s="5" customFormat="1" ht="90">
      <c r="A569" s="74" t="str">
        <f t="shared" si="138"/>
        <v>Cross-Sector</v>
      </c>
      <c r="B569" s="74" t="str">
        <f t="shared" si="138"/>
        <v>Carbon Tax</v>
      </c>
      <c r="C569" s="74" t="str">
        <f t="shared" si="138"/>
        <v>Additional Carbon Tax Rate</v>
      </c>
      <c r="D569" s="53" t="s">
        <v>380</v>
      </c>
      <c r="E569" s="53"/>
      <c r="F569" s="53" t="s">
        <v>384</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3194</v>
      </c>
      <c r="Q569" s="55" t="str">
        <f t="shared" si="137"/>
        <v>fuels.html#carbon-tax</v>
      </c>
      <c r="R569" s="55" t="str">
        <f t="shared" si="137"/>
        <v>carbon-tax.html</v>
      </c>
      <c r="S569" s="439"/>
      <c r="T569" s="55"/>
    </row>
    <row r="570" spans="1:20" s="5" customFormat="1" ht="45">
      <c r="A570" s="74" t="str">
        <f t="shared" si="138"/>
        <v>Cross-Sector</v>
      </c>
      <c r="B570" s="74" t="str">
        <f t="shared" si="138"/>
        <v>Carbon Tax</v>
      </c>
      <c r="C570" s="74" t="str">
        <f t="shared" si="138"/>
        <v>Additional Carbon Tax Rate</v>
      </c>
      <c r="D570" s="53" t="s">
        <v>2855</v>
      </c>
      <c r="E570" s="53"/>
      <c r="F570" s="53" t="s">
        <v>3353</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3352</v>
      </c>
      <c r="Q570" s="55" t="str">
        <f t="shared" si="137"/>
        <v>fuels.html#carbon-tax</v>
      </c>
      <c r="R570" s="55" t="str">
        <f t="shared" si="137"/>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2396</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39">C$571</f>
        <v>Percent Reduction in BAU Subsidies</v>
      </c>
      <c r="D572" s="9" t="s">
        <v>503</v>
      </c>
      <c r="E572" s="53"/>
      <c r="F572" s="9" t="s">
        <v>500</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2785</v>
      </c>
      <c r="Q572" s="9" t="s">
        <v>273</v>
      </c>
      <c r="R572" s="9" t="s">
        <v>274</v>
      </c>
      <c r="S572" s="434" t="s">
        <v>172</v>
      </c>
      <c r="T572" s="55"/>
    </row>
    <row r="573" spans="1:20" s="5" customFormat="1" ht="4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2786</v>
      </c>
      <c r="Q573" s="9" t="s">
        <v>273</v>
      </c>
      <c r="R573" s="9" t="s">
        <v>274</v>
      </c>
      <c r="S573" s="434" t="s">
        <v>172</v>
      </c>
      <c r="T573" s="55"/>
    </row>
    <row r="574" spans="1:20" s="5" customFormat="1" ht="4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2787</v>
      </c>
      <c r="Q574" s="9" t="s">
        <v>273</v>
      </c>
      <c r="R574" s="9" t="s">
        <v>274</v>
      </c>
      <c r="S574" s="434" t="s">
        <v>172</v>
      </c>
      <c r="T574" s="55"/>
    </row>
    <row r="575" spans="1:20" s="5" customFormat="1" ht="30">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30">
      <c r="A576" s="74" t="str">
        <f t="shared" si="141"/>
        <v>Cross-Sector</v>
      </c>
      <c r="B576" s="74" t="str">
        <f t="shared" si="139"/>
        <v>End Existing Subsidies</v>
      </c>
      <c r="C576" s="74" t="str">
        <f t="shared" si="139"/>
        <v>Percent Reduction in BAU Subsidies</v>
      </c>
      <c r="D576" s="9" t="s">
        <v>52</v>
      </c>
      <c r="E576" s="53"/>
      <c r="F576" s="9" t="s">
        <v>505</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4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2658</v>
      </c>
      <c r="Q577" s="9" t="s">
        <v>273</v>
      </c>
      <c r="R577" s="9" t="s">
        <v>274</v>
      </c>
      <c r="S577" s="434" t="s">
        <v>172</v>
      </c>
      <c r="T577" s="55"/>
    </row>
    <row r="578" spans="1:20" s="5" customFormat="1" ht="30">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4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2659</v>
      </c>
      <c r="Q579" s="9" t="s">
        <v>273</v>
      </c>
      <c r="R579" s="9" t="s">
        <v>274</v>
      </c>
      <c r="S579" s="434" t="s">
        <v>172</v>
      </c>
      <c r="T579" s="55"/>
    </row>
    <row r="580" spans="1:20" s="5" customFormat="1" ht="4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2788</v>
      </c>
      <c r="Q580" s="9" t="s">
        <v>273</v>
      </c>
      <c r="R580" s="9" t="s">
        <v>274</v>
      </c>
      <c r="S580" s="434" t="s">
        <v>172</v>
      </c>
      <c r="T580" s="55"/>
    </row>
    <row r="581" spans="1:20" s="5" customFormat="1" ht="30">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30">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30">
      <c r="A583" s="74" t="str">
        <f t="shared" si="141"/>
        <v>Cross-Sector</v>
      </c>
      <c r="B583" s="74" t="str">
        <f t="shared" si="139"/>
        <v>End Existing Subsidies</v>
      </c>
      <c r="C583" s="74" t="str">
        <f t="shared" si="139"/>
        <v>Percent Reduction in BAU Subsidies</v>
      </c>
      <c r="D583" s="9" t="s">
        <v>2830</v>
      </c>
      <c r="E583" s="53"/>
      <c r="F583" s="9" t="s">
        <v>2831</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30">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30">
      <c r="A585" s="74" t="str">
        <f t="shared" si="141"/>
        <v>Cross-Sector</v>
      </c>
      <c r="B585" s="74" t="str">
        <f t="shared" si="139"/>
        <v>End Existing Subsidies</v>
      </c>
      <c r="C585" s="74" t="str">
        <f t="shared" si="139"/>
        <v>Percent Reduction in BAU Subsidies</v>
      </c>
      <c r="D585" s="9" t="s">
        <v>488</v>
      </c>
      <c r="E585" s="53"/>
      <c r="F585" s="9" t="s">
        <v>489</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30">
      <c r="A586" s="74" t="str">
        <f t="shared" si="141"/>
        <v>Cross-Sector</v>
      </c>
      <c r="B586" s="74" t="str">
        <f t="shared" si="139"/>
        <v>End Existing Subsidies</v>
      </c>
      <c r="C586" s="74" t="str">
        <f t="shared" si="139"/>
        <v>Percent Reduction in BAU Subsidies</v>
      </c>
      <c r="D586" s="9" t="s">
        <v>496</v>
      </c>
      <c r="E586" s="53"/>
      <c r="F586" s="9" t="s">
        <v>497</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30">
      <c r="A587" s="74" t="str">
        <f t="shared" si="141"/>
        <v>Cross-Sector</v>
      </c>
      <c r="B587" s="74" t="str">
        <f t="shared" si="139"/>
        <v>End Existing Subsidies</v>
      </c>
      <c r="C587" s="74" t="str">
        <f t="shared" si="139"/>
        <v>Percent Reduction in BAU Subsidies</v>
      </c>
      <c r="D587" s="9" t="s">
        <v>2822</v>
      </c>
      <c r="E587" s="53"/>
      <c r="F587" s="9" t="s">
        <v>2826</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30">
      <c r="A588" s="74" t="str">
        <f t="shared" si="141"/>
        <v>Cross-Sector</v>
      </c>
      <c r="B588" s="74" t="str">
        <f t="shared" si="141"/>
        <v>End Existing Subsidies</v>
      </c>
      <c r="C588" s="74" t="str">
        <f t="shared" si="141"/>
        <v>Percent Reduction in BAU Subsidies</v>
      </c>
      <c r="D588" s="9" t="s">
        <v>2832</v>
      </c>
      <c r="E588" s="53"/>
      <c r="F588" s="9" t="s">
        <v>2833</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30">
      <c r="A589" s="74" t="str">
        <f t="shared" ref="A589:C591" si="145">A$571</f>
        <v>Cross-Sector</v>
      </c>
      <c r="B589" s="74" t="str">
        <f t="shared" si="145"/>
        <v>End Existing Subsidies</v>
      </c>
      <c r="C589" s="74" t="str">
        <f t="shared" si="145"/>
        <v>Percent Reduction in BAU Subsidies</v>
      </c>
      <c r="D589" s="9" t="s">
        <v>2823</v>
      </c>
      <c r="E589" s="53"/>
      <c r="F589" s="9" t="s">
        <v>2827</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30">
      <c r="A590" s="74" t="str">
        <f t="shared" si="145"/>
        <v>Cross-Sector</v>
      </c>
      <c r="B590" s="74" t="str">
        <f t="shared" si="145"/>
        <v>End Existing Subsidies</v>
      </c>
      <c r="C590" s="74" t="str">
        <f t="shared" si="145"/>
        <v>Percent Reduction in BAU Subsidies</v>
      </c>
      <c r="D590" s="9" t="s">
        <v>2824</v>
      </c>
      <c r="E590" s="53"/>
      <c r="F590" s="9" t="s">
        <v>2828</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30">
      <c r="A591" s="74" t="str">
        <f t="shared" si="145"/>
        <v>Cross-Sector</v>
      </c>
      <c r="B591" s="74" t="str">
        <f t="shared" si="145"/>
        <v>End Existing Subsidies</v>
      </c>
      <c r="C591" s="74" t="str">
        <f t="shared" si="145"/>
        <v>Percent Reduction in BAU Subsidies</v>
      </c>
      <c r="D591" s="9" t="s">
        <v>2825</v>
      </c>
      <c r="E591" s="53"/>
      <c r="F591" s="9" t="s">
        <v>2829</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60">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75">
      <c r="A593" s="344" t="s">
        <v>10</v>
      </c>
      <c r="B593" s="344" t="s">
        <v>3538</v>
      </c>
      <c r="C593" s="344" t="s">
        <v>2765</v>
      </c>
      <c r="D593" s="9"/>
      <c r="E593" s="9"/>
      <c r="F593" s="9"/>
      <c r="G593" s="9"/>
      <c r="H593" s="56">
        <v>509</v>
      </c>
      <c r="I593" s="9" t="s">
        <v>46</v>
      </c>
      <c r="J593" s="344" t="s">
        <v>2948</v>
      </c>
      <c r="K593" s="344" t="s">
        <v>2768</v>
      </c>
      <c r="L593" s="65">
        <v>0</v>
      </c>
      <c r="M593" s="65">
        <v>1</v>
      </c>
      <c r="N593" s="65">
        <v>1</v>
      </c>
      <c r="O593" s="53" t="s">
        <v>32</v>
      </c>
      <c r="P593" s="53" t="s">
        <v>3539</v>
      </c>
      <c r="Q593" s="53" t="s">
        <v>269</v>
      </c>
      <c r="R593" s="9" t="s">
        <v>270</v>
      </c>
      <c r="S593" s="439"/>
      <c r="T593" s="9"/>
    </row>
    <row r="594" spans="1:20" s="2" customFormat="1" ht="60">
      <c r="A594" s="344" t="s">
        <v>10</v>
      </c>
      <c r="B594" s="344" t="s">
        <v>3136</v>
      </c>
      <c r="C594" s="344" t="s">
        <v>3135</v>
      </c>
      <c r="D594" s="9" t="s">
        <v>55</v>
      </c>
      <c r="E594" s="9"/>
      <c r="F594" s="9" t="s">
        <v>99</v>
      </c>
      <c r="G594" s="9"/>
      <c r="H594" s="54">
        <v>720</v>
      </c>
      <c r="I594" s="9" t="s">
        <v>47</v>
      </c>
      <c r="J594" s="75" t="s">
        <v>3136</v>
      </c>
      <c r="K594" s="343" t="s">
        <v>3137</v>
      </c>
      <c r="L594" s="65"/>
      <c r="M594" s="65"/>
      <c r="N594" s="65"/>
      <c r="O594" s="9"/>
      <c r="P594" s="9"/>
      <c r="Q594" s="9"/>
      <c r="R594" s="9"/>
      <c r="S594" s="434"/>
      <c r="T594" s="9"/>
    </row>
    <row r="595" spans="1:20" s="2" customFormat="1" ht="60">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60">
      <c r="A596" s="74" t="str">
        <f>A$594</f>
        <v>Cross-Sector</v>
      </c>
      <c r="B596" s="74" t="str">
        <f t="shared" si="146"/>
        <v>Fixed Energy Prices</v>
      </c>
      <c r="C596" s="74" t="str">
        <f t="shared" si="146"/>
        <v>Toggle Whether Policies Affect Energy Prices</v>
      </c>
      <c r="D596" s="9" t="s">
        <v>2825</v>
      </c>
      <c r="E596" s="9"/>
      <c r="F596" s="9" t="s">
        <v>2829</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60">
      <c r="A597" s="344" t="s">
        <v>10</v>
      </c>
      <c r="B597" s="344" t="s">
        <v>3556</v>
      </c>
      <c r="C597" s="344" t="s">
        <v>3135</v>
      </c>
      <c r="D597" s="9" t="s">
        <v>503</v>
      </c>
      <c r="E597" s="53"/>
      <c r="F597" s="9" t="s">
        <v>500</v>
      </c>
      <c r="G597" s="9"/>
      <c r="H597" s="56">
        <v>836</v>
      </c>
      <c r="I597" s="9" t="s">
        <v>47</v>
      </c>
      <c r="J597" s="344" t="s">
        <v>3556</v>
      </c>
      <c r="K597" s="74" t="str">
        <f t="shared" si="147"/>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60">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60">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60">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60">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60">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60">
      <c r="A604" s="74" t="str">
        <f t="shared" si="150"/>
        <v>Cross-Sector</v>
      </c>
      <c r="B604" s="74" t="str">
        <f t="shared" si="148"/>
        <v>Variable Energy Prices</v>
      </c>
      <c r="C604" s="74" t="str">
        <f t="shared" si="148"/>
        <v>Toggle Whether Policies Affect Energy Prices</v>
      </c>
      <c r="D604" s="9" t="s">
        <v>2830</v>
      </c>
      <c r="E604" s="53"/>
      <c r="F604" s="9" t="s">
        <v>2831</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60">
      <c r="A605" s="74" t="str">
        <f t="shared" si="150"/>
        <v>Cross-Sector</v>
      </c>
      <c r="B605" s="74" t="str">
        <f t="shared" si="148"/>
        <v>Variable Energy Prices</v>
      </c>
      <c r="C605" s="74" t="str">
        <f t="shared" si="148"/>
        <v>Toggle Whether Policies Affect Energy Prices</v>
      </c>
      <c r="D605" s="9" t="s">
        <v>496</v>
      </c>
      <c r="E605" s="53"/>
      <c r="F605" s="9" t="s">
        <v>497</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60">
      <c r="A606" s="74" t="str">
        <f t="shared" si="150"/>
        <v>Cross-Sector</v>
      </c>
      <c r="B606" s="74" t="str">
        <f t="shared" si="148"/>
        <v>Variable Energy Prices</v>
      </c>
      <c r="C606" s="74" t="str">
        <f t="shared" si="148"/>
        <v>Toggle Whether Policies Affect Energy Prices</v>
      </c>
      <c r="D606" s="9" t="s">
        <v>2822</v>
      </c>
      <c r="E606" s="53"/>
      <c r="F606" s="9" t="s">
        <v>2826</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60">
      <c r="A607" s="74" t="str">
        <f t="shared" si="150"/>
        <v>Cross-Sector</v>
      </c>
      <c r="B607" s="74" t="str">
        <f t="shared" si="148"/>
        <v>Variable Energy Prices</v>
      </c>
      <c r="C607" s="74" t="str">
        <f t="shared" si="148"/>
        <v>Toggle Whether Policies Affect Energy Prices</v>
      </c>
      <c r="D607" s="9" t="s">
        <v>2832</v>
      </c>
      <c r="E607" s="53"/>
      <c r="F607" s="9" t="s">
        <v>2833</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60">
      <c r="A608" s="74" t="str">
        <f t="shared" si="150"/>
        <v>Cross-Sector</v>
      </c>
      <c r="B608" s="74" t="str">
        <f t="shared" si="148"/>
        <v>Variable Energy Prices</v>
      </c>
      <c r="C608" s="74" t="str">
        <f t="shared" si="148"/>
        <v>Toggle Whether Policies Affect Energy Prices</v>
      </c>
      <c r="D608" s="9" t="s">
        <v>2823</v>
      </c>
      <c r="E608" s="53"/>
      <c r="F608" s="9" t="s">
        <v>2827</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5">
      <c r="A609" s="344" t="s">
        <v>10</v>
      </c>
      <c r="B609" s="344" t="s">
        <v>3190</v>
      </c>
      <c r="C609" s="344" t="s">
        <v>3190</v>
      </c>
      <c r="D609" s="9" t="s">
        <v>503</v>
      </c>
      <c r="E609" s="53"/>
      <c r="F609" s="9" t="s">
        <v>500</v>
      </c>
      <c r="G609" s="9"/>
      <c r="H609" s="54">
        <v>723</v>
      </c>
      <c r="I609" s="9" t="s">
        <v>47</v>
      </c>
      <c r="J609" s="344" t="s">
        <v>3190</v>
      </c>
      <c r="K609" s="344" t="s">
        <v>3191</v>
      </c>
      <c r="L609" s="63">
        <v>0</v>
      </c>
      <c r="M609" s="63">
        <v>1</v>
      </c>
      <c r="N609" s="63">
        <v>0.01</v>
      </c>
      <c r="O609" s="53" t="s">
        <v>3192</v>
      </c>
      <c r="P609" s="9" t="s">
        <v>3193</v>
      </c>
      <c r="Q609" s="9" t="s">
        <v>3401</v>
      </c>
      <c r="R609" s="9"/>
      <c r="S609" s="434"/>
      <c r="T609" s="9"/>
    </row>
    <row r="610" spans="1:20" s="2" customFormat="1" ht="30">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30">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30">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30">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30">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30">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30">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30">
      <c r="A617" s="74" t="str">
        <f t="shared" si="153"/>
        <v>Cross-Sector</v>
      </c>
      <c r="B617" s="74" t="str">
        <f t="shared" si="151"/>
        <v>Fuel Price Deregulation</v>
      </c>
      <c r="C617" s="74" t="str">
        <f t="shared" si="151"/>
        <v>Fuel Price Deregulation</v>
      </c>
      <c r="D617" s="9" t="s">
        <v>2830</v>
      </c>
      <c r="E617" s="53"/>
      <c r="F617" s="9" t="s">
        <v>2831</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30">
      <c r="A618" s="74" t="str">
        <f t="shared" si="153"/>
        <v>Cross-Sector</v>
      </c>
      <c r="B618" s="74" t="str">
        <f t="shared" si="151"/>
        <v>Fuel Price Deregulation</v>
      </c>
      <c r="C618" s="74" t="str">
        <f t="shared" si="151"/>
        <v>Fuel Price Deregulation</v>
      </c>
      <c r="D618" s="9" t="s">
        <v>496</v>
      </c>
      <c r="E618" s="53"/>
      <c r="F618" s="9" t="s">
        <v>497</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30">
      <c r="A619" s="74" t="str">
        <f t="shared" si="153"/>
        <v>Cross-Sector</v>
      </c>
      <c r="B619" s="74" t="str">
        <f t="shared" si="151"/>
        <v>Fuel Price Deregulation</v>
      </c>
      <c r="C619" s="74" t="str">
        <f t="shared" si="151"/>
        <v>Fuel Price Deregulation</v>
      </c>
      <c r="D619" s="9" t="s">
        <v>2822</v>
      </c>
      <c r="E619" s="53"/>
      <c r="F619" s="9" t="s">
        <v>2826</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30">
      <c r="A620" s="74" t="str">
        <f t="shared" si="153"/>
        <v>Cross-Sector</v>
      </c>
      <c r="B620" s="74" t="str">
        <f t="shared" si="151"/>
        <v>Fuel Price Deregulation</v>
      </c>
      <c r="C620" s="74" t="str">
        <f t="shared" si="151"/>
        <v>Fuel Price Deregulation</v>
      </c>
      <c r="D620" s="9" t="s">
        <v>2832</v>
      </c>
      <c r="E620" s="53"/>
      <c r="F620" s="9" t="s">
        <v>2833</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30">
      <c r="A621" s="74" t="str">
        <f t="shared" si="153"/>
        <v>Cross-Sector</v>
      </c>
      <c r="B621" s="74" t="str">
        <f t="shared" si="151"/>
        <v>Fuel Price Deregulation</v>
      </c>
      <c r="C621" s="74" t="str">
        <f t="shared" si="151"/>
        <v>Fuel Price Deregulation</v>
      </c>
      <c r="D621" s="9" t="s">
        <v>2823</v>
      </c>
      <c r="E621" s="53"/>
      <c r="F621" s="9" t="s">
        <v>2827</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30">
      <c r="A622" s="74" t="str">
        <f t="shared" si="153"/>
        <v>Cross-Sector</v>
      </c>
      <c r="B622" s="74" t="str">
        <f t="shared" si="151"/>
        <v>Fuel Price Deregulation</v>
      </c>
      <c r="C622" s="74" t="str">
        <f t="shared" si="151"/>
        <v>Fuel Price Deregulation</v>
      </c>
      <c r="D622" s="9" t="s">
        <v>2824</v>
      </c>
      <c r="E622" s="53"/>
      <c r="F622" s="9" t="s">
        <v>2828</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30">
      <c r="A623" s="74" t="str">
        <f t="shared" si="153"/>
        <v>Cross-Sector</v>
      </c>
      <c r="B623" s="74" t="str">
        <f t="shared" si="151"/>
        <v>Fuel Price Deregulation</v>
      </c>
      <c r="C623" s="74" t="str">
        <f t="shared" si="151"/>
        <v>Fuel Price Deregulation</v>
      </c>
      <c r="D623" s="9" t="s">
        <v>2825</v>
      </c>
      <c r="E623" s="53"/>
      <c r="F623" s="9" t="s">
        <v>2829</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2395</v>
      </c>
      <c r="L624" s="59">
        <v>0</v>
      </c>
      <c r="M624" s="59">
        <v>0.2</v>
      </c>
      <c r="N624" s="71">
        <v>5.0000000000000001E-3</v>
      </c>
      <c r="O624" s="53" t="s">
        <v>160</v>
      </c>
      <c r="P624" s="53" t="s">
        <v>2470</v>
      </c>
      <c r="Q624" s="9" t="s">
        <v>275</v>
      </c>
      <c r="R624" s="9" t="s">
        <v>276</v>
      </c>
      <c r="S624" s="439" t="s">
        <v>173</v>
      </c>
      <c r="T624" s="55"/>
    </row>
    <row r="625" spans="1:20" s="5" customFormat="1" ht="105">
      <c r="A625" s="77" t="str">
        <f t="shared" ref="A625:C637" si="154">A$624</f>
        <v>Cross-Sector</v>
      </c>
      <c r="B625" s="77" t="str">
        <f t="shared" si="154"/>
        <v>Fuel Taxes</v>
      </c>
      <c r="C625" s="77" t="str">
        <f t="shared" si="154"/>
        <v>Additional Fuel Tax Rate by Fuel</v>
      </c>
      <c r="D625" s="9" t="s">
        <v>503</v>
      </c>
      <c r="E625" s="9"/>
      <c r="F625" s="9" t="s">
        <v>500</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ht="30">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ht="30">
      <c r="A633" s="77" t="str">
        <f t="shared" si="154"/>
        <v>Cross-Sector</v>
      </c>
      <c r="B633" s="77" t="str">
        <f t="shared" si="154"/>
        <v>Fuel Taxes</v>
      </c>
      <c r="C633" s="77" t="str">
        <f t="shared" si="154"/>
        <v>Additional Fuel Tax Rate by Fuel</v>
      </c>
      <c r="D633" s="9" t="s">
        <v>2830</v>
      </c>
      <c r="E633" s="9"/>
      <c r="F633" s="9" t="s">
        <v>2831</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ht="3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ht="30">
      <c r="A635" s="77" t="str">
        <f t="shared" si="154"/>
        <v>Cross-Sector</v>
      </c>
      <c r="B635" s="77" t="str">
        <f t="shared" si="154"/>
        <v>Fuel Taxes</v>
      </c>
      <c r="C635" s="77" t="str">
        <f t="shared" si="154"/>
        <v>Additional Fuel Tax Rate by Fuel</v>
      </c>
      <c r="D635" s="9" t="s">
        <v>496</v>
      </c>
      <c r="E635" s="9"/>
      <c r="F635" s="9" t="s">
        <v>497</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ht="30">
      <c r="A636" s="77" t="str">
        <f t="shared" si="154"/>
        <v>Cross-Sector</v>
      </c>
      <c r="B636" s="77" t="str">
        <f t="shared" si="154"/>
        <v>Fuel Taxes</v>
      </c>
      <c r="C636" s="77" t="str">
        <f t="shared" si="154"/>
        <v>Additional Fuel Tax Rate by Fuel</v>
      </c>
      <c r="D636" s="9" t="s">
        <v>2822</v>
      </c>
      <c r="E636" s="9"/>
      <c r="F636" s="9" t="s">
        <v>2826</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30">
      <c r="A637" s="77" t="str">
        <f t="shared" si="154"/>
        <v>Cross-Sector</v>
      </c>
      <c r="B637" s="77" t="str">
        <f t="shared" si="154"/>
        <v>Fuel Taxes</v>
      </c>
      <c r="C637" s="77" t="str">
        <f t="shared" si="154"/>
        <v>Additional Fuel Tax Rate by Fuel</v>
      </c>
      <c r="D637" s="9" t="s">
        <v>2832</v>
      </c>
      <c r="E637" s="9"/>
      <c r="F637" s="9" t="s">
        <v>2833</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30">
      <c r="A638" s="77" t="str">
        <f t="shared" ref="A638:C640" si="159">A$624</f>
        <v>Cross-Sector</v>
      </c>
      <c r="B638" s="77" t="str">
        <f t="shared" si="159"/>
        <v>Fuel Taxes</v>
      </c>
      <c r="C638" s="77" t="str">
        <f t="shared" si="159"/>
        <v>Additional Fuel Tax Rate by Fuel</v>
      </c>
      <c r="D638" s="9" t="s">
        <v>2823</v>
      </c>
      <c r="E638" s="9"/>
      <c r="F638" s="9" t="s">
        <v>2827</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ht="30">
      <c r="A639" s="77" t="str">
        <f t="shared" si="159"/>
        <v>Cross-Sector</v>
      </c>
      <c r="B639" s="77" t="str">
        <f t="shared" si="159"/>
        <v>Fuel Taxes</v>
      </c>
      <c r="C639" s="77" t="str">
        <f t="shared" si="159"/>
        <v>Additional Fuel Tax Rate by Fuel</v>
      </c>
      <c r="D639" s="9" t="s">
        <v>2824</v>
      </c>
      <c r="E639" s="9"/>
      <c r="F639" s="9" t="s">
        <v>2828</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ht="30">
      <c r="A640" s="77" t="str">
        <f t="shared" si="159"/>
        <v>Cross-Sector</v>
      </c>
      <c r="B640" s="77" t="str">
        <f t="shared" si="159"/>
        <v>Fuel Taxes</v>
      </c>
      <c r="C640" s="77" t="str">
        <f t="shared" si="159"/>
        <v>Additional Fuel Tax Rate by Fuel</v>
      </c>
      <c r="D640" s="9" t="s">
        <v>2825</v>
      </c>
      <c r="E640" s="9"/>
      <c r="F640" s="9" t="s">
        <v>2829</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105">
      <c r="A641" s="343" t="s">
        <v>3064</v>
      </c>
      <c r="B641" s="343" t="s">
        <v>355</v>
      </c>
      <c r="C641" s="343" t="s">
        <v>322</v>
      </c>
      <c r="D641" s="53" t="s">
        <v>121</v>
      </c>
      <c r="E641" s="53"/>
      <c r="F641" s="53" t="s">
        <v>356</v>
      </c>
      <c r="G641" s="53"/>
      <c r="H641" s="54">
        <v>85</v>
      </c>
      <c r="I641" s="53" t="s">
        <v>46</v>
      </c>
      <c r="J641" s="76" t="s">
        <v>397</v>
      </c>
      <c r="K641" s="76" t="s">
        <v>2394</v>
      </c>
      <c r="L641" s="60">
        <v>0</v>
      </c>
      <c r="M641" s="60">
        <v>0.4</v>
      </c>
      <c r="N641" s="59">
        <v>0.01</v>
      </c>
      <c r="O641" s="53" t="s">
        <v>34</v>
      </c>
      <c r="P641" s="53" t="s">
        <v>2487</v>
      </c>
      <c r="Q641" s="53" t="s">
        <v>277</v>
      </c>
      <c r="R641" s="9" t="s">
        <v>278</v>
      </c>
      <c r="S641" s="434" t="s">
        <v>77</v>
      </c>
      <c r="T641" s="53"/>
    </row>
    <row r="642" spans="1:20" ht="10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2488</v>
      </c>
      <c r="Q642" s="53" t="s">
        <v>277</v>
      </c>
      <c r="R642" s="9" t="s">
        <v>278</v>
      </c>
      <c r="S642" s="434" t="s">
        <v>77</v>
      </c>
      <c r="T642" s="53"/>
    </row>
    <row r="643" spans="1:20" ht="10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2489</v>
      </c>
      <c r="Q643" s="53" t="s">
        <v>277</v>
      </c>
      <c r="R643" s="9" t="s">
        <v>278</v>
      </c>
      <c r="S643" s="434" t="s">
        <v>77</v>
      </c>
      <c r="T643" s="53"/>
    </row>
    <row r="644" spans="1:20" ht="10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2490</v>
      </c>
      <c r="Q644" s="53" t="s">
        <v>277</v>
      </c>
      <c r="R644" s="9" t="s">
        <v>278</v>
      </c>
      <c r="S644" s="434" t="s">
        <v>77</v>
      </c>
      <c r="T644" s="53"/>
    </row>
    <row r="645" spans="1:20" ht="10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2491</v>
      </c>
      <c r="Q645" s="53" t="s">
        <v>277</v>
      </c>
      <c r="R645" s="9" t="s">
        <v>278</v>
      </c>
      <c r="S645" s="434" t="s">
        <v>77</v>
      </c>
      <c r="T645" s="53"/>
    </row>
    <row r="646" spans="1:20" ht="10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2492</v>
      </c>
      <c r="Q646" s="53" t="s">
        <v>277</v>
      </c>
      <c r="R646" s="9" t="s">
        <v>278</v>
      </c>
      <c r="S646" s="434" t="s">
        <v>77</v>
      </c>
      <c r="T646" s="53"/>
    </row>
    <row r="647" spans="1:20" ht="10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2393</v>
      </c>
      <c r="L647" s="60">
        <v>0</v>
      </c>
      <c r="M647" s="60">
        <v>0.4</v>
      </c>
      <c r="N647" s="59">
        <v>0.01</v>
      </c>
      <c r="O647" s="53" t="s">
        <v>34</v>
      </c>
      <c r="P647" s="9" t="s">
        <v>2493</v>
      </c>
      <c r="Q647" s="53" t="s">
        <v>277</v>
      </c>
      <c r="R647" s="9" t="s">
        <v>278</v>
      </c>
      <c r="S647" s="434" t="s">
        <v>77</v>
      </c>
      <c r="T647" s="53"/>
    </row>
    <row r="648" spans="1:20" ht="105">
      <c r="A648" s="343" t="s">
        <v>3064</v>
      </c>
      <c r="B648" s="74" t="str">
        <f t="shared" si="161"/>
        <v>Capital Cost Reduction</v>
      </c>
      <c r="C648" s="343" t="s">
        <v>324</v>
      </c>
      <c r="D648" s="53" t="s">
        <v>501</v>
      </c>
      <c r="E648" s="53"/>
      <c r="F648" s="9" t="s">
        <v>504</v>
      </c>
      <c r="G648" s="53"/>
      <c r="H648" s="54">
        <v>92</v>
      </c>
      <c r="I648" s="53" t="s">
        <v>46</v>
      </c>
      <c r="J648" s="74" t="str">
        <f t="shared" si="162"/>
        <v>R&amp;D Capital Cost Reductions</v>
      </c>
      <c r="K648" s="76" t="s">
        <v>2392</v>
      </c>
      <c r="L648" s="60">
        <v>0</v>
      </c>
      <c r="M648" s="60">
        <v>0.4</v>
      </c>
      <c r="N648" s="59">
        <v>0.01</v>
      </c>
      <c r="O648" s="53" t="s">
        <v>34</v>
      </c>
      <c r="P648" s="9" t="s">
        <v>2494</v>
      </c>
      <c r="Q648" s="53" t="s">
        <v>277</v>
      </c>
      <c r="R648" s="9" t="s">
        <v>278</v>
      </c>
      <c r="S648" s="434" t="s">
        <v>77</v>
      </c>
      <c r="T648" s="53"/>
    </row>
    <row r="649" spans="1:20" ht="105">
      <c r="A649" s="74" t="str">
        <f>A$648</f>
        <v>Research and Development</v>
      </c>
      <c r="B649" s="74" t="str">
        <f t="shared" ref="B649:C659" si="164">B$648</f>
        <v>Capital Cost Reduction</v>
      </c>
      <c r="C649" s="74" t="str">
        <f t="shared" si="164"/>
        <v>RnD Electricity Capital Cost Perc Reduction</v>
      </c>
      <c r="D649" s="9" t="s">
        <v>343</v>
      </c>
      <c r="E649" s="55"/>
      <c r="F649" s="9" t="s">
        <v>2376</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2495</v>
      </c>
      <c r="Q649" s="53" t="s">
        <v>277</v>
      </c>
      <c r="R649" s="9" t="s">
        <v>278</v>
      </c>
      <c r="S649" s="434" t="s">
        <v>77</v>
      </c>
      <c r="T649" s="53"/>
    </row>
    <row r="650" spans="1:20" ht="10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2496</v>
      </c>
      <c r="Q650" s="53" t="s">
        <v>277</v>
      </c>
      <c r="R650" s="9" t="s">
        <v>278</v>
      </c>
      <c r="S650" s="434" t="s">
        <v>77</v>
      </c>
      <c r="T650" s="53"/>
    </row>
    <row r="651" spans="1:20" ht="10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2497</v>
      </c>
      <c r="Q651" s="53" t="s">
        <v>277</v>
      </c>
      <c r="R651" s="9" t="s">
        <v>278</v>
      </c>
      <c r="S651" s="434" t="s">
        <v>77</v>
      </c>
      <c r="T651" s="53"/>
    </row>
    <row r="652" spans="1:20" ht="105">
      <c r="A652" s="74" t="str">
        <f t="shared" si="166"/>
        <v>Research and Development</v>
      </c>
      <c r="B652" s="74" t="str">
        <f t="shared" si="164"/>
        <v>Capital Cost Reduction</v>
      </c>
      <c r="C652" s="74" t="str">
        <f t="shared" si="164"/>
        <v>RnD Electricity Capital Cost Perc Reduction</v>
      </c>
      <c r="D652" s="9" t="s">
        <v>502</v>
      </c>
      <c r="E652" s="55"/>
      <c r="F652" s="9" t="s">
        <v>506</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2498</v>
      </c>
      <c r="Q652" s="53" t="s">
        <v>277</v>
      </c>
      <c r="R652" s="9" t="s">
        <v>278</v>
      </c>
      <c r="S652" s="434" t="s">
        <v>77</v>
      </c>
      <c r="T652" s="53"/>
    </row>
    <row r="653" spans="1:20" ht="10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2499</v>
      </c>
      <c r="Q653" s="53" t="s">
        <v>277</v>
      </c>
      <c r="R653" s="9" t="s">
        <v>278</v>
      </c>
      <c r="S653" s="434" t="s">
        <v>77</v>
      </c>
      <c r="T653" s="53"/>
    </row>
    <row r="654" spans="1:20" ht="10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2500</v>
      </c>
      <c r="Q654" s="53" t="s">
        <v>277</v>
      </c>
      <c r="R654" s="9" t="s">
        <v>278</v>
      </c>
      <c r="S654" s="434" t="s">
        <v>77</v>
      </c>
      <c r="T654" s="53"/>
    </row>
    <row r="655" spans="1:20" ht="10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2501</v>
      </c>
      <c r="Q655" s="53" t="s">
        <v>277</v>
      </c>
      <c r="R655" s="9" t="s">
        <v>278</v>
      </c>
      <c r="S655" s="434" t="s">
        <v>77</v>
      </c>
      <c r="T655" s="53"/>
    </row>
    <row r="656" spans="1:20" ht="105">
      <c r="A656" s="74" t="str">
        <f>A$648</f>
        <v>Research and Development</v>
      </c>
      <c r="B656" s="74" t="str">
        <f t="shared" si="164"/>
        <v>Capital Cost Reduction</v>
      </c>
      <c r="C656" s="74" t="str">
        <f t="shared" si="164"/>
        <v>RnD Electricity Capital Cost Perc Reduction</v>
      </c>
      <c r="D656" s="9" t="s">
        <v>346</v>
      </c>
      <c r="E656" s="55"/>
      <c r="F656" s="9" t="s">
        <v>2377</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2502</v>
      </c>
      <c r="Q656" s="53" t="s">
        <v>277</v>
      </c>
      <c r="R656" s="9" t="s">
        <v>278</v>
      </c>
      <c r="S656" s="434" t="s">
        <v>77</v>
      </c>
      <c r="T656" s="53"/>
    </row>
    <row r="657" spans="1:20" ht="105">
      <c r="A657" s="74" t="str">
        <f t="shared" si="166"/>
        <v>Research and Development</v>
      </c>
      <c r="B657" s="74" t="str">
        <f t="shared" si="166"/>
        <v>Capital Cost Reduction</v>
      </c>
      <c r="C657" s="74" t="str">
        <f t="shared" si="166"/>
        <v>RnD Electricity Capital Cost Perc Reduction</v>
      </c>
      <c r="D657" s="9" t="s">
        <v>498</v>
      </c>
      <c r="E657" s="55"/>
      <c r="F657" s="9" t="s">
        <v>499</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2503</v>
      </c>
      <c r="Q657" s="53" t="s">
        <v>277</v>
      </c>
      <c r="R657" s="9" t="s">
        <v>278</v>
      </c>
      <c r="S657" s="434" t="s">
        <v>77</v>
      </c>
      <c r="T657" s="53"/>
    </row>
    <row r="658" spans="1:20" ht="105">
      <c r="A658" s="74" t="str">
        <f t="shared" si="166"/>
        <v>Research and Development</v>
      </c>
      <c r="B658" s="74" t="str">
        <f t="shared" si="166"/>
        <v>Capital Cost Reduction</v>
      </c>
      <c r="C658" s="74" t="str">
        <f t="shared" si="166"/>
        <v>RnD Electricity Capital Cost Perc Reduction</v>
      </c>
      <c r="D658" s="9" t="s">
        <v>507</v>
      </c>
      <c r="E658" s="55"/>
      <c r="F658" s="9" t="s">
        <v>509</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2504</v>
      </c>
      <c r="Q658" s="53" t="s">
        <v>277</v>
      </c>
      <c r="R658" s="9" t="s">
        <v>278</v>
      </c>
      <c r="S658" s="434" t="s">
        <v>77</v>
      </c>
      <c r="T658" s="53"/>
    </row>
    <row r="659" spans="1:20" ht="105">
      <c r="A659" s="343" t="s">
        <v>3064</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2391</v>
      </c>
      <c r="L659" s="60">
        <v>0</v>
      </c>
      <c r="M659" s="60">
        <v>0.4</v>
      </c>
      <c r="N659" s="59">
        <v>0.01</v>
      </c>
      <c r="O659" s="53" t="s">
        <v>34</v>
      </c>
      <c r="P659" s="9" t="s">
        <v>2505</v>
      </c>
      <c r="Q659" s="53" t="s">
        <v>277</v>
      </c>
      <c r="R659" s="9" t="s">
        <v>278</v>
      </c>
      <c r="S659" s="434" t="s">
        <v>77</v>
      </c>
      <c r="T659" s="53"/>
    </row>
    <row r="660" spans="1:20" ht="10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2506</v>
      </c>
      <c r="Q660" s="53" t="s">
        <v>277</v>
      </c>
      <c r="R660" s="9" t="s">
        <v>278</v>
      </c>
      <c r="S660" s="434" t="s">
        <v>77</v>
      </c>
      <c r="T660" s="53"/>
    </row>
    <row r="661" spans="1:20" ht="10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2507</v>
      </c>
      <c r="Q661" s="53" t="s">
        <v>277</v>
      </c>
      <c r="R661" s="9" t="s">
        <v>278</v>
      </c>
      <c r="S661" s="434" t="s">
        <v>77</v>
      </c>
      <c r="T661" s="53"/>
    </row>
    <row r="662" spans="1:20" ht="10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2508</v>
      </c>
      <c r="Q662" s="53" t="s">
        <v>277</v>
      </c>
      <c r="R662" s="9" t="s">
        <v>278</v>
      </c>
      <c r="S662" s="434" t="s">
        <v>77</v>
      </c>
      <c r="T662" s="53"/>
    </row>
    <row r="663" spans="1:20" ht="105">
      <c r="A663" s="74" t="str">
        <f t="shared" si="169"/>
        <v>Research and Development</v>
      </c>
      <c r="B663" s="74" t="str">
        <f t="shared" si="167"/>
        <v>Capital Cost Reduction</v>
      </c>
      <c r="C663" s="74" t="str">
        <f t="shared" si="167"/>
        <v>RnD Industry Capital Cost Perc Reduction</v>
      </c>
      <c r="D663" s="9" t="s">
        <v>2749</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2509</v>
      </c>
      <c r="Q663" s="53" t="s">
        <v>277</v>
      </c>
      <c r="R663" s="9" t="s">
        <v>278</v>
      </c>
      <c r="S663" s="434" t="s">
        <v>77</v>
      </c>
      <c r="T663" s="53"/>
    </row>
    <row r="664" spans="1:20" ht="105">
      <c r="A664" s="74" t="str">
        <f t="shared" si="169"/>
        <v>Research and Development</v>
      </c>
      <c r="B664" s="74" t="str">
        <f t="shared" si="167"/>
        <v>Capital Cost Reduction</v>
      </c>
      <c r="C664" s="74" t="str">
        <f t="shared" si="167"/>
        <v>RnD Industry Capital Cost Perc Reduction</v>
      </c>
      <c r="D664" s="9" t="s">
        <v>145</v>
      </c>
      <c r="E664" s="53"/>
      <c r="F664" s="9" t="s">
        <v>2756</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2510</v>
      </c>
      <c r="Q664" s="53" t="s">
        <v>277</v>
      </c>
      <c r="R664" s="9" t="s">
        <v>278</v>
      </c>
      <c r="S664" s="434" t="s">
        <v>77</v>
      </c>
      <c r="T664" s="53"/>
    </row>
    <row r="665" spans="1:20" ht="10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2511</v>
      </c>
      <c r="Q665" s="53" t="s">
        <v>277</v>
      </c>
      <c r="R665" s="9" t="s">
        <v>278</v>
      </c>
      <c r="S665" s="434" t="s">
        <v>77</v>
      </c>
      <c r="T665" s="53"/>
    </row>
    <row r="666" spans="1:20" ht="10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2512</v>
      </c>
      <c r="Q666" s="53" t="s">
        <v>277</v>
      </c>
      <c r="R666" s="9" t="s">
        <v>278</v>
      </c>
      <c r="S666" s="434" t="s">
        <v>77</v>
      </c>
      <c r="T666" s="53"/>
    </row>
    <row r="667" spans="1:20" ht="105">
      <c r="A667" s="343" t="s">
        <v>3064</v>
      </c>
      <c r="B667" s="74" t="str">
        <f t="shared" si="167"/>
        <v>Capital Cost Reduction</v>
      </c>
      <c r="C667" s="344" t="s">
        <v>326</v>
      </c>
      <c r="D667" s="53" t="s">
        <v>2364</v>
      </c>
      <c r="E667" s="53"/>
      <c r="F667" s="53" t="s">
        <v>530</v>
      </c>
      <c r="G667" s="53"/>
      <c r="H667" s="54">
        <v>108</v>
      </c>
      <c r="I667" s="53" t="s">
        <v>46</v>
      </c>
      <c r="J667" s="74" t="str">
        <f t="shared" si="162"/>
        <v>R&amp;D Capital Cost Reductions</v>
      </c>
      <c r="K667" s="76" t="s">
        <v>2390</v>
      </c>
      <c r="L667" s="60">
        <v>0</v>
      </c>
      <c r="M667" s="60">
        <v>0.4</v>
      </c>
      <c r="N667" s="59">
        <v>0.01</v>
      </c>
      <c r="O667" s="53" t="s">
        <v>34</v>
      </c>
      <c r="P667" s="9" t="s">
        <v>2513</v>
      </c>
      <c r="Q667" s="53" t="s">
        <v>277</v>
      </c>
      <c r="R667" s="9" t="s">
        <v>278</v>
      </c>
      <c r="S667" s="434" t="s">
        <v>77</v>
      </c>
      <c r="T667" s="53"/>
    </row>
    <row r="668" spans="1:20" ht="105">
      <c r="A668" s="74" t="str">
        <f t="shared" ref="A668:A673" si="170">A$667</f>
        <v>Research and Development</v>
      </c>
      <c r="B668" s="74" t="str">
        <f t="shared" ref="B668:C673" si="171">B$667</f>
        <v>Capital Cost Reduction</v>
      </c>
      <c r="C668" s="74" t="str">
        <f t="shared" si="171"/>
        <v>RnD Transportation Capital Cost Perc Reduction</v>
      </c>
      <c r="D668" s="53" t="s">
        <v>2365</v>
      </c>
      <c r="E668" s="53"/>
      <c r="F668" s="53" t="s">
        <v>531</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2514</v>
      </c>
      <c r="Q668" s="53" t="s">
        <v>277</v>
      </c>
      <c r="R668" s="9" t="s">
        <v>278</v>
      </c>
      <c r="S668" s="434" t="s">
        <v>77</v>
      </c>
      <c r="T668" s="53"/>
    </row>
    <row r="669" spans="1:20" ht="120">
      <c r="A669" s="74" t="str">
        <f t="shared" si="170"/>
        <v>Research and Development</v>
      </c>
      <c r="B669" s="74" t="str">
        <f t="shared" si="171"/>
        <v>Capital Cost Reduction</v>
      </c>
      <c r="C669" s="74" t="str">
        <f t="shared" si="171"/>
        <v>RnD Transportation Capital Cost Perc Reduction</v>
      </c>
      <c r="D669" s="53" t="s">
        <v>2366</v>
      </c>
      <c r="E669" s="53"/>
      <c r="F669" s="53" t="s">
        <v>532</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2515</v>
      </c>
      <c r="Q669" s="53" t="s">
        <v>277</v>
      </c>
      <c r="R669" s="9" t="s">
        <v>278</v>
      </c>
      <c r="S669" s="434" t="s">
        <v>77</v>
      </c>
      <c r="T669" s="53"/>
    </row>
    <row r="670" spans="1:20" ht="120">
      <c r="A670" s="74" t="str">
        <f t="shared" si="170"/>
        <v>Research and Development</v>
      </c>
      <c r="B670" s="74" t="str">
        <f t="shared" si="171"/>
        <v>Capital Cost Reduction</v>
      </c>
      <c r="C670" s="74" t="str">
        <f t="shared" si="171"/>
        <v>RnD Transportation Capital Cost Perc Reduction</v>
      </c>
      <c r="D670" s="53" t="s">
        <v>2367</v>
      </c>
      <c r="E670" s="53"/>
      <c r="F670" s="53" t="s">
        <v>533</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2516</v>
      </c>
      <c r="Q670" s="53" t="s">
        <v>277</v>
      </c>
      <c r="R670" s="9" t="s">
        <v>278</v>
      </c>
      <c r="S670" s="434" t="s">
        <v>77</v>
      </c>
      <c r="T670" s="53"/>
    </row>
    <row r="671" spans="1:20" ht="105">
      <c r="A671" s="74" t="str">
        <f t="shared" si="170"/>
        <v>Research and Development</v>
      </c>
      <c r="B671" s="74" t="str">
        <f t="shared" si="171"/>
        <v>Capital Cost Reduction</v>
      </c>
      <c r="C671" s="74" t="str">
        <f t="shared" si="171"/>
        <v>RnD Transportation Capital Cost Perc Reduction</v>
      </c>
      <c r="D671" s="53" t="s">
        <v>2368</v>
      </c>
      <c r="E671" s="53"/>
      <c r="F671" s="53" t="s">
        <v>534</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2517</v>
      </c>
      <c r="Q671" s="53" t="s">
        <v>277</v>
      </c>
      <c r="R671" s="9" t="s">
        <v>278</v>
      </c>
      <c r="S671" s="434" t="s">
        <v>77</v>
      </c>
      <c r="T671" s="53"/>
    </row>
    <row r="672" spans="1:20" ht="105">
      <c r="A672" s="74" t="str">
        <f t="shared" si="170"/>
        <v>Research and Development</v>
      </c>
      <c r="B672" s="74" t="str">
        <f t="shared" si="171"/>
        <v>Capital Cost Reduction</v>
      </c>
      <c r="C672" s="74" t="str">
        <f t="shared" si="171"/>
        <v>RnD Transportation Capital Cost Perc Reduction</v>
      </c>
      <c r="D672" s="53" t="s">
        <v>2891</v>
      </c>
      <c r="E672" s="53"/>
      <c r="F672" s="53" t="s">
        <v>3245</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3247</v>
      </c>
      <c r="Q672" s="53" t="s">
        <v>277</v>
      </c>
      <c r="R672" s="9" t="s">
        <v>278</v>
      </c>
      <c r="S672" s="434" t="s">
        <v>77</v>
      </c>
      <c r="T672" s="53"/>
    </row>
    <row r="673" spans="1:20" ht="105">
      <c r="A673" s="74" t="str">
        <f t="shared" si="170"/>
        <v>Research and Development</v>
      </c>
      <c r="B673" s="74" t="str">
        <f t="shared" si="171"/>
        <v>Capital Cost Reduction</v>
      </c>
      <c r="C673" s="74" t="str">
        <f t="shared" si="171"/>
        <v>RnD Transportation Capital Cost Perc Reduction</v>
      </c>
      <c r="D673" s="53" t="s">
        <v>2890</v>
      </c>
      <c r="E673" s="53"/>
      <c r="F673" s="53" t="s">
        <v>3246</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3248</v>
      </c>
      <c r="Q673" s="53" t="s">
        <v>277</v>
      </c>
      <c r="R673" s="9" t="s">
        <v>278</v>
      </c>
      <c r="S673" s="434" t="s">
        <v>77</v>
      </c>
      <c r="T673" s="53"/>
    </row>
    <row r="674" spans="1:20" s="2" customFormat="1" ht="135">
      <c r="A674" s="344" t="s">
        <v>3064</v>
      </c>
      <c r="B674" s="344" t="s">
        <v>3259</v>
      </c>
      <c r="C674" s="344" t="s">
        <v>3260</v>
      </c>
      <c r="D674" s="9"/>
      <c r="E674" s="9"/>
      <c r="F674" s="9"/>
      <c r="G674" s="9"/>
      <c r="H674" s="56">
        <v>525</v>
      </c>
      <c r="I674" s="9" t="s">
        <v>46</v>
      </c>
      <c r="J674" s="344" t="s">
        <v>3259</v>
      </c>
      <c r="K674" s="62" t="s">
        <v>3265</v>
      </c>
      <c r="L674" s="60">
        <v>0</v>
      </c>
      <c r="M674" s="60">
        <v>1</v>
      </c>
      <c r="N674" s="59">
        <v>0.01</v>
      </c>
      <c r="O674" s="53" t="s">
        <v>36</v>
      </c>
      <c r="P674" s="53" t="s">
        <v>3267</v>
      </c>
      <c r="Q674" s="9" t="s">
        <v>3269</v>
      </c>
      <c r="R674" s="9" t="s">
        <v>3268</v>
      </c>
      <c r="S674" s="439" t="s">
        <v>3266</v>
      </c>
      <c r="T674" s="9"/>
    </row>
    <row r="675" spans="1:20" ht="105">
      <c r="A675" s="343" t="s">
        <v>3064</v>
      </c>
      <c r="B675" s="343" t="s">
        <v>374</v>
      </c>
      <c r="C675" s="343" t="s">
        <v>327</v>
      </c>
      <c r="D675" s="53" t="s">
        <v>121</v>
      </c>
      <c r="E675" s="53"/>
      <c r="F675" s="53" t="s">
        <v>356</v>
      </c>
      <c r="G675" s="53"/>
      <c r="H675" s="54">
        <v>114</v>
      </c>
      <c r="I675" s="53" t="s">
        <v>46</v>
      </c>
      <c r="J675" s="76" t="s">
        <v>398</v>
      </c>
      <c r="K675" s="76" t="s">
        <v>2389</v>
      </c>
      <c r="L675" s="60">
        <v>0</v>
      </c>
      <c r="M675" s="60">
        <v>0.4</v>
      </c>
      <c r="N675" s="59">
        <v>0.01</v>
      </c>
      <c r="O675" s="53" t="s">
        <v>35</v>
      </c>
      <c r="P675" s="53" t="s">
        <v>2518</v>
      </c>
      <c r="Q675" s="53" t="s">
        <v>277</v>
      </c>
      <c r="R675" s="9" t="s">
        <v>278</v>
      </c>
      <c r="S675" s="434" t="s">
        <v>77</v>
      </c>
      <c r="T675" s="53"/>
    </row>
    <row r="676" spans="1:20" ht="10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2519</v>
      </c>
      <c r="Q676" s="53" t="s">
        <v>277</v>
      </c>
      <c r="R676" s="9" t="s">
        <v>278</v>
      </c>
      <c r="S676" s="434" t="s">
        <v>77</v>
      </c>
      <c r="T676" s="53"/>
    </row>
    <row r="677" spans="1:20" ht="30">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10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2520</v>
      </c>
      <c r="Q678" s="53" t="s">
        <v>277</v>
      </c>
      <c r="R678" s="9" t="s">
        <v>278</v>
      </c>
      <c r="S678" s="434" t="s">
        <v>77</v>
      </c>
      <c r="T678" s="53"/>
    </row>
    <row r="679" spans="1:20" ht="10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2521</v>
      </c>
      <c r="Q679" s="53" t="s">
        <v>277</v>
      </c>
      <c r="R679" s="9" t="s">
        <v>278</v>
      </c>
      <c r="S679" s="434" t="s">
        <v>77</v>
      </c>
      <c r="T679" s="53"/>
    </row>
    <row r="680" spans="1:20" ht="10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2522</v>
      </c>
      <c r="Q680" s="53" t="s">
        <v>277</v>
      </c>
      <c r="R680" s="9" t="s">
        <v>278</v>
      </c>
      <c r="S680" s="434" t="s">
        <v>77</v>
      </c>
      <c r="T680" s="53"/>
    </row>
    <row r="681" spans="1:20" ht="105">
      <c r="A681" s="343" t="s">
        <v>3064</v>
      </c>
      <c r="B681" s="74" t="str">
        <f t="shared" si="173"/>
        <v>Fuel Use Reduction</v>
      </c>
      <c r="C681" s="343" t="s">
        <v>328</v>
      </c>
      <c r="D681" s="53"/>
      <c r="E681" s="53"/>
      <c r="F681" s="53" t="s">
        <v>29</v>
      </c>
      <c r="G681" s="53"/>
      <c r="H681" s="54">
        <v>120</v>
      </c>
      <c r="I681" s="53" t="s">
        <v>46</v>
      </c>
      <c r="J681" s="74" t="str">
        <f t="shared" si="174"/>
        <v>R&amp;D Fuel Use Reductions</v>
      </c>
      <c r="K681" s="76" t="s">
        <v>2388</v>
      </c>
      <c r="L681" s="60">
        <v>0</v>
      </c>
      <c r="M681" s="60">
        <v>0.4</v>
      </c>
      <c r="N681" s="59">
        <v>0.01</v>
      </c>
      <c r="O681" s="53" t="s">
        <v>35</v>
      </c>
      <c r="P681" s="53" t="s">
        <v>2523</v>
      </c>
      <c r="Q681" s="53" t="s">
        <v>277</v>
      </c>
      <c r="R681" s="9" t="s">
        <v>278</v>
      </c>
      <c r="S681" s="434" t="s">
        <v>77</v>
      </c>
      <c r="T681" s="53"/>
    </row>
    <row r="682" spans="1:20" ht="105">
      <c r="A682" s="343" t="s">
        <v>3064</v>
      </c>
      <c r="B682" s="74" t="str">
        <f t="shared" si="173"/>
        <v>Fuel Use Reduction</v>
      </c>
      <c r="C682" s="343" t="s">
        <v>329</v>
      </c>
      <c r="D682" s="53" t="s">
        <v>501</v>
      </c>
      <c r="E682" s="53"/>
      <c r="F682" s="9" t="s">
        <v>504</v>
      </c>
      <c r="G682" s="53"/>
      <c r="H682" s="54">
        <v>121</v>
      </c>
      <c r="I682" s="53" t="s">
        <v>46</v>
      </c>
      <c r="J682" s="74" t="str">
        <f t="shared" si="174"/>
        <v>R&amp;D Fuel Use Reductions</v>
      </c>
      <c r="K682" s="76" t="s">
        <v>2387</v>
      </c>
      <c r="L682" s="60">
        <v>0</v>
      </c>
      <c r="M682" s="60">
        <v>0.4</v>
      </c>
      <c r="N682" s="59">
        <v>0.01</v>
      </c>
      <c r="O682" s="53" t="s">
        <v>35</v>
      </c>
      <c r="P682" s="53" t="s">
        <v>2524</v>
      </c>
      <c r="Q682" s="53" t="s">
        <v>277</v>
      </c>
      <c r="R682" s="9" t="s">
        <v>278</v>
      </c>
      <c r="S682" s="434" t="s">
        <v>77</v>
      </c>
      <c r="T682" s="53"/>
    </row>
    <row r="683" spans="1:20" ht="105">
      <c r="A683" s="74" t="str">
        <f>A$682</f>
        <v>Research and Development</v>
      </c>
      <c r="B683" s="74" t="str">
        <f t="shared" ref="B683:C693" si="176">B$682</f>
        <v>Fuel Use Reduction</v>
      </c>
      <c r="C683" s="74" t="str">
        <f t="shared" si="176"/>
        <v>RnD Electricity Fuel Use Perc Reduction</v>
      </c>
      <c r="D683" s="9" t="s">
        <v>343</v>
      </c>
      <c r="E683" s="55"/>
      <c r="F683" s="9" t="s">
        <v>2376</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2525</v>
      </c>
      <c r="Q683" s="53" t="s">
        <v>277</v>
      </c>
      <c r="R683" s="9" t="s">
        <v>278</v>
      </c>
      <c r="S683" s="434" t="s">
        <v>77</v>
      </c>
      <c r="T683" s="53"/>
    </row>
    <row r="684" spans="1:20" ht="10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2526</v>
      </c>
      <c r="Q684" s="53" t="s">
        <v>277</v>
      </c>
      <c r="R684" s="9" t="s">
        <v>278</v>
      </c>
      <c r="S684" s="434" t="s">
        <v>77</v>
      </c>
      <c r="T684" s="53"/>
    </row>
    <row r="685" spans="1:20" ht="4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45">
      <c r="A686" s="74" t="str">
        <f t="shared" si="178"/>
        <v>Research and Development</v>
      </c>
      <c r="B686" s="74" t="str">
        <f t="shared" si="176"/>
        <v>Fuel Use Reduction</v>
      </c>
      <c r="C686" s="74" t="str">
        <f t="shared" si="176"/>
        <v>RnD Electricity Fuel Use Perc Reduction</v>
      </c>
      <c r="D686" s="9" t="s">
        <v>502</v>
      </c>
      <c r="E686" s="55"/>
      <c r="F686" s="9" t="s">
        <v>506</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4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4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10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2527</v>
      </c>
      <c r="Q689" s="53" t="s">
        <v>277</v>
      </c>
      <c r="R689" s="9" t="s">
        <v>278</v>
      </c>
      <c r="S689" s="434" t="s">
        <v>77</v>
      </c>
      <c r="T689" s="53"/>
    </row>
    <row r="690" spans="1:20" ht="105">
      <c r="A690" s="74" t="str">
        <f>A$682</f>
        <v>Research and Development</v>
      </c>
      <c r="B690" s="74" t="str">
        <f t="shared" si="176"/>
        <v>Fuel Use Reduction</v>
      </c>
      <c r="C690" s="74" t="str">
        <f t="shared" si="176"/>
        <v>RnD Electricity Fuel Use Perc Reduction</v>
      </c>
      <c r="D690" s="9" t="s">
        <v>346</v>
      </c>
      <c r="E690" s="55"/>
      <c r="F690" s="9" t="s">
        <v>2377</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2528</v>
      </c>
      <c r="Q690" s="53" t="s">
        <v>277</v>
      </c>
      <c r="R690" s="9" t="s">
        <v>278</v>
      </c>
      <c r="S690" s="434" t="s">
        <v>77</v>
      </c>
      <c r="T690" s="53"/>
    </row>
    <row r="691" spans="1:20" ht="105">
      <c r="A691" s="74" t="str">
        <f t="shared" si="178"/>
        <v>Research and Development</v>
      </c>
      <c r="B691" s="74" t="str">
        <f t="shared" si="178"/>
        <v>Fuel Use Reduction</v>
      </c>
      <c r="C691" s="74" t="str">
        <f t="shared" si="178"/>
        <v>RnD Electricity Fuel Use Perc Reduction</v>
      </c>
      <c r="D691" s="9" t="s">
        <v>498</v>
      </c>
      <c r="E691" s="55"/>
      <c r="F691" s="9" t="s">
        <v>499</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2529</v>
      </c>
      <c r="Q691" s="53" t="s">
        <v>277</v>
      </c>
      <c r="R691" s="9" t="s">
        <v>278</v>
      </c>
      <c r="S691" s="434" t="s">
        <v>77</v>
      </c>
      <c r="T691" s="53"/>
    </row>
    <row r="692" spans="1:20" ht="45">
      <c r="A692" s="74" t="str">
        <f t="shared" si="178"/>
        <v>Research and Development</v>
      </c>
      <c r="B692" s="74" t="str">
        <f t="shared" si="178"/>
        <v>Fuel Use Reduction</v>
      </c>
      <c r="C692" s="74" t="str">
        <f t="shared" si="178"/>
        <v>RnD Electricity Fuel Use Perc Reduction</v>
      </c>
      <c r="D692" s="9" t="s">
        <v>507</v>
      </c>
      <c r="E692" s="55"/>
      <c r="F692" s="9" t="s">
        <v>509</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105">
      <c r="A693" s="343" t="s">
        <v>3064</v>
      </c>
      <c r="B693" s="74" t="str">
        <f t="shared" si="176"/>
        <v>Fuel Use Reduction</v>
      </c>
      <c r="C693" s="343" t="s">
        <v>330</v>
      </c>
      <c r="D693" s="53" t="s">
        <v>141</v>
      </c>
      <c r="E693" s="53"/>
      <c r="F693" s="9" t="s">
        <v>367</v>
      </c>
      <c r="G693" s="53"/>
      <c r="H693" s="54">
        <v>125</v>
      </c>
      <c r="I693" s="53" t="s">
        <v>46</v>
      </c>
      <c r="J693" s="74" t="str">
        <f t="shared" si="174"/>
        <v>R&amp;D Fuel Use Reductions</v>
      </c>
      <c r="K693" s="76" t="s">
        <v>2386</v>
      </c>
      <c r="L693" s="60">
        <v>0</v>
      </c>
      <c r="M693" s="60">
        <v>0.4</v>
      </c>
      <c r="N693" s="59">
        <v>0.01</v>
      </c>
      <c r="O693" s="53" t="s">
        <v>35</v>
      </c>
      <c r="P693" s="53" t="s">
        <v>2530</v>
      </c>
      <c r="Q693" s="53" t="s">
        <v>277</v>
      </c>
      <c r="R693" s="9" t="s">
        <v>278</v>
      </c>
      <c r="S693" s="434" t="s">
        <v>77</v>
      </c>
      <c r="T693" s="53"/>
    </row>
    <row r="694" spans="1:20" ht="120">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2531</v>
      </c>
      <c r="Q694" s="53" t="s">
        <v>277</v>
      </c>
      <c r="R694" s="9" t="s">
        <v>278</v>
      </c>
      <c r="S694" s="434" t="s">
        <v>77</v>
      </c>
      <c r="T694" s="53"/>
    </row>
    <row r="695" spans="1:20" ht="10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2532</v>
      </c>
      <c r="Q695" s="53" t="s">
        <v>277</v>
      </c>
      <c r="R695" s="9" t="s">
        <v>278</v>
      </c>
      <c r="S695" s="434" t="s">
        <v>77</v>
      </c>
      <c r="T695" s="53"/>
    </row>
    <row r="696" spans="1:20" ht="10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2533</v>
      </c>
      <c r="Q696" s="53" t="s">
        <v>277</v>
      </c>
      <c r="R696" s="9" t="s">
        <v>278</v>
      </c>
      <c r="S696" s="434" t="s">
        <v>77</v>
      </c>
      <c r="T696" s="53"/>
    </row>
    <row r="697" spans="1:20" ht="105">
      <c r="A697" s="74" t="str">
        <f t="shared" si="183"/>
        <v>Research and Development</v>
      </c>
      <c r="B697" s="74" t="str">
        <f t="shared" si="181"/>
        <v>Fuel Use Reduction</v>
      </c>
      <c r="C697" s="74" t="str">
        <f t="shared" si="181"/>
        <v>RnD Industry Fuel Use Perc Reduction</v>
      </c>
      <c r="D697" s="9" t="s">
        <v>2749</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2534</v>
      </c>
      <c r="Q697" s="53" t="s">
        <v>277</v>
      </c>
      <c r="R697" s="9" t="s">
        <v>278</v>
      </c>
      <c r="S697" s="434" t="s">
        <v>77</v>
      </c>
      <c r="T697" s="53"/>
    </row>
    <row r="698" spans="1:20" ht="105">
      <c r="A698" s="74" t="str">
        <f t="shared" si="183"/>
        <v>Research and Development</v>
      </c>
      <c r="B698" s="74" t="str">
        <f t="shared" si="181"/>
        <v>Fuel Use Reduction</v>
      </c>
      <c r="C698" s="74" t="str">
        <f t="shared" si="181"/>
        <v>RnD Industry Fuel Use Perc Reduction</v>
      </c>
      <c r="D698" s="9" t="s">
        <v>145</v>
      </c>
      <c r="E698" s="53"/>
      <c r="F698" s="9" t="s">
        <v>2756</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2535</v>
      </c>
      <c r="Q698" s="53" t="s">
        <v>277</v>
      </c>
      <c r="R698" s="9" t="s">
        <v>278</v>
      </c>
      <c r="S698" s="434" t="s">
        <v>77</v>
      </c>
      <c r="T698" s="53"/>
    </row>
    <row r="699" spans="1:20" ht="10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2536</v>
      </c>
      <c r="Q699" s="53" t="s">
        <v>277</v>
      </c>
      <c r="R699" s="9" t="s">
        <v>278</v>
      </c>
      <c r="S699" s="434" t="s">
        <v>77</v>
      </c>
      <c r="T699" s="53"/>
    </row>
    <row r="700" spans="1:20" ht="10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2537</v>
      </c>
      <c r="Q700" s="53" t="s">
        <v>277</v>
      </c>
      <c r="R700" s="9" t="s">
        <v>278</v>
      </c>
      <c r="S700" s="434" t="s">
        <v>77</v>
      </c>
      <c r="T700" s="53"/>
    </row>
    <row r="701" spans="1:20" ht="105">
      <c r="A701" s="343" t="s">
        <v>3064</v>
      </c>
      <c r="B701" s="74" t="str">
        <f t="shared" si="181"/>
        <v>Fuel Use Reduction</v>
      </c>
      <c r="C701" s="343" t="s">
        <v>331</v>
      </c>
      <c r="D701" s="53" t="s">
        <v>2364</v>
      </c>
      <c r="E701" s="53"/>
      <c r="F701" s="53" t="s">
        <v>530</v>
      </c>
      <c r="G701" s="53"/>
      <c r="H701" s="54">
        <v>133</v>
      </c>
      <c r="I701" s="53" t="s">
        <v>46</v>
      </c>
      <c r="J701" s="74" t="str">
        <f t="shared" si="174"/>
        <v>R&amp;D Fuel Use Reductions</v>
      </c>
      <c r="K701" s="76" t="s">
        <v>2385</v>
      </c>
      <c r="L701" s="60">
        <v>0</v>
      </c>
      <c r="M701" s="60">
        <v>0.4</v>
      </c>
      <c r="N701" s="59">
        <v>0.01</v>
      </c>
      <c r="O701" s="53" t="s">
        <v>35</v>
      </c>
      <c r="P701" s="53" t="s">
        <v>2538</v>
      </c>
      <c r="Q701" s="53" t="s">
        <v>277</v>
      </c>
      <c r="R701" s="9" t="s">
        <v>278</v>
      </c>
      <c r="S701" s="434" t="s">
        <v>77</v>
      </c>
      <c r="T701" s="53"/>
    </row>
    <row r="702" spans="1:20" ht="105">
      <c r="A702" s="74" t="str">
        <f t="shared" ref="A702:A707" si="184">A$701</f>
        <v>Research and Development</v>
      </c>
      <c r="B702" s="74" t="str">
        <f t="shared" ref="B702:C707" si="185">B$701</f>
        <v>Fuel Use Reduction</v>
      </c>
      <c r="C702" s="74" t="str">
        <f t="shared" si="185"/>
        <v>RnD Transportation Fuel Use Perc Reduction</v>
      </c>
      <c r="D702" s="53" t="s">
        <v>2365</v>
      </c>
      <c r="E702" s="53"/>
      <c r="F702" s="53" t="s">
        <v>531</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2539</v>
      </c>
      <c r="Q702" s="53" t="s">
        <v>277</v>
      </c>
      <c r="R702" s="9" t="s">
        <v>278</v>
      </c>
      <c r="S702" s="434" t="s">
        <v>77</v>
      </c>
      <c r="T702" s="53"/>
    </row>
    <row r="703" spans="1:20" ht="120">
      <c r="A703" s="74" t="str">
        <f t="shared" si="184"/>
        <v>Research and Development</v>
      </c>
      <c r="B703" s="74" t="str">
        <f t="shared" si="185"/>
        <v>Fuel Use Reduction</v>
      </c>
      <c r="C703" s="74" t="str">
        <f t="shared" si="185"/>
        <v>RnD Transportation Fuel Use Perc Reduction</v>
      </c>
      <c r="D703" s="53" t="s">
        <v>2366</v>
      </c>
      <c r="E703" s="53"/>
      <c r="F703" s="53" t="s">
        <v>532</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2540</v>
      </c>
      <c r="Q703" s="53" t="s">
        <v>277</v>
      </c>
      <c r="R703" s="9" t="s">
        <v>278</v>
      </c>
      <c r="S703" s="434" t="s">
        <v>77</v>
      </c>
      <c r="T703" s="53"/>
    </row>
    <row r="704" spans="1:20" ht="120">
      <c r="A704" s="74" t="str">
        <f t="shared" si="184"/>
        <v>Research and Development</v>
      </c>
      <c r="B704" s="74" t="str">
        <f t="shared" si="185"/>
        <v>Fuel Use Reduction</v>
      </c>
      <c r="C704" s="74" t="str">
        <f t="shared" si="185"/>
        <v>RnD Transportation Fuel Use Perc Reduction</v>
      </c>
      <c r="D704" s="53" t="s">
        <v>2367</v>
      </c>
      <c r="E704" s="53"/>
      <c r="F704" s="53" t="s">
        <v>533</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2541</v>
      </c>
      <c r="Q704" s="53" t="s">
        <v>277</v>
      </c>
      <c r="R704" s="9" t="s">
        <v>278</v>
      </c>
      <c r="S704" s="434" t="s">
        <v>77</v>
      </c>
      <c r="T704" s="53"/>
    </row>
    <row r="705" spans="1:20" ht="105">
      <c r="A705" s="74" t="str">
        <f t="shared" si="184"/>
        <v>Research and Development</v>
      </c>
      <c r="B705" s="74" t="str">
        <f t="shared" si="185"/>
        <v>Fuel Use Reduction</v>
      </c>
      <c r="C705" s="74" t="str">
        <f t="shared" si="185"/>
        <v>RnD Transportation Fuel Use Perc Reduction</v>
      </c>
      <c r="D705" s="53" t="s">
        <v>2368</v>
      </c>
      <c r="E705" s="53"/>
      <c r="F705" s="53" t="s">
        <v>534</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2542</v>
      </c>
      <c r="Q705" s="53" t="s">
        <v>277</v>
      </c>
      <c r="R705" s="9" t="s">
        <v>278</v>
      </c>
      <c r="S705" s="434" t="s">
        <v>77</v>
      </c>
      <c r="T705" s="53"/>
    </row>
    <row r="706" spans="1:20" ht="105">
      <c r="A706" s="74" t="str">
        <f t="shared" si="184"/>
        <v>Research and Development</v>
      </c>
      <c r="B706" s="74" t="str">
        <f t="shared" si="185"/>
        <v>Fuel Use Reduction</v>
      </c>
      <c r="C706" s="74" t="str">
        <f t="shared" si="185"/>
        <v>RnD Transportation Fuel Use Perc Reduction</v>
      </c>
      <c r="D706" s="53" t="s">
        <v>2891</v>
      </c>
      <c r="E706" s="53"/>
      <c r="F706" s="53" t="s">
        <v>3245</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3249</v>
      </c>
      <c r="Q706" s="53" t="s">
        <v>277</v>
      </c>
      <c r="R706" s="9" t="s">
        <v>278</v>
      </c>
      <c r="S706" s="434" t="s">
        <v>77</v>
      </c>
      <c r="T706" s="53"/>
    </row>
    <row r="707" spans="1:20" ht="105">
      <c r="A707" s="74" t="str">
        <f t="shared" si="184"/>
        <v>Research and Development</v>
      </c>
      <c r="B707" s="74" t="str">
        <f t="shared" si="185"/>
        <v>Fuel Use Reduction</v>
      </c>
      <c r="C707" s="74" t="str">
        <f t="shared" si="185"/>
        <v>RnD Transportation Fuel Use Perc Reduction</v>
      </c>
      <c r="D707" s="53" t="s">
        <v>2890</v>
      </c>
      <c r="E707" s="53"/>
      <c r="F707" s="53" t="s">
        <v>3246</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3250</v>
      </c>
      <c r="Q707" s="53" t="s">
        <v>277</v>
      </c>
      <c r="R707" s="9" t="s">
        <v>278</v>
      </c>
      <c r="S707" s="434" t="s">
        <v>77</v>
      </c>
      <c r="T707" s="53"/>
    </row>
    <row r="708" spans="1:20" ht="75">
      <c r="A708" s="4" t="s">
        <v>3286</v>
      </c>
      <c r="B708" s="4" t="s">
        <v>3287</v>
      </c>
      <c r="C708" s="4" t="s">
        <v>3291</v>
      </c>
      <c r="H708" s="410">
        <v>543</v>
      </c>
      <c r="I708" s="4" t="s">
        <v>46</v>
      </c>
      <c r="J708" s="335"/>
      <c r="K708" s="4" t="s">
        <v>3288</v>
      </c>
      <c r="L708" s="409">
        <v>-0.08</v>
      </c>
      <c r="M708" s="409">
        <v>0.02</v>
      </c>
      <c r="N708" s="412">
        <v>1E-3</v>
      </c>
      <c r="O708" s="4" t="s">
        <v>3295</v>
      </c>
      <c r="P708" s="4" t="s">
        <v>3591</v>
      </c>
      <c r="R708" s="7"/>
      <c r="S708" s="445" t="s">
        <v>3289</v>
      </c>
      <c r="T708" s="4"/>
    </row>
    <row r="709" spans="1:20" ht="105">
      <c r="A709" s="4" t="s">
        <v>3491</v>
      </c>
      <c r="B709" s="4" t="s">
        <v>3492</v>
      </c>
      <c r="C709" s="4" t="s">
        <v>3499</v>
      </c>
      <c r="D709" s="4" t="s">
        <v>3508</v>
      </c>
      <c r="F709" s="4" t="s">
        <v>3513</v>
      </c>
      <c r="H709" s="419">
        <v>545</v>
      </c>
      <c r="I709" s="4" t="s">
        <v>46</v>
      </c>
      <c r="J709" s="335"/>
      <c r="K709" s="343" t="s">
        <v>3547</v>
      </c>
      <c r="L709" s="78">
        <v>0</v>
      </c>
      <c r="M709" s="4">
        <v>10</v>
      </c>
      <c r="N709" s="4">
        <v>1</v>
      </c>
      <c r="O709" s="4" t="s">
        <v>3414</v>
      </c>
      <c r="P709" s="4" t="s">
        <v>3517</v>
      </c>
      <c r="Q709" s="4" t="s">
        <v>3415</v>
      </c>
      <c r="R709" s="7"/>
      <c r="T709" s="4"/>
    </row>
    <row r="710" spans="1:20" ht="105">
      <c r="A710" s="5" t="str">
        <f>A$709</f>
        <v>Government Revenue Accounting</v>
      </c>
      <c r="B710" s="5" t="str">
        <f t="shared" ref="B710:C710" si="187">B$709</f>
        <v>Carbon Tax Revenue</v>
      </c>
      <c r="C710" s="5" t="str">
        <f t="shared" si="187"/>
        <v>GRA for Carbon Tax Revenue</v>
      </c>
      <c r="D710" s="4" t="s">
        <v>3509</v>
      </c>
      <c r="F710" s="4" t="s">
        <v>3544</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3545</v>
      </c>
      <c r="Q710" s="5" t="str">
        <f t="shared" si="189"/>
        <v>io-model.html</v>
      </c>
      <c r="R710" s="7"/>
      <c r="T710" s="4"/>
    </row>
    <row r="711" spans="1:20" ht="105">
      <c r="A711" s="5" t="str">
        <f t="shared" ref="A711:C713" si="190">A$709</f>
        <v>Government Revenue Accounting</v>
      </c>
      <c r="B711" s="5" t="str">
        <f t="shared" si="190"/>
        <v>Carbon Tax Revenue</v>
      </c>
      <c r="C711" s="5" t="str">
        <f t="shared" si="190"/>
        <v>GRA for Carbon Tax Revenue</v>
      </c>
      <c r="D711" s="4" t="s">
        <v>3510</v>
      </c>
      <c r="F711" s="4" t="s">
        <v>3514</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3416</v>
      </c>
      <c r="Q711" s="5" t="str">
        <f t="shared" si="189"/>
        <v>io-model.html</v>
      </c>
      <c r="R711" s="7"/>
      <c r="T711" s="4"/>
    </row>
    <row r="712" spans="1:20" ht="105">
      <c r="A712" s="5" t="str">
        <f t="shared" si="190"/>
        <v>Government Revenue Accounting</v>
      </c>
      <c r="B712" s="5" t="str">
        <f t="shared" si="190"/>
        <v>Carbon Tax Revenue</v>
      </c>
      <c r="C712" s="5" t="str">
        <f t="shared" si="190"/>
        <v>GRA for Carbon Tax Revenue</v>
      </c>
      <c r="D712" s="4" t="s">
        <v>3511</v>
      </c>
      <c r="F712" s="4" t="s">
        <v>3515</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3417</v>
      </c>
      <c r="Q712" s="5" t="str">
        <f t="shared" si="189"/>
        <v>io-model.html</v>
      </c>
      <c r="R712" s="7"/>
      <c r="T712" s="4"/>
    </row>
    <row r="713" spans="1:20" ht="105">
      <c r="A713" s="5" t="str">
        <f t="shared" si="190"/>
        <v>Government Revenue Accounting</v>
      </c>
      <c r="B713" s="5" t="str">
        <f t="shared" si="190"/>
        <v>Carbon Tax Revenue</v>
      </c>
      <c r="C713" s="5" t="str">
        <f t="shared" si="190"/>
        <v>GRA for Carbon Tax Revenue</v>
      </c>
      <c r="D713" s="4" t="s">
        <v>3512</v>
      </c>
      <c r="F713" s="4" t="s">
        <v>3516</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3418</v>
      </c>
      <c r="Q713" s="5" t="str">
        <f t="shared" si="189"/>
        <v>io-model.html</v>
      </c>
      <c r="R713" s="7"/>
      <c r="T713" s="4"/>
    </row>
    <row r="714" spans="1:20" ht="105">
      <c r="A714" s="4" t="s">
        <v>3491</v>
      </c>
      <c r="B714" s="4" t="s">
        <v>3493</v>
      </c>
      <c r="C714" s="4" t="s">
        <v>3500</v>
      </c>
      <c r="D714" s="4" t="s">
        <v>3508</v>
      </c>
      <c r="F714" s="4" t="s">
        <v>3513</v>
      </c>
      <c r="H714" s="422">
        <v>550</v>
      </c>
      <c r="I714" s="4" t="s">
        <v>46</v>
      </c>
      <c r="J714" s="335"/>
      <c r="K714" s="343" t="s">
        <v>3548</v>
      </c>
      <c r="L714" s="78">
        <v>0</v>
      </c>
      <c r="M714" s="4">
        <v>10</v>
      </c>
      <c r="N714" s="4">
        <v>1</v>
      </c>
      <c r="O714" s="4" t="s">
        <v>3414</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3415</v>
      </c>
      <c r="R714" s="7"/>
      <c r="T714" s="4"/>
    </row>
    <row r="715" spans="1:20" ht="105">
      <c r="A715" s="5" t="str">
        <f>A$714</f>
        <v>Government Revenue Accounting</v>
      </c>
      <c r="B715" s="5" t="str">
        <f t="shared" ref="B715:C718" si="191">B$714</f>
        <v>Fuel Tax Revenue</v>
      </c>
      <c r="C715" s="5" t="str">
        <f t="shared" si="191"/>
        <v>GRA for Fuel Tax Revenue</v>
      </c>
      <c r="D715" s="4" t="s">
        <v>3509</v>
      </c>
      <c r="F715" s="4" t="s">
        <v>3544</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105">
      <c r="A716" s="5" t="str">
        <f t="shared" ref="A716:A718" si="195">A$714</f>
        <v>Government Revenue Accounting</v>
      </c>
      <c r="B716" s="5" t="str">
        <f t="shared" si="191"/>
        <v>Fuel Tax Revenue</v>
      </c>
      <c r="C716" s="5" t="str">
        <f t="shared" si="191"/>
        <v>GRA for Fuel Tax Revenue</v>
      </c>
      <c r="D716" s="4" t="s">
        <v>3510</v>
      </c>
      <c r="F716" s="4" t="s">
        <v>3514</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105">
      <c r="A717" s="5" t="str">
        <f t="shared" si="195"/>
        <v>Government Revenue Accounting</v>
      </c>
      <c r="B717" s="5" t="str">
        <f t="shared" si="191"/>
        <v>Fuel Tax Revenue</v>
      </c>
      <c r="C717" s="5" t="str">
        <f t="shared" si="191"/>
        <v>GRA for Fuel Tax Revenue</v>
      </c>
      <c r="D717" s="4" t="s">
        <v>3511</v>
      </c>
      <c r="F717" s="4" t="s">
        <v>3515</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105">
      <c r="A718" s="5" t="str">
        <f t="shared" si="195"/>
        <v>Government Revenue Accounting</v>
      </c>
      <c r="B718" s="5" t="str">
        <f t="shared" si="191"/>
        <v>Fuel Tax Revenue</v>
      </c>
      <c r="C718" s="5" t="str">
        <f t="shared" si="191"/>
        <v>GRA for Fuel Tax Revenue</v>
      </c>
      <c r="D718" s="4" t="s">
        <v>3512</v>
      </c>
      <c r="F718" s="4" t="s">
        <v>3516</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105">
      <c r="A719" s="4" t="s">
        <v>3491</v>
      </c>
      <c r="B719" s="4" t="s">
        <v>512</v>
      </c>
      <c r="C719" s="4" t="s">
        <v>3501</v>
      </c>
      <c r="D719" s="4" t="s">
        <v>3508</v>
      </c>
      <c r="F719" s="4" t="s">
        <v>3513</v>
      </c>
      <c r="H719" s="422">
        <v>555</v>
      </c>
      <c r="I719" s="4" t="s">
        <v>46</v>
      </c>
      <c r="J719" s="335"/>
      <c r="K719" s="343" t="s">
        <v>3549</v>
      </c>
      <c r="L719" s="78">
        <v>0</v>
      </c>
      <c r="M719" s="4">
        <v>10</v>
      </c>
      <c r="N719" s="4">
        <v>1</v>
      </c>
      <c r="O719" s="4" t="s">
        <v>3414</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3415</v>
      </c>
      <c r="R719" s="7"/>
      <c r="T719" s="4"/>
    </row>
    <row r="720" spans="1:20" ht="105">
      <c r="A720" s="5" t="str">
        <f>A$719</f>
        <v>Government Revenue Accounting</v>
      </c>
      <c r="B720" s="5" t="str">
        <f t="shared" ref="B720:C723" si="196">B$719</f>
        <v>EV Subsidy</v>
      </c>
      <c r="C720" s="5" t="str">
        <f t="shared" si="196"/>
        <v>GRA for EV Subsidy</v>
      </c>
      <c r="D720" s="4" t="s">
        <v>3509</v>
      </c>
      <c r="F720" s="4" t="s">
        <v>3544</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105">
      <c r="A721" s="5" t="str">
        <f t="shared" ref="A721:A723" si="200">A$719</f>
        <v>Government Revenue Accounting</v>
      </c>
      <c r="B721" s="5" t="str">
        <f t="shared" si="196"/>
        <v>EV Subsidy</v>
      </c>
      <c r="C721" s="5" t="str">
        <f t="shared" si="196"/>
        <v>GRA for EV Subsidy</v>
      </c>
      <c r="D721" s="4" t="s">
        <v>3510</v>
      </c>
      <c r="F721" s="4" t="s">
        <v>3514</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105">
      <c r="A722" s="5" t="str">
        <f t="shared" si="200"/>
        <v>Government Revenue Accounting</v>
      </c>
      <c r="B722" s="5" t="str">
        <f t="shared" si="196"/>
        <v>EV Subsidy</v>
      </c>
      <c r="C722" s="5" t="str">
        <f t="shared" si="196"/>
        <v>GRA for EV Subsidy</v>
      </c>
      <c r="D722" s="4" t="s">
        <v>3511</v>
      </c>
      <c r="F722" s="4" t="s">
        <v>3515</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105">
      <c r="A723" s="5" t="str">
        <f t="shared" si="200"/>
        <v>Government Revenue Accounting</v>
      </c>
      <c r="B723" s="5" t="str">
        <f t="shared" si="196"/>
        <v>EV Subsidy</v>
      </c>
      <c r="C723" s="5" t="str">
        <f t="shared" si="196"/>
        <v>GRA for EV Subsidy</v>
      </c>
      <c r="D723" s="4" t="s">
        <v>3512</v>
      </c>
      <c r="F723" s="4" t="s">
        <v>3516</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105">
      <c r="A724" s="4" t="s">
        <v>3491</v>
      </c>
      <c r="B724" s="4" t="s">
        <v>3494</v>
      </c>
      <c r="C724" s="4" t="s">
        <v>3502</v>
      </c>
      <c r="D724" s="4" t="s">
        <v>3508</v>
      </c>
      <c r="F724" s="4" t="s">
        <v>3513</v>
      </c>
      <c r="H724" s="422">
        <v>560</v>
      </c>
      <c r="I724" s="4" t="s">
        <v>46</v>
      </c>
      <c r="J724" s="335"/>
      <c r="K724" s="343" t="s">
        <v>3550</v>
      </c>
      <c r="L724" s="78">
        <v>0</v>
      </c>
      <c r="M724" s="4">
        <v>10</v>
      </c>
      <c r="N724" s="4">
        <v>1</v>
      </c>
      <c r="O724" s="4" t="s">
        <v>3414</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3415</v>
      </c>
      <c r="R724" s="7"/>
      <c r="T724" s="4"/>
    </row>
    <row r="725" spans="1:20" ht="105">
      <c r="A725" s="5" t="str">
        <f>A$724</f>
        <v>Government Revenue Accounting</v>
      </c>
      <c r="B725" s="5" t="str">
        <f t="shared" ref="B725:C728" si="201">B$724</f>
        <v>Electricity Generation Subsidy</v>
      </c>
      <c r="C725" s="5" t="str">
        <f t="shared" si="201"/>
        <v>GRA for Electricity Generation Subsidies</v>
      </c>
      <c r="D725" s="4" t="s">
        <v>3509</v>
      </c>
      <c r="F725" s="4" t="s">
        <v>3544</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105">
      <c r="A726" s="5" t="str">
        <f t="shared" ref="A726:A728" si="205">A$724</f>
        <v>Government Revenue Accounting</v>
      </c>
      <c r="B726" s="5" t="str">
        <f t="shared" si="201"/>
        <v>Electricity Generation Subsidy</v>
      </c>
      <c r="C726" s="5" t="str">
        <f t="shared" si="201"/>
        <v>GRA for Electricity Generation Subsidies</v>
      </c>
      <c r="D726" s="4" t="s">
        <v>3510</v>
      </c>
      <c r="F726" s="4" t="s">
        <v>3514</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105">
      <c r="A727" s="5" t="str">
        <f t="shared" si="205"/>
        <v>Government Revenue Accounting</v>
      </c>
      <c r="B727" s="5" t="str">
        <f t="shared" si="201"/>
        <v>Electricity Generation Subsidy</v>
      </c>
      <c r="C727" s="5" t="str">
        <f t="shared" si="201"/>
        <v>GRA for Electricity Generation Subsidies</v>
      </c>
      <c r="D727" s="4" t="s">
        <v>3511</v>
      </c>
      <c r="F727" s="4" t="s">
        <v>3515</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105">
      <c r="A728" s="5" t="str">
        <f t="shared" si="205"/>
        <v>Government Revenue Accounting</v>
      </c>
      <c r="B728" s="5" t="str">
        <f t="shared" si="201"/>
        <v>Electricity Generation Subsidy</v>
      </c>
      <c r="C728" s="5" t="str">
        <f t="shared" si="201"/>
        <v>GRA for Electricity Generation Subsidies</v>
      </c>
      <c r="D728" s="4" t="s">
        <v>3512</v>
      </c>
      <c r="F728" s="4" t="s">
        <v>3516</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105">
      <c r="A729" s="4" t="s">
        <v>3491</v>
      </c>
      <c r="B729" s="4" t="s">
        <v>3495</v>
      </c>
      <c r="C729" s="4" t="s">
        <v>3503</v>
      </c>
      <c r="D729" s="4" t="s">
        <v>3508</v>
      </c>
      <c r="F729" s="4" t="s">
        <v>3513</v>
      </c>
      <c r="H729" s="422">
        <v>565</v>
      </c>
      <c r="I729" s="4" t="s">
        <v>46</v>
      </c>
      <c r="J729" s="335"/>
      <c r="K729" s="343" t="s">
        <v>3551</v>
      </c>
      <c r="L729" s="78">
        <v>0</v>
      </c>
      <c r="M729" s="4">
        <v>10</v>
      </c>
      <c r="N729" s="4">
        <v>1</v>
      </c>
      <c r="O729" s="4" t="s">
        <v>3414</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3415</v>
      </c>
      <c r="R729" s="7"/>
      <c r="T729" s="4"/>
    </row>
    <row r="730" spans="1:20" ht="105">
      <c r="A730" s="5" t="str">
        <f>A$729</f>
        <v>Government Revenue Accounting</v>
      </c>
      <c r="B730" s="5" t="str">
        <f t="shared" ref="B730:C733" si="206">B$729</f>
        <v>Electricity Capacity Construction Subsidy</v>
      </c>
      <c r="C730" s="5" t="str">
        <f t="shared" si="206"/>
        <v>GRA for Electricity Capacity Construction Subsidies</v>
      </c>
      <c r="D730" s="4" t="s">
        <v>3509</v>
      </c>
      <c r="F730" s="4" t="s">
        <v>3544</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105">
      <c r="A731" s="5" t="str">
        <f t="shared" ref="A731:A733" si="210">A$729</f>
        <v>Government Revenue Accounting</v>
      </c>
      <c r="B731" s="5" t="str">
        <f t="shared" si="206"/>
        <v>Electricity Capacity Construction Subsidy</v>
      </c>
      <c r="C731" s="5" t="str">
        <f t="shared" si="206"/>
        <v>GRA for Electricity Capacity Construction Subsidies</v>
      </c>
      <c r="D731" s="4" t="s">
        <v>3510</v>
      </c>
      <c r="F731" s="4" t="s">
        <v>3514</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105">
      <c r="A732" s="5" t="str">
        <f t="shared" si="210"/>
        <v>Government Revenue Accounting</v>
      </c>
      <c r="B732" s="5" t="str">
        <f t="shared" si="206"/>
        <v>Electricity Capacity Construction Subsidy</v>
      </c>
      <c r="C732" s="5" t="str">
        <f t="shared" si="206"/>
        <v>GRA for Electricity Capacity Construction Subsidies</v>
      </c>
      <c r="D732" s="4" t="s">
        <v>3511</v>
      </c>
      <c r="F732" s="4" t="s">
        <v>3515</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105">
      <c r="A733" s="5" t="str">
        <f t="shared" si="210"/>
        <v>Government Revenue Accounting</v>
      </c>
      <c r="B733" s="5" t="str">
        <f t="shared" si="206"/>
        <v>Electricity Capacity Construction Subsidy</v>
      </c>
      <c r="C733" s="5" t="str">
        <f t="shared" si="206"/>
        <v>GRA for Electricity Capacity Construction Subsidies</v>
      </c>
      <c r="D733" s="4" t="s">
        <v>3512</v>
      </c>
      <c r="F733" s="4" t="s">
        <v>3516</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105">
      <c r="A734" s="4" t="s">
        <v>3491</v>
      </c>
      <c r="B734" s="4" t="s">
        <v>294</v>
      </c>
      <c r="C734" s="4" t="s">
        <v>3504</v>
      </c>
      <c r="D734" s="4" t="s">
        <v>3508</v>
      </c>
      <c r="F734" s="4" t="s">
        <v>3513</v>
      </c>
      <c r="H734" s="422">
        <v>570</v>
      </c>
      <c r="I734" s="4" t="s">
        <v>46</v>
      </c>
      <c r="J734" s="335"/>
      <c r="K734" s="343" t="s">
        <v>3552</v>
      </c>
      <c r="L734" s="78">
        <v>0</v>
      </c>
      <c r="M734" s="4">
        <v>10</v>
      </c>
      <c r="N734" s="4">
        <v>1</v>
      </c>
      <c r="O734" s="4" t="s">
        <v>3414</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3415</v>
      </c>
      <c r="R734" s="7"/>
      <c r="T734" s="4"/>
    </row>
    <row r="735" spans="1:20" ht="105">
      <c r="A735" s="5" t="str">
        <f>A$734</f>
        <v>Government Revenue Accounting</v>
      </c>
      <c r="B735" s="5" t="str">
        <f t="shared" ref="B735:C738" si="211">B$734</f>
        <v>Distributed Solar Subsidy</v>
      </c>
      <c r="C735" s="5" t="str">
        <f t="shared" si="211"/>
        <v>GRA for Distributed Solar Subsidy</v>
      </c>
      <c r="D735" s="4" t="s">
        <v>3509</v>
      </c>
      <c r="F735" s="4" t="s">
        <v>3544</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105">
      <c r="A736" s="5" t="str">
        <f t="shared" ref="A736:A738" si="215">A$734</f>
        <v>Government Revenue Accounting</v>
      </c>
      <c r="B736" s="5" t="str">
        <f t="shared" si="211"/>
        <v>Distributed Solar Subsidy</v>
      </c>
      <c r="C736" s="5" t="str">
        <f t="shared" si="211"/>
        <v>GRA for Distributed Solar Subsidy</v>
      </c>
      <c r="D736" s="4" t="s">
        <v>3510</v>
      </c>
      <c r="F736" s="4" t="s">
        <v>3514</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105">
      <c r="A737" s="5" t="str">
        <f t="shared" si="215"/>
        <v>Government Revenue Accounting</v>
      </c>
      <c r="B737" s="5" t="str">
        <f t="shared" si="211"/>
        <v>Distributed Solar Subsidy</v>
      </c>
      <c r="C737" s="5" t="str">
        <f t="shared" si="211"/>
        <v>GRA for Distributed Solar Subsidy</v>
      </c>
      <c r="D737" s="4" t="s">
        <v>3511</v>
      </c>
      <c r="F737" s="4" t="s">
        <v>3515</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105">
      <c r="A738" s="5" t="str">
        <f t="shared" si="215"/>
        <v>Government Revenue Accounting</v>
      </c>
      <c r="B738" s="5" t="str">
        <f t="shared" si="211"/>
        <v>Distributed Solar Subsidy</v>
      </c>
      <c r="C738" s="5" t="str">
        <f t="shared" si="211"/>
        <v>GRA for Distributed Solar Subsidy</v>
      </c>
      <c r="D738" s="4" t="s">
        <v>3512</v>
      </c>
      <c r="F738" s="4" t="s">
        <v>3516</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105">
      <c r="A739" s="4" t="s">
        <v>3491</v>
      </c>
      <c r="B739" s="4" t="s">
        <v>3496</v>
      </c>
      <c r="C739" s="4" t="s">
        <v>3505</v>
      </c>
      <c r="D739" s="4" t="s">
        <v>3508</v>
      </c>
      <c r="F739" s="4" t="s">
        <v>3513</v>
      </c>
      <c r="H739" s="422">
        <v>575</v>
      </c>
      <c r="I739" s="4" t="s">
        <v>46</v>
      </c>
      <c r="J739" s="335"/>
      <c r="K739" s="343" t="s">
        <v>3553</v>
      </c>
      <c r="L739" s="78">
        <v>0</v>
      </c>
      <c r="M739" s="4">
        <v>10</v>
      </c>
      <c r="N739" s="4">
        <v>1</v>
      </c>
      <c r="O739" s="4" t="s">
        <v>3414</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3415</v>
      </c>
      <c r="R739" s="7"/>
      <c r="T739" s="4"/>
    </row>
    <row r="740" spans="1:20" ht="105">
      <c r="A740" s="5" t="str">
        <f>A$739</f>
        <v>Government Revenue Accounting</v>
      </c>
      <c r="B740" s="5" t="str">
        <f t="shared" ref="B740:C743" si="216">B$739</f>
        <v>Fuel Subsidy</v>
      </c>
      <c r="C740" s="5" t="str">
        <f t="shared" si="216"/>
        <v>GRA for Fuel Subsidies</v>
      </c>
      <c r="D740" s="4" t="s">
        <v>3509</v>
      </c>
      <c r="F740" s="4" t="s">
        <v>3544</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105">
      <c r="A741" s="5" t="str">
        <f t="shared" ref="A741:A743" si="220">A$739</f>
        <v>Government Revenue Accounting</v>
      </c>
      <c r="B741" s="5" t="str">
        <f t="shared" si="216"/>
        <v>Fuel Subsidy</v>
      </c>
      <c r="C741" s="5" t="str">
        <f t="shared" si="216"/>
        <v>GRA for Fuel Subsidies</v>
      </c>
      <c r="D741" s="4" t="s">
        <v>3510</v>
      </c>
      <c r="F741" s="4" t="s">
        <v>3514</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105">
      <c r="A742" s="5" t="str">
        <f t="shared" si="220"/>
        <v>Government Revenue Accounting</v>
      </c>
      <c r="B742" s="5" t="str">
        <f t="shared" si="216"/>
        <v>Fuel Subsidy</v>
      </c>
      <c r="C742" s="5" t="str">
        <f t="shared" si="216"/>
        <v>GRA for Fuel Subsidies</v>
      </c>
      <c r="D742" s="4" t="s">
        <v>3511</v>
      </c>
      <c r="F742" s="4" t="s">
        <v>3515</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105">
      <c r="A743" s="5" t="str">
        <f t="shared" si="220"/>
        <v>Government Revenue Accounting</v>
      </c>
      <c r="B743" s="5" t="str">
        <f t="shared" si="216"/>
        <v>Fuel Subsidy</v>
      </c>
      <c r="C743" s="5" t="str">
        <f t="shared" si="216"/>
        <v>GRA for Fuel Subsidies</v>
      </c>
      <c r="D743" s="4" t="s">
        <v>3512</v>
      </c>
      <c r="F743" s="4" t="s">
        <v>3516</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105">
      <c r="A744" s="4" t="s">
        <v>3491</v>
      </c>
      <c r="B744" s="4" t="s">
        <v>3497</v>
      </c>
      <c r="C744" s="4" t="s">
        <v>3506</v>
      </c>
      <c r="D744" s="4" t="s">
        <v>3508</v>
      </c>
      <c r="F744" s="4" t="s">
        <v>3513</v>
      </c>
      <c r="H744" s="422">
        <v>580</v>
      </c>
      <c r="I744" s="4" t="s">
        <v>46</v>
      </c>
      <c r="J744" s="335"/>
      <c r="K744" s="343" t="s">
        <v>3554</v>
      </c>
      <c r="L744" s="78">
        <v>0</v>
      </c>
      <c r="M744" s="4">
        <v>10</v>
      </c>
      <c r="N744" s="4">
        <v>1</v>
      </c>
      <c r="O744" s="4" t="s">
        <v>3414</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3415</v>
      </c>
      <c r="R744" s="7"/>
      <c r="T744" s="4"/>
    </row>
    <row r="745" spans="1:20" ht="105">
      <c r="A745" s="5" t="str">
        <f>A$744</f>
        <v>Government Revenue Accounting</v>
      </c>
      <c r="B745" s="5" t="str">
        <f t="shared" ref="B745:C748" si="221">B$744</f>
        <v>National Debt Interest</v>
      </c>
      <c r="C745" s="5" t="str">
        <f t="shared" si="221"/>
        <v>GRA for National Debt Interest</v>
      </c>
      <c r="D745" s="4" t="s">
        <v>3509</v>
      </c>
      <c r="F745" s="4" t="s">
        <v>3544</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105">
      <c r="A746" s="5" t="str">
        <f t="shared" ref="A746:A748" si="225">A$744</f>
        <v>Government Revenue Accounting</v>
      </c>
      <c r="B746" s="5" t="str">
        <f t="shared" si="221"/>
        <v>National Debt Interest</v>
      </c>
      <c r="C746" s="5" t="str">
        <f t="shared" si="221"/>
        <v>GRA for National Debt Interest</v>
      </c>
      <c r="D746" s="4" t="s">
        <v>3510</v>
      </c>
      <c r="F746" s="4" t="s">
        <v>3514</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105">
      <c r="A747" s="5" t="str">
        <f t="shared" si="225"/>
        <v>Government Revenue Accounting</v>
      </c>
      <c r="B747" s="5" t="str">
        <f t="shared" si="221"/>
        <v>National Debt Interest</v>
      </c>
      <c r="C747" s="5" t="str">
        <f t="shared" si="221"/>
        <v>GRA for National Debt Interest</v>
      </c>
      <c r="D747" s="4" t="s">
        <v>3511</v>
      </c>
      <c r="F747" s="4" t="s">
        <v>3515</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105">
      <c r="A748" s="5" t="str">
        <f t="shared" si="225"/>
        <v>Government Revenue Accounting</v>
      </c>
      <c r="B748" s="5" t="str">
        <f t="shared" si="221"/>
        <v>National Debt Interest</v>
      </c>
      <c r="C748" s="5" t="str">
        <f t="shared" si="221"/>
        <v>GRA for National Debt Interest</v>
      </c>
      <c r="D748" s="4" t="s">
        <v>3512</v>
      </c>
      <c r="F748" s="4" t="s">
        <v>3516</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105">
      <c r="A749" s="4" t="s">
        <v>3491</v>
      </c>
      <c r="B749" s="4" t="s">
        <v>3498</v>
      </c>
      <c r="C749" s="4" t="s">
        <v>3507</v>
      </c>
      <c r="D749" s="4" t="s">
        <v>3508</v>
      </c>
      <c r="F749" s="4" t="s">
        <v>3513</v>
      </c>
      <c r="H749" s="422">
        <v>585</v>
      </c>
      <c r="I749" s="4" t="s">
        <v>46</v>
      </c>
      <c r="J749" s="335"/>
      <c r="K749" s="343" t="s">
        <v>3555</v>
      </c>
      <c r="L749" s="78">
        <v>0</v>
      </c>
      <c r="M749" s="4">
        <v>10</v>
      </c>
      <c r="N749" s="4">
        <v>1</v>
      </c>
      <c r="O749" s="4" t="s">
        <v>3414</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3415</v>
      </c>
      <c r="R749" s="7"/>
      <c r="T749" s="4"/>
    </row>
    <row r="750" spans="1:20" ht="105">
      <c r="A750" s="5" t="str">
        <f>A$749</f>
        <v>Government Revenue Accounting</v>
      </c>
      <c r="B750" s="5" t="str">
        <f t="shared" ref="B750:C750" si="226">B$749</f>
        <v>Remaining Government Cash Flows</v>
      </c>
      <c r="C750" s="5" t="str">
        <f t="shared" si="226"/>
        <v>GRA for Remaining Government Cash Flow Changes</v>
      </c>
      <c r="D750" s="4" t="s">
        <v>3509</v>
      </c>
      <c r="F750" s="4" t="s">
        <v>3544</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105">
      <c r="A751" s="5" t="str">
        <f t="shared" ref="A751:C753" si="230">A$749</f>
        <v>Government Revenue Accounting</v>
      </c>
      <c r="B751" s="5" t="str">
        <f t="shared" si="230"/>
        <v>Remaining Government Cash Flows</v>
      </c>
      <c r="C751" s="5" t="str">
        <f t="shared" si="230"/>
        <v>GRA for Remaining Government Cash Flow Changes</v>
      </c>
      <c r="D751" s="4" t="s">
        <v>3510</v>
      </c>
      <c r="F751" s="4" t="s">
        <v>3514</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105">
      <c r="A752" s="5" t="str">
        <f t="shared" si="230"/>
        <v>Government Revenue Accounting</v>
      </c>
      <c r="B752" s="5" t="str">
        <f t="shared" si="230"/>
        <v>Remaining Government Cash Flows</v>
      </c>
      <c r="C752" s="5" t="str">
        <f t="shared" si="230"/>
        <v>GRA for Remaining Government Cash Flow Changes</v>
      </c>
      <c r="D752" s="4" t="s">
        <v>3511</v>
      </c>
      <c r="F752" s="4" t="s">
        <v>3515</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105">
      <c r="A753" s="5" t="str">
        <f t="shared" si="230"/>
        <v>Government Revenue Accounting</v>
      </c>
      <c r="B753" s="5" t="str">
        <f t="shared" si="230"/>
        <v>Remaining Government Cash Flows</v>
      </c>
      <c r="C753" s="5" t="str">
        <f t="shared" si="230"/>
        <v>GRA for Remaining Government Cash Flow Changes</v>
      </c>
      <c r="D753" s="4" t="s">
        <v>3512</v>
      </c>
      <c r="F753" s="4" t="s">
        <v>3516</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3278</v>
      </c>
      <c r="B1" s="452"/>
    </row>
    <row r="2" spans="1:2">
      <c r="A2" s="400" t="s">
        <v>3279</v>
      </c>
      <c r="B2" s="400" t="s">
        <v>3280</v>
      </c>
    </row>
    <row r="3" spans="1:2">
      <c r="A3" s="401" t="s">
        <v>399</v>
      </c>
      <c r="B3" s="342" t="str">
        <f>A3</f>
        <v>million metric tons / year</v>
      </c>
    </row>
    <row r="4" spans="1:2">
      <c r="A4" s="401" t="s">
        <v>3386</v>
      </c>
      <c r="B4" s="342" t="str">
        <f>A4</f>
        <v>g CO2e / 2019 dollar</v>
      </c>
    </row>
    <row r="5" spans="1:2">
      <c r="A5" s="402" t="s">
        <v>2554</v>
      </c>
      <c r="B5" s="342" t="str">
        <f t="shared" ref="B5:B40" si="0">A5</f>
        <v>thousand metric tons / year</v>
      </c>
    </row>
    <row r="6" spans="1:2">
      <c r="A6" s="402" t="s">
        <v>3387</v>
      </c>
      <c r="B6" s="342" t="str">
        <f>A6</f>
        <v>g CO2 / 2019 dollar</v>
      </c>
    </row>
    <row r="7" spans="1:2">
      <c r="A7" s="402" t="s">
        <v>3543</v>
      </c>
      <c r="B7" s="342" t="str">
        <f t="shared" si="0"/>
        <v>2019 dollars / ton CO2e abated, Annual average abatement (MtCO2e)</v>
      </c>
    </row>
    <row r="8" spans="1:2">
      <c r="A8" s="402" t="s">
        <v>3388</v>
      </c>
      <c r="B8" s="342" t="str">
        <f t="shared" si="0"/>
        <v>billion 2019 dollars / year</v>
      </c>
    </row>
    <row r="9" spans="1:2">
      <c r="A9" s="402" t="s">
        <v>3432</v>
      </c>
      <c r="B9" s="342" t="str">
        <f t="shared" si="0"/>
        <v>billion 2019 dollars</v>
      </c>
    </row>
    <row r="10" spans="1:2">
      <c r="A10" s="402" t="s">
        <v>3328</v>
      </c>
      <c r="B10" s="342" t="str">
        <f t="shared" si="0"/>
        <v>jobs</v>
      </c>
    </row>
    <row r="11" spans="1:2">
      <c r="A11" s="402" t="s">
        <v>3376</v>
      </c>
      <c r="B11" s="342" t="str">
        <f t="shared" si="0"/>
        <v>incidents / year</v>
      </c>
    </row>
    <row r="12" spans="1:2">
      <c r="A12" s="402" t="s">
        <v>3350</v>
      </c>
      <c r="B12" s="342" t="str">
        <f t="shared" si="0"/>
        <v>% change</v>
      </c>
    </row>
    <row r="13" spans="1:2">
      <c r="A13" s="402" t="s">
        <v>3389</v>
      </c>
      <c r="B13" s="342" t="str">
        <f t="shared" si="0"/>
        <v>2019 dollars / employee-year</v>
      </c>
    </row>
    <row r="14" spans="1:2">
      <c r="A14" s="402" t="s">
        <v>400</v>
      </c>
      <c r="B14" s="342" t="str">
        <f t="shared" si="0"/>
        <v>lives / year</v>
      </c>
    </row>
    <row r="15" spans="1:2">
      <c r="A15" s="402" t="s">
        <v>401</v>
      </c>
      <c r="B15" s="342" t="str">
        <f t="shared" si="0"/>
        <v>terawatt-hours (TWh) / year</v>
      </c>
    </row>
    <row r="16" spans="1:2">
      <c r="A16" s="402" t="s">
        <v>402</v>
      </c>
      <c r="B16" s="342" t="str">
        <f t="shared" si="0"/>
        <v>gigawatts (GW) / year</v>
      </c>
    </row>
    <row r="17" spans="1:2">
      <c r="A17" s="402" t="s">
        <v>3390</v>
      </c>
      <c r="B17" s="342" t="str">
        <f t="shared" si="0"/>
        <v>2019 dollars / megawatt-hour (MWh)</v>
      </c>
    </row>
    <row r="18" spans="1:2">
      <c r="A18" s="402" t="s">
        <v>2808</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535</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511</v>
      </c>
      <c r="B25" s="342" t="str">
        <f t="shared" si="0"/>
        <v>quads / year</v>
      </c>
    </row>
    <row r="26" spans="1:2">
      <c r="A26" s="402" t="s">
        <v>3391</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3027</v>
      </c>
      <c r="B30" s="342" t="str">
        <f t="shared" si="0"/>
        <v>million gallons / year</v>
      </c>
    </row>
    <row r="31" spans="1:2">
      <c r="A31" s="402" t="s">
        <v>2695</v>
      </c>
      <c r="B31" s="342" t="str">
        <f t="shared" si="0"/>
        <v>trillion BTU / year</v>
      </c>
    </row>
    <row r="32" spans="1:2">
      <c r="A32" s="402" t="s">
        <v>3392</v>
      </c>
      <c r="B32" s="342" t="str">
        <f t="shared" si="0"/>
        <v>2019 dollars / short ton</v>
      </c>
    </row>
    <row r="33" spans="1:2">
      <c r="A33" s="402" t="s">
        <v>3393</v>
      </c>
      <c r="B33" s="342" t="str">
        <f t="shared" si="0"/>
        <v>2019 dollars / thousand cubic feet</v>
      </c>
    </row>
    <row r="34" spans="1:2">
      <c r="A34" s="402" t="s">
        <v>3394</v>
      </c>
      <c r="B34" s="342" t="str">
        <f t="shared" si="0"/>
        <v>2019 dollars / gallon</v>
      </c>
    </row>
    <row r="35" spans="1:2">
      <c r="A35" s="402" t="s">
        <v>3395</v>
      </c>
      <c r="B35" s="342" t="str">
        <f t="shared" si="0"/>
        <v>2019 dollars / barrel</v>
      </c>
    </row>
    <row r="36" spans="1:2">
      <c r="A36" s="402" t="s">
        <v>3396</v>
      </c>
      <c r="B36" s="342" t="str">
        <f t="shared" si="0"/>
        <v>2019 dollars / kg</v>
      </c>
    </row>
    <row r="37" spans="1:2">
      <c r="A37" s="402" t="s">
        <v>3397</v>
      </c>
      <c r="B37" s="342" t="str">
        <f t="shared" si="0"/>
        <v>2019 dollars / kilowatt-hour (kWh)</v>
      </c>
    </row>
    <row r="38" spans="1:2">
      <c r="A38" s="402" t="s">
        <v>3398</v>
      </c>
      <c r="B38" s="342" t="str">
        <f t="shared" si="0"/>
        <v>cost of eqpt. to capture 1 metric ton CO2e/yr (2019 dollars)</v>
      </c>
    </row>
    <row r="39" spans="1:2">
      <c r="A39" s="402" t="s">
        <v>3399</v>
      </c>
      <c r="B39" s="342" t="str">
        <f t="shared" si="0"/>
        <v>million 2019 dollars / megawatt (MW)</v>
      </c>
    </row>
    <row r="40" spans="1:2">
      <c r="A40" s="402" t="s">
        <v>3400</v>
      </c>
      <c r="B40" s="342" t="str">
        <f t="shared" si="0"/>
        <v>cost of eqpt. to produce 1 kg H2/yr (2019 dollars)</v>
      </c>
    </row>
    <row r="42" spans="1:2">
      <c r="A42" s="452" t="s">
        <v>3282</v>
      </c>
      <c r="B42" s="452"/>
    </row>
    <row r="43" spans="1:2">
      <c r="A43" s="400" t="s">
        <v>3279</v>
      </c>
      <c r="B43" s="400" t="s">
        <v>3280</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tabSelected="1" topLeftCell="G1" zoomScale="70" zoomScaleNormal="70" workbookViewId="0">
      <pane ySplit="1" topLeftCell="A47" activePane="bottomLeft" state="frozen"/>
      <selection pane="bottomLeft" activeCell="K2" sqref="K2"/>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2544</v>
      </c>
      <c r="B1" s="338" t="s">
        <v>2545</v>
      </c>
      <c r="C1" s="404" t="s">
        <v>3281</v>
      </c>
      <c r="D1" s="338" t="s">
        <v>63</v>
      </c>
      <c r="E1" s="338" t="s">
        <v>65</v>
      </c>
      <c r="F1" s="403" t="s">
        <v>493</v>
      </c>
      <c r="G1" s="338" t="s">
        <v>64</v>
      </c>
      <c r="H1" s="338" t="s">
        <v>2567</v>
      </c>
      <c r="I1" s="339" t="s">
        <v>337</v>
      </c>
      <c r="J1" s="423" t="s">
        <v>3518</v>
      </c>
      <c r="K1" s="423" t="s">
        <v>3519</v>
      </c>
      <c r="L1" s="423" t="s">
        <v>3520</v>
      </c>
      <c r="M1" s="423" t="s">
        <v>3521</v>
      </c>
      <c r="N1" s="423" t="s">
        <v>3522</v>
      </c>
      <c r="O1" s="423" t="s">
        <v>3523</v>
      </c>
      <c r="P1" s="423" t="s">
        <v>3524</v>
      </c>
      <c r="Q1" s="423" t="s">
        <v>3525</v>
      </c>
      <c r="R1" s="423" t="s">
        <v>3526</v>
      </c>
      <c r="S1" s="423" t="s">
        <v>3527</v>
      </c>
    </row>
    <row r="2" spans="1:19">
      <c r="A2" s="345" t="s">
        <v>2575</v>
      </c>
      <c r="B2" s="343" t="s">
        <v>2576</v>
      </c>
      <c r="C2" s="398">
        <v>1</v>
      </c>
      <c r="D2" s="343" t="s">
        <v>66</v>
      </c>
      <c r="E2" s="343" t="s">
        <v>67</v>
      </c>
      <c r="F2" s="4" t="str">
        <f>UnitControlCenter!$B$3</f>
        <v>million metric tons / year</v>
      </c>
      <c r="G2" s="343" t="s">
        <v>197</v>
      </c>
      <c r="J2" s="4"/>
      <c r="K2" s="4"/>
      <c r="L2" s="6"/>
      <c r="M2" s="6"/>
      <c r="N2" s="4"/>
    </row>
    <row r="3" spans="1:19">
      <c r="A3" s="345" t="s">
        <v>2575</v>
      </c>
      <c r="B3" s="343" t="s">
        <v>2577</v>
      </c>
      <c r="C3" s="347">
        <v>1</v>
      </c>
      <c r="D3" s="344" t="s">
        <v>66</v>
      </c>
      <c r="E3" s="344" t="s">
        <v>67</v>
      </c>
      <c r="F3" s="4" t="str">
        <f>UnitControlCenter!$B$3</f>
        <v>million metric tons / year</v>
      </c>
      <c r="G3" s="343" t="s">
        <v>2543</v>
      </c>
      <c r="I3" s="343"/>
    </row>
    <row r="4" spans="1:19" ht="90">
      <c r="A4" s="345" t="s">
        <v>2575</v>
      </c>
      <c r="B4" s="344" t="s">
        <v>2578</v>
      </c>
      <c r="C4" s="398">
        <v>1</v>
      </c>
      <c r="D4" s="343" t="s">
        <v>68</v>
      </c>
      <c r="E4" s="343" t="s">
        <v>69</v>
      </c>
      <c r="F4" s="4" t="str">
        <f>UnitControlCenter!$B$3</f>
        <v>million metric tons / year</v>
      </c>
      <c r="G4" s="343" t="s">
        <v>3253</v>
      </c>
      <c r="H4" s="343" t="s">
        <v>3254</v>
      </c>
      <c r="I4" s="343" t="s">
        <v>3255</v>
      </c>
    </row>
    <row r="5" spans="1:19" ht="30">
      <c r="A5" s="345" t="s">
        <v>2575</v>
      </c>
      <c r="B5" s="344" t="s">
        <v>2579</v>
      </c>
      <c r="C5" s="398">
        <v>1</v>
      </c>
      <c r="D5" s="343" t="s">
        <v>68</v>
      </c>
      <c r="E5" s="343" t="s">
        <v>69</v>
      </c>
      <c r="F5" s="4" t="str">
        <f>UnitControlCenter!$B$3</f>
        <v>million metric tons / year</v>
      </c>
      <c r="G5" s="343" t="s">
        <v>3256</v>
      </c>
      <c r="H5" s="343" t="s">
        <v>3257</v>
      </c>
      <c r="I5" s="343" t="s">
        <v>3258</v>
      </c>
    </row>
    <row r="6" spans="1:19" ht="30">
      <c r="A6" s="345" t="s">
        <v>2575</v>
      </c>
      <c r="B6" s="344" t="s">
        <v>2580</v>
      </c>
      <c r="C6" s="398">
        <v>1</v>
      </c>
      <c r="D6" s="343" t="s">
        <v>68</v>
      </c>
      <c r="E6" s="343" t="s">
        <v>69</v>
      </c>
      <c r="F6" s="4" t="str">
        <f>UnitControlCenter!$B$3</f>
        <v>million metric tons / year</v>
      </c>
      <c r="G6" s="343" t="s">
        <v>2995</v>
      </c>
      <c r="H6" s="78" t="s">
        <v>2996</v>
      </c>
      <c r="I6" s="343" t="s">
        <v>2997</v>
      </c>
    </row>
    <row r="7" spans="1:19">
      <c r="A7" s="345" t="s">
        <v>2575</v>
      </c>
      <c r="B7" s="344" t="s">
        <v>3338</v>
      </c>
      <c r="C7" s="399">
        <v>0</v>
      </c>
      <c r="D7" s="343" t="s">
        <v>66</v>
      </c>
      <c r="E7" s="343" t="s">
        <v>67</v>
      </c>
      <c r="F7" s="1" t="str">
        <f>UnitControlCenter!$B$4</f>
        <v>g CO2e / 2019 dollar</v>
      </c>
      <c r="G7" s="343" t="s">
        <v>3284</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2845</v>
      </c>
      <c r="C10" s="398">
        <v>1</v>
      </c>
      <c r="D10" s="343" t="s">
        <v>66</v>
      </c>
      <c r="E10" s="343" t="s">
        <v>67</v>
      </c>
      <c r="F10" s="4" t="str">
        <f>UnitControlCenter!$B$3</f>
        <v>million metric tons / year</v>
      </c>
      <c r="G10" s="343" t="s">
        <v>2856</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2791</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5.7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2338</v>
      </c>
      <c r="C16" s="398">
        <v>1</v>
      </c>
      <c r="D16" s="343" t="s">
        <v>66</v>
      </c>
      <c r="E16" s="343" t="s">
        <v>67</v>
      </c>
      <c r="F16" s="4" t="str">
        <f>UnitControlCenter!$B$3</f>
        <v>million metric tons / year</v>
      </c>
      <c r="G16" s="343" t="s">
        <v>2566</v>
      </c>
      <c r="I16" s="343"/>
    </row>
    <row r="17" spans="1:19">
      <c r="A17" s="344" t="s">
        <v>2581</v>
      </c>
      <c r="B17" s="345" t="s">
        <v>2354</v>
      </c>
      <c r="C17" s="398">
        <v>1</v>
      </c>
      <c r="D17" s="343" t="s">
        <v>66</v>
      </c>
      <c r="E17" s="343" t="s">
        <v>67</v>
      </c>
      <c r="F17" s="4" t="str">
        <f>UnitControlCenter!$B$3</f>
        <v>million metric tons / year</v>
      </c>
      <c r="G17" s="343" t="s">
        <v>2557</v>
      </c>
      <c r="I17" s="343"/>
    </row>
    <row r="18" spans="1:19">
      <c r="A18" s="344" t="s">
        <v>2581</v>
      </c>
      <c r="B18" s="345" t="s">
        <v>2356</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2345</v>
      </c>
      <c r="C21" s="398">
        <v>1</v>
      </c>
      <c r="D21" s="343" t="s">
        <v>66</v>
      </c>
      <c r="E21" s="343" t="s">
        <v>67</v>
      </c>
      <c r="F21" s="4" t="str">
        <f>UnitControlCenter!$B$5</f>
        <v>thousand metric tons / year</v>
      </c>
      <c r="G21" s="343" t="s">
        <v>2562</v>
      </c>
      <c r="I21" s="343"/>
    </row>
    <row r="22" spans="1:19">
      <c r="A22" s="344" t="s">
        <v>2581</v>
      </c>
      <c r="B22" s="345" t="s">
        <v>2350</v>
      </c>
      <c r="C22" s="398">
        <v>1</v>
      </c>
      <c r="D22" s="343" t="s">
        <v>66</v>
      </c>
      <c r="E22" s="343" t="s">
        <v>67</v>
      </c>
      <c r="F22" s="4" t="str">
        <f>UnitControlCenter!$B$5</f>
        <v>thousand metric tons / year</v>
      </c>
      <c r="G22" s="343" t="s">
        <v>2559</v>
      </c>
      <c r="I22" s="343"/>
    </row>
    <row r="23" spans="1:19">
      <c r="A23" s="344" t="s">
        <v>2581</v>
      </c>
      <c r="B23" s="345" t="s">
        <v>2352</v>
      </c>
      <c r="C23" s="398">
        <v>1</v>
      </c>
      <c r="D23" s="343" t="s">
        <v>66</v>
      </c>
      <c r="E23" s="343" t="s">
        <v>67</v>
      </c>
      <c r="F23" s="4" t="str">
        <f>UnitControlCenter!$B$5</f>
        <v>thousand metric tons / year</v>
      </c>
      <c r="G23" s="343" t="s">
        <v>2558</v>
      </c>
      <c r="I23" s="343"/>
    </row>
    <row r="24" spans="1:19">
      <c r="A24" s="344" t="s">
        <v>2581</v>
      </c>
      <c r="B24" s="345" t="s">
        <v>2343</v>
      </c>
      <c r="C24" s="398">
        <v>1</v>
      </c>
      <c r="D24" s="343" t="s">
        <v>66</v>
      </c>
      <c r="E24" s="343" t="s">
        <v>67</v>
      </c>
      <c r="F24" s="4" t="str">
        <f>UnitControlCenter!$B$3</f>
        <v>million metric tons / year</v>
      </c>
      <c r="G24" s="343" t="s">
        <v>2563</v>
      </c>
      <c r="I24" s="343"/>
    </row>
    <row r="25" spans="1:19">
      <c r="A25" s="344" t="s">
        <v>2581</v>
      </c>
      <c r="B25" s="345" t="s">
        <v>2340</v>
      </c>
      <c r="C25" s="398">
        <v>1</v>
      </c>
      <c r="D25" s="343" t="s">
        <v>66</v>
      </c>
      <c r="E25" s="343" t="s">
        <v>67</v>
      </c>
      <c r="F25" s="4" t="str">
        <f>UnitControlCenter!$B$5</f>
        <v>thousand metric tons / year</v>
      </c>
      <c r="G25" s="343" t="s">
        <v>2565</v>
      </c>
      <c r="I25" s="343"/>
    </row>
    <row r="26" spans="1:19">
      <c r="A26" s="344" t="s">
        <v>2581</v>
      </c>
      <c r="B26" s="345" t="s">
        <v>2348</v>
      </c>
      <c r="C26" s="398">
        <v>1</v>
      </c>
      <c r="D26" s="343" t="s">
        <v>66</v>
      </c>
      <c r="E26" s="343" t="s">
        <v>67</v>
      </c>
      <c r="F26" s="4" t="str">
        <f>UnitControlCenter!$B$3</f>
        <v>million metric tons / year</v>
      </c>
      <c r="G26" s="343" t="s">
        <v>2560</v>
      </c>
      <c r="I26" s="343"/>
    </row>
    <row r="27" spans="1:19" ht="15.75" thickBot="1">
      <c r="A27" s="390" t="s">
        <v>2581</v>
      </c>
      <c r="B27" s="396" t="s">
        <v>545</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5">
      <c r="A28" s="344" t="s">
        <v>2582</v>
      </c>
      <c r="B28" s="344" t="s">
        <v>2578</v>
      </c>
      <c r="C28" s="398">
        <v>1</v>
      </c>
      <c r="D28" s="343" t="s">
        <v>68</v>
      </c>
      <c r="E28" s="343" t="s">
        <v>69</v>
      </c>
      <c r="F28" s="4" t="str">
        <f>UnitControlCenter!$B$3</f>
        <v>million metric tons / year</v>
      </c>
      <c r="G28" s="343" t="s">
        <v>3354</v>
      </c>
      <c r="H28" s="78" t="s">
        <v>3355</v>
      </c>
      <c r="I28" s="343" t="s">
        <v>3356</v>
      </c>
    </row>
    <row r="29" spans="1:19" ht="105">
      <c r="A29" s="344" t="s">
        <v>2582</v>
      </c>
      <c r="B29" s="344" t="s">
        <v>2857</v>
      </c>
      <c r="C29" s="398">
        <v>1</v>
      </c>
      <c r="D29" s="343" t="s">
        <v>68</v>
      </c>
      <c r="E29" s="343" t="s">
        <v>69</v>
      </c>
      <c r="F29" s="4" t="str">
        <f>UnitControlCenter!$B$3</f>
        <v>million metric tons / year</v>
      </c>
      <c r="G29" s="343" t="s">
        <v>3357</v>
      </c>
      <c r="H29" s="78" t="s">
        <v>3358</v>
      </c>
      <c r="I29" s="343" t="s">
        <v>3359</v>
      </c>
    </row>
    <row r="30" spans="1:19" ht="60">
      <c r="A30" s="344" t="s">
        <v>2582</v>
      </c>
      <c r="B30" s="344" t="s">
        <v>2583</v>
      </c>
      <c r="C30" s="406">
        <v>1</v>
      </c>
      <c r="D30" s="343" t="s">
        <v>68</v>
      </c>
      <c r="E30" s="343" t="s">
        <v>69</v>
      </c>
      <c r="F30" s="7" t="str">
        <f>UnitControlCenter!$B$3</f>
        <v>million metric tons / year</v>
      </c>
      <c r="G30" s="397" t="s">
        <v>3360</v>
      </c>
      <c r="H30" s="397" t="s">
        <v>3361</v>
      </c>
      <c r="I30" s="343" t="s">
        <v>3362</v>
      </c>
    </row>
    <row r="31" spans="1:19" ht="15.75" thickBot="1">
      <c r="A31" s="390" t="s">
        <v>2582</v>
      </c>
      <c r="B31" s="390" t="s">
        <v>3338</v>
      </c>
      <c r="C31" s="405">
        <v>0</v>
      </c>
      <c r="D31" s="391" t="s">
        <v>66</v>
      </c>
      <c r="E31" s="391" t="s">
        <v>67</v>
      </c>
      <c r="F31" s="408" t="str">
        <f>UnitControlCenter!$B$6</f>
        <v>g CO2 / 2019 dollar</v>
      </c>
      <c r="G31" s="392" t="s">
        <v>3283</v>
      </c>
      <c r="H31" s="392"/>
      <c r="I31" s="391"/>
      <c r="J31" s="392"/>
      <c r="K31" s="392"/>
      <c r="L31" s="392"/>
      <c r="M31" s="392"/>
      <c r="N31" s="392"/>
      <c r="O31" s="392"/>
      <c r="P31" s="392"/>
      <c r="Q31" s="392"/>
      <c r="R31" s="392"/>
      <c r="S31" s="392"/>
    </row>
    <row r="32" spans="1:19" ht="105">
      <c r="A32" s="344" t="s">
        <v>3150</v>
      </c>
      <c r="B32" s="344" t="s">
        <v>2950</v>
      </c>
      <c r="C32" s="398">
        <v>1</v>
      </c>
      <c r="D32" s="343" t="s">
        <v>66</v>
      </c>
      <c r="E32" s="343" t="s">
        <v>3533</v>
      </c>
      <c r="F32" s="4" t="str">
        <f>UnitControlCenter!$B$3</f>
        <v>million metric tons / year</v>
      </c>
      <c r="G32" s="78" t="s">
        <v>3592</v>
      </c>
      <c r="I32" s="343"/>
    </row>
    <row r="33" spans="1:19" ht="30">
      <c r="A33" s="344" t="s">
        <v>3150</v>
      </c>
      <c r="B33" s="344" t="s">
        <v>148</v>
      </c>
      <c r="C33" s="398">
        <v>1</v>
      </c>
      <c r="D33" s="343" t="s">
        <v>66</v>
      </c>
      <c r="E33" s="343" t="s">
        <v>3533</v>
      </c>
      <c r="F33" s="4" t="str">
        <f>UnitControlCenter!$B$3</f>
        <v>million metric tons / year</v>
      </c>
      <c r="G33" s="343" t="s">
        <v>2740</v>
      </c>
      <c r="I33" s="343"/>
    </row>
    <row r="34" spans="1:19">
      <c r="A34" s="344" t="s">
        <v>3150</v>
      </c>
      <c r="B34" s="344" t="s">
        <v>2738</v>
      </c>
      <c r="C34" s="398">
        <v>1</v>
      </c>
      <c r="D34" s="343" t="s">
        <v>66</v>
      </c>
      <c r="E34" s="343" t="s">
        <v>3533</v>
      </c>
      <c r="F34" s="4" t="str">
        <f>UnitControlCenter!$B$3</f>
        <v>million metric tons / year</v>
      </c>
      <c r="G34" s="343" t="s">
        <v>2741</v>
      </c>
      <c r="I34" s="343"/>
    </row>
    <row r="35" spans="1:19">
      <c r="A35" s="344" t="s">
        <v>3150</v>
      </c>
      <c r="B35" s="344" t="s">
        <v>2845</v>
      </c>
      <c r="C35" s="398">
        <v>1</v>
      </c>
      <c r="D35" s="343" t="s">
        <v>66</v>
      </c>
      <c r="E35" s="343" t="s">
        <v>3533</v>
      </c>
      <c r="F35" s="4" t="str">
        <f>UnitControlCenter!$B$3</f>
        <v>million metric tons / year</v>
      </c>
      <c r="G35" s="343" t="s">
        <v>2856</v>
      </c>
      <c r="I35" s="343"/>
    </row>
    <row r="36" spans="1:19">
      <c r="A36" s="344" t="s">
        <v>3150</v>
      </c>
      <c r="B36" s="344" t="s">
        <v>99</v>
      </c>
      <c r="C36" s="398">
        <v>1</v>
      </c>
      <c r="D36" s="343" t="s">
        <v>66</v>
      </c>
      <c r="E36" s="343" t="s">
        <v>3533</v>
      </c>
      <c r="F36" s="4" t="str">
        <f>UnitControlCenter!$B$3</f>
        <v>million metric tons / year</v>
      </c>
      <c r="G36" s="343" t="s">
        <v>2742</v>
      </c>
      <c r="I36" s="343"/>
    </row>
    <row r="37" spans="1:19" ht="30">
      <c r="A37" s="344" t="s">
        <v>3150</v>
      </c>
      <c r="B37" s="344" t="s">
        <v>9</v>
      </c>
      <c r="C37" s="398">
        <v>1</v>
      </c>
      <c r="D37" s="343" t="s">
        <v>66</v>
      </c>
      <c r="E37" s="343" t="s">
        <v>3533</v>
      </c>
      <c r="F37" s="4" t="str">
        <f>UnitControlCenter!$B$3</f>
        <v>million metric tons / year</v>
      </c>
      <c r="G37" s="343" t="s">
        <v>3593</v>
      </c>
      <c r="I37" s="343"/>
    </row>
    <row r="38" spans="1:19" ht="15.75" thickBot="1">
      <c r="A38" s="390" t="s">
        <v>3150</v>
      </c>
      <c r="B38" s="390" t="s">
        <v>4</v>
      </c>
      <c r="C38" s="405">
        <v>1</v>
      </c>
      <c r="D38" s="391" t="s">
        <v>66</v>
      </c>
      <c r="E38" s="391" t="s">
        <v>3533</v>
      </c>
      <c r="F38" s="394" t="str">
        <f>UnitControlCenter!$B$3</f>
        <v>million metric tons / year</v>
      </c>
      <c r="G38" s="391" t="s">
        <v>2744</v>
      </c>
      <c r="H38" s="392"/>
      <c r="I38" s="391"/>
      <c r="J38" s="392"/>
      <c r="K38" s="392"/>
      <c r="L38" s="392"/>
      <c r="M38" s="392"/>
      <c r="N38" s="392"/>
      <c r="O38" s="392"/>
      <c r="P38" s="392"/>
      <c r="Q38" s="392"/>
      <c r="R38" s="392"/>
      <c r="S38" s="392"/>
    </row>
    <row r="39" spans="1:19" ht="45">
      <c r="A39" s="344" t="s">
        <v>403</v>
      </c>
      <c r="B39" s="344" t="s">
        <v>3437</v>
      </c>
      <c r="C39" s="398">
        <v>1</v>
      </c>
      <c r="D39" s="343" t="s">
        <v>68</v>
      </c>
      <c r="E39" s="343" t="s">
        <v>491</v>
      </c>
      <c r="F39" s="4" t="str">
        <f>UnitControlCenter!$B$7</f>
        <v>2019 dollars / ton CO2e abated, Annual average abatement (MtCO2e)</v>
      </c>
      <c r="G39" s="78" t="s">
        <v>3594</v>
      </c>
      <c r="I39" s="343"/>
    </row>
    <row r="40" spans="1:19" ht="45.75" thickBot="1">
      <c r="A40" s="390" t="s">
        <v>403</v>
      </c>
      <c r="B40" s="390" t="s">
        <v>3438</v>
      </c>
      <c r="C40" s="405">
        <v>1</v>
      </c>
      <c r="D40" s="391" t="s">
        <v>68</v>
      </c>
      <c r="E40" s="391" t="s">
        <v>491</v>
      </c>
      <c r="F40" s="394" t="str">
        <f>UnitControlCenter!$B$7</f>
        <v>2019 dollars / ton CO2e abated, Annual average abatement (MtCO2e)</v>
      </c>
      <c r="G40" s="392" t="s">
        <v>3594</v>
      </c>
      <c r="H40" s="392"/>
      <c r="I40" s="391"/>
      <c r="J40" s="392"/>
      <c r="K40" s="392"/>
      <c r="L40" s="392"/>
      <c r="M40" s="392"/>
      <c r="N40" s="392"/>
      <c r="O40" s="392"/>
      <c r="P40" s="392"/>
      <c r="Q40" s="392"/>
      <c r="R40" s="392"/>
      <c r="S40" s="392"/>
    </row>
    <row r="41" spans="1:19" ht="45">
      <c r="A41" s="344" t="s">
        <v>2584</v>
      </c>
      <c r="B41" s="344" t="s">
        <v>3490</v>
      </c>
      <c r="C41" s="398">
        <v>1</v>
      </c>
      <c r="D41" s="343" t="s">
        <v>68</v>
      </c>
      <c r="E41" s="343" t="s">
        <v>67</v>
      </c>
      <c r="F41" s="4" t="str">
        <f>UnitControlCenter!$B$8</f>
        <v>billion 2019 dollars / year</v>
      </c>
      <c r="G41" s="78" t="s">
        <v>3439</v>
      </c>
      <c r="H41" s="78" t="s">
        <v>2682</v>
      </c>
      <c r="I41" s="343" t="s">
        <v>2656</v>
      </c>
    </row>
    <row r="42" spans="1:19">
      <c r="A42" s="344" t="s">
        <v>2584</v>
      </c>
      <c r="B42" s="389" t="s">
        <v>3178</v>
      </c>
      <c r="C42" s="398">
        <v>1</v>
      </c>
      <c r="D42" s="343" t="s">
        <v>66</v>
      </c>
      <c r="E42" s="343" t="s">
        <v>67</v>
      </c>
      <c r="F42" s="4" t="str">
        <f>UnitControlCenter!$B$8</f>
        <v>billion 2019 dollars / year</v>
      </c>
      <c r="G42" s="78" t="s">
        <v>3166</v>
      </c>
      <c r="I42" s="343"/>
    </row>
    <row r="43" spans="1:19" ht="75">
      <c r="A43" s="344" t="s">
        <v>2584</v>
      </c>
      <c r="B43" s="344" t="s">
        <v>3426</v>
      </c>
      <c r="C43" s="420">
        <v>1</v>
      </c>
      <c r="D43" s="343" t="s">
        <v>68</v>
      </c>
      <c r="E43" s="343" t="s">
        <v>69</v>
      </c>
      <c r="F43" s="4" t="str">
        <f>UnitControlCenter!$B$8</f>
        <v>billion 2019 dollars / year</v>
      </c>
      <c r="G43" s="4" t="s">
        <v>3427</v>
      </c>
      <c r="H43" s="4" t="s">
        <v>3428</v>
      </c>
      <c r="I43" s="4" t="s">
        <v>3429</v>
      </c>
    </row>
    <row r="44" spans="1:19" ht="30">
      <c r="A44" s="344" t="s">
        <v>2584</v>
      </c>
      <c r="B44" s="389" t="s">
        <v>3431</v>
      </c>
      <c r="C44" s="406">
        <v>1</v>
      </c>
      <c r="D44" s="343" t="s">
        <v>66</v>
      </c>
      <c r="E44" s="343" t="s">
        <v>67</v>
      </c>
      <c r="F44" s="7" t="str">
        <f>UnitControlCenter!$B$9</f>
        <v>billion 2019 dollars</v>
      </c>
      <c r="G44" s="397" t="s">
        <v>3433</v>
      </c>
      <c r="H44" s="397"/>
      <c r="I44" s="343"/>
    </row>
    <row r="45" spans="1:19" s="397" customFormat="1" ht="30">
      <c r="A45" s="344" t="s">
        <v>2584</v>
      </c>
      <c r="B45" s="389" t="s">
        <v>3434</v>
      </c>
      <c r="C45" s="406">
        <v>1</v>
      </c>
      <c r="D45" s="343" t="s">
        <v>66</v>
      </c>
      <c r="E45" s="343" t="s">
        <v>67</v>
      </c>
      <c r="F45" s="7" t="str">
        <f>UnitControlCenter!$B$8</f>
        <v>billion 2019 dollars / year</v>
      </c>
      <c r="G45" s="397" t="s">
        <v>3435</v>
      </c>
      <c r="I45" s="343"/>
    </row>
    <row r="46" spans="1:19" ht="135.75" thickBot="1">
      <c r="A46" s="390" t="s">
        <v>2584</v>
      </c>
      <c r="B46" s="395" t="s">
        <v>3586</v>
      </c>
      <c r="C46" s="405">
        <v>1</v>
      </c>
      <c r="D46" s="391" t="s">
        <v>68</v>
      </c>
      <c r="E46" s="391" t="s">
        <v>67</v>
      </c>
      <c r="F46" s="394" t="str">
        <f>UnitControlCenter!$B$8</f>
        <v>billion 2019 dollars / year</v>
      </c>
      <c r="G46" s="392" t="s">
        <v>3590</v>
      </c>
      <c r="H46" s="392" t="s">
        <v>3587</v>
      </c>
      <c r="I46" s="391" t="s">
        <v>3589</v>
      </c>
      <c r="J46" s="392"/>
      <c r="K46" s="392"/>
      <c r="L46" s="392"/>
      <c r="M46" s="392"/>
      <c r="N46" s="392"/>
      <c r="O46" s="392"/>
      <c r="P46" s="392"/>
      <c r="Q46" s="392"/>
      <c r="R46" s="392"/>
      <c r="S46" s="392"/>
    </row>
    <row r="47" spans="1:19" ht="45">
      <c r="A47" s="344" t="s">
        <v>3325</v>
      </c>
      <c r="B47" s="389" t="s">
        <v>3342</v>
      </c>
      <c r="C47" s="413">
        <v>1</v>
      </c>
      <c r="D47" s="343" t="s">
        <v>68</v>
      </c>
      <c r="E47" s="343" t="s">
        <v>67</v>
      </c>
      <c r="F47" s="7" t="str">
        <f>UnitControlCenter!$B$10</f>
        <v>jobs</v>
      </c>
      <c r="G47" s="397" t="s">
        <v>3333</v>
      </c>
      <c r="H47" s="397" t="s">
        <v>3332</v>
      </c>
      <c r="I47" s="343" t="s">
        <v>2657</v>
      </c>
    </row>
    <row r="48" spans="1:19" ht="30">
      <c r="A48" s="344" t="s">
        <v>3325</v>
      </c>
      <c r="B48" s="389" t="s">
        <v>3343</v>
      </c>
      <c r="C48" s="416">
        <v>1</v>
      </c>
      <c r="D48" s="343" t="s">
        <v>68</v>
      </c>
      <c r="E48" s="343" t="s">
        <v>67</v>
      </c>
      <c r="F48" s="7" t="str">
        <f>UnitControlCenter!$B$10</f>
        <v>jobs</v>
      </c>
      <c r="G48" s="397" t="s">
        <v>3346</v>
      </c>
      <c r="H48" s="397" t="s">
        <v>3347</v>
      </c>
      <c r="I48" s="343" t="s">
        <v>3348</v>
      </c>
    </row>
    <row r="49" spans="1:19" ht="30">
      <c r="A49" s="344" t="s">
        <v>3325</v>
      </c>
      <c r="B49" s="389" t="s">
        <v>3407</v>
      </c>
      <c r="C49" s="418">
        <v>1</v>
      </c>
      <c r="D49" s="343" t="s">
        <v>68</v>
      </c>
      <c r="E49" s="343" t="s">
        <v>67</v>
      </c>
      <c r="F49" s="7" t="str">
        <f>UnitControlCenter!$B$10</f>
        <v>jobs</v>
      </c>
      <c r="G49" s="397" t="s">
        <v>3411</v>
      </c>
      <c r="H49" s="397" t="s">
        <v>3410</v>
      </c>
      <c r="I49" s="343" t="s">
        <v>3425</v>
      </c>
    </row>
    <row r="50" spans="1:19" ht="45">
      <c r="A50" s="344" t="s">
        <v>3325</v>
      </c>
      <c r="B50" s="389" t="s">
        <v>3529</v>
      </c>
      <c r="C50" s="424">
        <v>1</v>
      </c>
      <c r="D50" s="343" t="s">
        <v>68</v>
      </c>
      <c r="E50" s="343" t="s">
        <v>67</v>
      </c>
      <c r="F50" s="7" t="str">
        <f>UnitControlCenter!$B$10</f>
        <v>jobs</v>
      </c>
      <c r="G50" s="397" t="s">
        <v>3528</v>
      </c>
      <c r="H50" s="397" t="s">
        <v>3332</v>
      </c>
      <c r="I50" s="343" t="s">
        <v>2657</v>
      </c>
    </row>
    <row r="51" spans="1:19" ht="45">
      <c r="A51" s="344" t="s">
        <v>3325</v>
      </c>
      <c r="B51" s="389" t="s">
        <v>3327</v>
      </c>
      <c r="C51" s="413">
        <v>1</v>
      </c>
      <c r="D51" s="343" t="s">
        <v>68</v>
      </c>
      <c r="E51" s="343" t="s">
        <v>67</v>
      </c>
      <c r="F51" s="4" t="str">
        <f>UnitControlCenter!$B$8</f>
        <v>billion 2019 dollars / year</v>
      </c>
      <c r="G51" s="397" t="s">
        <v>3334</v>
      </c>
      <c r="H51" s="397" t="s">
        <v>3336</v>
      </c>
      <c r="I51" s="343" t="s">
        <v>2657</v>
      </c>
    </row>
    <row r="52" spans="1:19" ht="45">
      <c r="A52" s="344" t="s">
        <v>3325</v>
      </c>
      <c r="B52" s="389" t="s">
        <v>3349</v>
      </c>
      <c r="C52" s="417">
        <v>1</v>
      </c>
      <c r="D52" s="343" t="s">
        <v>68</v>
      </c>
      <c r="E52" s="343" t="s">
        <v>67</v>
      </c>
      <c r="F52" s="4" t="str">
        <f>UnitControlCenter!$B$12</f>
        <v>% change</v>
      </c>
      <c r="G52" s="397" t="s">
        <v>3351</v>
      </c>
      <c r="H52" s="397" t="s">
        <v>3336</v>
      </c>
      <c r="I52" s="343" t="s">
        <v>2657</v>
      </c>
    </row>
    <row r="53" spans="1:19" ht="30">
      <c r="A53" s="344" t="s">
        <v>3325</v>
      </c>
      <c r="B53" s="389" t="s">
        <v>3408</v>
      </c>
      <c r="C53" s="418">
        <v>1</v>
      </c>
      <c r="D53" s="343" t="s">
        <v>68</v>
      </c>
      <c r="E53" s="343" t="s">
        <v>67</v>
      </c>
      <c r="F53" s="4" t="str">
        <f>UnitControlCenter!$B$8</f>
        <v>billion 2019 dollars / year</v>
      </c>
      <c r="G53" s="397" t="s">
        <v>3412</v>
      </c>
      <c r="H53" s="397" t="s">
        <v>3410</v>
      </c>
      <c r="I53" s="343" t="s">
        <v>3425</v>
      </c>
    </row>
    <row r="54" spans="1:19" ht="45">
      <c r="A54" s="344" t="s">
        <v>3325</v>
      </c>
      <c r="B54" s="389" t="s">
        <v>3341</v>
      </c>
      <c r="C54" s="413">
        <v>1</v>
      </c>
      <c r="D54" s="343" t="s">
        <v>68</v>
      </c>
      <c r="E54" s="343" t="s">
        <v>67</v>
      </c>
      <c r="F54" s="4" t="str">
        <f>UnitControlCenter!$B$8</f>
        <v>billion 2019 dollars / year</v>
      </c>
      <c r="G54" s="397" t="s">
        <v>3337</v>
      </c>
      <c r="H54" s="397" t="s">
        <v>3335</v>
      </c>
      <c r="I54" s="343" t="s">
        <v>2657</v>
      </c>
    </row>
    <row r="55" spans="1:19" ht="30">
      <c r="A55" s="344" t="s">
        <v>3325</v>
      </c>
      <c r="B55" s="389" t="s">
        <v>3339</v>
      </c>
      <c r="C55" s="406">
        <v>1</v>
      </c>
      <c r="D55" s="343" t="s">
        <v>66</v>
      </c>
      <c r="E55" s="343" t="s">
        <v>67</v>
      </c>
      <c r="F55" s="7" t="str">
        <f>UnitControlCenter!$B$13</f>
        <v>2019 dollars / employee-year</v>
      </c>
      <c r="G55" s="397" t="s">
        <v>3340</v>
      </c>
      <c r="H55" s="397"/>
      <c r="I55" s="343"/>
    </row>
    <row r="56" spans="1:19" ht="30.75" thickBot="1">
      <c r="A56" s="390" t="s">
        <v>3325</v>
      </c>
      <c r="B56" s="395" t="s">
        <v>3409</v>
      </c>
      <c r="C56" s="405">
        <v>1</v>
      </c>
      <c r="D56" s="391" t="s">
        <v>68</v>
      </c>
      <c r="E56" s="391" t="s">
        <v>67</v>
      </c>
      <c r="F56" s="394" t="str">
        <f>UnitControlCenter!$B$8</f>
        <v>billion 2019 dollars / year</v>
      </c>
      <c r="G56" s="392" t="s">
        <v>3413</v>
      </c>
      <c r="H56" s="392" t="s">
        <v>3410</v>
      </c>
      <c r="I56" s="391" t="s">
        <v>3425</v>
      </c>
      <c r="J56" s="392"/>
      <c r="K56" s="392"/>
      <c r="L56" s="392"/>
      <c r="M56" s="392"/>
      <c r="N56" s="392"/>
      <c r="O56" s="392"/>
      <c r="P56" s="392"/>
      <c r="Q56" s="392"/>
      <c r="R56" s="392"/>
      <c r="S56" s="392"/>
    </row>
    <row r="57" spans="1:19" ht="90">
      <c r="A57" s="344" t="s">
        <v>3326</v>
      </c>
      <c r="B57" s="344" t="s">
        <v>3065</v>
      </c>
      <c r="C57" s="398">
        <v>1</v>
      </c>
      <c r="D57" s="343" t="s">
        <v>68</v>
      </c>
      <c r="E57" s="343" t="s">
        <v>67</v>
      </c>
      <c r="F57" s="4" t="str">
        <f>UnitControlCenter!$B$8</f>
        <v>billion 2019 dollars / year</v>
      </c>
      <c r="G57" s="4" t="s">
        <v>3066</v>
      </c>
      <c r="H57" s="4" t="s">
        <v>3067</v>
      </c>
      <c r="I57" s="4" t="s">
        <v>3040</v>
      </c>
    </row>
    <row r="58" spans="1:19" ht="45">
      <c r="A58" s="344" t="s">
        <v>3326</v>
      </c>
      <c r="B58" s="344" t="s">
        <v>3069</v>
      </c>
      <c r="C58" s="398">
        <v>1</v>
      </c>
      <c r="D58" s="343" t="s">
        <v>68</v>
      </c>
      <c r="E58" s="343" t="s">
        <v>67</v>
      </c>
      <c r="F58" s="4" t="str">
        <f>UnitControlCenter!$B$8</f>
        <v>billion 2019 dollars / year</v>
      </c>
      <c r="G58" s="4" t="s">
        <v>3079</v>
      </c>
      <c r="H58" s="4" t="s">
        <v>3080</v>
      </c>
      <c r="I58" s="4" t="s">
        <v>3081</v>
      </c>
    </row>
    <row r="59" spans="1:19" ht="60">
      <c r="A59" s="344" t="s">
        <v>3326</v>
      </c>
      <c r="B59" s="344" t="s">
        <v>3070</v>
      </c>
      <c r="C59" s="398">
        <v>1</v>
      </c>
      <c r="D59" s="343" t="s">
        <v>68</v>
      </c>
      <c r="E59" s="343" t="s">
        <v>67</v>
      </c>
      <c r="F59" s="4" t="str">
        <f>UnitControlCenter!$B$8</f>
        <v>billion 2019 dollars / year</v>
      </c>
      <c r="G59" s="4" t="s">
        <v>3090</v>
      </c>
      <c r="H59" s="4" t="s">
        <v>3088</v>
      </c>
      <c r="I59" s="4" t="s">
        <v>3089</v>
      </c>
    </row>
    <row r="60" spans="1:19" ht="45">
      <c r="A60" s="344" t="s">
        <v>3326</v>
      </c>
      <c r="B60" s="344" t="s">
        <v>3071</v>
      </c>
      <c r="C60" s="398">
        <v>1</v>
      </c>
      <c r="D60" s="343" t="s">
        <v>68</v>
      </c>
      <c r="E60" s="343" t="s">
        <v>67</v>
      </c>
      <c r="F60" s="4" t="str">
        <f>UnitControlCenter!$B$8</f>
        <v>billion 2019 dollars / year</v>
      </c>
      <c r="G60" s="4" t="s">
        <v>3084</v>
      </c>
      <c r="H60" s="4" t="s">
        <v>3080</v>
      </c>
      <c r="I60" s="4" t="s">
        <v>3082</v>
      </c>
    </row>
    <row r="61" spans="1:19" ht="45">
      <c r="A61" s="344" t="s">
        <v>3326</v>
      </c>
      <c r="B61" s="344" t="s">
        <v>3072</v>
      </c>
      <c r="C61" s="398">
        <v>1</v>
      </c>
      <c r="D61" s="343" t="s">
        <v>68</v>
      </c>
      <c r="E61" s="343" t="s">
        <v>67</v>
      </c>
      <c r="F61" s="4" t="str">
        <f>UnitControlCenter!$B$8</f>
        <v>billion 2019 dollars / year</v>
      </c>
      <c r="G61" s="4" t="s">
        <v>3085</v>
      </c>
      <c r="H61" s="4" t="s">
        <v>3080</v>
      </c>
      <c r="I61" s="4" t="s">
        <v>3083</v>
      </c>
    </row>
    <row r="62" spans="1:19" ht="60">
      <c r="A62" s="344" t="s">
        <v>3326</v>
      </c>
      <c r="B62" s="344" t="s">
        <v>3073</v>
      </c>
      <c r="C62" s="398">
        <v>1</v>
      </c>
      <c r="D62" s="343" t="s">
        <v>68</v>
      </c>
      <c r="E62" s="343" t="s">
        <v>67</v>
      </c>
      <c r="F62" s="4" t="str">
        <f>UnitControlCenter!$B$8</f>
        <v>billion 2019 dollars / year</v>
      </c>
      <c r="G62" s="4" t="s">
        <v>3091</v>
      </c>
      <c r="H62" s="4" t="s">
        <v>3088</v>
      </c>
      <c r="I62" s="4" t="s">
        <v>3089</v>
      </c>
    </row>
    <row r="63" spans="1:19" ht="60">
      <c r="A63" s="344" t="s">
        <v>3326</v>
      </c>
      <c r="B63" s="344" t="s">
        <v>3074</v>
      </c>
      <c r="C63" s="398">
        <v>1</v>
      </c>
      <c r="D63" s="343" t="s">
        <v>68</v>
      </c>
      <c r="E63" s="343" t="s">
        <v>67</v>
      </c>
      <c r="F63" s="4" t="str">
        <f>UnitControlCenter!$B$8</f>
        <v>billion 2019 dollars / year</v>
      </c>
      <c r="G63" s="4" t="s">
        <v>3092</v>
      </c>
      <c r="H63" s="4" t="s">
        <v>3088</v>
      </c>
      <c r="I63" s="4" t="s">
        <v>3089</v>
      </c>
    </row>
    <row r="64" spans="1:19" ht="75">
      <c r="A64" s="344" t="s">
        <v>3326</v>
      </c>
      <c r="B64" s="344" t="s">
        <v>3075</v>
      </c>
      <c r="C64" s="398">
        <v>1</v>
      </c>
      <c r="D64" s="343" t="s">
        <v>68</v>
      </c>
      <c r="E64" s="343" t="s">
        <v>67</v>
      </c>
      <c r="F64" s="4" t="str">
        <f>UnitControlCenter!$B$8</f>
        <v>billion 2019 dollars / year</v>
      </c>
      <c r="G64" s="4" t="s">
        <v>3093</v>
      </c>
      <c r="H64" s="4" t="s">
        <v>3088</v>
      </c>
      <c r="I64" s="4" t="s">
        <v>3089</v>
      </c>
    </row>
    <row r="65" spans="1:19" ht="75">
      <c r="A65" s="344" t="s">
        <v>3326</v>
      </c>
      <c r="B65" s="344" t="s">
        <v>3099</v>
      </c>
      <c r="C65" s="398">
        <v>1</v>
      </c>
      <c r="D65" s="343" t="s">
        <v>68</v>
      </c>
      <c r="E65" s="343" t="s">
        <v>67</v>
      </c>
      <c r="F65" s="4" t="str">
        <f>UnitControlCenter!$B$8</f>
        <v>billion 2019 dollars / year</v>
      </c>
      <c r="G65" s="4" t="s">
        <v>3097</v>
      </c>
      <c r="H65" s="4" t="s">
        <v>3088</v>
      </c>
      <c r="I65" s="4" t="s">
        <v>3095</v>
      </c>
    </row>
    <row r="66" spans="1:19" ht="60.75" thickBot="1">
      <c r="A66" s="390" t="s">
        <v>3326</v>
      </c>
      <c r="B66" s="390" t="s">
        <v>3100</v>
      </c>
      <c r="C66" s="405">
        <v>1</v>
      </c>
      <c r="D66" s="391" t="s">
        <v>68</v>
      </c>
      <c r="E66" s="391" t="s">
        <v>67</v>
      </c>
      <c r="F66" s="394" t="str">
        <f>UnitControlCenter!$B$8</f>
        <v>billion 2019 dollars / year</v>
      </c>
      <c r="G66" s="394" t="s">
        <v>3098</v>
      </c>
      <c r="H66" s="394" t="s">
        <v>3088</v>
      </c>
      <c r="I66" s="394" t="s">
        <v>3096</v>
      </c>
      <c r="J66" s="392"/>
      <c r="K66" s="392"/>
      <c r="L66" s="392"/>
      <c r="M66" s="392"/>
      <c r="N66" s="392"/>
      <c r="O66" s="392"/>
      <c r="P66" s="392"/>
      <c r="Q66" s="392"/>
      <c r="R66" s="392"/>
      <c r="S66" s="392"/>
    </row>
    <row r="67" spans="1:19" ht="30">
      <c r="A67" s="344" t="s">
        <v>2585</v>
      </c>
      <c r="B67" s="344" t="s">
        <v>3530</v>
      </c>
      <c r="C67" s="424">
        <v>1</v>
      </c>
      <c r="D67" s="343" t="s">
        <v>66</v>
      </c>
      <c r="E67" s="343" t="s">
        <v>3534</v>
      </c>
      <c r="F67" s="4" t="str">
        <f>UnitControlCenter!$B$11</f>
        <v>incidents / year</v>
      </c>
      <c r="G67" s="343" t="s">
        <v>3377</v>
      </c>
      <c r="I67" s="343"/>
    </row>
    <row r="68" spans="1:19">
      <c r="A68" s="344" t="s">
        <v>2585</v>
      </c>
      <c r="B68" s="344" t="s">
        <v>3369</v>
      </c>
      <c r="C68" s="398">
        <v>1</v>
      </c>
      <c r="D68" s="343" t="s">
        <v>66</v>
      </c>
      <c r="E68" s="343" t="s">
        <v>67</v>
      </c>
      <c r="F68" s="4" t="str">
        <f>UnitControlCenter!$B$11</f>
        <v>incidents / year</v>
      </c>
      <c r="G68" s="343" t="s">
        <v>3377</v>
      </c>
      <c r="I68" s="343"/>
    </row>
    <row r="69" spans="1:19" ht="30">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3370</v>
      </c>
      <c r="C70" s="406">
        <v>1</v>
      </c>
      <c r="D70" s="343" t="s">
        <v>66</v>
      </c>
      <c r="E70" s="343" t="s">
        <v>67</v>
      </c>
      <c r="F70" s="4" t="str">
        <f>UnitControlCenter!$B$11</f>
        <v>incidents / year</v>
      </c>
      <c r="G70" s="343" t="s">
        <v>3378</v>
      </c>
      <c r="H70" s="397"/>
      <c r="I70" s="343"/>
    </row>
    <row r="71" spans="1:19" ht="30">
      <c r="A71" s="344" t="s">
        <v>2585</v>
      </c>
      <c r="B71" s="344" t="s">
        <v>3371</v>
      </c>
      <c r="C71" s="406">
        <v>1</v>
      </c>
      <c r="D71" s="343" t="s">
        <v>66</v>
      </c>
      <c r="E71" s="343" t="s">
        <v>67</v>
      </c>
      <c r="F71" s="4" t="str">
        <f>UnitControlCenter!$B$11</f>
        <v>incidents / year</v>
      </c>
      <c r="G71" s="343" t="s">
        <v>3379</v>
      </c>
      <c r="H71" s="397"/>
      <c r="I71" s="343"/>
    </row>
    <row r="72" spans="1:19">
      <c r="A72" s="344" t="s">
        <v>2585</v>
      </c>
      <c r="B72" s="344" t="s">
        <v>3384</v>
      </c>
      <c r="C72" s="406">
        <v>1</v>
      </c>
      <c r="D72" s="343" t="s">
        <v>66</v>
      </c>
      <c r="E72" s="343" t="s">
        <v>67</v>
      </c>
      <c r="F72" s="4" t="str">
        <f>UnitControlCenter!$B$11</f>
        <v>incidents / year</v>
      </c>
      <c r="G72" s="343" t="s">
        <v>3385</v>
      </c>
      <c r="H72" s="397"/>
      <c r="I72" s="343"/>
    </row>
    <row r="73" spans="1:19" ht="30">
      <c r="A73" s="344" t="s">
        <v>2585</v>
      </c>
      <c r="B73" s="344" t="s">
        <v>3372</v>
      </c>
      <c r="C73" s="406">
        <v>1</v>
      </c>
      <c r="D73" s="343" t="s">
        <v>66</v>
      </c>
      <c r="E73" s="343" t="s">
        <v>67</v>
      </c>
      <c r="F73" s="4" t="str">
        <f>UnitControlCenter!$B$11</f>
        <v>incidents / year</v>
      </c>
      <c r="G73" s="343" t="s">
        <v>3380</v>
      </c>
      <c r="H73" s="397"/>
      <c r="I73" s="343"/>
    </row>
    <row r="74" spans="1:19">
      <c r="A74" s="344" t="s">
        <v>2585</v>
      </c>
      <c r="B74" s="344" t="s">
        <v>3373</v>
      </c>
      <c r="C74" s="406">
        <v>1</v>
      </c>
      <c r="D74" s="343" t="s">
        <v>66</v>
      </c>
      <c r="E74" s="343" t="s">
        <v>67</v>
      </c>
      <c r="F74" s="4" t="str">
        <f>UnitControlCenter!$B$11</f>
        <v>incidents / year</v>
      </c>
      <c r="G74" s="343" t="s">
        <v>3381</v>
      </c>
      <c r="H74" s="397"/>
      <c r="I74" s="343"/>
    </row>
    <row r="75" spans="1:19">
      <c r="A75" s="344" t="s">
        <v>2585</v>
      </c>
      <c r="B75" s="344" t="s">
        <v>3374</v>
      </c>
      <c r="C75" s="406">
        <v>1</v>
      </c>
      <c r="D75" s="343" t="s">
        <v>66</v>
      </c>
      <c r="E75" s="343" t="s">
        <v>67</v>
      </c>
      <c r="F75" s="4" t="str">
        <f>UnitControlCenter!$B$11</f>
        <v>incidents / year</v>
      </c>
      <c r="G75" s="343" t="s">
        <v>3382</v>
      </c>
      <c r="H75" s="397"/>
      <c r="I75" s="343"/>
    </row>
    <row r="76" spans="1:19" ht="30.75" thickBot="1">
      <c r="A76" s="390" t="s">
        <v>2585</v>
      </c>
      <c r="B76" s="390" t="s">
        <v>3375</v>
      </c>
      <c r="C76" s="405">
        <v>1</v>
      </c>
      <c r="D76" s="391" t="s">
        <v>66</v>
      </c>
      <c r="E76" s="391" t="s">
        <v>67</v>
      </c>
      <c r="F76" s="394" t="str">
        <f>UnitControlCenter!$B$11</f>
        <v>incidents / year</v>
      </c>
      <c r="G76" s="391" t="s">
        <v>3383</v>
      </c>
      <c r="H76" s="392"/>
      <c r="I76" s="391"/>
      <c r="J76" s="392"/>
      <c r="K76" s="392"/>
      <c r="L76" s="392"/>
      <c r="M76" s="392"/>
      <c r="N76" s="392"/>
      <c r="O76" s="392"/>
      <c r="P76" s="392"/>
      <c r="Q76" s="392"/>
      <c r="R76" s="392"/>
      <c r="S76" s="392"/>
    </row>
    <row r="77" spans="1:19" ht="135">
      <c r="A77" s="344" t="s">
        <v>2820</v>
      </c>
      <c r="B77" s="344" t="s">
        <v>2587</v>
      </c>
      <c r="C77" s="398">
        <v>1</v>
      </c>
      <c r="D77" s="343" t="s">
        <v>68</v>
      </c>
      <c r="E77" s="343" t="s">
        <v>69</v>
      </c>
      <c r="F77" s="4" t="str">
        <f>UnitControlCenter!$B$15</f>
        <v>terawatt-hours (TWh) / year</v>
      </c>
      <c r="G77" s="343" t="s">
        <v>2858</v>
      </c>
      <c r="H77" s="78" t="s">
        <v>2859</v>
      </c>
      <c r="I77" s="343" t="s">
        <v>2866</v>
      </c>
    </row>
    <row r="78" spans="1:19" ht="165">
      <c r="A78" s="344" t="s">
        <v>2820</v>
      </c>
      <c r="B78" s="344" t="s">
        <v>2588</v>
      </c>
      <c r="C78" s="398">
        <v>1</v>
      </c>
      <c r="D78" s="343" t="s">
        <v>68</v>
      </c>
      <c r="E78" s="343" t="s">
        <v>67</v>
      </c>
      <c r="F78" s="4" t="str">
        <f>UnitControlCenter!$B$15</f>
        <v>terawatt-hours (TWh) / year</v>
      </c>
      <c r="G78" s="343" t="s">
        <v>2860</v>
      </c>
      <c r="H78" s="78" t="s">
        <v>2861</v>
      </c>
      <c r="I78" s="343" t="s">
        <v>2867</v>
      </c>
    </row>
    <row r="79" spans="1:19" ht="135">
      <c r="A79" s="344" t="s">
        <v>2820</v>
      </c>
      <c r="B79" s="344" t="s">
        <v>2589</v>
      </c>
      <c r="C79" s="398">
        <v>1</v>
      </c>
      <c r="D79" s="343" t="s">
        <v>68</v>
      </c>
      <c r="E79" s="343" t="s">
        <v>69</v>
      </c>
      <c r="F79" s="4" t="str">
        <f>UnitControlCenter!$B$16</f>
        <v>gigawatts (GW) / year</v>
      </c>
      <c r="G79" s="343" t="s">
        <v>2862</v>
      </c>
      <c r="H79" s="78" t="s">
        <v>2863</v>
      </c>
      <c r="I79" s="343" t="s">
        <v>2868</v>
      </c>
    </row>
    <row r="80" spans="1:19" ht="150">
      <c r="A80" s="344" t="s">
        <v>2820</v>
      </c>
      <c r="B80" s="344" t="s">
        <v>2590</v>
      </c>
      <c r="C80" s="398">
        <v>1</v>
      </c>
      <c r="D80" s="343" t="s">
        <v>68</v>
      </c>
      <c r="E80" s="343" t="s">
        <v>67</v>
      </c>
      <c r="F80" s="4" t="str">
        <f>UnitControlCenter!$B$16</f>
        <v>gigawatts (GW) / year</v>
      </c>
      <c r="G80" s="343" t="s">
        <v>2864</v>
      </c>
      <c r="H80" s="78" t="s">
        <v>2865</v>
      </c>
      <c r="I80" s="343" t="s">
        <v>2869</v>
      </c>
    </row>
    <row r="81" spans="1:19" ht="45.75" thickBot="1">
      <c r="A81" s="390" t="s">
        <v>2820</v>
      </c>
      <c r="B81" s="390" t="s">
        <v>2821</v>
      </c>
      <c r="C81" s="405">
        <v>1</v>
      </c>
      <c r="D81" s="391" t="s">
        <v>68</v>
      </c>
      <c r="E81" s="391" t="s">
        <v>69</v>
      </c>
      <c r="F81" s="394" t="str">
        <f>UnitControlCenter!$B$15</f>
        <v>terawatt-hours (TWh) / year</v>
      </c>
      <c r="G81" s="391" t="s">
        <v>3292</v>
      </c>
      <c r="H81" s="391" t="s">
        <v>3293</v>
      </c>
      <c r="I81" s="391" t="s">
        <v>2870</v>
      </c>
      <c r="J81" s="392"/>
      <c r="K81" s="392"/>
      <c r="L81" s="392"/>
      <c r="M81" s="392"/>
      <c r="N81" s="392"/>
      <c r="O81" s="392"/>
      <c r="P81" s="392"/>
      <c r="Q81" s="392"/>
      <c r="R81" s="392"/>
      <c r="S81" s="392"/>
    </row>
    <row r="82" spans="1:19" ht="120">
      <c r="A82" s="344" t="s">
        <v>2805</v>
      </c>
      <c r="B82" s="344" t="s">
        <v>2591</v>
      </c>
      <c r="C82" s="398">
        <v>1</v>
      </c>
      <c r="D82" s="343" t="s">
        <v>68</v>
      </c>
      <c r="E82" s="343" t="s">
        <v>2609</v>
      </c>
      <c r="F82" s="4" t="str">
        <f>UnitControlCenter!$B$17</f>
        <v>2019 dollars / megawatt-hour (MWh)</v>
      </c>
      <c r="G82" s="343" t="s">
        <v>2871</v>
      </c>
      <c r="H82" s="78" t="s">
        <v>2872</v>
      </c>
      <c r="I82" s="343" t="s">
        <v>2873</v>
      </c>
    </row>
    <row r="83" spans="1:19" ht="30">
      <c r="A83" s="344" t="s">
        <v>2805</v>
      </c>
      <c r="B83" s="344" t="s">
        <v>2592</v>
      </c>
      <c r="C83" s="398">
        <v>1</v>
      </c>
      <c r="D83" s="343" t="s">
        <v>68</v>
      </c>
      <c r="E83" s="343" t="s">
        <v>69</v>
      </c>
      <c r="F83" s="4" t="str">
        <f>UnitControlCenter!$B$15</f>
        <v>terawatt-hours (TWh) / year</v>
      </c>
      <c r="G83" s="343" t="s">
        <v>3206</v>
      </c>
      <c r="H83" s="78" t="s">
        <v>3207</v>
      </c>
      <c r="I83" s="343" t="s">
        <v>3208</v>
      </c>
    </row>
    <row r="84" spans="1:19" ht="105">
      <c r="A84" s="344" t="s">
        <v>2805</v>
      </c>
      <c r="B84" s="344" t="s">
        <v>2806</v>
      </c>
      <c r="C84" s="398">
        <v>1</v>
      </c>
      <c r="D84" s="343" t="s">
        <v>68</v>
      </c>
      <c r="E84" s="343" t="s">
        <v>69</v>
      </c>
      <c r="F84" s="4" t="str">
        <f>UnitControlCenter!$B$18</f>
        <v>cubic km / yr</v>
      </c>
      <c r="G84" s="343" t="s">
        <v>2874</v>
      </c>
      <c r="H84" s="78" t="s">
        <v>2875</v>
      </c>
      <c r="I84" s="343" t="s">
        <v>2876</v>
      </c>
    </row>
    <row r="85" spans="1:19" ht="120.75" thickBot="1">
      <c r="A85" s="390" t="s">
        <v>2805</v>
      </c>
      <c r="B85" s="390" t="s">
        <v>2807</v>
      </c>
      <c r="C85" s="405">
        <v>1</v>
      </c>
      <c r="D85" s="391" t="s">
        <v>68</v>
      </c>
      <c r="E85" s="391" t="s">
        <v>69</v>
      </c>
      <c r="F85" s="394" t="str">
        <f>UnitControlCenter!$B$18</f>
        <v>cubic km / yr</v>
      </c>
      <c r="G85" s="391" t="s">
        <v>2877</v>
      </c>
      <c r="H85" s="392" t="s">
        <v>2878</v>
      </c>
      <c r="I85" s="391" t="s">
        <v>2879</v>
      </c>
    </row>
    <row r="86" spans="1:19" ht="90">
      <c r="A86" s="344" t="s">
        <v>3167</v>
      </c>
      <c r="B86" s="344" t="s">
        <v>3168</v>
      </c>
      <c r="C86" s="398">
        <v>1</v>
      </c>
      <c r="D86" s="343" t="s">
        <v>68</v>
      </c>
      <c r="E86" s="343" t="s">
        <v>69</v>
      </c>
      <c r="F86" s="4" t="str">
        <f>UnitControlCenter!$B$21</f>
        <v>million vehicles / year</v>
      </c>
      <c r="G86" s="343" t="s">
        <v>3000</v>
      </c>
      <c r="H86" s="343" t="s">
        <v>3001</v>
      </c>
      <c r="I86" s="343" t="s">
        <v>3002</v>
      </c>
    </row>
    <row r="87" spans="1:19" ht="90">
      <c r="A87" s="344" t="s">
        <v>3167</v>
      </c>
      <c r="B87" s="344" t="s">
        <v>3169</v>
      </c>
      <c r="C87" s="398">
        <v>1</v>
      </c>
      <c r="D87" s="343" t="s">
        <v>68</v>
      </c>
      <c r="E87" s="343" t="s">
        <v>69</v>
      </c>
      <c r="F87" s="4" t="str">
        <f>UnitControlCenter!$B$22</f>
        <v>thousand vehicles / year</v>
      </c>
      <c r="G87" s="343" t="s">
        <v>3003</v>
      </c>
      <c r="H87" s="343" t="s">
        <v>3004</v>
      </c>
      <c r="I87" s="343" t="s">
        <v>3005</v>
      </c>
    </row>
    <row r="88" spans="1:19" ht="90">
      <c r="A88" s="344" t="s">
        <v>3167</v>
      </c>
      <c r="B88" s="344" t="s">
        <v>3170</v>
      </c>
      <c r="C88" s="398">
        <v>1</v>
      </c>
      <c r="D88" s="343" t="s">
        <v>68</v>
      </c>
      <c r="E88" s="343" t="s">
        <v>69</v>
      </c>
      <c r="F88" s="4" t="str">
        <f>UnitControlCenter!$B$22</f>
        <v>thousand vehicles / year</v>
      </c>
      <c r="G88" s="343" t="s">
        <v>3006</v>
      </c>
      <c r="H88" s="343" t="s">
        <v>3001</v>
      </c>
      <c r="I88" s="343" t="s">
        <v>3002</v>
      </c>
    </row>
    <row r="89" spans="1:19" ht="90">
      <c r="A89" s="344" t="s">
        <v>3167</v>
      </c>
      <c r="B89" s="344" t="s">
        <v>3171</v>
      </c>
      <c r="C89" s="398">
        <v>1</v>
      </c>
      <c r="D89" s="343" t="s">
        <v>68</v>
      </c>
      <c r="E89" s="343" t="s">
        <v>69</v>
      </c>
      <c r="F89" s="4" t="str">
        <f>UnitControlCenter!$B$22</f>
        <v>thousand vehicles / year</v>
      </c>
      <c r="G89" s="343" t="s">
        <v>3007</v>
      </c>
      <c r="H89" s="343" t="s">
        <v>3004</v>
      </c>
      <c r="I89" s="343" t="s">
        <v>3005</v>
      </c>
    </row>
    <row r="90" spans="1:19" ht="30">
      <c r="A90" s="344" t="s">
        <v>3167</v>
      </c>
      <c r="B90" s="344" t="s">
        <v>3172</v>
      </c>
      <c r="C90" s="398">
        <v>1</v>
      </c>
      <c r="D90" s="343" t="s">
        <v>68</v>
      </c>
      <c r="E90" s="343" t="s">
        <v>69</v>
      </c>
      <c r="F90" s="4" t="str">
        <f>UnitControlCenter!$B$22</f>
        <v>thousand vehicles / year</v>
      </c>
      <c r="G90" s="343" t="s">
        <v>2880</v>
      </c>
      <c r="H90" s="343" t="s">
        <v>2881</v>
      </c>
      <c r="I90" s="343" t="s">
        <v>2984</v>
      </c>
    </row>
    <row r="91" spans="1:19" ht="75">
      <c r="A91" s="344" t="s">
        <v>3167</v>
      </c>
      <c r="B91" s="344" t="s">
        <v>3173</v>
      </c>
      <c r="C91" s="398">
        <v>1</v>
      </c>
      <c r="D91" s="343" t="s">
        <v>68</v>
      </c>
      <c r="E91" s="343" t="s">
        <v>69</v>
      </c>
      <c r="F91" s="4" t="str">
        <f>UnitControlCenter!$B$23</f>
        <v>million vehicles</v>
      </c>
      <c r="G91" s="343" t="s">
        <v>3008</v>
      </c>
      <c r="H91" s="343" t="s">
        <v>3001</v>
      </c>
      <c r="I91" s="343" t="s">
        <v>3002</v>
      </c>
    </row>
    <row r="92" spans="1:19" ht="90">
      <c r="A92" s="344" t="s">
        <v>3167</v>
      </c>
      <c r="B92" s="344" t="s">
        <v>3174</v>
      </c>
      <c r="C92" s="398">
        <v>1</v>
      </c>
      <c r="D92" s="343" t="s">
        <v>68</v>
      </c>
      <c r="E92" s="343" t="s">
        <v>69</v>
      </c>
      <c r="F92" s="4" t="str">
        <f>UnitControlCenter!$B$24</f>
        <v>thousand vehicles</v>
      </c>
      <c r="G92" s="343" t="s">
        <v>3290</v>
      </c>
      <c r="H92" s="343" t="s">
        <v>3004</v>
      </c>
      <c r="I92" s="343" t="s">
        <v>3005</v>
      </c>
    </row>
    <row r="93" spans="1:19" ht="75">
      <c r="A93" s="344" t="s">
        <v>3167</v>
      </c>
      <c r="B93" s="344" t="s">
        <v>3175</v>
      </c>
      <c r="C93" s="398">
        <v>1</v>
      </c>
      <c r="D93" s="343" t="s">
        <v>68</v>
      </c>
      <c r="E93" s="343" t="s">
        <v>69</v>
      </c>
      <c r="F93" s="4" t="str">
        <f>UnitControlCenter!$B$23</f>
        <v>million vehicles</v>
      </c>
      <c r="G93" s="343" t="s">
        <v>3009</v>
      </c>
      <c r="H93" s="343" t="s">
        <v>3001</v>
      </c>
      <c r="I93" s="343" t="s">
        <v>3002</v>
      </c>
    </row>
    <row r="94" spans="1:19" ht="75">
      <c r="A94" s="344" t="s">
        <v>3167</v>
      </c>
      <c r="B94" s="344" t="s">
        <v>3176</v>
      </c>
      <c r="C94" s="398">
        <v>1</v>
      </c>
      <c r="D94" s="343" t="s">
        <v>68</v>
      </c>
      <c r="E94" s="343" t="s">
        <v>69</v>
      </c>
      <c r="F94" s="4" t="str">
        <f>UnitControlCenter!$B$23</f>
        <v>million vehicles</v>
      </c>
      <c r="G94" s="343" t="s">
        <v>3010</v>
      </c>
      <c r="H94" s="343" t="s">
        <v>3004</v>
      </c>
      <c r="I94" s="343" t="s">
        <v>3005</v>
      </c>
    </row>
    <row r="95" spans="1:19" ht="30.75" thickBot="1">
      <c r="A95" s="390" t="s">
        <v>3167</v>
      </c>
      <c r="B95" s="390" t="s">
        <v>3177</v>
      </c>
      <c r="C95" s="405">
        <v>1</v>
      </c>
      <c r="D95" s="391" t="s">
        <v>68</v>
      </c>
      <c r="E95" s="391" t="s">
        <v>69</v>
      </c>
      <c r="F95" s="394" t="str">
        <f>UnitControlCenter!$B$23</f>
        <v>million vehicles</v>
      </c>
      <c r="G95" s="391" t="s">
        <v>2985</v>
      </c>
      <c r="H95" s="391" t="s">
        <v>2881</v>
      </c>
      <c r="I95" s="391" t="s">
        <v>2984</v>
      </c>
      <c r="J95" s="392"/>
      <c r="K95" s="392"/>
      <c r="L95" s="392"/>
      <c r="M95" s="392"/>
      <c r="N95" s="392"/>
      <c r="O95" s="392"/>
      <c r="P95" s="392"/>
      <c r="Q95" s="392"/>
      <c r="R95" s="392"/>
      <c r="S95" s="392"/>
    </row>
    <row r="96" spans="1:19" ht="150">
      <c r="A96" s="344" t="s">
        <v>3322</v>
      </c>
      <c r="B96" s="344" t="s">
        <v>2595</v>
      </c>
      <c r="C96" s="398">
        <v>1</v>
      </c>
      <c r="D96" s="343" t="s">
        <v>68</v>
      </c>
      <c r="E96" s="343" t="s">
        <v>69</v>
      </c>
      <c r="F96" s="4" t="str">
        <f>UnitControlCenter!$B$3</f>
        <v>million metric tons / year</v>
      </c>
      <c r="G96" s="343" t="s">
        <v>2986</v>
      </c>
      <c r="H96" s="343" t="s">
        <v>3205</v>
      </c>
      <c r="I96" s="343" t="s">
        <v>2987</v>
      </c>
    </row>
    <row r="97" spans="1:19" ht="105">
      <c r="A97" s="344" t="s">
        <v>3322</v>
      </c>
      <c r="B97" s="344" t="s">
        <v>2596</v>
      </c>
      <c r="C97" s="398">
        <v>1</v>
      </c>
      <c r="D97" s="343" t="s">
        <v>68</v>
      </c>
      <c r="E97" s="343" t="s">
        <v>69</v>
      </c>
      <c r="F97" s="4" t="str">
        <f>UnitControlCenter!$B$25</f>
        <v>quads / year</v>
      </c>
      <c r="G97" s="343" t="s">
        <v>3204</v>
      </c>
      <c r="H97" s="343" t="s">
        <v>3011</v>
      </c>
      <c r="I97" s="343" t="s">
        <v>3012</v>
      </c>
    </row>
    <row r="98" spans="1:19" ht="135">
      <c r="A98" s="344" t="s">
        <v>3322</v>
      </c>
      <c r="B98" s="344" t="s">
        <v>2655</v>
      </c>
      <c r="C98" s="406">
        <v>1</v>
      </c>
      <c r="D98" s="343" t="s">
        <v>68</v>
      </c>
      <c r="E98" s="343" t="s">
        <v>69</v>
      </c>
      <c r="F98" s="7" t="str">
        <f>UnitControlCenter!$B$25</f>
        <v>quads / year</v>
      </c>
      <c r="G98" s="343" t="s">
        <v>2988</v>
      </c>
      <c r="H98" s="343" t="s">
        <v>3205</v>
      </c>
      <c r="I98" s="343" t="s">
        <v>2987</v>
      </c>
    </row>
    <row r="99" spans="1:19" ht="45">
      <c r="A99" s="344" t="s">
        <v>3322</v>
      </c>
      <c r="B99" s="344" t="s">
        <v>3323</v>
      </c>
      <c r="C99" s="406">
        <v>1</v>
      </c>
      <c r="D99" s="343" t="s">
        <v>68</v>
      </c>
      <c r="E99" s="343" t="s">
        <v>69</v>
      </c>
      <c r="F99" s="7" t="str">
        <f>UnitControlCenter!$B$19</f>
        <v>trillion passenger-miles / year</v>
      </c>
      <c r="G99" s="343" t="s">
        <v>2610</v>
      </c>
      <c r="H99" s="397" t="s">
        <v>2942</v>
      </c>
      <c r="I99" s="343" t="s">
        <v>2943</v>
      </c>
    </row>
    <row r="100" spans="1:19" ht="45.75" thickBot="1">
      <c r="A100" s="390" t="s">
        <v>3322</v>
      </c>
      <c r="B100" s="390" t="s">
        <v>3324</v>
      </c>
      <c r="C100" s="405">
        <v>1</v>
      </c>
      <c r="D100" s="391" t="s">
        <v>68</v>
      </c>
      <c r="E100" s="391" t="s">
        <v>69</v>
      </c>
      <c r="F100" s="394" t="str">
        <f>UnitControlCenter!$B$20</f>
        <v>trillion freight ton-miles / year</v>
      </c>
      <c r="G100" s="391" t="s">
        <v>2981</v>
      </c>
      <c r="H100" s="392" t="s">
        <v>2982</v>
      </c>
      <c r="I100" s="391" t="s">
        <v>2983</v>
      </c>
      <c r="J100" s="392"/>
      <c r="K100" s="392"/>
      <c r="L100" s="392"/>
      <c r="M100" s="392"/>
      <c r="N100" s="392"/>
      <c r="O100" s="392"/>
      <c r="P100" s="392"/>
      <c r="Q100" s="392"/>
      <c r="R100" s="392"/>
      <c r="S100" s="392"/>
    </row>
    <row r="101" spans="1:19" ht="60">
      <c r="A101" s="346" t="s">
        <v>2597</v>
      </c>
      <c r="B101" s="344" t="s">
        <v>3154</v>
      </c>
      <c r="C101" s="398">
        <v>1</v>
      </c>
      <c r="D101" s="343" t="s">
        <v>68</v>
      </c>
      <c r="E101" s="343" t="s">
        <v>69</v>
      </c>
      <c r="F101" s="4" t="str">
        <f>UnitControlCenter!$B$25</f>
        <v>quads / year</v>
      </c>
      <c r="G101" s="343" t="s">
        <v>2993</v>
      </c>
      <c r="H101" s="78" t="s">
        <v>2990</v>
      </c>
      <c r="I101" s="343" t="s">
        <v>2991</v>
      </c>
    </row>
    <row r="102" spans="1:19" ht="90">
      <c r="A102" s="346" t="s">
        <v>2597</v>
      </c>
      <c r="B102" s="344" t="s">
        <v>3155</v>
      </c>
      <c r="C102" s="398">
        <v>1</v>
      </c>
      <c r="D102" s="343" t="s">
        <v>68</v>
      </c>
      <c r="E102" s="343" t="s">
        <v>69</v>
      </c>
      <c r="F102" s="4" t="str">
        <f>UnitControlCenter!$B$25</f>
        <v>quads / year</v>
      </c>
      <c r="G102" s="343" t="s">
        <v>3151</v>
      </c>
      <c r="H102" s="78" t="s">
        <v>3152</v>
      </c>
      <c r="I102" s="343" t="s">
        <v>3153</v>
      </c>
    </row>
    <row r="103" spans="1:19" ht="75">
      <c r="A103" s="346" t="s">
        <v>2597</v>
      </c>
      <c r="B103" s="344" t="s">
        <v>3156</v>
      </c>
      <c r="C103" s="398">
        <v>1</v>
      </c>
      <c r="D103" s="343" t="s">
        <v>68</v>
      </c>
      <c r="E103" s="343" t="s">
        <v>69</v>
      </c>
      <c r="F103" s="4" t="str">
        <f>UnitControlCenter!$B$25</f>
        <v>quads / year</v>
      </c>
      <c r="G103" s="343" t="s">
        <v>3158</v>
      </c>
      <c r="H103" s="78" t="s">
        <v>2990</v>
      </c>
      <c r="I103" s="343" t="s">
        <v>2991</v>
      </c>
    </row>
    <row r="104" spans="1:19" ht="120.75" thickBot="1">
      <c r="A104" s="393" t="s">
        <v>2597</v>
      </c>
      <c r="B104" s="390" t="s">
        <v>3157</v>
      </c>
      <c r="C104" s="405">
        <v>1</v>
      </c>
      <c r="D104" s="391" t="s">
        <v>68</v>
      </c>
      <c r="E104" s="391" t="s">
        <v>69</v>
      </c>
      <c r="F104" s="394" t="str">
        <f>UnitControlCenter!$B$25</f>
        <v>quads / year</v>
      </c>
      <c r="G104" s="391" t="s">
        <v>3159</v>
      </c>
      <c r="H104" s="392" t="s">
        <v>3152</v>
      </c>
      <c r="I104" s="391" t="s">
        <v>3153</v>
      </c>
      <c r="J104" s="392"/>
      <c r="K104" s="392"/>
      <c r="L104" s="392"/>
      <c r="M104" s="392"/>
      <c r="N104" s="392"/>
      <c r="O104" s="392"/>
      <c r="P104" s="392"/>
      <c r="Q104" s="392"/>
      <c r="R104" s="392"/>
      <c r="S104" s="392"/>
    </row>
    <row r="105" spans="1:19" ht="75">
      <c r="A105" s="346" t="s">
        <v>3273</v>
      </c>
      <c r="B105" s="344" t="s">
        <v>2651</v>
      </c>
      <c r="C105" s="398">
        <v>1</v>
      </c>
      <c r="D105" s="343" t="s">
        <v>68</v>
      </c>
      <c r="E105" s="343" t="s">
        <v>69</v>
      </c>
      <c r="F105" s="4" t="str">
        <f>UnitControlCenter!$B$3</f>
        <v>million metric tons / year</v>
      </c>
      <c r="G105" s="343" t="s">
        <v>2989</v>
      </c>
      <c r="H105" s="78" t="s">
        <v>2990</v>
      </c>
      <c r="I105" s="343" t="s">
        <v>2991</v>
      </c>
    </row>
    <row r="106" spans="1:19" ht="45">
      <c r="A106" s="346" t="s">
        <v>3273</v>
      </c>
      <c r="B106" s="344" t="s">
        <v>2652</v>
      </c>
      <c r="C106" s="398">
        <v>1</v>
      </c>
      <c r="D106" s="343" t="s">
        <v>68</v>
      </c>
      <c r="E106" s="343" t="s">
        <v>69</v>
      </c>
      <c r="F106" s="4" t="str">
        <f>UnitControlCenter!$B$3</f>
        <v>million metric tons / year</v>
      </c>
      <c r="G106" s="343" t="s">
        <v>2998</v>
      </c>
      <c r="H106" s="78" t="s">
        <v>2996</v>
      </c>
      <c r="I106" s="343" t="s">
        <v>2997</v>
      </c>
    </row>
    <row r="107" spans="1:19" ht="75">
      <c r="A107" s="346" t="s">
        <v>3273</v>
      </c>
      <c r="B107" s="344" t="s">
        <v>2653</v>
      </c>
      <c r="C107" s="398">
        <v>1</v>
      </c>
      <c r="D107" s="343" t="s">
        <v>68</v>
      </c>
      <c r="E107" s="343" t="s">
        <v>69</v>
      </c>
      <c r="F107" s="4" t="str">
        <f>UnitControlCenter!$B$3</f>
        <v>million metric tons / year</v>
      </c>
      <c r="G107" s="343" t="s">
        <v>2992</v>
      </c>
      <c r="H107" s="78" t="s">
        <v>2990</v>
      </c>
      <c r="I107" s="343" t="s">
        <v>2991</v>
      </c>
    </row>
    <row r="108" spans="1:19" ht="45">
      <c r="A108" s="346" t="s">
        <v>3273</v>
      </c>
      <c r="B108" s="344" t="s">
        <v>2654</v>
      </c>
      <c r="C108" s="406">
        <v>1</v>
      </c>
      <c r="D108" s="343" t="s">
        <v>68</v>
      </c>
      <c r="E108" s="343" t="s">
        <v>69</v>
      </c>
      <c r="F108" s="7" t="str">
        <f>UnitControlCenter!$B$3</f>
        <v>million metric tons / year</v>
      </c>
      <c r="G108" s="343" t="s">
        <v>2999</v>
      </c>
      <c r="H108" s="397" t="s">
        <v>2996</v>
      </c>
      <c r="I108" s="343" t="s">
        <v>2997</v>
      </c>
    </row>
    <row r="109" spans="1:19" s="397" customFormat="1" ht="90">
      <c r="A109" s="346" t="s">
        <v>3273</v>
      </c>
      <c r="B109" s="344" t="s">
        <v>3271</v>
      </c>
      <c r="C109" s="406">
        <v>1</v>
      </c>
      <c r="D109" s="343" t="s">
        <v>68</v>
      </c>
      <c r="E109" s="343" t="s">
        <v>69</v>
      </c>
      <c r="F109" s="7" t="str">
        <f>UnitControlCenter!$B$3</f>
        <v>million metric tons / year</v>
      </c>
      <c r="G109" s="343" t="s">
        <v>3276</v>
      </c>
      <c r="H109" s="78" t="s">
        <v>2990</v>
      </c>
      <c r="I109" s="343" t="s">
        <v>2991</v>
      </c>
    </row>
    <row r="110" spans="1:19" ht="45.75" thickBot="1">
      <c r="A110" s="393" t="s">
        <v>3273</v>
      </c>
      <c r="B110" s="390" t="s">
        <v>3272</v>
      </c>
      <c r="C110" s="405">
        <v>1</v>
      </c>
      <c r="D110" s="391" t="s">
        <v>68</v>
      </c>
      <c r="E110" s="391" t="s">
        <v>69</v>
      </c>
      <c r="F110" s="394" t="str">
        <f>UnitControlCenter!$B$3</f>
        <v>million metric tons / year</v>
      </c>
      <c r="G110" s="391" t="s">
        <v>3319</v>
      </c>
      <c r="H110" s="392" t="s">
        <v>3274</v>
      </c>
      <c r="I110" s="391" t="s">
        <v>3275</v>
      </c>
      <c r="J110" s="392"/>
      <c r="K110" s="392"/>
      <c r="L110" s="392"/>
      <c r="M110" s="392"/>
      <c r="N110" s="392"/>
      <c r="O110" s="392"/>
      <c r="P110" s="392"/>
      <c r="Q110" s="392"/>
      <c r="R110" s="392"/>
      <c r="S110" s="392"/>
    </row>
    <row r="111" spans="1:19" ht="60">
      <c r="A111" s="346" t="s">
        <v>2598</v>
      </c>
      <c r="B111" s="344" t="s">
        <v>2599</v>
      </c>
      <c r="C111" s="406">
        <v>1</v>
      </c>
      <c r="D111" s="343" t="s">
        <v>68</v>
      </c>
      <c r="E111" s="343" t="s">
        <v>69</v>
      </c>
      <c r="F111" s="4" t="str">
        <f>UnitControlCenter!$B$25</f>
        <v>quads / year</v>
      </c>
      <c r="G111" s="343" t="s">
        <v>2613</v>
      </c>
      <c r="H111" s="78" t="s">
        <v>2614</v>
      </c>
      <c r="I111" s="343" t="s">
        <v>2974</v>
      </c>
    </row>
    <row r="112" spans="1:19" ht="30">
      <c r="A112" s="346" t="s">
        <v>2598</v>
      </c>
      <c r="B112" s="344" t="s">
        <v>2600</v>
      </c>
      <c r="C112" s="406">
        <v>1</v>
      </c>
      <c r="D112" s="343" t="s">
        <v>68</v>
      </c>
      <c r="E112" s="343" t="s">
        <v>69</v>
      </c>
      <c r="F112" s="4" t="str">
        <f>UnitControlCenter!$B$25</f>
        <v>quads / year</v>
      </c>
      <c r="G112" s="343" t="s">
        <v>2631</v>
      </c>
      <c r="H112" s="78" t="s">
        <v>2615</v>
      </c>
      <c r="I112" s="343" t="s">
        <v>2616</v>
      </c>
    </row>
    <row r="113" spans="1:19" ht="90.75" thickBot="1">
      <c r="A113" s="393" t="s">
        <v>2598</v>
      </c>
      <c r="B113" s="390" t="s">
        <v>2601</v>
      </c>
      <c r="C113" s="405">
        <v>1</v>
      </c>
      <c r="D113" s="391" t="s">
        <v>68</v>
      </c>
      <c r="E113" s="391" t="s">
        <v>69</v>
      </c>
      <c r="F113" s="394" t="str">
        <f>UnitControlCenter!$B$25</f>
        <v>quads / year</v>
      </c>
      <c r="G113" s="391" t="s">
        <v>3021</v>
      </c>
      <c r="H113" s="392" t="s">
        <v>3023</v>
      </c>
      <c r="I113" s="391" t="s">
        <v>3022</v>
      </c>
      <c r="J113" s="392"/>
      <c r="K113" s="392"/>
      <c r="L113" s="392"/>
      <c r="M113" s="392"/>
      <c r="N113" s="392"/>
      <c r="O113" s="392"/>
      <c r="P113" s="392"/>
      <c r="Q113" s="392"/>
      <c r="R113" s="392"/>
      <c r="S113" s="392"/>
    </row>
    <row r="114" spans="1:19" ht="105">
      <c r="A114" s="344" t="s">
        <v>2683</v>
      </c>
      <c r="B114" s="344" t="s">
        <v>2684</v>
      </c>
      <c r="C114" s="406">
        <v>1</v>
      </c>
      <c r="D114" s="343" t="s">
        <v>68</v>
      </c>
      <c r="E114" s="343" t="s">
        <v>69</v>
      </c>
      <c r="F114" s="4" t="str">
        <f>UnitControlCenter!$B$25</f>
        <v>quads / year</v>
      </c>
      <c r="G114" s="343" t="s">
        <v>3041</v>
      </c>
      <c r="H114" s="343" t="s">
        <v>3042</v>
      </c>
      <c r="I114" s="343" t="s">
        <v>3043</v>
      </c>
    </row>
    <row r="115" spans="1:19" ht="60">
      <c r="A115" s="344" t="s">
        <v>2683</v>
      </c>
      <c r="B115" s="344" t="s">
        <v>2685</v>
      </c>
      <c r="C115" s="406">
        <v>1</v>
      </c>
      <c r="D115" s="343" t="s">
        <v>68</v>
      </c>
      <c r="E115" s="343" t="s">
        <v>69</v>
      </c>
      <c r="F115" s="4" t="str">
        <f>UnitControlCenter!$B$25</f>
        <v>quads / year</v>
      </c>
      <c r="G115" s="343" t="s">
        <v>3199</v>
      </c>
      <c r="H115" s="343" t="s">
        <v>3200</v>
      </c>
      <c r="I115" s="343" t="s">
        <v>3201</v>
      </c>
    </row>
    <row r="116" spans="1:19">
      <c r="A116" s="344" t="s">
        <v>2683</v>
      </c>
      <c r="B116" s="344" t="s">
        <v>3338</v>
      </c>
      <c r="C116" s="406">
        <v>0</v>
      </c>
      <c r="D116" s="343" t="s">
        <v>66</v>
      </c>
      <c r="E116" s="343" t="s">
        <v>67</v>
      </c>
      <c r="F116" s="1" t="str">
        <f>UnitControlCenter!$B$26</f>
        <v>thousand BTU / 2019 dollar</v>
      </c>
      <c r="G116" s="343" t="s">
        <v>3285</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ht="30">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30">
      <c r="A124" s="344" t="s">
        <v>2683</v>
      </c>
      <c r="B124" s="344" t="s">
        <v>3024</v>
      </c>
      <c r="C124" s="406">
        <v>1</v>
      </c>
      <c r="D124" s="343" t="s">
        <v>66</v>
      </c>
      <c r="E124" s="343" t="s">
        <v>67</v>
      </c>
      <c r="F124" s="4" t="str">
        <f>UnitControlCenter!$B$30</f>
        <v>million gallons / year</v>
      </c>
      <c r="G124" s="343" t="s">
        <v>3028</v>
      </c>
      <c r="I124" s="343"/>
    </row>
    <row r="125" spans="1:19" ht="30">
      <c r="A125" s="344" t="s">
        <v>2683</v>
      </c>
      <c r="B125" s="344" t="s">
        <v>3025</v>
      </c>
      <c r="C125" s="406">
        <v>1</v>
      </c>
      <c r="D125" s="343" t="s">
        <v>66</v>
      </c>
      <c r="E125" s="343" t="s">
        <v>67</v>
      </c>
      <c r="F125" s="4" t="str">
        <f>UnitControlCenter!$B$27</f>
        <v>millions of short tons / year</v>
      </c>
      <c r="G125" s="343" t="s">
        <v>3029</v>
      </c>
      <c r="I125" s="343"/>
    </row>
    <row r="126" spans="1:19" ht="15.75" thickBot="1">
      <c r="A126" s="390" t="s">
        <v>2683</v>
      </c>
      <c r="B126" s="390" t="s">
        <v>3026</v>
      </c>
      <c r="C126" s="405">
        <v>1</v>
      </c>
      <c r="D126" s="391" t="s">
        <v>66</v>
      </c>
      <c r="E126" s="391" t="s">
        <v>67</v>
      </c>
      <c r="F126" s="394" t="str">
        <f>UnitControlCenter!$B$5</f>
        <v>thousand metric tons / year</v>
      </c>
      <c r="G126" s="391" t="s">
        <v>3030</v>
      </c>
      <c r="H126" s="392"/>
      <c r="I126" s="391"/>
      <c r="J126" s="392"/>
      <c r="K126" s="392"/>
      <c r="L126" s="392"/>
      <c r="M126" s="392"/>
      <c r="N126" s="392"/>
      <c r="O126" s="392"/>
      <c r="P126" s="392"/>
      <c r="Q126" s="392"/>
      <c r="R126" s="392"/>
      <c r="S126" s="392"/>
    </row>
    <row r="127" spans="1:19" ht="60">
      <c r="A127" s="344" t="s">
        <v>3183</v>
      </c>
      <c r="B127" s="344" t="s">
        <v>3036</v>
      </c>
      <c r="C127" s="406">
        <v>1</v>
      </c>
      <c r="D127" s="343" t="s">
        <v>68</v>
      </c>
      <c r="E127" s="343" t="s">
        <v>69</v>
      </c>
      <c r="F127" s="4" t="str">
        <f>UnitControlCenter!$B$31</f>
        <v>trillion BTU / year</v>
      </c>
      <c r="G127" s="343" t="s">
        <v>3044</v>
      </c>
      <c r="H127" s="78" t="s">
        <v>3045</v>
      </c>
      <c r="I127" s="343" t="s">
        <v>3046</v>
      </c>
    </row>
    <row r="128" spans="1:19" ht="60">
      <c r="A128" s="344" t="s">
        <v>3183</v>
      </c>
      <c r="B128" s="344" t="s">
        <v>2693</v>
      </c>
      <c r="C128" s="406">
        <v>1</v>
      </c>
      <c r="D128" s="343" t="s">
        <v>68</v>
      </c>
      <c r="E128" s="343" t="s">
        <v>67</v>
      </c>
      <c r="F128" s="4" t="str">
        <f>UnitControlCenter!$B$31</f>
        <v>trillion BTU / year</v>
      </c>
      <c r="G128" s="343" t="s">
        <v>3047</v>
      </c>
      <c r="H128" s="78" t="s">
        <v>3045</v>
      </c>
      <c r="I128" s="343" t="s">
        <v>3046</v>
      </c>
    </row>
    <row r="129" spans="1:19" ht="60">
      <c r="A129" s="344" t="s">
        <v>3183</v>
      </c>
      <c r="B129" s="344" t="s">
        <v>3037</v>
      </c>
      <c r="C129" s="406">
        <v>1</v>
      </c>
      <c r="D129" s="343" t="s">
        <v>68</v>
      </c>
      <c r="E129" s="343" t="s">
        <v>69</v>
      </c>
      <c r="F129" s="4" t="str">
        <f>UnitControlCenter!$B$8</f>
        <v>billion 2019 dollars / year</v>
      </c>
      <c r="G129" s="343" t="s">
        <v>3048</v>
      </c>
      <c r="H129" s="78" t="s">
        <v>3045</v>
      </c>
      <c r="I129" s="343" t="s">
        <v>3046</v>
      </c>
    </row>
    <row r="130" spans="1:19" ht="75">
      <c r="A130" s="344" t="s">
        <v>3183</v>
      </c>
      <c r="B130" s="344" t="s">
        <v>3034</v>
      </c>
      <c r="C130" s="406">
        <v>1</v>
      </c>
      <c r="D130" s="343" t="s">
        <v>68</v>
      </c>
      <c r="E130" s="343" t="s">
        <v>67</v>
      </c>
      <c r="F130" s="4" t="str">
        <f>UnitControlCenter!$B$8</f>
        <v>billion 2019 dollars / year</v>
      </c>
      <c r="G130" s="343" t="s">
        <v>3049</v>
      </c>
      <c r="H130" s="78" t="s">
        <v>3045</v>
      </c>
      <c r="I130" s="343" t="s">
        <v>3046</v>
      </c>
    </row>
    <row r="131" spans="1:19" ht="60">
      <c r="A131" s="344" t="s">
        <v>3183</v>
      </c>
      <c r="B131" s="344" t="s">
        <v>3363</v>
      </c>
      <c r="C131" s="406">
        <v>1</v>
      </c>
      <c r="D131" s="343" t="s">
        <v>68</v>
      </c>
      <c r="E131" s="343" t="s">
        <v>69</v>
      </c>
      <c r="F131" s="4" t="str">
        <f>UnitControlCenter!B3</f>
        <v>million metric tons / year</v>
      </c>
      <c r="G131" s="343" t="s">
        <v>3367</v>
      </c>
      <c r="H131" s="78" t="s">
        <v>3365</v>
      </c>
      <c r="I131" s="343" t="s">
        <v>3366</v>
      </c>
    </row>
    <row r="132" spans="1:19" ht="60">
      <c r="A132" s="344" t="s">
        <v>3183</v>
      </c>
      <c r="B132" s="344" t="s">
        <v>3364</v>
      </c>
      <c r="C132" s="406">
        <v>1</v>
      </c>
      <c r="D132" s="343" t="s">
        <v>68</v>
      </c>
      <c r="E132" s="343" t="s">
        <v>67</v>
      </c>
      <c r="F132" s="4" t="str">
        <f>UnitControlCenter!B3</f>
        <v>million metric tons / year</v>
      </c>
      <c r="G132" s="343" t="s">
        <v>3368</v>
      </c>
      <c r="H132" s="78" t="s">
        <v>3365</v>
      </c>
      <c r="I132" s="343" t="s">
        <v>3366</v>
      </c>
    </row>
    <row r="133" spans="1:19" ht="60">
      <c r="A133" s="344" t="s">
        <v>3183</v>
      </c>
      <c r="B133" s="344" t="s">
        <v>3038</v>
      </c>
      <c r="C133" s="406">
        <v>1</v>
      </c>
      <c r="D133" s="343" t="s">
        <v>68</v>
      </c>
      <c r="E133" s="343" t="s">
        <v>69</v>
      </c>
      <c r="F133" s="4" t="str">
        <f>UnitControlCenter!$B$31</f>
        <v>trillion BTU / year</v>
      </c>
      <c r="G133" s="343" t="s">
        <v>3146</v>
      </c>
      <c r="H133" s="78" t="s">
        <v>3141</v>
      </c>
      <c r="I133" s="343" t="s">
        <v>3142</v>
      </c>
    </row>
    <row r="134" spans="1:19" ht="75">
      <c r="A134" s="344" t="s">
        <v>3183</v>
      </c>
      <c r="B134" s="344" t="s">
        <v>2694</v>
      </c>
      <c r="C134" s="406">
        <v>1</v>
      </c>
      <c r="D134" s="343" t="s">
        <v>68</v>
      </c>
      <c r="E134" s="343" t="s">
        <v>67</v>
      </c>
      <c r="F134" s="4" t="str">
        <f>UnitControlCenter!$B$31</f>
        <v>trillion BTU / year</v>
      </c>
      <c r="G134" s="343" t="s">
        <v>3147</v>
      </c>
      <c r="H134" s="78" t="s">
        <v>3141</v>
      </c>
      <c r="I134" s="343" t="s">
        <v>3143</v>
      </c>
    </row>
    <row r="135" spans="1:19" ht="75">
      <c r="A135" s="344" t="s">
        <v>3183</v>
      </c>
      <c r="B135" s="344" t="s">
        <v>3039</v>
      </c>
      <c r="C135" s="406">
        <v>1</v>
      </c>
      <c r="D135" s="343" t="s">
        <v>68</v>
      </c>
      <c r="E135" s="343" t="s">
        <v>69</v>
      </c>
      <c r="F135" s="4" t="str">
        <f>UnitControlCenter!$B$8</f>
        <v>billion 2019 dollars / year</v>
      </c>
      <c r="G135" s="343" t="s">
        <v>3148</v>
      </c>
      <c r="H135" s="78" t="s">
        <v>3141</v>
      </c>
      <c r="I135" s="343" t="s">
        <v>3144</v>
      </c>
    </row>
    <row r="136" spans="1:19" ht="90">
      <c r="A136" s="344" t="s">
        <v>3183</v>
      </c>
      <c r="B136" s="344" t="s">
        <v>3035</v>
      </c>
      <c r="C136" s="406">
        <v>1</v>
      </c>
      <c r="D136" s="343" t="s">
        <v>68</v>
      </c>
      <c r="E136" s="343" t="s">
        <v>67</v>
      </c>
      <c r="F136" s="4" t="str">
        <f>UnitControlCenter!$B$8</f>
        <v>billion 2019 dollars / year</v>
      </c>
      <c r="G136" s="343" t="s">
        <v>3149</v>
      </c>
      <c r="H136" s="78" t="s">
        <v>3141</v>
      </c>
      <c r="I136" s="343" t="s">
        <v>3145</v>
      </c>
    </row>
    <row r="137" spans="1:19" ht="105">
      <c r="A137" s="344" t="s">
        <v>3183</v>
      </c>
      <c r="B137" s="344" t="s">
        <v>3184</v>
      </c>
      <c r="C137" s="406">
        <v>1</v>
      </c>
      <c r="D137" s="343" t="s">
        <v>68</v>
      </c>
      <c r="E137" s="343" t="s">
        <v>69</v>
      </c>
      <c r="F137" s="4" t="str">
        <f>UnitControlCenter!$B$25</f>
        <v>quads / year</v>
      </c>
      <c r="G137" s="343" t="s">
        <v>3186</v>
      </c>
      <c r="H137" s="78" t="s">
        <v>3188</v>
      </c>
      <c r="I137" s="343" t="s">
        <v>3189</v>
      </c>
    </row>
    <row r="138" spans="1:19" ht="120.75" thickBot="1">
      <c r="A138" s="390" t="s">
        <v>3183</v>
      </c>
      <c r="B138" s="390" t="s">
        <v>3185</v>
      </c>
      <c r="C138" s="405">
        <v>1</v>
      </c>
      <c r="D138" s="391" t="s">
        <v>68</v>
      </c>
      <c r="E138" s="391" t="s">
        <v>67</v>
      </c>
      <c r="F138" s="394" t="str">
        <f>UnitControlCenter!$B$25</f>
        <v>quads / year</v>
      </c>
      <c r="G138" s="391" t="s">
        <v>3187</v>
      </c>
      <c r="H138" s="392" t="s">
        <v>3188</v>
      </c>
      <c r="I138" s="391" t="s">
        <v>3189</v>
      </c>
      <c r="J138" s="392"/>
      <c r="K138" s="392"/>
      <c r="L138" s="392"/>
      <c r="M138" s="392"/>
      <c r="N138" s="392"/>
      <c r="O138" s="392"/>
      <c r="P138" s="392"/>
      <c r="Q138" s="392"/>
      <c r="R138" s="392"/>
      <c r="S138" s="392"/>
    </row>
    <row r="139" spans="1:19" ht="75">
      <c r="A139" s="346" t="s">
        <v>2602</v>
      </c>
      <c r="B139" s="344" t="s">
        <v>99</v>
      </c>
      <c r="C139" s="406">
        <v>1</v>
      </c>
      <c r="D139" s="343" t="s">
        <v>68</v>
      </c>
      <c r="E139" s="343" t="s">
        <v>2609</v>
      </c>
      <c r="F139" s="4" t="str">
        <f>UnitControlCenter!$B$17</f>
        <v>2019 dollars / megawatt-hour (MWh)</v>
      </c>
      <c r="G139" s="343" t="s">
        <v>3050</v>
      </c>
      <c r="H139" s="78" t="s">
        <v>3294</v>
      </c>
      <c r="I139" s="343" t="s">
        <v>3051</v>
      </c>
    </row>
    <row r="140" spans="1:19" ht="45">
      <c r="A140" s="346" t="s">
        <v>2602</v>
      </c>
      <c r="B140" s="344" t="s">
        <v>500</v>
      </c>
      <c r="C140" s="406">
        <v>1</v>
      </c>
      <c r="D140" s="343" t="s">
        <v>68</v>
      </c>
      <c r="E140" s="343" t="s">
        <v>2609</v>
      </c>
      <c r="F140" s="4" t="str">
        <f>UnitControlCenter!$B$32</f>
        <v>2019 dollars / short ton</v>
      </c>
      <c r="G140" s="343" t="s">
        <v>3060</v>
      </c>
      <c r="H140" s="78" t="s">
        <v>3061</v>
      </c>
      <c r="I140" s="343" t="s">
        <v>3062</v>
      </c>
    </row>
    <row r="141" spans="1:19">
      <c r="A141" s="346" t="s">
        <v>2602</v>
      </c>
      <c r="B141" s="344" t="s">
        <v>497</v>
      </c>
      <c r="C141" s="406">
        <v>1</v>
      </c>
      <c r="D141" s="343" t="s">
        <v>68</v>
      </c>
      <c r="E141" s="343" t="s">
        <v>2609</v>
      </c>
      <c r="F141" s="4" t="str">
        <f>UnitControlCenter!$B$32</f>
        <v>2019 dollars / short ton</v>
      </c>
      <c r="G141" s="343" t="s">
        <v>2622</v>
      </c>
      <c r="H141" s="78" t="s">
        <v>388</v>
      </c>
      <c r="I141" s="343" t="s">
        <v>2925</v>
      </c>
    </row>
    <row r="142" spans="1:19" ht="75">
      <c r="A142" s="346" t="s">
        <v>2602</v>
      </c>
      <c r="B142" s="344" t="s">
        <v>93</v>
      </c>
      <c r="C142" s="406">
        <v>1</v>
      </c>
      <c r="D142" s="343" t="s">
        <v>68</v>
      </c>
      <c r="E142" s="343" t="s">
        <v>2609</v>
      </c>
      <c r="F142" s="4" t="str">
        <f>UnitControlCenter!$B$33</f>
        <v>2019 dollars / thousand cubic feet</v>
      </c>
      <c r="G142" s="343" t="s">
        <v>3052</v>
      </c>
      <c r="H142" s="78" t="s">
        <v>3053</v>
      </c>
      <c r="I142" s="343" t="s">
        <v>3054</v>
      </c>
    </row>
    <row r="143" spans="1:19">
      <c r="A143" s="346" t="s">
        <v>2602</v>
      </c>
      <c r="B143" s="344" t="s">
        <v>101</v>
      </c>
      <c r="C143" s="406">
        <v>1</v>
      </c>
      <c r="D143" s="343" t="s">
        <v>68</v>
      </c>
      <c r="E143" s="343" t="s">
        <v>2609</v>
      </c>
      <c r="F143" s="4" t="str">
        <f>UnitControlCenter!$B$34</f>
        <v>2019 dollars / gallon</v>
      </c>
      <c r="G143" s="343" t="s">
        <v>2624</v>
      </c>
      <c r="H143" s="78" t="s">
        <v>383</v>
      </c>
      <c r="I143" s="54">
        <v>969696</v>
      </c>
    </row>
    <row r="144" spans="1:19" ht="90">
      <c r="A144" s="346" t="s">
        <v>2602</v>
      </c>
      <c r="B144" s="344" t="s">
        <v>102</v>
      </c>
      <c r="C144" s="406">
        <v>1</v>
      </c>
      <c r="D144" s="343" t="s">
        <v>68</v>
      </c>
      <c r="E144" s="343" t="s">
        <v>2609</v>
      </c>
      <c r="F144" s="4" t="str">
        <f>UnitControlCenter!$B$34</f>
        <v>2019 dollars / gallon</v>
      </c>
      <c r="G144" s="343" t="s">
        <v>3055</v>
      </c>
      <c r="H144" s="78" t="s">
        <v>3053</v>
      </c>
      <c r="I144" s="343" t="s">
        <v>3054</v>
      </c>
    </row>
    <row r="145" spans="1:19" ht="60">
      <c r="A145" s="346" t="s">
        <v>2602</v>
      </c>
      <c r="B145" s="344" t="s">
        <v>98</v>
      </c>
      <c r="C145" s="406">
        <v>1</v>
      </c>
      <c r="D145" s="343" t="s">
        <v>68</v>
      </c>
      <c r="E145" s="343" t="s">
        <v>2609</v>
      </c>
      <c r="F145" s="4" t="str">
        <f>UnitControlCenter!$B$32</f>
        <v>2019 dollars / short ton</v>
      </c>
      <c r="G145" s="343" t="s">
        <v>3056</v>
      </c>
      <c r="H145" s="78" t="s">
        <v>3057</v>
      </c>
      <c r="I145" s="343" t="s">
        <v>3058</v>
      </c>
    </row>
    <row r="146" spans="1:19" ht="60">
      <c r="A146" s="346" t="s">
        <v>2602</v>
      </c>
      <c r="B146" s="344" t="s">
        <v>2977</v>
      </c>
      <c r="C146" s="406">
        <v>1</v>
      </c>
      <c r="D146" s="343" t="s">
        <v>68</v>
      </c>
      <c r="E146" s="343" t="s">
        <v>2609</v>
      </c>
      <c r="F146" s="4" t="str">
        <f>UnitControlCenter!$B$35</f>
        <v>2019 dollars / barrel</v>
      </c>
      <c r="G146" s="343" t="s">
        <v>3138</v>
      </c>
      <c r="H146" s="78" t="s">
        <v>3139</v>
      </c>
      <c r="I146" s="343" t="s">
        <v>3140</v>
      </c>
    </row>
    <row r="147" spans="1:19" ht="60">
      <c r="A147" s="346" t="s">
        <v>2602</v>
      </c>
      <c r="B147" s="344" t="s">
        <v>3059</v>
      </c>
      <c r="C147" s="406">
        <v>1</v>
      </c>
      <c r="D147" s="343" t="s">
        <v>68</v>
      </c>
      <c r="E147" s="343" t="s">
        <v>2609</v>
      </c>
      <c r="F147" s="4" t="str">
        <f>UnitControlCenter!$B$34</f>
        <v>2019 dollars / gallon</v>
      </c>
      <c r="G147" s="343" t="s">
        <v>3063</v>
      </c>
      <c r="H147" s="78" t="s">
        <v>2621</v>
      </c>
      <c r="I147" s="343" t="s">
        <v>2973</v>
      </c>
    </row>
    <row r="148" spans="1:19" ht="30.75" thickBot="1">
      <c r="A148" s="393" t="s">
        <v>2602</v>
      </c>
      <c r="B148" s="390" t="s">
        <v>2829</v>
      </c>
      <c r="C148" s="405">
        <v>1</v>
      </c>
      <c r="D148" s="391" t="s">
        <v>68</v>
      </c>
      <c r="E148" s="391" t="s">
        <v>2609</v>
      </c>
      <c r="F148" s="394" t="str">
        <f>UnitControlCenter!$B$36</f>
        <v>2019 dollars / kg</v>
      </c>
      <c r="G148" s="391" t="s">
        <v>3196</v>
      </c>
      <c r="H148" s="392" t="s">
        <v>3197</v>
      </c>
      <c r="I148" s="391" t="s">
        <v>3198</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30">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2932</v>
      </c>
    </row>
    <row r="151" spans="1:19" ht="30">
      <c r="A151" s="346" t="s">
        <v>2603</v>
      </c>
      <c r="B151" s="344" t="s">
        <v>2606</v>
      </c>
      <c r="C151" s="406">
        <v>1</v>
      </c>
      <c r="D151" s="343" t="s">
        <v>66</v>
      </c>
      <c r="E151" s="343" t="s">
        <v>67</v>
      </c>
      <c r="F151" s="4" t="str">
        <f>UnitControlCenter!$B$39</f>
        <v>million 2019 dollars / megawatt (MW)</v>
      </c>
      <c r="G151" s="343" t="s">
        <v>2626</v>
      </c>
      <c r="I151" s="343"/>
    </row>
    <row r="152" spans="1:19" ht="30">
      <c r="A152" s="346" t="s">
        <v>2603</v>
      </c>
      <c r="B152" s="344" t="s">
        <v>2607</v>
      </c>
      <c r="C152" s="406">
        <v>1</v>
      </c>
      <c r="D152" s="343" t="s">
        <v>66</v>
      </c>
      <c r="E152" s="343" t="s">
        <v>67</v>
      </c>
      <c r="F152" s="4" t="str">
        <f>UnitControlCenter!$B$39</f>
        <v>million 2019 dollars / megawatt (MW)</v>
      </c>
      <c r="G152" s="343" t="s">
        <v>2627</v>
      </c>
      <c r="I152" s="343"/>
    </row>
    <row r="153" spans="1:19" ht="30">
      <c r="A153" s="346" t="s">
        <v>2603</v>
      </c>
      <c r="B153" s="344" t="s">
        <v>2608</v>
      </c>
      <c r="C153" s="406">
        <v>1</v>
      </c>
      <c r="D153" s="343" t="s">
        <v>66</v>
      </c>
      <c r="E153" s="343" t="s">
        <v>67</v>
      </c>
      <c r="F153" s="4" t="str">
        <f>UnitControlCenter!$B$39</f>
        <v>million 2019 dollars / megawatt (MW)</v>
      </c>
      <c r="G153" s="343" t="s">
        <v>2628</v>
      </c>
      <c r="I153" s="343"/>
    </row>
    <row r="154" spans="1:19" ht="30.75" thickBot="1">
      <c r="A154" s="393" t="s">
        <v>2603</v>
      </c>
      <c r="B154" s="390" t="s">
        <v>2846</v>
      </c>
      <c r="C154" s="405">
        <v>1</v>
      </c>
      <c r="D154" s="391" t="s">
        <v>66</v>
      </c>
      <c r="E154" s="391" t="s">
        <v>67</v>
      </c>
      <c r="F154" s="394" t="str">
        <f>UnitControlCenter!$B$40</f>
        <v>cost of eqpt. to produce 1 kg H2/yr (2019 dollars)</v>
      </c>
      <c r="G154" s="391" t="s">
        <v>2847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2919</v>
      </c>
      <c r="B1" s="364"/>
      <c r="C1" s="330"/>
      <c r="D1" s="330"/>
    </row>
    <row r="2" spans="1:4">
      <c r="A2" s="363" t="s">
        <v>2883</v>
      </c>
      <c r="B2" s="365" t="s">
        <v>2884</v>
      </c>
      <c r="C2" s="363" t="s">
        <v>2885</v>
      </c>
      <c r="D2" s="363" t="s">
        <v>2886</v>
      </c>
    </row>
    <row r="3" spans="1:4">
      <c r="A3" s="342" t="s">
        <v>2893</v>
      </c>
      <c r="B3" s="366" t="s">
        <v>2904</v>
      </c>
      <c r="C3" s="372"/>
      <c r="D3" t="s">
        <v>489</v>
      </c>
    </row>
    <row r="4" spans="1:4">
      <c r="A4" s="342" t="s">
        <v>2901</v>
      </c>
      <c r="B4" s="367" t="s">
        <v>2902</v>
      </c>
      <c r="C4" s="371"/>
      <c r="D4" t="s">
        <v>98</v>
      </c>
    </row>
    <row r="5" spans="1:4">
      <c r="A5" t="s">
        <v>2930</v>
      </c>
      <c r="B5" s="366" t="s">
        <v>2924</v>
      </c>
      <c r="C5" s="382"/>
      <c r="D5" t="s">
        <v>97</v>
      </c>
    </row>
    <row r="6" spans="1:4">
      <c r="A6" s="342" t="s">
        <v>2908</v>
      </c>
      <c r="B6" s="366" t="s">
        <v>2925</v>
      </c>
      <c r="C6" s="376"/>
      <c r="D6" t="s">
        <v>2920</v>
      </c>
    </row>
    <row r="7" spans="1:4">
      <c r="A7" s="342" t="s">
        <v>2931</v>
      </c>
      <c r="B7" s="366" t="s">
        <v>2623</v>
      </c>
      <c r="C7" s="381"/>
      <c r="D7" t="s">
        <v>2921</v>
      </c>
    </row>
    <row r="8" spans="1:4">
      <c r="A8" t="s">
        <v>2929</v>
      </c>
      <c r="B8" s="366" t="s">
        <v>2926</v>
      </c>
      <c r="C8" s="384"/>
      <c r="D8" t="s">
        <v>505</v>
      </c>
    </row>
    <row r="9" spans="1:4">
      <c r="A9" s="342" t="s">
        <v>2909</v>
      </c>
      <c r="B9" s="366" t="s">
        <v>2905</v>
      </c>
      <c r="C9" s="375"/>
      <c r="D9" t="s">
        <v>508</v>
      </c>
    </row>
    <row r="10" spans="1:4">
      <c r="A10" s="342" t="s">
        <v>2882</v>
      </c>
      <c r="B10" s="368" t="s">
        <v>2889</v>
      </c>
      <c r="C10" s="362"/>
      <c r="D10" t="s">
        <v>95</v>
      </c>
    </row>
    <row r="11" spans="1:4">
      <c r="A11" s="342" t="s">
        <v>2910</v>
      </c>
      <c r="B11" s="366" t="s">
        <v>2906</v>
      </c>
      <c r="C11" s="377"/>
      <c r="D11" t="s">
        <v>94</v>
      </c>
    </row>
    <row r="12" spans="1:4">
      <c r="A12" s="342" t="s">
        <v>2892</v>
      </c>
      <c r="B12" s="367" t="s">
        <v>2897</v>
      </c>
      <c r="C12" s="373"/>
      <c r="D12" t="s">
        <v>2922</v>
      </c>
    </row>
    <row r="13" spans="1:4">
      <c r="A13" t="s">
        <v>2933</v>
      </c>
      <c r="B13" s="366" t="s">
        <v>2927</v>
      </c>
      <c r="C13" s="383"/>
      <c r="D13" t="s">
        <v>2828</v>
      </c>
    </row>
    <row r="14" spans="1:4">
      <c r="A14" s="342" t="s">
        <v>2895</v>
      </c>
      <c r="B14" s="367" t="s">
        <v>2896</v>
      </c>
      <c r="C14" s="361"/>
      <c r="D14" t="s">
        <v>347</v>
      </c>
    </row>
    <row r="15" spans="1:4" s="342" customFormat="1">
      <c r="A15" s="342" t="s">
        <v>2978</v>
      </c>
      <c r="B15" s="367" t="s">
        <v>2980</v>
      </c>
      <c r="C15" s="387"/>
      <c r="D15" s="342" t="s">
        <v>2977</v>
      </c>
    </row>
    <row r="16" spans="1:4" s="342" customFormat="1">
      <c r="A16" s="342" t="s">
        <v>2979</v>
      </c>
      <c r="B16" s="367">
        <v>740000</v>
      </c>
      <c r="C16" s="388"/>
      <c r="D16" s="342" t="s">
        <v>2826</v>
      </c>
    </row>
    <row r="17" spans="1:4">
      <c r="A17" s="342" t="s">
        <v>2911</v>
      </c>
      <c r="B17" s="366" t="s">
        <v>2907</v>
      </c>
      <c r="C17" s="378"/>
      <c r="D17" t="s">
        <v>348</v>
      </c>
    </row>
    <row r="18" spans="1:4">
      <c r="A18" s="342" t="s">
        <v>2894</v>
      </c>
      <c r="B18" s="367" t="s">
        <v>2899</v>
      </c>
      <c r="C18" s="370"/>
      <c r="D18" t="s">
        <v>344</v>
      </c>
    </row>
    <row r="19" spans="1:4">
      <c r="A19" s="358" t="s">
        <v>2918</v>
      </c>
      <c r="B19" s="379" t="s">
        <v>2917</v>
      </c>
      <c r="C19" s="380"/>
      <c r="D19" t="s">
        <v>497</v>
      </c>
    </row>
    <row r="20" spans="1:4">
      <c r="A20" s="342" t="s">
        <v>2888</v>
      </c>
      <c r="B20" s="367" t="s">
        <v>2898</v>
      </c>
      <c r="C20" s="369"/>
      <c r="D20" t="s">
        <v>500</v>
      </c>
    </row>
    <row r="21" spans="1:4">
      <c r="A21" t="s">
        <v>2934</v>
      </c>
      <c r="B21" s="366" t="s">
        <v>2928</v>
      </c>
      <c r="C21" s="385"/>
      <c r="D21" t="s">
        <v>2923</v>
      </c>
    </row>
    <row r="23" spans="1:4" s="342" customFormat="1">
      <c r="A23" s="332" t="s">
        <v>2903</v>
      </c>
      <c r="B23" s="364"/>
      <c r="C23" s="330"/>
      <c r="D23" s="330"/>
    </row>
    <row r="24" spans="1:4" s="363" customFormat="1">
      <c r="A24" s="363" t="s">
        <v>2883</v>
      </c>
      <c r="B24" s="365" t="s">
        <v>2884</v>
      </c>
      <c r="C24" s="363" t="s">
        <v>2885</v>
      </c>
      <c r="D24" s="363" t="s">
        <v>2970</v>
      </c>
    </row>
    <row r="25" spans="1:4">
      <c r="A25" t="s">
        <v>2909</v>
      </c>
      <c r="B25" s="366" t="s">
        <v>2905</v>
      </c>
      <c r="C25" s="375"/>
      <c r="D25" t="s">
        <v>2972</v>
      </c>
    </row>
    <row r="26" spans="1:4" s="342" customFormat="1">
      <c r="A26" s="342" t="s">
        <v>2882</v>
      </c>
      <c r="B26" s="368" t="s">
        <v>2889</v>
      </c>
      <c r="C26" s="362"/>
      <c r="D26" s="342" t="s">
        <v>2971</v>
      </c>
    </row>
    <row r="27" spans="1:4">
      <c r="A27" t="s">
        <v>2894</v>
      </c>
      <c r="B27" s="366" t="s">
        <v>2899</v>
      </c>
      <c r="C27" s="370"/>
      <c r="D27" t="s">
        <v>4</v>
      </c>
    </row>
    <row r="28" spans="1:4">
      <c r="A28" t="s">
        <v>2908</v>
      </c>
      <c r="B28" s="366" t="s">
        <v>2925</v>
      </c>
      <c r="C28" s="376"/>
      <c r="D28" t="s">
        <v>99</v>
      </c>
    </row>
    <row r="29" spans="1:4">
      <c r="A29" t="s">
        <v>2888</v>
      </c>
      <c r="B29" s="366">
        <v>969696</v>
      </c>
      <c r="C29" s="369"/>
      <c r="D29" t="s">
        <v>9</v>
      </c>
    </row>
    <row r="30" spans="1:4">
      <c r="A30" t="s">
        <v>2901</v>
      </c>
      <c r="B30" s="366" t="s">
        <v>2902</v>
      </c>
      <c r="C30" s="371"/>
      <c r="D30" t="s">
        <v>2739</v>
      </c>
    </row>
    <row r="31" spans="1:4">
      <c r="A31" t="s">
        <v>2910</v>
      </c>
      <c r="B31" s="366" t="s">
        <v>2906</v>
      </c>
      <c r="C31" s="377"/>
      <c r="D31" t="s">
        <v>148</v>
      </c>
    </row>
    <row r="32" spans="1:4" s="342" customFormat="1">
      <c r="A32" s="342" t="s">
        <v>2911</v>
      </c>
      <c r="B32" s="366" t="s">
        <v>2907</v>
      </c>
      <c r="C32" s="378"/>
      <c r="D32" s="342" t="s">
        <v>2748</v>
      </c>
    </row>
    <row r="33" spans="1:4">
      <c r="A33" t="s">
        <v>2893</v>
      </c>
      <c r="B33" s="366" t="s">
        <v>2904</v>
      </c>
      <c r="C33" s="374"/>
      <c r="D33" t="s">
        <v>2845</v>
      </c>
    </row>
    <row r="34" spans="1:4" s="342" customFormat="1">
      <c r="A34" s="342" t="s">
        <v>2978</v>
      </c>
      <c r="B34" s="367" t="s">
        <v>2980</v>
      </c>
      <c r="C34" s="387"/>
      <c r="D34" s="342" t="s">
        <v>3251</v>
      </c>
    </row>
    <row r="36" spans="1:4" s="342" customFormat="1">
      <c r="A36" s="332" t="s">
        <v>2912</v>
      </c>
      <c r="B36" s="364"/>
      <c r="C36" s="330"/>
      <c r="D36" s="330"/>
    </row>
    <row r="37" spans="1:4" s="342" customFormat="1">
      <c r="A37" s="363" t="s">
        <v>2883</v>
      </c>
      <c r="B37" s="365" t="s">
        <v>2884</v>
      </c>
      <c r="C37" s="363" t="s">
        <v>2885</v>
      </c>
      <c r="D37" s="363" t="s">
        <v>2886</v>
      </c>
    </row>
    <row r="38" spans="1:4" s="342" customFormat="1">
      <c r="A38" s="342" t="s">
        <v>2894</v>
      </c>
      <c r="B38" s="367" t="s">
        <v>2899</v>
      </c>
      <c r="C38" s="370"/>
      <c r="D38" s="342" t="s">
        <v>2913</v>
      </c>
    </row>
    <row r="39" spans="1:4" s="342" customFormat="1">
      <c r="A39" s="342" t="s">
        <v>2888</v>
      </c>
      <c r="B39" s="366">
        <v>969696</v>
      </c>
      <c r="C39" s="369"/>
      <c r="D39" s="342" t="s">
        <v>2914</v>
      </c>
    </row>
    <row r="40" spans="1:4" s="342" customFormat="1">
      <c r="A40" s="342" t="s">
        <v>2901</v>
      </c>
      <c r="B40" s="366" t="s">
        <v>2902</v>
      </c>
      <c r="C40" s="371"/>
      <c r="D40" s="342" t="s">
        <v>2915</v>
      </c>
    </row>
    <row r="41" spans="1:4" s="342" customFormat="1">
      <c r="A41" s="342" t="s">
        <v>2978</v>
      </c>
      <c r="B41" s="367" t="s">
        <v>2980</v>
      </c>
      <c r="C41" s="387"/>
      <c r="D41" s="342" t="s">
        <v>3252</v>
      </c>
    </row>
    <row r="42" spans="1:4" s="358" customFormat="1">
      <c r="B42" s="379"/>
    </row>
    <row r="43" spans="1:4" s="358" customFormat="1">
      <c r="A43" s="332" t="s">
        <v>2916</v>
      </c>
      <c r="B43" s="364"/>
      <c r="C43" s="330"/>
      <c r="D43" s="330"/>
    </row>
    <row r="44" spans="1:4" s="358" customFormat="1">
      <c r="A44" s="363" t="s">
        <v>2883</v>
      </c>
      <c r="B44" s="365" t="s">
        <v>2884</v>
      </c>
      <c r="C44" s="363" t="s">
        <v>2885</v>
      </c>
      <c r="D44" s="363" t="s">
        <v>2886</v>
      </c>
    </row>
    <row r="45" spans="1:4" s="358" customFormat="1">
      <c r="A45" s="342" t="s">
        <v>2901</v>
      </c>
      <c r="B45" s="366" t="s">
        <v>2902</v>
      </c>
      <c r="C45" s="371"/>
      <c r="D45" s="358" t="s">
        <v>2356</v>
      </c>
    </row>
    <row r="46" spans="1:4" s="358" customFormat="1">
      <c r="A46" s="342" t="s">
        <v>2895</v>
      </c>
      <c r="B46" s="367" t="s">
        <v>2896</v>
      </c>
      <c r="C46" s="361"/>
      <c r="D46" s="358" t="s">
        <v>961</v>
      </c>
    </row>
    <row r="47" spans="1:4" s="358" customFormat="1">
      <c r="A47" s="342" t="s">
        <v>2894</v>
      </c>
      <c r="B47" s="367" t="s">
        <v>2899</v>
      </c>
      <c r="C47" s="370"/>
      <c r="D47" s="358" t="s">
        <v>2354</v>
      </c>
    </row>
    <row r="48" spans="1:4" s="358" customFormat="1">
      <c r="A48" s="342" t="s">
        <v>2888</v>
      </c>
      <c r="B48" s="367" t="s">
        <v>2898</v>
      </c>
      <c r="C48" s="369"/>
      <c r="D48" s="358" t="s">
        <v>2338</v>
      </c>
    </row>
    <row r="49" spans="1:4" s="358" customFormat="1">
      <c r="B49" s="386"/>
    </row>
    <row r="50" spans="1:4" s="358" customFormat="1">
      <c r="A50" s="332" t="s">
        <v>3076</v>
      </c>
      <c r="B50" s="364"/>
      <c r="C50" s="330"/>
      <c r="D50" s="330"/>
    </row>
    <row r="51" spans="1:4" s="358" customFormat="1">
      <c r="A51" s="363" t="s">
        <v>2883</v>
      </c>
      <c r="B51" s="365" t="s">
        <v>2884</v>
      </c>
      <c r="C51" s="363" t="s">
        <v>2885</v>
      </c>
      <c r="D51" s="363" t="s">
        <v>2886</v>
      </c>
    </row>
    <row r="52" spans="1:4" s="358" customFormat="1">
      <c r="A52" s="342" t="s">
        <v>2894</v>
      </c>
      <c r="B52" s="367" t="s">
        <v>2899</v>
      </c>
      <c r="C52" s="370"/>
      <c r="D52" s="358" t="s">
        <v>2946</v>
      </c>
    </row>
    <row r="53" spans="1:4" s="358" customFormat="1">
      <c r="A53" s="342" t="s">
        <v>2909</v>
      </c>
      <c r="B53" s="366" t="s">
        <v>2905</v>
      </c>
      <c r="C53" s="375"/>
      <c r="D53" s="358" t="s">
        <v>2947</v>
      </c>
    </row>
    <row r="54" spans="1:4" s="358" customFormat="1">
      <c r="A54" s="342" t="s">
        <v>2908</v>
      </c>
      <c r="B54" s="366" t="s">
        <v>2925</v>
      </c>
      <c r="C54" s="376"/>
      <c r="D54" s="358" t="s">
        <v>2948</v>
      </c>
    </row>
    <row r="55" spans="1:4" s="358" customFormat="1">
      <c r="A55" s="342" t="s">
        <v>2901</v>
      </c>
      <c r="B55" s="367" t="s">
        <v>2902</v>
      </c>
      <c r="C55" s="371"/>
      <c r="D55" s="358" t="s">
        <v>2949</v>
      </c>
    </row>
    <row r="56" spans="1:4" s="358" customFormat="1">
      <c r="A56" s="342" t="s">
        <v>2895</v>
      </c>
      <c r="B56" s="367" t="s">
        <v>2896</v>
      </c>
      <c r="C56" s="361"/>
      <c r="D56" s="358" t="s">
        <v>2950</v>
      </c>
    </row>
    <row r="57" spans="1:4" s="342" customFormat="1">
      <c r="B57" s="366"/>
      <c r="C57" s="358"/>
    </row>
    <row r="58" spans="1:4" s="342" customFormat="1">
      <c r="A58" s="332" t="s">
        <v>3436</v>
      </c>
      <c r="B58" s="364"/>
      <c r="C58" s="330"/>
      <c r="D58" s="330"/>
    </row>
    <row r="59" spans="1:4" s="342" customFormat="1">
      <c r="A59" s="363" t="s">
        <v>2883</v>
      </c>
      <c r="B59" s="365" t="s">
        <v>2884</v>
      </c>
      <c r="C59" s="363" t="s">
        <v>2885</v>
      </c>
      <c r="D59" s="363" t="s">
        <v>2886</v>
      </c>
    </row>
    <row r="60" spans="1:4" s="342" customFormat="1">
      <c r="A60" s="342" t="s">
        <v>2909</v>
      </c>
      <c r="B60" s="366" t="s">
        <v>2905</v>
      </c>
      <c r="C60" s="375"/>
      <c r="D60" s="342" t="s">
        <v>3424</v>
      </c>
    </row>
    <row r="61" spans="1:4" s="342" customFormat="1">
      <c r="A61" s="342" t="s">
        <v>2894</v>
      </c>
      <c r="B61" s="367" t="s">
        <v>2899</v>
      </c>
      <c r="C61" s="370"/>
      <c r="D61" s="358" t="s">
        <v>3423</v>
      </c>
    </row>
    <row r="62" spans="1:4" s="342" customFormat="1">
      <c r="A62" s="342" t="s">
        <v>2893</v>
      </c>
      <c r="B62" s="366" t="s">
        <v>2904</v>
      </c>
      <c r="C62" s="374"/>
      <c r="D62" s="342" t="s">
        <v>3420</v>
      </c>
    </row>
    <row r="63" spans="1:4" s="342" customFormat="1">
      <c r="A63" s="342" t="s">
        <v>2934</v>
      </c>
      <c r="B63" s="366" t="s">
        <v>2928</v>
      </c>
      <c r="C63" s="385"/>
      <c r="D63" s="342" t="s">
        <v>3421</v>
      </c>
    </row>
    <row r="64" spans="1:4" s="342" customFormat="1">
      <c r="A64" s="342" t="s">
        <v>2911</v>
      </c>
      <c r="B64" s="366" t="s">
        <v>2907</v>
      </c>
      <c r="C64" s="378"/>
      <c r="D64" s="358" t="s">
        <v>3422</v>
      </c>
    </row>
    <row r="65" spans="1:4" s="358" customFormat="1">
      <c r="B65" s="379"/>
    </row>
    <row r="66" spans="1:4" s="358" customFormat="1">
      <c r="A66" s="332" t="s">
        <v>3588</v>
      </c>
      <c r="B66" s="364"/>
      <c r="C66" s="330"/>
      <c r="D66" s="330"/>
    </row>
    <row r="67" spans="1:4" s="358" customFormat="1">
      <c r="A67" s="363" t="s">
        <v>2883</v>
      </c>
      <c r="B67" s="365" t="s">
        <v>2884</v>
      </c>
      <c r="C67" s="363" t="s">
        <v>2885</v>
      </c>
      <c r="D67" s="363" t="s">
        <v>2886</v>
      </c>
    </row>
    <row r="68" spans="1:4" s="358" customFormat="1">
      <c r="A68" s="342" t="s">
        <v>2978</v>
      </c>
      <c r="B68" s="367" t="s">
        <v>2980</v>
      </c>
      <c r="C68" s="387"/>
      <c r="D68" s="342" t="s">
        <v>3492</v>
      </c>
    </row>
    <row r="69" spans="1:4" s="358" customFormat="1">
      <c r="A69" s="342" t="s">
        <v>2909</v>
      </c>
      <c r="B69" s="366" t="s">
        <v>2905</v>
      </c>
      <c r="C69" s="375"/>
      <c r="D69" s="342" t="s">
        <v>3493</v>
      </c>
    </row>
    <row r="70" spans="1:4" s="358" customFormat="1">
      <c r="A70" s="342" t="s">
        <v>2911</v>
      </c>
      <c r="B70" s="366" t="s">
        <v>2907</v>
      </c>
      <c r="C70" s="378"/>
      <c r="D70" s="342" t="s">
        <v>512</v>
      </c>
    </row>
    <row r="71" spans="1:4" s="358" customFormat="1">
      <c r="A71" s="342" t="s">
        <v>2910</v>
      </c>
      <c r="B71" s="366" t="s">
        <v>2906</v>
      </c>
      <c r="C71" s="377"/>
      <c r="D71" s="342" t="s">
        <v>3494</v>
      </c>
    </row>
    <row r="72" spans="1:4" s="358" customFormat="1">
      <c r="A72" s="342" t="s">
        <v>2908</v>
      </c>
      <c r="B72" s="366" t="s">
        <v>2925</v>
      </c>
      <c r="C72" s="376"/>
      <c r="D72" s="342" t="s">
        <v>3495</v>
      </c>
    </row>
    <row r="73" spans="1:4" s="358" customFormat="1">
      <c r="A73" s="342" t="s">
        <v>2888</v>
      </c>
      <c r="B73" s="367" t="s">
        <v>2898</v>
      </c>
      <c r="C73" s="369"/>
      <c r="D73" s="342" t="s">
        <v>294</v>
      </c>
    </row>
    <row r="74" spans="1:4" s="358" customFormat="1">
      <c r="A74" s="342" t="s">
        <v>2894</v>
      </c>
      <c r="B74" s="367" t="s">
        <v>2899</v>
      </c>
      <c r="C74" s="370"/>
      <c r="D74" s="342" t="s">
        <v>3496</v>
      </c>
    </row>
    <row r="75" spans="1:4" s="358" customFormat="1">
      <c r="A75" s="342" t="s">
        <v>2901</v>
      </c>
      <c r="B75" s="367" t="s">
        <v>2902</v>
      </c>
      <c r="C75" s="371"/>
      <c r="D75" s="342" t="s">
        <v>3497</v>
      </c>
    </row>
    <row r="76" spans="1:4" s="358" customFormat="1">
      <c r="A76" s="342" t="s">
        <v>2893</v>
      </c>
      <c r="B76" s="366" t="s">
        <v>2904</v>
      </c>
      <c r="C76" s="374"/>
      <c r="D76" s="342" t="s">
        <v>3498</v>
      </c>
    </row>
    <row r="77" spans="1:4" s="358" customFormat="1">
      <c r="A77" s="342" t="s">
        <v>2895</v>
      </c>
      <c r="B77" s="367" t="s">
        <v>2896</v>
      </c>
      <c r="C77" s="361"/>
      <c r="D77" s="358" t="s">
        <v>2950</v>
      </c>
    </row>
    <row r="78" spans="1:4" s="358" customFormat="1">
      <c r="A78" s="342"/>
      <c r="B78" s="367"/>
    </row>
    <row r="79" spans="1:4" s="358" customFormat="1">
      <c r="A79" s="332" t="s">
        <v>3402</v>
      </c>
      <c r="B79" s="364"/>
      <c r="C79" s="330"/>
      <c r="D79" s="330"/>
    </row>
    <row r="80" spans="1:4" s="358" customFormat="1">
      <c r="A80" s="363" t="s">
        <v>2883</v>
      </c>
      <c r="B80" s="365" t="s">
        <v>2884</v>
      </c>
      <c r="C80" s="363" t="s">
        <v>2885</v>
      </c>
      <c r="D80" s="363" t="s">
        <v>2886</v>
      </c>
    </row>
    <row r="81" spans="1:4" s="358" customFormat="1">
      <c r="A81" s="342" t="s">
        <v>2894</v>
      </c>
      <c r="B81" s="367" t="s">
        <v>2899</v>
      </c>
      <c r="C81" s="370"/>
      <c r="D81" s="358" t="s">
        <v>3329</v>
      </c>
    </row>
    <row r="82" spans="1:4" s="358" customFormat="1">
      <c r="A82" s="342" t="s">
        <v>2909</v>
      </c>
      <c r="B82" s="366" t="s">
        <v>2905</v>
      </c>
      <c r="C82" s="375"/>
      <c r="D82" s="358" t="s">
        <v>3330</v>
      </c>
    </row>
    <row r="83" spans="1:4" s="358" customFormat="1">
      <c r="A83" s="342" t="s">
        <v>2908</v>
      </c>
      <c r="B83" s="366" t="s">
        <v>2925</v>
      </c>
      <c r="C83" s="376"/>
      <c r="D83" s="358" t="s">
        <v>3331</v>
      </c>
    </row>
    <row r="84" spans="1:4" s="358" customFormat="1">
      <c r="A84" s="342" t="s">
        <v>2895</v>
      </c>
      <c r="B84" s="367" t="s">
        <v>2896</v>
      </c>
      <c r="C84" s="361"/>
      <c r="D84" s="358" t="s">
        <v>2950</v>
      </c>
    </row>
    <row r="85" spans="1:4" s="342" customFormat="1">
      <c r="B85" s="366"/>
    </row>
    <row r="86" spans="1:4" s="342" customFormat="1">
      <c r="A86" s="332" t="s">
        <v>3343</v>
      </c>
      <c r="B86" s="364"/>
      <c r="C86" s="330"/>
      <c r="D86" s="330"/>
    </row>
    <row r="87" spans="1:4" s="342" customFormat="1">
      <c r="A87" s="363" t="s">
        <v>2883</v>
      </c>
      <c r="B87" s="365" t="s">
        <v>2884</v>
      </c>
      <c r="C87" s="363" t="s">
        <v>2885</v>
      </c>
      <c r="D87" s="363" t="s">
        <v>2886</v>
      </c>
    </row>
    <row r="88" spans="1:4" s="342" customFormat="1">
      <c r="A88" s="342" t="s">
        <v>2909</v>
      </c>
      <c r="B88" s="366" t="s">
        <v>2905</v>
      </c>
      <c r="C88" s="375"/>
      <c r="D88" s="358" t="s">
        <v>3344</v>
      </c>
    </row>
    <row r="89" spans="1:4" s="342" customFormat="1">
      <c r="A89" s="342" t="s">
        <v>2901</v>
      </c>
      <c r="B89" s="367" t="s">
        <v>2902</v>
      </c>
      <c r="C89" s="371"/>
      <c r="D89" s="358" t="s">
        <v>3345</v>
      </c>
    </row>
    <row r="90" spans="1:4" s="342" customFormat="1">
      <c r="A90" s="342" t="s">
        <v>2895</v>
      </c>
      <c r="B90" s="367" t="s">
        <v>2896</v>
      </c>
      <c r="C90" s="361"/>
      <c r="D90" s="358" t="s">
        <v>2950</v>
      </c>
    </row>
    <row r="91" spans="1:4" s="342" customFormat="1">
      <c r="B91" s="367"/>
      <c r="C91" s="358"/>
      <c r="D91" s="358"/>
    </row>
    <row r="92" spans="1:4" s="342" customFormat="1">
      <c r="A92" s="332" t="s">
        <v>3403</v>
      </c>
      <c r="B92" s="364"/>
      <c r="C92" s="330"/>
      <c r="D92" s="330"/>
    </row>
    <row r="93" spans="1:4" s="342" customFormat="1">
      <c r="A93" s="363" t="s">
        <v>2883</v>
      </c>
      <c r="B93" s="365" t="s">
        <v>2884</v>
      </c>
      <c r="C93" s="363" t="s">
        <v>2885</v>
      </c>
      <c r="D93" s="363" t="s">
        <v>2886</v>
      </c>
    </row>
    <row r="94" spans="1:4" s="342" customFormat="1">
      <c r="A94" s="342" t="s">
        <v>2894</v>
      </c>
      <c r="B94" s="367" t="s">
        <v>2899</v>
      </c>
      <c r="C94" s="370"/>
      <c r="D94" s="358" t="s">
        <v>3404</v>
      </c>
    </row>
    <row r="95" spans="1:4" s="342" customFormat="1">
      <c r="A95" s="342" t="s">
        <v>2934</v>
      </c>
      <c r="B95" s="366" t="s">
        <v>2928</v>
      </c>
      <c r="C95" s="385"/>
      <c r="D95" s="358" t="s">
        <v>3405</v>
      </c>
    </row>
    <row r="96" spans="1:4" s="342" customFormat="1">
      <c r="A96" s="342" t="s">
        <v>2911</v>
      </c>
      <c r="B96" s="366" t="s">
        <v>2907</v>
      </c>
      <c r="C96" s="378"/>
      <c r="D96" s="358" t="s">
        <v>3406</v>
      </c>
    </row>
    <row r="97" spans="1:4" s="342" customFormat="1">
      <c r="A97" s="342" t="s">
        <v>2895</v>
      </c>
      <c r="B97" s="367" t="s">
        <v>2896</v>
      </c>
      <c r="C97" s="361"/>
      <c r="D97" s="358" t="s">
        <v>2950</v>
      </c>
    </row>
    <row r="98" spans="1:4" s="342" customFormat="1">
      <c r="B98" s="366"/>
    </row>
    <row r="99" spans="1:4" s="342" customFormat="1">
      <c r="A99" s="332" t="s">
        <v>2952</v>
      </c>
      <c r="B99" s="364"/>
      <c r="C99" s="330"/>
      <c r="D99" s="330"/>
    </row>
    <row r="100" spans="1:4" s="342" customFormat="1">
      <c r="A100" s="363" t="s">
        <v>2883</v>
      </c>
      <c r="B100" s="365" t="s">
        <v>2884</v>
      </c>
      <c r="C100" s="363" t="s">
        <v>2885</v>
      </c>
      <c r="D100" s="363" t="s">
        <v>2886</v>
      </c>
    </row>
    <row r="101" spans="1:4" s="342" customFormat="1">
      <c r="A101" s="342" t="s">
        <v>2895</v>
      </c>
      <c r="B101" s="367" t="s">
        <v>2896</v>
      </c>
      <c r="C101" s="361"/>
      <c r="D101" s="342" t="s">
        <v>2953</v>
      </c>
    </row>
    <row r="102" spans="1:4" s="342" customFormat="1">
      <c r="A102" s="342" t="s">
        <v>2909</v>
      </c>
      <c r="B102" s="366" t="s">
        <v>2905</v>
      </c>
      <c r="C102" s="375"/>
      <c r="D102" s="342" t="s">
        <v>2954</v>
      </c>
    </row>
    <row r="103" spans="1:4" s="342" customFormat="1">
      <c r="A103" s="342" t="s">
        <v>2911</v>
      </c>
      <c r="B103" s="366" t="s">
        <v>2907</v>
      </c>
      <c r="C103" s="378"/>
      <c r="D103" s="342" t="s">
        <v>3068</v>
      </c>
    </row>
    <row r="104" spans="1:4" s="342" customFormat="1">
      <c r="A104" s="342" t="s">
        <v>2910</v>
      </c>
      <c r="B104" s="366" t="s">
        <v>2906</v>
      </c>
      <c r="C104" s="377"/>
      <c r="D104" s="342" t="s">
        <v>2955</v>
      </c>
    </row>
    <row r="105" spans="1:4" s="342" customFormat="1">
      <c r="A105" s="342" t="s">
        <v>2908</v>
      </c>
      <c r="B105" s="366" t="s">
        <v>2925</v>
      </c>
      <c r="C105" s="376"/>
      <c r="D105" s="342" t="s">
        <v>2956</v>
      </c>
    </row>
    <row r="106" spans="1:4" s="342" customFormat="1">
      <c r="A106" s="342" t="s">
        <v>2888</v>
      </c>
      <c r="B106" s="367" t="s">
        <v>2898</v>
      </c>
      <c r="C106" s="369"/>
      <c r="D106" s="342" t="s">
        <v>2957</v>
      </c>
    </row>
    <row r="107" spans="1:4" s="342" customFormat="1">
      <c r="A107" s="342" t="s">
        <v>2894</v>
      </c>
      <c r="B107" s="367" t="s">
        <v>2899</v>
      </c>
      <c r="C107" s="370"/>
      <c r="D107" s="342" t="s">
        <v>2958</v>
      </c>
    </row>
    <row r="108" spans="1:4" s="342" customFormat="1">
      <c r="A108" s="342" t="s">
        <v>2901</v>
      </c>
      <c r="B108" s="367" t="s">
        <v>2902</v>
      </c>
      <c r="C108" s="371"/>
      <c r="D108" s="342" t="s">
        <v>2959</v>
      </c>
    </row>
    <row r="109" spans="1:4" s="342" customFormat="1">
      <c r="A109" s="342" t="s">
        <v>2893</v>
      </c>
      <c r="B109" s="366" t="s">
        <v>2904</v>
      </c>
      <c r="C109" s="374"/>
      <c r="D109" s="342" t="s">
        <v>2960</v>
      </c>
    </row>
    <row r="110" spans="1:4" s="342" customFormat="1">
      <c r="B110" s="366"/>
      <c r="C110" s="358"/>
    </row>
    <row r="111" spans="1:4" s="342" customFormat="1">
      <c r="A111" s="332" t="s">
        <v>2951</v>
      </c>
      <c r="B111" s="364"/>
      <c r="C111" s="330"/>
      <c r="D111" s="330"/>
    </row>
    <row r="112" spans="1:4" s="342" customFormat="1">
      <c r="A112" s="363" t="s">
        <v>2883</v>
      </c>
      <c r="B112" s="365" t="s">
        <v>2884</v>
      </c>
      <c r="C112" s="363" t="s">
        <v>2885</v>
      </c>
      <c r="D112" s="363" t="s">
        <v>2886</v>
      </c>
    </row>
    <row r="113" spans="1:5" s="342" customFormat="1">
      <c r="A113" s="342" t="s">
        <v>2901</v>
      </c>
      <c r="B113" s="367" t="s">
        <v>2902</v>
      </c>
      <c r="C113" s="371"/>
      <c r="D113" s="342" t="s">
        <v>3086</v>
      </c>
    </row>
    <row r="114" spans="1:5" s="342" customFormat="1">
      <c r="A114" s="342" t="s">
        <v>2908</v>
      </c>
      <c r="B114" s="366" t="s">
        <v>2925</v>
      </c>
      <c r="C114" s="376"/>
      <c r="D114" s="358" t="s">
        <v>3087</v>
      </c>
    </row>
    <row r="115" spans="1:5" s="342" customFormat="1">
      <c r="A115" s="342" t="s">
        <v>2894</v>
      </c>
      <c r="B115" s="367" t="s">
        <v>2899</v>
      </c>
      <c r="C115" s="370"/>
      <c r="D115" s="342" t="s">
        <v>3077</v>
      </c>
    </row>
    <row r="116" spans="1:5" s="342" customFormat="1">
      <c r="A116" s="342" t="s">
        <v>2909</v>
      </c>
      <c r="B116" s="366" t="s">
        <v>2905</v>
      </c>
      <c r="C116" s="375"/>
      <c r="D116" s="342" t="s">
        <v>3078</v>
      </c>
    </row>
    <row r="117" spans="1:5" s="342" customFormat="1">
      <c r="A117" s="342" t="s">
        <v>2895</v>
      </c>
      <c r="B117" s="367" t="s">
        <v>2896</v>
      </c>
      <c r="C117" s="361"/>
      <c r="D117" s="358" t="s">
        <v>2950</v>
      </c>
    </row>
    <row r="118" spans="1:5" s="342" customFormat="1">
      <c r="B118" s="366"/>
      <c r="C118" s="358"/>
    </row>
    <row r="119" spans="1:5">
      <c r="A119" s="332" t="s">
        <v>2887</v>
      </c>
      <c r="B119" s="364"/>
      <c r="C119" s="330"/>
      <c r="D119" s="330"/>
    </row>
    <row r="120" spans="1:5">
      <c r="A120" s="363" t="s">
        <v>2883</v>
      </c>
      <c r="B120" s="365" t="s">
        <v>2884</v>
      </c>
      <c r="C120" s="363" t="s">
        <v>2885</v>
      </c>
      <c r="D120" s="363" t="s">
        <v>2886</v>
      </c>
    </row>
    <row r="121" spans="1:5">
      <c r="A121" s="342" t="s">
        <v>2908</v>
      </c>
      <c r="B121" s="366" t="s">
        <v>2925</v>
      </c>
      <c r="C121" s="376"/>
      <c r="D121" t="s">
        <v>2364</v>
      </c>
    </row>
    <row r="122" spans="1:5">
      <c r="A122" t="s">
        <v>2888</v>
      </c>
      <c r="B122" s="367" t="s">
        <v>2898</v>
      </c>
      <c r="C122" s="369"/>
      <c r="D122" t="s">
        <v>2366</v>
      </c>
    </row>
    <row r="123" spans="1:5">
      <c r="A123" t="s">
        <v>2894</v>
      </c>
      <c r="B123" s="367" t="s">
        <v>2899</v>
      </c>
      <c r="C123" s="370"/>
      <c r="D123" t="s">
        <v>2365</v>
      </c>
    </row>
    <row r="124" spans="1:5">
      <c r="A124" t="s">
        <v>2893</v>
      </c>
      <c r="B124" s="366" t="s">
        <v>2904</v>
      </c>
      <c r="C124" s="372"/>
      <c r="D124" t="s">
        <v>2890</v>
      </c>
      <c r="E124" s="367"/>
    </row>
    <row r="125" spans="1:5">
      <c r="A125" s="342" t="s">
        <v>2909</v>
      </c>
      <c r="B125" s="366" t="s">
        <v>2905</v>
      </c>
      <c r="C125" s="375"/>
      <c r="D125" t="s">
        <v>2891</v>
      </c>
    </row>
    <row r="126" spans="1:5">
      <c r="A126" t="s">
        <v>2895</v>
      </c>
      <c r="B126" s="367" t="s">
        <v>2896</v>
      </c>
      <c r="C126" s="361"/>
      <c r="D126" t="s">
        <v>2367</v>
      </c>
    </row>
    <row r="127" spans="1:5">
      <c r="A127" t="s">
        <v>2901</v>
      </c>
      <c r="B127" s="367" t="s">
        <v>2902</v>
      </c>
      <c r="C127" s="371"/>
      <c r="D127" t="s">
        <v>2900</v>
      </c>
    </row>
    <row r="129" spans="1:8">
      <c r="A129" s="332" t="s">
        <v>2935</v>
      </c>
      <c r="B129" s="364"/>
      <c r="C129" s="330"/>
      <c r="D129" s="330"/>
    </row>
    <row r="130" spans="1:8">
      <c r="A130" s="363" t="s">
        <v>2883</v>
      </c>
      <c r="B130" s="365" t="s">
        <v>2884</v>
      </c>
      <c r="C130" s="363" t="s">
        <v>2885</v>
      </c>
      <c r="D130" s="363" t="s">
        <v>2886</v>
      </c>
    </row>
    <row r="131" spans="1:8">
      <c r="A131" s="342" t="s">
        <v>2894</v>
      </c>
      <c r="B131" s="367" t="s">
        <v>2899</v>
      </c>
      <c r="C131" s="370"/>
      <c r="D131" t="s">
        <v>161</v>
      </c>
    </row>
    <row r="132" spans="1:8">
      <c r="A132" s="342" t="s">
        <v>2882</v>
      </c>
      <c r="B132" s="368" t="s">
        <v>2889</v>
      </c>
      <c r="C132" s="362"/>
      <c r="D132" t="s">
        <v>2937</v>
      </c>
    </row>
    <row r="133" spans="1:8">
      <c r="A133" s="342" t="s">
        <v>2934</v>
      </c>
      <c r="B133" s="366" t="s">
        <v>2928</v>
      </c>
      <c r="C133" s="385"/>
      <c r="D133" t="s">
        <v>2944</v>
      </c>
    </row>
    <row r="134" spans="1:8">
      <c r="A134" s="342" t="s">
        <v>2901</v>
      </c>
      <c r="B134" s="367" t="s">
        <v>2902</v>
      </c>
      <c r="C134" s="371"/>
      <c r="D134" t="s">
        <v>2938</v>
      </c>
    </row>
    <row r="135" spans="1:8">
      <c r="A135" s="342" t="s">
        <v>2910</v>
      </c>
      <c r="B135" s="366" t="s">
        <v>2906</v>
      </c>
      <c r="C135" s="377"/>
      <c r="D135" t="s">
        <v>2939</v>
      </c>
    </row>
    <row r="136" spans="1:8">
      <c r="A136" s="342" t="s">
        <v>2909</v>
      </c>
      <c r="B136" s="366" t="s">
        <v>2905</v>
      </c>
      <c r="C136" s="375"/>
      <c r="D136" t="s">
        <v>2940</v>
      </c>
    </row>
    <row r="137" spans="1:8">
      <c r="A137" s="342" t="s">
        <v>2929</v>
      </c>
      <c r="B137" s="366" t="s">
        <v>2926</v>
      </c>
      <c r="C137" s="384"/>
      <c r="D137" t="s">
        <v>2941</v>
      </c>
    </row>
    <row r="138" spans="1:8">
      <c r="A138" s="342" t="s">
        <v>2895</v>
      </c>
      <c r="B138" s="367" t="s">
        <v>2896</v>
      </c>
      <c r="C138" s="361"/>
      <c r="D138" t="s">
        <v>2945</v>
      </c>
    </row>
    <row r="139" spans="1:8">
      <c r="A139" s="342" t="s">
        <v>2908</v>
      </c>
      <c r="B139" s="366" t="s">
        <v>2925</v>
      </c>
      <c r="C139" s="376"/>
      <c r="D139" t="s">
        <v>2593</v>
      </c>
    </row>
    <row r="140" spans="1:8">
      <c r="A140" s="342" t="s">
        <v>2911</v>
      </c>
      <c r="B140" s="366" t="s">
        <v>2907</v>
      </c>
      <c r="C140" s="378"/>
      <c r="D140" t="s">
        <v>2594</v>
      </c>
    </row>
    <row r="141" spans="1:8">
      <c r="A141" s="342" t="s">
        <v>2888</v>
      </c>
      <c r="B141" s="367" t="s">
        <v>2898</v>
      </c>
      <c r="C141" s="369"/>
      <c r="D141" t="s">
        <v>2936</v>
      </c>
    </row>
    <row r="143" spans="1:8">
      <c r="A143" s="332" t="s">
        <v>2961</v>
      </c>
      <c r="B143" s="364"/>
      <c r="C143" s="330"/>
      <c r="D143" s="330"/>
    </row>
    <row r="144" spans="1:8">
      <c r="A144" s="363" t="s">
        <v>2883</v>
      </c>
      <c r="B144" s="365" t="s">
        <v>2884</v>
      </c>
      <c r="C144" s="363" t="s">
        <v>2885</v>
      </c>
      <c r="D144" s="363" t="s">
        <v>2886</v>
      </c>
      <c r="F144" s="358"/>
      <c r="G144" s="358"/>
      <c r="H144" s="358"/>
    </row>
    <row r="145" spans="1:8">
      <c r="A145" s="342" t="s">
        <v>2901</v>
      </c>
      <c r="B145" s="367" t="s">
        <v>2902</v>
      </c>
      <c r="C145" s="371"/>
      <c r="D145" t="s">
        <v>2962</v>
      </c>
      <c r="F145" s="358"/>
      <c r="G145" s="386"/>
      <c r="H145" s="358"/>
    </row>
    <row r="146" spans="1:8">
      <c r="A146" s="342" t="s">
        <v>2888</v>
      </c>
      <c r="B146" s="367" t="s">
        <v>2898</v>
      </c>
      <c r="C146" s="369"/>
      <c r="D146" t="s">
        <v>3195</v>
      </c>
      <c r="F146" s="358"/>
      <c r="G146" s="386"/>
      <c r="H146" s="358"/>
    </row>
    <row r="147" spans="1:8">
      <c r="A147" s="342" t="s">
        <v>2908</v>
      </c>
      <c r="B147" s="366" t="s">
        <v>2925</v>
      </c>
      <c r="C147" s="376"/>
      <c r="D147" t="s">
        <v>2963</v>
      </c>
      <c r="F147" s="358"/>
      <c r="G147" s="379"/>
      <c r="H147" s="358"/>
    </row>
    <row r="148" spans="1:8">
      <c r="A148" s="342" t="s">
        <v>2909</v>
      </c>
      <c r="B148" s="366" t="s">
        <v>2905</v>
      </c>
      <c r="C148" s="375"/>
      <c r="D148" t="s">
        <v>2964</v>
      </c>
      <c r="F148" s="358"/>
      <c r="G148" s="379"/>
      <c r="H148" s="358"/>
    </row>
    <row r="149" spans="1:8">
      <c r="A149" s="342" t="s">
        <v>2894</v>
      </c>
      <c r="B149" s="367" t="s">
        <v>2899</v>
      </c>
      <c r="C149" s="370"/>
      <c r="D149" t="s">
        <v>2965</v>
      </c>
      <c r="F149" s="358"/>
      <c r="G149" s="386"/>
      <c r="H149" s="358"/>
    </row>
    <row r="150" spans="1:8">
      <c r="A150" s="342" t="s">
        <v>2895</v>
      </c>
      <c r="B150" s="367" t="s">
        <v>2896</v>
      </c>
      <c r="C150" s="361"/>
      <c r="D150" t="s">
        <v>149</v>
      </c>
      <c r="F150" s="358"/>
      <c r="G150" s="386"/>
      <c r="H150" s="358"/>
    </row>
    <row r="151" spans="1:8">
      <c r="F151" s="358"/>
      <c r="G151" s="358"/>
      <c r="H151" s="358"/>
    </row>
    <row r="152" spans="1:8">
      <c r="A152" s="332" t="s">
        <v>2966</v>
      </c>
      <c r="B152" s="364"/>
      <c r="C152" s="330"/>
      <c r="D152" s="330"/>
      <c r="F152" s="358"/>
      <c r="G152" s="358"/>
      <c r="H152" s="358"/>
    </row>
    <row r="153" spans="1:8">
      <c r="A153" s="363" t="s">
        <v>2883</v>
      </c>
      <c r="B153" s="365" t="s">
        <v>2884</v>
      </c>
      <c r="C153" s="363" t="s">
        <v>2885</v>
      </c>
      <c r="D153" s="363" t="s">
        <v>2886</v>
      </c>
    </row>
    <row r="154" spans="1:8">
      <c r="A154" s="342" t="s">
        <v>2895</v>
      </c>
      <c r="B154" s="367" t="s">
        <v>2896</v>
      </c>
      <c r="C154" s="361"/>
      <c r="D154" t="s">
        <v>132</v>
      </c>
    </row>
    <row r="155" spans="1:8">
      <c r="A155" s="342" t="s">
        <v>2901</v>
      </c>
      <c r="B155" s="367" t="s">
        <v>2902</v>
      </c>
      <c r="C155" s="371"/>
      <c r="D155" t="s">
        <v>131</v>
      </c>
    </row>
    <row r="156" spans="1:8">
      <c r="A156" s="342" t="s">
        <v>2908</v>
      </c>
      <c r="B156" s="366" t="s">
        <v>2925</v>
      </c>
      <c r="C156" s="376"/>
      <c r="D156" t="s">
        <v>130</v>
      </c>
    </row>
    <row r="157" spans="1:8">
      <c r="A157" s="342" t="s">
        <v>2909</v>
      </c>
      <c r="B157" s="366" t="s">
        <v>2905</v>
      </c>
      <c r="C157" s="375"/>
      <c r="D157" t="s">
        <v>128</v>
      </c>
    </row>
    <row r="158" spans="1:8">
      <c r="A158" s="342" t="s">
        <v>2894</v>
      </c>
      <c r="B158" s="367" t="s">
        <v>2899</v>
      </c>
      <c r="C158" s="370"/>
      <c r="D158" t="s">
        <v>127</v>
      </c>
    </row>
    <row r="160" spans="1:8">
      <c r="A160" s="332" t="s">
        <v>2967</v>
      </c>
      <c r="B160" s="364"/>
      <c r="C160" s="330"/>
      <c r="D160" s="330"/>
    </row>
    <row r="161" spans="1:4">
      <c r="A161" s="363" t="s">
        <v>2883</v>
      </c>
      <c r="B161" s="365" t="s">
        <v>2884</v>
      </c>
      <c r="C161" s="363" t="s">
        <v>2885</v>
      </c>
      <c r="D161" s="363" t="s">
        <v>2886</v>
      </c>
    </row>
    <row r="162" spans="1:4">
      <c r="A162" s="342" t="s">
        <v>2882</v>
      </c>
      <c r="B162" s="368" t="s">
        <v>2889</v>
      </c>
      <c r="C162" s="362"/>
      <c r="D162" t="s">
        <v>185</v>
      </c>
    </row>
    <row r="163" spans="1:4">
      <c r="A163" s="342" t="s">
        <v>2901</v>
      </c>
      <c r="B163" s="367" t="s">
        <v>2902</v>
      </c>
      <c r="C163" s="371"/>
      <c r="D163" t="s">
        <v>311</v>
      </c>
    </row>
    <row r="164" spans="1:4">
      <c r="A164" s="342" t="s">
        <v>2888</v>
      </c>
      <c r="B164" s="367" t="s">
        <v>2898</v>
      </c>
      <c r="C164" s="369"/>
      <c r="D164" t="s">
        <v>312</v>
      </c>
    </row>
    <row r="166" spans="1:4" s="342" customFormat="1">
      <c r="A166" s="332" t="s">
        <v>3014</v>
      </c>
      <c r="B166" s="364"/>
      <c r="C166" s="330"/>
      <c r="D166" s="330"/>
    </row>
    <row r="167" spans="1:4" s="342" customFormat="1">
      <c r="A167" s="363" t="s">
        <v>2883</v>
      </c>
      <c r="B167" s="365" t="s">
        <v>2884</v>
      </c>
      <c r="C167" s="363" t="s">
        <v>2885</v>
      </c>
      <c r="D167" s="363" t="s">
        <v>2886</v>
      </c>
    </row>
    <row r="168" spans="1:4" s="342" customFormat="1">
      <c r="A168" s="342" t="s">
        <v>2893</v>
      </c>
      <c r="B168" s="366" t="s">
        <v>2904</v>
      </c>
      <c r="C168" s="372"/>
      <c r="D168" s="342" t="s">
        <v>2829</v>
      </c>
    </row>
    <row r="169" spans="1:4" s="342" customFormat="1">
      <c r="A169" s="342" t="s">
        <v>2908</v>
      </c>
      <c r="B169" s="366" t="s">
        <v>2925</v>
      </c>
      <c r="C169" s="376"/>
      <c r="D169" s="342" t="s">
        <v>99</v>
      </c>
    </row>
    <row r="170" spans="1:4" s="342" customFormat="1">
      <c r="A170" s="342" t="s">
        <v>2894</v>
      </c>
      <c r="B170" s="367" t="s">
        <v>2899</v>
      </c>
      <c r="C170" s="370"/>
      <c r="D170" s="342" t="s">
        <v>93</v>
      </c>
    </row>
    <row r="171" spans="1:4" s="342" customFormat="1">
      <c r="A171" s="342" t="s">
        <v>2929</v>
      </c>
      <c r="B171" s="366" t="s">
        <v>2926</v>
      </c>
      <c r="C171" s="384"/>
      <c r="D171" s="342" t="s">
        <v>3015</v>
      </c>
    </row>
    <row r="172" spans="1:4" s="342" customFormat="1">
      <c r="A172" s="342" t="s">
        <v>2909</v>
      </c>
      <c r="B172" s="366" t="s">
        <v>2905</v>
      </c>
      <c r="C172" s="375"/>
      <c r="D172" s="342" t="s">
        <v>3016</v>
      </c>
    </row>
    <row r="173" spans="1:4" s="342" customFormat="1">
      <c r="A173" s="342" t="s">
        <v>2901</v>
      </c>
      <c r="B173" s="367" t="s">
        <v>2902</v>
      </c>
      <c r="C173" s="371"/>
      <c r="D173" s="342" t="s">
        <v>104</v>
      </c>
    </row>
    <row r="174" spans="1:4" s="342" customFormat="1">
      <c r="A174" s="342" t="s">
        <v>2910</v>
      </c>
      <c r="B174" s="366" t="s">
        <v>2906</v>
      </c>
      <c r="C174" s="377"/>
      <c r="D174" s="342" t="s">
        <v>103</v>
      </c>
    </row>
    <row r="175" spans="1:4" s="342" customFormat="1">
      <c r="A175" s="342" t="s">
        <v>2895</v>
      </c>
      <c r="B175" s="367" t="s">
        <v>2896</v>
      </c>
      <c r="C175" s="361"/>
      <c r="D175" s="342" t="s">
        <v>102</v>
      </c>
    </row>
    <row r="176" spans="1:4" s="342" customFormat="1">
      <c r="A176" s="342" t="s">
        <v>2888</v>
      </c>
      <c r="B176" s="367" t="s">
        <v>2898</v>
      </c>
      <c r="C176" s="369"/>
      <c r="D176" s="342" t="s">
        <v>101</v>
      </c>
    </row>
    <row r="177" spans="1:4" s="342" customFormat="1">
      <c r="B177" s="366"/>
    </row>
    <row r="178" spans="1:4" s="342" customFormat="1">
      <c r="A178" s="332" t="s">
        <v>3019</v>
      </c>
      <c r="B178" s="364"/>
      <c r="C178" s="330"/>
      <c r="D178" s="330"/>
    </row>
    <row r="179" spans="1:4" s="342" customFormat="1">
      <c r="A179" s="363" t="s">
        <v>2883</v>
      </c>
      <c r="B179" s="365" t="s">
        <v>2884</v>
      </c>
      <c r="C179" s="363" t="s">
        <v>2885</v>
      </c>
      <c r="D179" s="363" t="s">
        <v>2886</v>
      </c>
    </row>
    <row r="180" spans="1:4" s="342" customFormat="1">
      <c r="A180" s="342" t="s">
        <v>2893</v>
      </c>
      <c r="B180" s="366" t="s">
        <v>2904</v>
      </c>
      <c r="C180" s="372"/>
      <c r="D180" s="342" t="s">
        <v>2829</v>
      </c>
    </row>
    <row r="181" spans="1:4" s="342" customFormat="1">
      <c r="A181" s="342" t="s">
        <v>2911</v>
      </c>
      <c r="B181" s="366" t="s">
        <v>2907</v>
      </c>
      <c r="C181" s="378"/>
      <c r="D181" s="342" t="s">
        <v>2969</v>
      </c>
    </row>
    <row r="182" spans="1:4" s="342" customFormat="1">
      <c r="A182" s="342" t="s">
        <v>2901</v>
      </c>
      <c r="B182" s="367" t="s">
        <v>2902</v>
      </c>
      <c r="C182" s="371"/>
      <c r="D182" s="342" t="s">
        <v>98</v>
      </c>
    </row>
    <row r="183" spans="1:4" s="342" customFormat="1">
      <c r="A183" s="342" t="s">
        <v>2908</v>
      </c>
      <c r="B183" s="366" t="s">
        <v>2925</v>
      </c>
      <c r="C183" s="376"/>
      <c r="D183" s="342" t="s">
        <v>99</v>
      </c>
    </row>
    <row r="184" spans="1:4" s="342" customFormat="1">
      <c r="A184" s="342" t="s">
        <v>2894</v>
      </c>
      <c r="B184" s="367" t="s">
        <v>2899</v>
      </c>
      <c r="C184" s="370"/>
      <c r="D184" s="342" t="s">
        <v>93</v>
      </c>
    </row>
    <row r="185" spans="1:4" s="342" customFormat="1">
      <c r="A185" s="342" t="s">
        <v>2909</v>
      </c>
      <c r="B185" s="366" t="s">
        <v>2905</v>
      </c>
      <c r="C185" s="375"/>
      <c r="D185" s="342" t="s">
        <v>3017</v>
      </c>
    </row>
    <row r="186" spans="1:4" s="342" customFormat="1">
      <c r="A186" s="342" t="s">
        <v>2888</v>
      </c>
      <c r="B186" s="367" t="s">
        <v>2898</v>
      </c>
      <c r="C186" s="369"/>
      <c r="D186" s="342" t="s">
        <v>500</v>
      </c>
    </row>
    <row r="187" spans="1:4" s="342" customFormat="1">
      <c r="A187" s="342" t="s">
        <v>2978</v>
      </c>
      <c r="B187" s="367" t="s">
        <v>2980</v>
      </c>
      <c r="C187" s="387"/>
      <c r="D187" s="342" t="s">
        <v>2977</v>
      </c>
    </row>
    <row r="188" spans="1:4" s="342" customFormat="1">
      <c r="A188" s="342" t="s">
        <v>2979</v>
      </c>
      <c r="B188" s="367">
        <v>740000</v>
      </c>
      <c r="C188" s="388"/>
      <c r="D188" s="342" t="s">
        <v>2826</v>
      </c>
    </row>
    <row r="189" spans="1:4" s="342" customFormat="1">
      <c r="A189" s="342" t="s">
        <v>2895</v>
      </c>
      <c r="B189" s="367" t="s">
        <v>2896</v>
      </c>
      <c r="C189" s="361"/>
      <c r="D189" s="342" t="s">
        <v>3018</v>
      </c>
    </row>
    <row r="190" spans="1:4" s="342" customFormat="1">
      <c r="B190" s="366"/>
    </row>
    <row r="191" spans="1:4" s="342" customFormat="1">
      <c r="A191" s="332" t="s">
        <v>3020</v>
      </c>
      <c r="B191" s="364"/>
      <c r="C191" s="330"/>
      <c r="D191" s="330"/>
    </row>
    <row r="192" spans="1:4" s="342" customFormat="1">
      <c r="A192" s="363" t="s">
        <v>2883</v>
      </c>
      <c r="B192" s="365" t="s">
        <v>2884</v>
      </c>
      <c r="C192" s="363" t="s">
        <v>2885</v>
      </c>
      <c r="D192" s="363" t="s">
        <v>2886</v>
      </c>
    </row>
    <row r="193" spans="1:4" s="342" customFormat="1">
      <c r="A193" s="342" t="s">
        <v>2893</v>
      </c>
      <c r="B193" s="366" t="s">
        <v>2904</v>
      </c>
      <c r="C193" s="372"/>
      <c r="D193" s="342" t="s">
        <v>2829</v>
      </c>
    </row>
    <row r="194" spans="1:4" s="342" customFormat="1">
      <c r="A194" s="342" t="s">
        <v>2888</v>
      </c>
      <c r="B194" s="367" t="s">
        <v>2898</v>
      </c>
      <c r="C194" s="369"/>
      <c r="D194" s="342" t="s">
        <v>500</v>
      </c>
    </row>
    <row r="195" spans="1:4" s="342" customFormat="1">
      <c r="A195" s="342" t="s">
        <v>2911</v>
      </c>
      <c r="B195" s="366" t="s">
        <v>2907</v>
      </c>
      <c r="C195" s="378"/>
      <c r="D195" s="342" t="s">
        <v>2969</v>
      </c>
    </row>
    <row r="196" spans="1:4" s="342" customFormat="1">
      <c r="A196" s="342" t="s">
        <v>2901</v>
      </c>
      <c r="B196" s="367" t="s">
        <v>2902</v>
      </c>
      <c r="C196" s="371"/>
      <c r="D196" s="342" t="s">
        <v>98</v>
      </c>
    </row>
    <row r="197" spans="1:4" s="342" customFormat="1">
      <c r="A197" s="342" t="s">
        <v>2929</v>
      </c>
      <c r="B197" s="366" t="s">
        <v>2926</v>
      </c>
      <c r="C197" s="384"/>
      <c r="D197" s="342" t="s">
        <v>3013</v>
      </c>
    </row>
    <row r="198" spans="1:4" s="342" customFormat="1">
      <c r="A198" s="342" t="s">
        <v>2978</v>
      </c>
      <c r="B198" s="367" t="s">
        <v>2980</v>
      </c>
      <c r="C198" s="387"/>
      <c r="D198" s="342" t="s">
        <v>2977</v>
      </c>
    </row>
    <row r="199" spans="1:4" s="342" customFormat="1">
      <c r="A199" s="342" t="s">
        <v>2895</v>
      </c>
      <c r="B199" s="367" t="s">
        <v>2896</v>
      </c>
      <c r="C199" s="361"/>
      <c r="D199" s="342" t="s">
        <v>3018</v>
      </c>
    </row>
    <row r="200" spans="1:4" s="342" customFormat="1">
      <c r="A200" s="342" t="s">
        <v>2909</v>
      </c>
      <c r="B200" s="366" t="s">
        <v>2905</v>
      </c>
      <c r="C200" s="375"/>
      <c r="D200" s="342" t="s">
        <v>3017</v>
      </c>
    </row>
    <row r="201" spans="1:4" s="342" customFormat="1">
      <c r="A201" s="342" t="s">
        <v>2894</v>
      </c>
      <c r="B201" s="367" t="s">
        <v>2899</v>
      </c>
      <c r="C201" s="370"/>
      <c r="D201" s="342" t="s">
        <v>93</v>
      </c>
    </row>
    <row r="202" spans="1:4" s="342" customFormat="1">
      <c r="A202" s="342" t="s">
        <v>2908</v>
      </c>
      <c r="B202" s="366" t="s">
        <v>2925</v>
      </c>
      <c r="C202" s="376"/>
      <c r="D202" s="342" t="s">
        <v>99</v>
      </c>
    </row>
    <row r="203" spans="1:4" s="342" customFormat="1">
      <c r="B203" s="366"/>
    </row>
    <row r="204" spans="1:4">
      <c r="A204" s="332" t="s">
        <v>2994</v>
      </c>
      <c r="B204" s="364"/>
      <c r="C204" s="330"/>
      <c r="D204" s="330"/>
    </row>
    <row r="205" spans="1:4">
      <c r="A205" s="363" t="s">
        <v>2883</v>
      </c>
      <c r="B205" s="365" t="s">
        <v>2884</v>
      </c>
      <c r="C205" s="363" t="s">
        <v>2885</v>
      </c>
      <c r="D205" s="363" t="s">
        <v>2886</v>
      </c>
    </row>
    <row r="206" spans="1:4">
      <c r="A206" s="342" t="s">
        <v>2893</v>
      </c>
      <c r="B206" s="366" t="s">
        <v>2904</v>
      </c>
      <c r="C206" s="372"/>
      <c r="D206" s="342" t="s">
        <v>489</v>
      </c>
    </row>
    <row r="207" spans="1:4">
      <c r="A207" s="342" t="s">
        <v>2934</v>
      </c>
      <c r="B207" s="366" t="s">
        <v>2928</v>
      </c>
      <c r="C207" s="385"/>
      <c r="D207" t="s">
        <v>2968</v>
      </c>
    </row>
    <row r="208" spans="1:4" s="342" customFormat="1">
      <c r="A208" s="342" t="s">
        <v>2933</v>
      </c>
      <c r="B208" s="366" t="s">
        <v>2927</v>
      </c>
      <c r="C208" s="383"/>
      <c r="D208" s="342" t="s">
        <v>2828</v>
      </c>
    </row>
    <row r="209" spans="1:5">
      <c r="A209" s="342" t="s">
        <v>2901</v>
      </c>
      <c r="B209" s="367" t="s">
        <v>2902</v>
      </c>
      <c r="C209" s="371"/>
      <c r="D209" t="s">
        <v>98</v>
      </c>
    </row>
    <row r="210" spans="1:5">
      <c r="A210" s="342" t="s">
        <v>2908</v>
      </c>
      <c r="B210" s="366" t="s">
        <v>2925</v>
      </c>
      <c r="C210" s="376"/>
      <c r="D210" t="s">
        <v>2975</v>
      </c>
      <c r="E210" s="342"/>
    </row>
    <row r="211" spans="1:5">
      <c r="A211" s="342" t="s">
        <v>2929</v>
      </c>
      <c r="B211" s="366" t="s">
        <v>2926</v>
      </c>
      <c r="C211" s="384"/>
      <c r="D211" t="s">
        <v>2976</v>
      </c>
      <c r="E211" s="342"/>
    </row>
    <row r="212" spans="1:5">
      <c r="A212" s="342" t="s">
        <v>2882</v>
      </c>
      <c r="B212" s="368" t="s">
        <v>2889</v>
      </c>
      <c r="C212" s="362"/>
      <c r="D212" t="s">
        <v>95</v>
      </c>
      <c r="E212" s="342"/>
    </row>
    <row r="213" spans="1:5">
      <c r="A213" s="342" t="s">
        <v>2910</v>
      </c>
      <c r="B213" s="366" t="s">
        <v>2906</v>
      </c>
      <c r="C213" s="377"/>
      <c r="D213" t="s">
        <v>94</v>
      </c>
    </row>
    <row r="214" spans="1:5">
      <c r="A214" s="342" t="s">
        <v>2895</v>
      </c>
      <c r="B214" s="367" t="s">
        <v>2896</v>
      </c>
      <c r="C214" s="361"/>
      <c r="D214" t="s">
        <v>3031</v>
      </c>
    </row>
    <row r="215" spans="1:5">
      <c r="A215" s="342" t="s">
        <v>2894</v>
      </c>
      <c r="B215" s="367" t="s">
        <v>2899</v>
      </c>
      <c r="C215" s="370"/>
      <c r="D215" t="s">
        <v>93</v>
      </c>
    </row>
    <row r="216" spans="1:5">
      <c r="A216" s="358" t="s">
        <v>2918</v>
      </c>
      <c r="B216" s="379" t="s">
        <v>2917</v>
      </c>
      <c r="C216" s="380"/>
      <c r="D216" t="s">
        <v>497</v>
      </c>
    </row>
    <row r="217" spans="1:5">
      <c r="A217" s="342" t="s">
        <v>2888</v>
      </c>
      <c r="B217" s="367" t="s">
        <v>2898</v>
      </c>
      <c r="C217" s="369"/>
      <c r="D217" t="s">
        <v>500</v>
      </c>
    </row>
    <row r="218" spans="1:5" s="342" customFormat="1">
      <c r="A218" s="342" t="s">
        <v>2979</v>
      </c>
      <c r="B218" s="367">
        <v>740000</v>
      </c>
      <c r="C218" s="388"/>
      <c r="D218" s="342" t="s">
        <v>2826</v>
      </c>
    </row>
    <row r="219" spans="1:5" s="342" customFormat="1"/>
    <row r="220" spans="1:5">
      <c r="A220" s="332" t="s">
        <v>3182</v>
      </c>
      <c r="B220" s="364"/>
      <c r="C220" s="330"/>
      <c r="D220" s="330"/>
    </row>
    <row r="221" spans="1:5">
      <c r="A221" s="363" t="s">
        <v>2883</v>
      </c>
      <c r="B221" s="365" t="s">
        <v>2884</v>
      </c>
      <c r="C221" s="363" t="s">
        <v>2885</v>
      </c>
      <c r="D221" s="363" t="s">
        <v>2886</v>
      </c>
    </row>
    <row r="222" spans="1:5">
      <c r="A222" s="342" t="s">
        <v>2893</v>
      </c>
      <c r="B222" s="366" t="s">
        <v>2904</v>
      </c>
      <c r="C222" s="372"/>
      <c r="D222" s="342" t="s">
        <v>2829</v>
      </c>
    </row>
    <row r="223" spans="1:5">
      <c r="A223" s="342" t="s">
        <v>2908</v>
      </c>
      <c r="B223" s="366" t="s">
        <v>2925</v>
      </c>
      <c r="C223" s="376"/>
      <c r="D223" s="342" t="s">
        <v>99</v>
      </c>
    </row>
    <row r="224" spans="1:5" s="342" customFormat="1">
      <c r="A224" s="342" t="s">
        <v>2911</v>
      </c>
      <c r="B224" s="366" t="s">
        <v>2907</v>
      </c>
      <c r="C224" s="378"/>
      <c r="D224" s="342" t="s">
        <v>2969</v>
      </c>
    </row>
    <row r="225" spans="1:4">
      <c r="A225" s="342" t="s">
        <v>2933</v>
      </c>
      <c r="B225" s="366" t="s">
        <v>2927</v>
      </c>
      <c r="C225" s="383"/>
      <c r="D225" s="342" t="s">
        <v>2828</v>
      </c>
    </row>
    <row r="226" spans="1:4">
      <c r="A226" s="342" t="s">
        <v>2934</v>
      </c>
      <c r="B226" s="366" t="s">
        <v>2928</v>
      </c>
      <c r="C226" s="385"/>
      <c r="D226" s="342" t="s">
        <v>2968</v>
      </c>
    </row>
    <row r="227" spans="1:4">
      <c r="A227" s="342" t="s">
        <v>2901</v>
      </c>
      <c r="B227" s="367" t="s">
        <v>2902</v>
      </c>
      <c r="C227" s="371"/>
      <c r="D227" s="342" t="s">
        <v>98</v>
      </c>
    </row>
    <row r="228" spans="1:4">
      <c r="A228" s="342" t="s">
        <v>2910</v>
      </c>
      <c r="B228" s="366" t="s">
        <v>2906</v>
      </c>
      <c r="C228" s="377"/>
      <c r="D228" s="342" t="s">
        <v>3033</v>
      </c>
    </row>
    <row r="229" spans="1:4">
      <c r="A229" s="342" t="s">
        <v>2888</v>
      </c>
      <c r="B229" s="367" t="s">
        <v>2898</v>
      </c>
      <c r="C229" s="369"/>
      <c r="D229" s="342" t="s">
        <v>3032</v>
      </c>
    </row>
    <row r="230" spans="1:4">
      <c r="A230" s="342" t="s">
        <v>2894</v>
      </c>
      <c r="B230" s="367" t="s">
        <v>2899</v>
      </c>
      <c r="C230" s="370"/>
      <c r="D230" s="342" t="s">
        <v>93</v>
      </c>
    </row>
    <row r="231" spans="1:4">
      <c r="A231" s="342" t="s">
        <v>2895</v>
      </c>
      <c r="B231" s="367" t="s">
        <v>2896</v>
      </c>
      <c r="C231" s="361"/>
      <c r="D231" s="342" t="s">
        <v>3031</v>
      </c>
    </row>
    <row r="232" spans="1:4">
      <c r="A232" s="342" t="s">
        <v>2979</v>
      </c>
      <c r="B232" s="367">
        <v>740000</v>
      </c>
      <c r="C232" s="388"/>
      <c r="D232" s="342" t="s">
        <v>2826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3419</v>
      </c>
      <c r="C2" s="421" t="s">
        <v>3430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3" t="s">
        <v>536</v>
      </c>
      <c r="B2" s="454"/>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55" t="s">
        <v>540</v>
      </c>
      <c r="B6" s="91" t="s">
        <v>541</v>
      </c>
      <c r="C6" s="91" t="s">
        <v>542</v>
      </c>
      <c r="D6" s="91" t="s">
        <v>543</v>
      </c>
      <c r="E6" s="91" t="s">
        <v>544</v>
      </c>
      <c r="F6" s="91" t="s">
        <v>545</v>
      </c>
      <c r="G6" s="91" t="s">
        <v>546</v>
      </c>
      <c r="H6" s="92" t="s">
        <v>547</v>
      </c>
    </row>
    <row r="7" spans="1:8" ht="15.75" thickBot="1">
      <c r="A7" s="456"/>
      <c r="B7" s="457" t="s">
        <v>548</v>
      </c>
      <c r="C7" s="458"/>
      <c r="D7" s="458"/>
      <c r="E7" s="458"/>
      <c r="F7" s="458"/>
      <c r="G7" s="458"/>
      <c r="H7" s="459"/>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211</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211</v>
      </c>
      <c r="E42" s="104" t="s">
        <v>211</v>
      </c>
      <c r="F42" s="104" t="s">
        <v>211</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211</v>
      </c>
      <c r="D45" s="104" t="s">
        <v>211</v>
      </c>
      <c r="E45" s="104" t="s">
        <v>211</v>
      </c>
      <c r="F45" s="104" t="s">
        <v>211</v>
      </c>
      <c r="G45" s="104" t="s">
        <v>211</v>
      </c>
      <c r="H45" s="104" t="s">
        <v>211</v>
      </c>
    </row>
    <row r="46" spans="1:8">
      <c r="A46" s="106" t="s">
        <v>594</v>
      </c>
      <c r="B46" s="94" t="s">
        <v>593</v>
      </c>
      <c r="C46" s="104" t="s">
        <v>211</v>
      </c>
      <c r="D46" s="104" t="s">
        <v>211</v>
      </c>
      <c r="E46" s="104" t="s">
        <v>211</v>
      </c>
      <c r="F46" s="104" t="s">
        <v>211</v>
      </c>
      <c r="G46" s="104" t="s">
        <v>211</v>
      </c>
      <c r="H46" s="104" t="s">
        <v>211</v>
      </c>
    </row>
    <row r="47" spans="1:8">
      <c r="A47" s="106" t="s">
        <v>595</v>
      </c>
      <c r="B47" s="94" t="s">
        <v>593</v>
      </c>
      <c r="C47" s="104" t="s">
        <v>211</v>
      </c>
      <c r="D47" s="104" t="s">
        <v>211</v>
      </c>
      <c r="E47" s="104" t="s">
        <v>211</v>
      </c>
      <c r="F47" s="104" t="s">
        <v>211</v>
      </c>
      <c r="G47" s="104" t="s">
        <v>211</v>
      </c>
      <c r="H47" s="104" t="s">
        <v>211</v>
      </c>
    </row>
    <row r="48" spans="1:8" ht="15.75" thickBot="1">
      <c r="A48" s="106" t="s">
        <v>596</v>
      </c>
      <c r="B48" s="94" t="s">
        <v>593</v>
      </c>
      <c r="C48" s="104" t="s">
        <v>211</v>
      </c>
      <c r="D48" s="104" t="s">
        <v>211</v>
      </c>
      <c r="E48" s="104" t="s">
        <v>211</v>
      </c>
      <c r="F48" s="104" t="s">
        <v>211</v>
      </c>
      <c r="G48" s="104" t="s">
        <v>211</v>
      </c>
      <c r="H48" s="104" t="s">
        <v>211</v>
      </c>
    </row>
    <row r="49" spans="1:10">
      <c r="A49" s="105" t="s">
        <v>597</v>
      </c>
      <c r="B49" s="104" t="s">
        <v>211</v>
      </c>
      <c r="C49" s="104" t="s">
        <v>211</v>
      </c>
      <c r="D49" s="104" t="s">
        <v>211</v>
      </c>
      <c r="E49" s="104" t="s">
        <v>211</v>
      </c>
      <c r="F49" s="104" t="s">
        <v>211</v>
      </c>
      <c r="G49" s="104" t="s">
        <v>211</v>
      </c>
      <c r="H49" s="104" t="s">
        <v>211</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211</v>
      </c>
      <c r="D54" s="104" t="s">
        <v>211</v>
      </c>
      <c r="E54" s="104" t="s">
        <v>211</v>
      </c>
      <c r="F54" s="104" t="s">
        <v>211</v>
      </c>
      <c r="G54" s="104" t="s">
        <v>211</v>
      </c>
      <c r="H54" s="104" t="s">
        <v>211</v>
      </c>
    </row>
    <row r="55" spans="1:10">
      <c r="A55" s="110" t="s">
        <v>604</v>
      </c>
      <c r="B55" s="94" t="s">
        <v>554</v>
      </c>
      <c r="C55" s="104" t="s">
        <v>211</v>
      </c>
      <c r="D55" s="104" t="s">
        <v>211</v>
      </c>
      <c r="E55" s="104" t="s">
        <v>211</v>
      </c>
      <c r="F55" s="104" t="s">
        <v>211</v>
      </c>
      <c r="G55" s="104" t="s">
        <v>211</v>
      </c>
      <c r="H55" s="104" t="s">
        <v>211</v>
      </c>
    </row>
    <row r="56" spans="1:10">
      <c r="A56" s="111" t="s">
        <v>605</v>
      </c>
      <c r="B56" s="98" t="s">
        <v>554</v>
      </c>
      <c r="C56" s="104" t="s">
        <v>211</v>
      </c>
      <c r="D56" s="104" t="s">
        <v>211</v>
      </c>
      <c r="E56" s="104" t="s">
        <v>211</v>
      </c>
      <c r="F56" s="104" t="s">
        <v>211</v>
      </c>
      <c r="G56" s="104" t="s">
        <v>211</v>
      </c>
      <c r="H56" s="104" t="s">
        <v>211</v>
      </c>
    </row>
    <row r="57" spans="1:10" ht="15.75" thickBot="1">
      <c r="A57" s="112" t="s">
        <v>606</v>
      </c>
      <c r="B57" s="98" t="s">
        <v>554</v>
      </c>
      <c r="C57" s="104" t="s">
        <v>211</v>
      </c>
      <c r="D57" s="104" t="s">
        <v>211</v>
      </c>
      <c r="E57" s="104" t="s">
        <v>211</v>
      </c>
      <c r="F57" s="104" t="s">
        <v>211</v>
      </c>
      <c r="G57" s="104" t="s">
        <v>211</v>
      </c>
      <c r="H57" s="104" t="s">
        <v>211</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3" t="s">
        <v>608</v>
      </c>
      <c r="B63" s="454"/>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60" t="s">
        <v>540</v>
      </c>
      <c r="B66" s="463" t="s">
        <v>610</v>
      </c>
      <c r="C66" s="464"/>
      <c r="D66" s="463" t="s">
        <v>611</v>
      </c>
      <c r="E66" s="465"/>
      <c r="F66" s="466"/>
      <c r="G66" s="463" t="s">
        <v>612</v>
      </c>
      <c r="H66" s="467"/>
      <c r="I66" s="467"/>
      <c r="J66" s="464"/>
    </row>
    <row r="67" spans="1:10">
      <c r="A67" s="461"/>
      <c r="B67" s="468" t="s">
        <v>613</v>
      </c>
      <c r="C67" s="469"/>
      <c r="D67" s="472" t="s">
        <v>614</v>
      </c>
      <c r="E67" s="474" t="s">
        <v>542</v>
      </c>
      <c r="F67" s="476" t="s">
        <v>543</v>
      </c>
      <c r="G67" s="478" t="s">
        <v>615</v>
      </c>
      <c r="H67" s="472" t="s">
        <v>542</v>
      </c>
      <c r="I67" s="472" t="s">
        <v>543</v>
      </c>
      <c r="J67" s="120" t="s">
        <v>541</v>
      </c>
    </row>
    <row r="68" spans="1:10">
      <c r="A68" s="461"/>
      <c r="B68" s="470"/>
      <c r="C68" s="471"/>
      <c r="D68" s="473"/>
      <c r="E68" s="475"/>
      <c r="F68" s="477"/>
      <c r="G68" s="479"/>
      <c r="H68" s="473"/>
      <c r="I68" s="473"/>
      <c r="J68" s="121" t="s">
        <v>616</v>
      </c>
    </row>
    <row r="69" spans="1:10" ht="15.75" thickBot="1">
      <c r="A69" s="462"/>
      <c r="B69" s="122" t="s">
        <v>617</v>
      </c>
      <c r="C69" s="123" t="s">
        <v>618</v>
      </c>
      <c r="D69" s="123" t="s">
        <v>619</v>
      </c>
      <c r="E69" s="486" t="s">
        <v>620</v>
      </c>
      <c r="F69" s="487"/>
      <c r="G69" s="486" t="s">
        <v>548</v>
      </c>
      <c r="H69" s="484"/>
      <c r="I69" s="484"/>
      <c r="J69" s="485"/>
    </row>
    <row r="70" spans="1:10" ht="15.75" thickTop="1">
      <c r="A70" s="124" t="s">
        <v>621</v>
      </c>
      <c r="B70" s="125">
        <v>90755923.471859097</v>
      </c>
      <c r="C70" s="125" t="s">
        <v>622</v>
      </c>
      <c r="D70" s="126" t="s">
        <v>211</v>
      </c>
      <c r="E70" s="126" t="s">
        <v>211</v>
      </c>
      <c r="F70" s="126" t="s">
        <v>211</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211</v>
      </c>
      <c r="H76" s="125">
        <v>183.80471617144954</v>
      </c>
      <c r="I76" s="125">
        <v>7.4354533785633103</v>
      </c>
      <c r="J76" s="125" t="s">
        <v>554</v>
      </c>
    </row>
    <row r="77" spans="1:10">
      <c r="A77" s="128" t="s">
        <v>630</v>
      </c>
      <c r="B77" s="125">
        <v>29762022.260808125</v>
      </c>
      <c r="C77" s="125" t="s">
        <v>622</v>
      </c>
      <c r="D77" s="126" t="s">
        <v>211</v>
      </c>
      <c r="E77" s="126" t="s">
        <v>211</v>
      </c>
      <c r="F77" s="126" t="s">
        <v>211</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211</v>
      </c>
      <c r="E84" s="126" t="s">
        <v>211</v>
      </c>
      <c r="F84" s="126" t="s">
        <v>211</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211</v>
      </c>
      <c r="E91" s="126" t="s">
        <v>211</v>
      </c>
      <c r="F91" s="126" t="s">
        <v>211</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98</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211</v>
      </c>
      <c r="E98" s="126" t="s">
        <v>211</v>
      </c>
      <c r="F98" s="126" t="s">
        <v>211</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98</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211</v>
      </c>
      <c r="E105" s="126" t="s">
        <v>211</v>
      </c>
      <c r="F105" s="126" t="s">
        <v>211</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98</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211</v>
      </c>
      <c r="E112" s="126" t="s">
        <v>211</v>
      </c>
      <c r="F112" s="126" t="s">
        <v>211</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211</v>
      </c>
      <c r="E119" s="126" t="s">
        <v>211</v>
      </c>
      <c r="F119" s="126" t="s">
        <v>211</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211</v>
      </c>
      <c r="E126" s="126" t="s">
        <v>211</v>
      </c>
      <c r="F126" s="126" t="s">
        <v>211</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98</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211</v>
      </c>
      <c r="E133" s="126" t="s">
        <v>211</v>
      </c>
      <c r="F133" s="126" t="s">
        <v>211</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98</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211</v>
      </c>
      <c r="E140" s="126" t="s">
        <v>211</v>
      </c>
      <c r="F140" s="126" t="s">
        <v>211</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98</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211</v>
      </c>
      <c r="E147" s="126" t="s">
        <v>211</v>
      </c>
      <c r="F147" s="126" t="s">
        <v>211</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211</v>
      </c>
      <c r="E154" s="126" t="s">
        <v>211</v>
      </c>
      <c r="F154" s="126" t="s">
        <v>211</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211</v>
      </c>
      <c r="E161" s="126" t="s">
        <v>211</v>
      </c>
      <c r="F161" s="126" t="s">
        <v>211</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211</v>
      </c>
      <c r="E168" s="126" t="s">
        <v>211</v>
      </c>
      <c r="F168" s="126" t="s">
        <v>211</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211</v>
      </c>
      <c r="E175" s="126" t="s">
        <v>211</v>
      </c>
      <c r="F175" s="126" t="s">
        <v>211</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211</v>
      </c>
      <c r="E182" s="126" t="s">
        <v>211</v>
      </c>
      <c r="F182" s="126" t="s">
        <v>211</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211</v>
      </c>
      <c r="E189" s="126" t="s">
        <v>211</v>
      </c>
      <c r="F189" s="126" t="s">
        <v>211</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211</v>
      </c>
      <c r="E196" s="126" t="s">
        <v>211</v>
      </c>
      <c r="F196" s="126" t="s">
        <v>211</v>
      </c>
      <c r="G196" s="125">
        <v>652458.47157614492</v>
      </c>
      <c r="H196" s="125">
        <v>59.754144621617762</v>
      </c>
      <c r="I196" s="125">
        <v>8.3285792939198995</v>
      </c>
      <c r="J196" s="125" t="s">
        <v>554</v>
      </c>
    </row>
    <row r="197" spans="1:10">
      <c r="A197" s="131" t="s">
        <v>651</v>
      </c>
      <c r="B197" s="125">
        <v>12230865.563689711</v>
      </c>
      <c r="C197" s="125" t="s">
        <v>622</v>
      </c>
      <c r="D197" s="126" t="s">
        <v>211</v>
      </c>
      <c r="E197" s="126" t="s">
        <v>211</v>
      </c>
      <c r="F197" s="126" t="s">
        <v>211</v>
      </c>
      <c r="G197" s="125">
        <v>652458.47157614492</v>
      </c>
      <c r="H197" s="125">
        <v>59.754144621617762</v>
      </c>
      <c r="I197" s="125">
        <v>8.3285792939198995</v>
      </c>
      <c r="J197" s="125" t="s">
        <v>554</v>
      </c>
    </row>
    <row r="198" spans="1:10">
      <c r="A198" s="132" t="s">
        <v>652</v>
      </c>
      <c r="B198" s="125">
        <v>12230865.563689711</v>
      </c>
      <c r="C198" s="125" t="s">
        <v>622</v>
      </c>
      <c r="D198" s="126" t="s">
        <v>211</v>
      </c>
      <c r="E198" s="126" t="s">
        <v>211</v>
      </c>
      <c r="F198" s="126" t="s">
        <v>211</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98</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211</v>
      </c>
      <c r="E205" s="126" t="s">
        <v>211</v>
      </c>
      <c r="F205" s="126" t="s">
        <v>211</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211</v>
      </c>
      <c r="E211" s="126" t="s">
        <v>211</v>
      </c>
      <c r="F211" s="126" t="s">
        <v>211</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98</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211</v>
      </c>
      <c r="E215" s="126" t="s">
        <v>211</v>
      </c>
      <c r="F215" s="126" t="s">
        <v>211</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211</v>
      </c>
      <c r="E219" s="126" t="s">
        <v>211</v>
      </c>
      <c r="F219" s="126" t="s">
        <v>211</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211</v>
      </c>
      <c r="E222" s="126" t="s">
        <v>211</v>
      </c>
      <c r="F222" s="126" t="s">
        <v>211</v>
      </c>
      <c r="G222" s="125" t="s">
        <v>644</v>
      </c>
      <c r="H222" s="125" t="s">
        <v>644</v>
      </c>
      <c r="I222" s="125" t="s">
        <v>644</v>
      </c>
    </row>
    <row r="223" spans="1:9">
      <c r="A223" s="144" t="s">
        <v>664</v>
      </c>
      <c r="B223" s="125">
        <v>9806787.4063548855</v>
      </c>
      <c r="C223" s="125" t="s">
        <v>622</v>
      </c>
      <c r="D223" s="126" t="s">
        <v>211</v>
      </c>
      <c r="E223" s="126" t="s">
        <v>211</v>
      </c>
      <c r="F223" s="126" t="s">
        <v>211</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211</v>
      </c>
      <c r="E227" s="126" t="s">
        <v>211</v>
      </c>
      <c r="F227" s="126" t="s">
        <v>211</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211</v>
      </c>
      <c r="E231" s="126" t="s">
        <v>211</v>
      </c>
      <c r="F231" s="126" t="s">
        <v>211</v>
      </c>
      <c r="G231" s="125" t="s">
        <v>556</v>
      </c>
      <c r="H231" s="125" t="s">
        <v>556</v>
      </c>
      <c r="I231" s="125" t="s">
        <v>556</v>
      </c>
    </row>
    <row r="232" spans="1:9">
      <c r="A232" s="140" t="s">
        <v>93</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211</v>
      </c>
      <c r="E233" s="126" t="s">
        <v>211</v>
      </c>
      <c r="F233" s="126" t="s">
        <v>211</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211</v>
      </c>
      <c r="E237" s="126" t="s">
        <v>211</v>
      </c>
      <c r="F237" s="126" t="s">
        <v>211</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211</v>
      </c>
      <c r="E241" s="126" t="s">
        <v>211</v>
      </c>
      <c r="F241" s="126" t="s">
        <v>211</v>
      </c>
      <c r="G241" s="125" t="s">
        <v>586</v>
      </c>
      <c r="H241" s="125" t="s">
        <v>586</v>
      </c>
      <c r="I241" s="125" t="s">
        <v>586</v>
      </c>
    </row>
    <row r="242" spans="1:9">
      <c r="A242" s="144" t="s">
        <v>667</v>
      </c>
      <c r="B242" s="125">
        <v>5835715.7750690123</v>
      </c>
      <c r="C242" s="125" t="s">
        <v>622</v>
      </c>
      <c r="D242" s="126" t="s">
        <v>211</v>
      </c>
      <c r="E242" s="126" t="s">
        <v>211</v>
      </c>
      <c r="F242" s="126" t="s">
        <v>211</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211</v>
      </c>
      <c r="E246" s="126" t="s">
        <v>211</v>
      </c>
      <c r="F246" s="126" t="s">
        <v>211</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211</v>
      </c>
      <c r="E250" s="126" t="s">
        <v>211</v>
      </c>
      <c r="F250" s="126" t="s">
        <v>211</v>
      </c>
      <c r="G250" s="125" t="s">
        <v>586</v>
      </c>
      <c r="H250" s="125" t="s">
        <v>586</v>
      </c>
      <c r="I250" s="125" t="s">
        <v>586</v>
      </c>
    </row>
    <row r="251" spans="1:9">
      <c r="A251" s="144" t="s">
        <v>669</v>
      </c>
      <c r="B251" s="125">
        <v>23974.554614807723</v>
      </c>
      <c r="C251" s="125" t="s">
        <v>622</v>
      </c>
      <c r="D251" s="126" t="s">
        <v>211</v>
      </c>
      <c r="E251" s="126" t="s">
        <v>211</v>
      </c>
      <c r="F251" s="126" t="s">
        <v>211</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211</v>
      </c>
      <c r="E255" s="126" t="s">
        <v>211</v>
      </c>
      <c r="F255" s="126" t="s">
        <v>211</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211</v>
      </c>
      <c r="E258" s="126" t="s">
        <v>211</v>
      </c>
      <c r="F258" s="126" t="s">
        <v>211</v>
      </c>
      <c r="G258" s="125" t="s">
        <v>586</v>
      </c>
      <c r="H258" s="125" t="s">
        <v>586</v>
      </c>
      <c r="I258" s="125" t="s">
        <v>586</v>
      </c>
    </row>
    <row r="259" spans="1:9">
      <c r="A259" s="144" t="s">
        <v>670</v>
      </c>
      <c r="B259" s="125" t="s">
        <v>556</v>
      </c>
      <c r="C259" s="125" t="s">
        <v>622</v>
      </c>
      <c r="D259" s="126" t="s">
        <v>211</v>
      </c>
      <c r="E259" s="126" t="s">
        <v>211</v>
      </c>
      <c r="F259" s="126" t="s">
        <v>211</v>
      </c>
      <c r="G259" s="125" t="s">
        <v>556</v>
      </c>
      <c r="H259" s="125" t="s">
        <v>556</v>
      </c>
      <c r="I259" s="125" t="s">
        <v>556</v>
      </c>
    </row>
    <row r="260" spans="1:9">
      <c r="A260" s="132" t="s">
        <v>671</v>
      </c>
      <c r="B260" s="125" t="s">
        <v>556</v>
      </c>
      <c r="C260" s="125" t="s">
        <v>622</v>
      </c>
      <c r="D260" s="126" t="s">
        <v>211</v>
      </c>
      <c r="E260" s="126" t="s">
        <v>211</v>
      </c>
      <c r="F260" s="126" t="s">
        <v>211</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211</v>
      </c>
      <c r="E264" s="126" t="s">
        <v>211</v>
      </c>
      <c r="F264" s="126" t="s">
        <v>211</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98</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211</v>
      </c>
      <c r="E267" s="126" t="s">
        <v>211</v>
      </c>
      <c r="F267" s="126" t="s">
        <v>211</v>
      </c>
      <c r="G267" s="125" t="s">
        <v>556</v>
      </c>
      <c r="H267" s="125" t="s">
        <v>556</v>
      </c>
      <c r="I267" s="125" t="s">
        <v>556</v>
      </c>
    </row>
    <row r="268" spans="1:9">
      <c r="A268" s="142" t="s">
        <v>568</v>
      </c>
      <c r="B268" s="125">
        <v>649778.69681183586</v>
      </c>
      <c r="C268" s="125" t="s">
        <v>622</v>
      </c>
      <c r="D268" s="126" t="s">
        <v>211</v>
      </c>
      <c r="E268" s="126" t="s">
        <v>211</v>
      </c>
      <c r="F268" s="126" t="s">
        <v>211</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211</v>
      </c>
      <c r="E273" s="126" t="s">
        <v>211</v>
      </c>
      <c r="F273" s="126" t="s">
        <v>211</v>
      </c>
      <c r="G273" s="125" t="s">
        <v>556</v>
      </c>
      <c r="H273" s="125" t="s">
        <v>554</v>
      </c>
      <c r="I273" s="125" t="s">
        <v>554</v>
      </c>
    </row>
    <row r="274" spans="1:10">
      <c r="A274" s="142" t="s">
        <v>677</v>
      </c>
      <c r="B274" s="125">
        <v>547318.92449851346</v>
      </c>
      <c r="C274" s="125" t="s">
        <v>622</v>
      </c>
      <c r="D274" s="126" t="s">
        <v>211</v>
      </c>
      <c r="E274" s="126" t="s">
        <v>211</v>
      </c>
      <c r="F274" s="126" t="s">
        <v>211</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211</v>
      </c>
      <c r="E278" s="126" t="s">
        <v>211</v>
      </c>
      <c r="F278" s="126" t="s">
        <v>211</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211</v>
      </c>
      <c r="E281" s="126" t="s">
        <v>211</v>
      </c>
      <c r="F281" s="126" t="s">
        <v>211</v>
      </c>
      <c r="G281" s="125" t="s">
        <v>586</v>
      </c>
      <c r="H281" s="125" t="s">
        <v>554</v>
      </c>
      <c r="I281" s="125" t="s">
        <v>554</v>
      </c>
      <c r="J281" s="125" t="s">
        <v>554</v>
      </c>
    </row>
    <row r="282" spans="1:10">
      <c r="A282" s="142" t="s">
        <v>682</v>
      </c>
      <c r="B282" s="125">
        <v>644611.42667525948</v>
      </c>
      <c r="C282" s="125" t="s">
        <v>622</v>
      </c>
      <c r="D282" s="126" t="s">
        <v>211</v>
      </c>
      <c r="E282" s="126" t="s">
        <v>211</v>
      </c>
      <c r="F282" s="126" t="s">
        <v>211</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211</v>
      </c>
      <c r="E288" s="126" t="s">
        <v>211</v>
      </c>
      <c r="F288" s="126" t="s">
        <v>211</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211</v>
      </c>
      <c r="E294" s="126" t="s">
        <v>211</v>
      </c>
      <c r="F294" s="126" t="s">
        <v>211</v>
      </c>
      <c r="G294" s="125" t="s">
        <v>644</v>
      </c>
      <c r="H294" s="125">
        <v>14.737803804471721</v>
      </c>
      <c r="I294" s="125">
        <v>4.7773099929134597</v>
      </c>
      <c r="J294" s="125" t="s">
        <v>554</v>
      </c>
    </row>
    <row r="295" spans="1:10">
      <c r="A295" s="131" t="s">
        <v>687</v>
      </c>
      <c r="B295" s="125" t="s">
        <v>644</v>
      </c>
      <c r="C295" s="125" t="s">
        <v>622</v>
      </c>
      <c r="D295" s="126" t="s">
        <v>211</v>
      </c>
      <c r="E295" s="126" t="s">
        <v>211</v>
      </c>
      <c r="F295" s="126" t="s">
        <v>211</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98</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211</v>
      </c>
      <c r="E301" s="126" t="s">
        <v>211</v>
      </c>
      <c r="F301" s="126" t="s">
        <v>211</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211</v>
      </c>
      <c r="E308" s="126" t="s">
        <v>211</v>
      </c>
      <c r="F308" s="126" t="s">
        <v>211</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211</v>
      </c>
      <c r="E315" s="126" t="s">
        <v>211</v>
      </c>
      <c r="F315" s="126" t="s">
        <v>211</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98</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211</v>
      </c>
      <c r="E322" s="126" t="s">
        <v>211</v>
      </c>
      <c r="F322" s="126" t="s">
        <v>211</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211</v>
      </c>
      <c r="E329" s="126" t="s">
        <v>211</v>
      </c>
      <c r="F329" s="126" t="s">
        <v>211</v>
      </c>
      <c r="G329" s="125">
        <v>357834.15475600655</v>
      </c>
      <c r="H329" s="125">
        <v>162.22672229540805</v>
      </c>
      <c r="I329" s="125">
        <v>2.9384503414682399</v>
      </c>
      <c r="J329" s="125" t="s">
        <v>554</v>
      </c>
    </row>
    <row r="330" spans="1:10">
      <c r="A330" s="132" t="s">
        <v>693</v>
      </c>
      <c r="B330" s="125">
        <v>7124869.054540881</v>
      </c>
      <c r="C330" s="125" t="s">
        <v>622</v>
      </c>
      <c r="D330" s="126" t="s">
        <v>211</v>
      </c>
      <c r="E330" s="126" t="s">
        <v>211</v>
      </c>
      <c r="F330" s="126" t="s">
        <v>211</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98</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211</v>
      </c>
      <c r="E337" s="126" t="s">
        <v>211</v>
      </c>
      <c r="F337" s="126" t="s">
        <v>211</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211</v>
      </c>
      <c r="E344" s="126" t="s">
        <v>211</v>
      </c>
      <c r="F344" s="126" t="s">
        <v>211</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211</v>
      </c>
      <c r="E351" s="126" t="s">
        <v>211</v>
      </c>
      <c r="F351" s="126" t="s">
        <v>211</v>
      </c>
      <c r="G351" s="125" t="s">
        <v>644</v>
      </c>
      <c r="H351" s="125" t="s">
        <v>640</v>
      </c>
      <c r="I351" s="125" t="s">
        <v>640</v>
      </c>
      <c r="J351" s="126" t="s">
        <v>211</v>
      </c>
    </row>
    <row r="352" spans="1:10">
      <c r="A352" s="127" t="s">
        <v>659</v>
      </c>
      <c r="B352" s="133" t="s">
        <v>556</v>
      </c>
      <c r="C352" s="125" t="s">
        <v>622</v>
      </c>
      <c r="D352" s="125" t="s">
        <v>556</v>
      </c>
      <c r="E352" s="125" t="s">
        <v>556</v>
      </c>
      <c r="F352" s="125" t="s">
        <v>556</v>
      </c>
      <c r="G352" s="133" t="s">
        <v>556</v>
      </c>
      <c r="H352" s="133" t="s">
        <v>556</v>
      </c>
      <c r="I352" s="133" t="s">
        <v>556</v>
      </c>
      <c r="J352" s="126" t="s">
        <v>211</v>
      </c>
    </row>
    <row r="353" spans="1:10">
      <c r="A353" s="127" t="s">
        <v>660</v>
      </c>
      <c r="B353" s="133" t="s">
        <v>556</v>
      </c>
      <c r="C353" s="125" t="s">
        <v>622</v>
      </c>
      <c r="D353" s="125" t="s">
        <v>556</v>
      </c>
      <c r="E353" s="125" t="s">
        <v>556</v>
      </c>
      <c r="F353" s="125" t="s">
        <v>556</v>
      </c>
      <c r="G353" s="133" t="s">
        <v>556</v>
      </c>
      <c r="H353" s="133" t="s">
        <v>556</v>
      </c>
      <c r="I353" s="133" t="s">
        <v>556</v>
      </c>
      <c r="J353" s="126" t="s">
        <v>211</v>
      </c>
    </row>
    <row r="354" spans="1:10">
      <c r="A354" s="127" t="s">
        <v>661</v>
      </c>
      <c r="B354" s="133" t="s">
        <v>556</v>
      </c>
      <c r="C354" s="125" t="s">
        <v>622</v>
      </c>
      <c r="D354" s="125" t="s">
        <v>556</v>
      </c>
      <c r="E354" s="125" t="s">
        <v>556</v>
      </c>
      <c r="F354" s="125" t="s">
        <v>556</v>
      </c>
      <c r="G354" s="133" t="s">
        <v>556</v>
      </c>
      <c r="H354" s="133" t="s">
        <v>556</v>
      </c>
      <c r="I354" s="133" t="s">
        <v>556</v>
      </c>
      <c r="J354" s="126" t="s">
        <v>211</v>
      </c>
    </row>
    <row r="355" spans="1:10">
      <c r="A355" s="127" t="s">
        <v>662</v>
      </c>
      <c r="B355" s="125" t="s">
        <v>556</v>
      </c>
      <c r="C355" s="125" t="s">
        <v>622</v>
      </c>
      <c r="D355" s="126" t="s">
        <v>211</v>
      </c>
      <c r="E355" s="126" t="s">
        <v>211</v>
      </c>
      <c r="F355" s="126" t="s">
        <v>211</v>
      </c>
      <c r="G355" s="125" t="s">
        <v>556</v>
      </c>
      <c r="H355" s="125" t="s">
        <v>554</v>
      </c>
      <c r="I355" s="125" t="s">
        <v>554</v>
      </c>
      <c r="J355" s="126" t="s">
        <v>211</v>
      </c>
    </row>
    <row r="356" spans="1:10">
      <c r="A356" s="127" t="s">
        <v>625</v>
      </c>
      <c r="B356" s="133" t="s">
        <v>556</v>
      </c>
      <c r="C356" s="125" t="s">
        <v>622</v>
      </c>
      <c r="D356" s="125" t="s">
        <v>556</v>
      </c>
      <c r="E356" s="125" t="s">
        <v>556</v>
      </c>
      <c r="F356" s="125" t="s">
        <v>556</v>
      </c>
      <c r="G356" s="133" t="s">
        <v>556</v>
      </c>
      <c r="H356" s="133" t="s">
        <v>556</v>
      </c>
      <c r="I356" s="133" t="s">
        <v>556</v>
      </c>
      <c r="J356" s="126" t="s">
        <v>211</v>
      </c>
    </row>
    <row r="357" spans="1:10">
      <c r="A357" s="127" t="s">
        <v>629</v>
      </c>
      <c r="B357" s="133" t="s">
        <v>556</v>
      </c>
      <c r="C357" s="125" t="s">
        <v>622</v>
      </c>
      <c r="D357" s="125" t="s">
        <v>556</v>
      </c>
      <c r="E357" s="125" t="s">
        <v>556</v>
      </c>
      <c r="F357" s="125" t="s">
        <v>556</v>
      </c>
      <c r="G357" s="133" t="s">
        <v>556</v>
      </c>
      <c r="H357" s="133" t="s">
        <v>556</v>
      </c>
      <c r="I357" s="133" t="s">
        <v>556</v>
      </c>
      <c r="J357" s="126" t="s">
        <v>211</v>
      </c>
    </row>
    <row r="358" spans="1:10">
      <c r="A358" s="127" t="s">
        <v>663</v>
      </c>
      <c r="B358" s="125" t="s">
        <v>586</v>
      </c>
      <c r="C358" s="125" t="s">
        <v>554</v>
      </c>
      <c r="D358" s="126" t="s">
        <v>211</v>
      </c>
      <c r="E358" s="126" t="s">
        <v>211</v>
      </c>
      <c r="F358" s="126" t="s">
        <v>211</v>
      </c>
      <c r="G358" s="125" t="s">
        <v>586</v>
      </c>
      <c r="H358" s="125" t="s">
        <v>554</v>
      </c>
      <c r="I358" s="125" t="s">
        <v>554</v>
      </c>
      <c r="J358" s="126" t="s">
        <v>211</v>
      </c>
    </row>
    <row r="359" spans="1:10">
      <c r="A359" s="135" t="s">
        <v>696</v>
      </c>
      <c r="B359" s="125" t="s">
        <v>644</v>
      </c>
      <c r="C359" s="125" t="s">
        <v>622</v>
      </c>
      <c r="D359" s="126" t="s">
        <v>211</v>
      </c>
      <c r="E359" s="126" t="s">
        <v>211</v>
      </c>
      <c r="F359" s="126" t="s">
        <v>211</v>
      </c>
      <c r="G359" s="125" t="s">
        <v>644</v>
      </c>
      <c r="H359" s="125" t="s">
        <v>640</v>
      </c>
      <c r="I359" s="125" t="s">
        <v>640</v>
      </c>
      <c r="J359" s="126" t="s">
        <v>211</v>
      </c>
    </row>
    <row r="360" spans="1:10">
      <c r="A360" s="127" t="s">
        <v>678</v>
      </c>
      <c r="B360" s="133" t="s">
        <v>556</v>
      </c>
      <c r="C360" s="125" t="s">
        <v>622</v>
      </c>
      <c r="D360" s="125" t="s">
        <v>556</v>
      </c>
      <c r="E360" s="125" t="s">
        <v>556</v>
      </c>
      <c r="F360" s="125" t="s">
        <v>556</v>
      </c>
      <c r="G360" s="133" t="s">
        <v>556</v>
      </c>
      <c r="H360" s="133" t="s">
        <v>556</v>
      </c>
      <c r="I360" s="133" t="s">
        <v>556</v>
      </c>
      <c r="J360" s="126" t="s">
        <v>211</v>
      </c>
    </row>
    <row r="361" spans="1:10">
      <c r="A361" s="127" t="s">
        <v>679</v>
      </c>
      <c r="B361" s="133" t="s">
        <v>556</v>
      </c>
      <c r="C361" s="125" t="s">
        <v>622</v>
      </c>
      <c r="D361" s="125" t="s">
        <v>556</v>
      </c>
      <c r="E361" s="125" t="s">
        <v>556</v>
      </c>
      <c r="F361" s="125" t="s">
        <v>556</v>
      </c>
      <c r="G361" s="133" t="s">
        <v>556</v>
      </c>
      <c r="H361" s="133" t="s">
        <v>556</v>
      </c>
      <c r="I361" s="133" t="s">
        <v>556</v>
      </c>
      <c r="J361" s="126" t="s">
        <v>211</v>
      </c>
    </row>
    <row r="362" spans="1:10">
      <c r="A362" s="127" t="s">
        <v>659</v>
      </c>
      <c r="B362" s="133" t="s">
        <v>556</v>
      </c>
      <c r="C362" s="125" t="s">
        <v>622</v>
      </c>
      <c r="D362" s="125" t="s">
        <v>556</v>
      </c>
      <c r="E362" s="125" t="s">
        <v>556</v>
      </c>
      <c r="F362" s="125" t="s">
        <v>556</v>
      </c>
      <c r="G362" s="133" t="s">
        <v>556</v>
      </c>
      <c r="H362" s="133" t="s">
        <v>556</v>
      </c>
      <c r="I362" s="133" t="s">
        <v>556</v>
      </c>
      <c r="J362" s="126" t="s">
        <v>211</v>
      </c>
    </row>
    <row r="363" spans="1:10">
      <c r="A363" s="127" t="s">
        <v>680</v>
      </c>
      <c r="B363" s="125" t="s">
        <v>556</v>
      </c>
      <c r="C363" s="125" t="s">
        <v>622</v>
      </c>
      <c r="D363" s="126" t="s">
        <v>211</v>
      </c>
      <c r="E363" s="126" t="s">
        <v>211</v>
      </c>
      <c r="F363" s="126" t="s">
        <v>211</v>
      </c>
      <c r="G363" s="125" t="s">
        <v>556</v>
      </c>
      <c r="H363" s="125" t="s">
        <v>556</v>
      </c>
      <c r="I363" s="125" t="s">
        <v>556</v>
      </c>
      <c r="J363" s="126" t="s">
        <v>211</v>
      </c>
    </row>
    <row r="364" spans="1:10">
      <c r="A364" s="127" t="s">
        <v>625</v>
      </c>
      <c r="B364" s="133" t="s">
        <v>556</v>
      </c>
      <c r="C364" s="125" t="s">
        <v>622</v>
      </c>
      <c r="D364" s="125" t="s">
        <v>556</v>
      </c>
      <c r="E364" s="125" t="s">
        <v>556</v>
      </c>
      <c r="F364" s="125" t="s">
        <v>556</v>
      </c>
      <c r="G364" s="133" t="s">
        <v>556</v>
      </c>
      <c r="H364" s="133" t="s">
        <v>556</v>
      </c>
      <c r="I364" s="133" t="s">
        <v>556</v>
      </c>
      <c r="J364" s="126" t="s">
        <v>211</v>
      </c>
    </row>
    <row r="365" spans="1:10">
      <c r="A365" s="127" t="s">
        <v>629</v>
      </c>
      <c r="B365" s="133" t="s">
        <v>556</v>
      </c>
      <c r="C365" s="125" t="s">
        <v>622</v>
      </c>
      <c r="D365" s="125" t="s">
        <v>556</v>
      </c>
      <c r="E365" s="125" t="s">
        <v>556</v>
      </c>
      <c r="F365" s="125" t="s">
        <v>556</v>
      </c>
      <c r="G365" s="133" t="s">
        <v>556</v>
      </c>
      <c r="H365" s="133" t="s">
        <v>556</v>
      </c>
      <c r="I365" s="133" t="s">
        <v>556</v>
      </c>
      <c r="J365" s="126" t="s">
        <v>211</v>
      </c>
    </row>
    <row r="366" spans="1:10">
      <c r="A366" s="127" t="s">
        <v>681</v>
      </c>
      <c r="B366" s="125" t="s">
        <v>586</v>
      </c>
      <c r="C366" s="125" t="s">
        <v>554</v>
      </c>
      <c r="D366" s="126" t="s">
        <v>211</v>
      </c>
      <c r="E366" s="126" t="s">
        <v>211</v>
      </c>
      <c r="F366" s="126" t="s">
        <v>211</v>
      </c>
      <c r="G366" s="125" t="s">
        <v>586</v>
      </c>
      <c r="H366" s="125" t="s">
        <v>554</v>
      </c>
      <c r="I366" s="125" t="s">
        <v>554</v>
      </c>
      <c r="J366" s="126" t="s">
        <v>211</v>
      </c>
    </row>
    <row r="367" spans="1:10">
      <c r="A367" s="146" t="s">
        <v>697</v>
      </c>
      <c r="B367" s="125">
        <v>7080659.3257521326</v>
      </c>
      <c r="C367" s="125" t="s">
        <v>622</v>
      </c>
      <c r="D367" s="126" t="s">
        <v>211</v>
      </c>
      <c r="E367" s="126" t="s">
        <v>211</v>
      </c>
      <c r="F367" s="126" t="s">
        <v>211</v>
      </c>
      <c r="G367" s="125">
        <v>228671.05819418194</v>
      </c>
      <c r="H367" s="125">
        <v>3.6559890812845302</v>
      </c>
      <c r="I367" s="125">
        <v>2.5045478700810602</v>
      </c>
      <c r="J367" s="125" t="s">
        <v>554</v>
      </c>
    </row>
    <row r="368" spans="1:10">
      <c r="A368" s="147" t="s">
        <v>698</v>
      </c>
      <c r="B368" s="125">
        <v>6697922.8901149854</v>
      </c>
      <c r="C368" s="125" t="s">
        <v>622</v>
      </c>
      <c r="D368" s="126" t="s">
        <v>211</v>
      </c>
      <c r="E368" s="126" t="s">
        <v>211</v>
      </c>
      <c r="F368" s="126" t="s">
        <v>211</v>
      </c>
      <c r="G368" s="125">
        <v>201104.75109076229</v>
      </c>
      <c r="H368" s="125">
        <v>3.1677223027145298</v>
      </c>
      <c r="I368" s="125">
        <v>1.7229382360827401</v>
      </c>
      <c r="J368" s="125" t="s">
        <v>554</v>
      </c>
    </row>
    <row r="369" spans="1:10">
      <c r="A369" s="131" t="s">
        <v>699</v>
      </c>
      <c r="B369" s="125">
        <v>302072.04657817504</v>
      </c>
      <c r="C369" s="125" t="s">
        <v>622</v>
      </c>
      <c r="D369" s="126" t="s">
        <v>211</v>
      </c>
      <c r="E369" s="126" t="s">
        <v>211</v>
      </c>
      <c r="F369" s="126" t="s">
        <v>211</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98</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211</v>
      </c>
      <c r="E376" s="126" t="s">
        <v>211</v>
      </c>
      <c r="F376" s="126" t="s">
        <v>211</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98</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211</v>
      </c>
      <c r="E383" s="126" t="s">
        <v>211</v>
      </c>
      <c r="F383" s="126" t="s">
        <v>211</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98</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211</v>
      </c>
      <c r="E390" s="126" t="s">
        <v>211</v>
      </c>
      <c r="F390" s="126" t="s">
        <v>211</v>
      </c>
      <c r="G390" s="125">
        <v>27566.307103419644</v>
      </c>
      <c r="H390" s="125">
        <v>0.48826677857</v>
      </c>
      <c r="I390" s="125">
        <v>0.78160963399831995</v>
      </c>
      <c r="J390" s="126" t="s">
        <v>211</v>
      </c>
    </row>
    <row r="391" spans="1:10">
      <c r="A391" s="131" t="s">
        <v>703</v>
      </c>
      <c r="B391" s="125">
        <v>382736.43563714705</v>
      </c>
      <c r="C391" s="125" t="s">
        <v>622</v>
      </c>
      <c r="D391" s="126" t="s">
        <v>211</v>
      </c>
      <c r="E391" s="126" t="s">
        <v>211</v>
      </c>
      <c r="F391" s="126" t="s">
        <v>211</v>
      </c>
      <c r="G391" s="125">
        <v>27566.307103419644</v>
      </c>
      <c r="H391" s="125">
        <v>0.48826677857</v>
      </c>
      <c r="I391" s="125">
        <v>0.78160963399831995</v>
      </c>
      <c r="J391" s="126" t="s">
        <v>211</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211</v>
      </c>
    </row>
    <row r="393" spans="1:10">
      <c r="A393" s="132" t="s">
        <v>634</v>
      </c>
      <c r="B393" s="133" t="s">
        <v>554</v>
      </c>
      <c r="C393" s="125" t="s">
        <v>622</v>
      </c>
      <c r="D393" s="125" t="s">
        <v>554</v>
      </c>
      <c r="E393" s="125" t="s">
        <v>554</v>
      </c>
      <c r="F393" s="125" t="s">
        <v>554</v>
      </c>
      <c r="G393" s="133" t="s">
        <v>554</v>
      </c>
      <c r="H393" s="133" t="s">
        <v>554</v>
      </c>
      <c r="I393" s="133" t="s">
        <v>554</v>
      </c>
      <c r="J393" s="126" t="s">
        <v>211</v>
      </c>
    </row>
    <row r="394" spans="1:10">
      <c r="A394" s="132" t="s">
        <v>635</v>
      </c>
      <c r="B394" s="133" t="s">
        <v>554</v>
      </c>
      <c r="C394" s="125" t="s">
        <v>622</v>
      </c>
      <c r="D394" s="125" t="s">
        <v>554</v>
      </c>
      <c r="E394" s="125" t="s">
        <v>554</v>
      </c>
      <c r="F394" s="125" t="s">
        <v>554</v>
      </c>
      <c r="G394" s="133" t="s">
        <v>554</v>
      </c>
      <c r="H394" s="133" t="s">
        <v>554</v>
      </c>
      <c r="I394" s="133" t="s">
        <v>554</v>
      </c>
      <c r="J394" s="126" t="s">
        <v>211</v>
      </c>
    </row>
    <row r="395" spans="1:10">
      <c r="A395" s="132" t="s">
        <v>636</v>
      </c>
      <c r="B395" s="133" t="s">
        <v>554</v>
      </c>
      <c r="C395" s="125" t="s">
        <v>622</v>
      </c>
      <c r="D395" s="125" t="s">
        <v>554</v>
      </c>
      <c r="E395" s="125" t="s">
        <v>554</v>
      </c>
      <c r="F395" s="125" t="s">
        <v>554</v>
      </c>
      <c r="G395" s="133" t="s">
        <v>554</v>
      </c>
      <c r="H395" s="133" t="s">
        <v>554</v>
      </c>
      <c r="I395" s="133" t="s">
        <v>554</v>
      </c>
      <c r="J395" s="126" t="s">
        <v>211</v>
      </c>
    </row>
    <row r="396" spans="1:10">
      <c r="A396" s="132" t="s">
        <v>98</v>
      </c>
      <c r="B396" s="133" t="s">
        <v>554</v>
      </c>
      <c r="C396" s="125" t="s">
        <v>622</v>
      </c>
      <c r="D396" s="125" t="s">
        <v>554</v>
      </c>
      <c r="E396" s="125" t="s">
        <v>554</v>
      </c>
      <c r="F396" s="125" t="s">
        <v>554</v>
      </c>
      <c r="G396" s="133" t="s">
        <v>554</v>
      </c>
      <c r="H396" s="133" t="s">
        <v>554</v>
      </c>
      <c r="I396" s="133" t="s">
        <v>554</v>
      </c>
      <c r="J396" s="126" t="s">
        <v>211</v>
      </c>
    </row>
    <row r="397" spans="1:10">
      <c r="A397" s="148" t="s">
        <v>704</v>
      </c>
      <c r="B397" s="149"/>
      <c r="C397" s="149"/>
      <c r="D397" s="149"/>
      <c r="E397" s="149"/>
      <c r="F397" s="149"/>
      <c r="G397" s="149"/>
      <c r="H397" s="149"/>
      <c r="I397" s="149"/>
      <c r="J397" s="149"/>
    </row>
    <row r="398" spans="1:10">
      <c r="A398" s="150" t="s">
        <v>705</v>
      </c>
      <c r="B398" s="126" t="s">
        <v>211</v>
      </c>
      <c r="C398" s="126" t="s">
        <v>211</v>
      </c>
      <c r="D398" s="126" t="s">
        <v>211</v>
      </c>
      <c r="E398" s="126" t="s">
        <v>211</v>
      </c>
      <c r="F398" s="126" t="s">
        <v>211</v>
      </c>
      <c r="G398" s="126" t="s">
        <v>211</v>
      </c>
      <c r="H398" s="126" t="s">
        <v>211</v>
      </c>
      <c r="I398" s="126" t="s">
        <v>211</v>
      </c>
      <c r="J398" s="126" t="s">
        <v>211</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0" t="s">
        <v>708</v>
      </c>
      <c r="B404" s="480"/>
      <c r="C404" s="480"/>
      <c r="D404" s="480"/>
      <c r="E404" s="480"/>
      <c r="F404" s="480"/>
      <c r="G404" s="480"/>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81" t="s">
        <v>548</v>
      </c>
      <c r="C409" s="481"/>
      <c r="D409" s="482"/>
      <c r="E409" s="483" t="s">
        <v>716</v>
      </c>
      <c r="F409" s="481"/>
      <c r="G409" s="482"/>
      <c r="H409" s="483" t="s">
        <v>548</v>
      </c>
      <c r="I409" s="484"/>
      <c r="J409" s="484"/>
      <c r="K409" s="484"/>
      <c r="L409" s="484"/>
      <c r="M409" s="485"/>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211</v>
      </c>
      <c r="D411" s="126" t="s">
        <v>211</v>
      </c>
      <c r="E411" s="126" t="s">
        <v>211</v>
      </c>
      <c r="F411" s="126" t="s">
        <v>211</v>
      </c>
      <c r="G411" s="126" t="s">
        <v>211</v>
      </c>
      <c r="H411" s="126" t="s">
        <v>211</v>
      </c>
      <c r="I411" s="126" t="s">
        <v>211</v>
      </c>
      <c r="J411" s="167" t="s">
        <v>554</v>
      </c>
      <c r="K411" s="167" t="s">
        <v>554</v>
      </c>
      <c r="L411" s="167" t="s">
        <v>554</v>
      </c>
      <c r="M411" s="167" t="s">
        <v>554</v>
      </c>
    </row>
    <row r="412" spans="1:13">
      <c r="A412" s="169" t="s">
        <v>719</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554</v>
      </c>
    </row>
    <row r="413" spans="1:13">
      <c r="A413" s="169" t="s">
        <v>720</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721</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722</v>
      </c>
      <c r="B415" s="167">
        <v>7643.7059332608324</v>
      </c>
      <c r="C415" s="126" t="s">
        <v>211</v>
      </c>
      <c r="D415" s="126" t="s">
        <v>211</v>
      </c>
      <c r="E415" s="126" t="s">
        <v>211</v>
      </c>
      <c r="F415" s="126" t="s">
        <v>211</v>
      </c>
      <c r="G415" s="126" t="s">
        <v>211</v>
      </c>
      <c r="H415" s="126" t="s">
        <v>211</v>
      </c>
      <c r="I415" s="126" t="s">
        <v>211</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211</v>
      </c>
      <c r="F417" s="126" t="s">
        <v>211</v>
      </c>
      <c r="G417" s="126" t="s">
        <v>211</v>
      </c>
      <c r="H417" s="126" t="s">
        <v>211</v>
      </c>
      <c r="I417" s="126" t="s">
        <v>211</v>
      </c>
      <c r="J417" s="133" t="s">
        <v>556</v>
      </c>
      <c r="K417" s="133" t="s">
        <v>556</v>
      </c>
      <c r="L417" s="133" t="s">
        <v>556</v>
      </c>
      <c r="M417" s="133" t="s">
        <v>556</v>
      </c>
    </row>
    <row r="418" spans="1:13">
      <c r="A418" s="169" t="s">
        <v>725</v>
      </c>
      <c r="B418" s="126" t="s">
        <v>211</v>
      </c>
      <c r="C418" s="126" t="s">
        <v>211</v>
      </c>
      <c r="D418" s="167">
        <v>37.974850892036379</v>
      </c>
      <c r="E418" s="126" t="s">
        <v>211</v>
      </c>
      <c r="F418" s="126" t="s">
        <v>211</v>
      </c>
      <c r="G418" s="126" t="s">
        <v>211</v>
      </c>
      <c r="H418" s="126" t="s">
        <v>211</v>
      </c>
      <c r="I418" s="126" t="s">
        <v>211</v>
      </c>
      <c r="J418" s="133" t="s">
        <v>556</v>
      </c>
      <c r="K418" s="126" t="s">
        <v>211</v>
      </c>
      <c r="L418" s="126" t="s">
        <v>211</v>
      </c>
      <c r="M418" s="126" t="s">
        <v>211</v>
      </c>
    </row>
    <row r="419" spans="1:13">
      <c r="A419" s="169" t="s">
        <v>726</v>
      </c>
      <c r="B419" s="167" t="s">
        <v>554</v>
      </c>
      <c r="C419" s="126" t="s">
        <v>211</v>
      </c>
      <c r="D419" s="167">
        <v>23.960466786638641</v>
      </c>
      <c r="E419" s="126" t="s">
        <v>211</v>
      </c>
      <c r="F419" s="126" t="s">
        <v>211</v>
      </c>
      <c r="G419" s="126" t="s">
        <v>211</v>
      </c>
      <c r="H419" s="126" t="s">
        <v>211</v>
      </c>
      <c r="I419" s="126" t="s">
        <v>211</v>
      </c>
      <c r="J419" s="133" t="s">
        <v>556</v>
      </c>
      <c r="K419" s="133" t="s">
        <v>556</v>
      </c>
      <c r="L419" s="133" t="s">
        <v>556</v>
      </c>
      <c r="M419" s="126" t="s">
        <v>211</v>
      </c>
    </row>
    <row r="420" spans="1:13">
      <c r="A420" s="169" t="s">
        <v>727</v>
      </c>
      <c r="B420" s="167" t="s">
        <v>583</v>
      </c>
      <c r="C420" s="126" t="s">
        <v>211</v>
      </c>
      <c r="D420" s="167" t="s">
        <v>583</v>
      </c>
      <c r="E420" s="126" t="s">
        <v>211</v>
      </c>
      <c r="F420" s="126" t="s">
        <v>211</v>
      </c>
      <c r="G420" s="126" t="s">
        <v>211</v>
      </c>
      <c r="H420" s="126" t="s">
        <v>211</v>
      </c>
      <c r="I420" s="126" t="s">
        <v>211</v>
      </c>
      <c r="J420" s="126" t="s">
        <v>211</v>
      </c>
      <c r="K420" s="126" t="s">
        <v>211</v>
      </c>
      <c r="L420" s="133" t="s">
        <v>556</v>
      </c>
      <c r="M420" s="133" t="s">
        <v>556</v>
      </c>
    </row>
    <row r="421" spans="1:13">
      <c r="A421" s="169" t="s">
        <v>728</v>
      </c>
      <c r="B421" s="167">
        <v>91.7</v>
      </c>
      <c r="C421" s="167">
        <v>0.40600000000000003</v>
      </c>
      <c r="D421" s="126" t="s">
        <v>211</v>
      </c>
      <c r="E421" s="126" t="s">
        <v>211</v>
      </c>
      <c r="F421" s="126" t="s">
        <v>211</v>
      </c>
      <c r="G421" s="126" t="s">
        <v>211</v>
      </c>
      <c r="H421" s="126" t="s">
        <v>211</v>
      </c>
      <c r="I421" s="126" t="s">
        <v>211</v>
      </c>
      <c r="J421" s="133" t="s">
        <v>556</v>
      </c>
      <c r="K421" s="133" t="s">
        <v>556</v>
      </c>
      <c r="L421" s="133" t="s">
        <v>556</v>
      </c>
      <c r="M421" s="133" t="s">
        <v>556</v>
      </c>
    </row>
    <row r="422" spans="1:13">
      <c r="A422" s="169" t="s">
        <v>729</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730</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731</v>
      </c>
      <c r="B424" s="167">
        <v>26971.51186341569</v>
      </c>
      <c r="C424" s="167">
        <v>3.056</v>
      </c>
      <c r="D424" s="126" t="s">
        <v>211</v>
      </c>
      <c r="E424" s="126" t="s">
        <v>211</v>
      </c>
      <c r="F424" s="126" t="s">
        <v>211</v>
      </c>
      <c r="G424" s="126" t="s">
        <v>211</v>
      </c>
      <c r="H424" s="126" t="s">
        <v>211</v>
      </c>
      <c r="I424" s="126" t="s">
        <v>211</v>
      </c>
      <c r="J424" s="133" t="s">
        <v>556</v>
      </c>
      <c r="K424" s="133" t="s">
        <v>556</v>
      </c>
      <c r="L424" s="133" t="s">
        <v>556</v>
      </c>
      <c r="M424" s="133" t="s">
        <v>556</v>
      </c>
    </row>
    <row r="425" spans="1:13">
      <c r="A425" s="169" t="s">
        <v>732</v>
      </c>
      <c r="B425" s="126" t="s">
        <v>211</v>
      </c>
      <c r="C425" s="126" t="s">
        <v>211</v>
      </c>
      <c r="D425" s="126" t="s">
        <v>211</v>
      </c>
      <c r="E425" s="167">
        <v>20040.325102040817</v>
      </c>
      <c r="F425" s="167" t="s">
        <v>554</v>
      </c>
      <c r="G425" s="167" t="s">
        <v>554</v>
      </c>
      <c r="H425" s="167" t="s">
        <v>554</v>
      </c>
      <c r="I425" s="167" t="s">
        <v>554</v>
      </c>
      <c r="J425" s="126" t="s">
        <v>211</v>
      </c>
      <c r="K425" s="126" t="s">
        <v>211</v>
      </c>
      <c r="L425" s="126" t="s">
        <v>211</v>
      </c>
      <c r="M425" s="126" t="s">
        <v>211</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211</v>
      </c>
      <c r="E428" s="126" t="s">
        <v>211</v>
      </c>
      <c r="F428" s="126" t="s">
        <v>211</v>
      </c>
      <c r="G428" s="126" t="s">
        <v>211</v>
      </c>
      <c r="H428" s="126" t="s">
        <v>211</v>
      </c>
      <c r="I428" s="126" t="s">
        <v>211</v>
      </c>
      <c r="J428" s="133" t="s">
        <v>556</v>
      </c>
      <c r="K428" s="133" t="s">
        <v>556</v>
      </c>
      <c r="L428" s="133" t="s">
        <v>556</v>
      </c>
      <c r="M428" s="133" t="s">
        <v>556</v>
      </c>
    </row>
    <row r="429" spans="1:13">
      <c r="A429" s="169" t="s">
        <v>736</v>
      </c>
      <c r="B429" s="167">
        <v>1391.9</v>
      </c>
      <c r="C429" s="167">
        <v>0.38669999999999999</v>
      </c>
      <c r="D429" s="126" t="s">
        <v>211</v>
      </c>
      <c r="E429" s="126" t="s">
        <v>211</v>
      </c>
      <c r="F429" s="126" t="s">
        <v>211</v>
      </c>
      <c r="G429" s="126" t="s">
        <v>211</v>
      </c>
      <c r="H429" s="126" t="s">
        <v>211</v>
      </c>
      <c r="I429" s="126" t="s">
        <v>211</v>
      </c>
      <c r="J429" s="133" t="s">
        <v>556</v>
      </c>
      <c r="K429" s="133" t="s">
        <v>556</v>
      </c>
      <c r="L429" s="133" t="s">
        <v>556</v>
      </c>
      <c r="M429" s="133" t="s">
        <v>556</v>
      </c>
    </row>
    <row r="430" spans="1:13">
      <c r="A430" s="169" t="s">
        <v>737</v>
      </c>
      <c r="B430" s="167">
        <v>4142.0497045616085</v>
      </c>
      <c r="C430" s="126" t="s">
        <v>211</v>
      </c>
      <c r="D430" s="126" t="s">
        <v>211</v>
      </c>
      <c r="E430" s="126" t="s">
        <v>211</v>
      </c>
      <c r="F430" s="167">
        <v>3439.7541856200496</v>
      </c>
      <c r="G430" s="126" t="s">
        <v>211</v>
      </c>
      <c r="H430" s="167" t="s">
        <v>554</v>
      </c>
      <c r="I430" s="126" t="s">
        <v>211</v>
      </c>
      <c r="J430" s="133" t="s">
        <v>556</v>
      </c>
      <c r="K430" s="133" t="s">
        <v>556</v>
      </c>
      <c r="L430" s="133" t="s">
        <v>556</v>
      </c>
      <c r="M430" s="133" t="s">
        <v>556</v>
      </c>
    </row>
    <row r="431" spans="1:13">
      <c r="A431" s="172" t="s">
        <v>738</v>
      </c>
      <c r="B431" s="167">
        <v>2.9424154986548698</v>
      </c>
      <c r="C431" s="126" t="s">
        <v>211</v>
      </c>
      <c r="D431" s="126" t="s">
        <v>211</v>
      </c>
      <c r="E431" s="167" t="s">
        <v>600</v>
      </c>
      <c r="F431" s="167" t="s">
        <v>554</v>
      </c>
      <c r="G431" s="167" t="s">
        <v>554</v>
      </c>
      <c r="H431" s="167">
        <v>0.12041830440901</v>
      </c>
      <c r="I431" s="126" t="s">
        <v>211</v>
      </c>
      <c r="J431" s="133" t="s">
        <v>556</v>
      </c>
      <c r="K431" s="133" t="s">
        <v>556</v>
      </c>
      <c r="L431" s="133" t="s">
        <v>556</v>
      </c>
      <c r="M431" s="133" t="s">
        <v>556</v>
      </c>
    </row>
    <row r="432" spans="1:13">
      <c r="A432" s="173" t="s">
        <v>739</v>
      </c>
      <c r="B432" s="167">
        <v>553.25</v>
      </c>
      <c r="C432" s="126" t="s">
        <v>211</v>
      </c>
      <c r="D432" s="126" t="s">
        <v>211</v>
      </c>
      <c r="E432" s="126" t="s">
        <v>211</v>
      </c>
      <c r="F432" s="126" t="s">
        <v>211</v>
      </c>
      <c r="G432" s="126" t="s">
        <v>211</v>
      </c>
      <c r="H432" s="126" t="s">
        <v>211</v>
      </c>
      <c r="I432" s="126" t="s">
        <v>211</v>
      </c>
      <c r="J432" s="133" t="s">
        <v>556</v>
      </c>
      <c r="K432" s="133" t="s">
        <v>556</v>
      </c>
      <c r="L432" s="133" t="s">
        <v>556</v>
      </c>
      <c r="M432" s="133" t="s">
        <v>556</v>
      </c>
    </row>
    <row r="433" spans="1:13">
      <c r="A433" s="173" t="s">
        <v>740</v>
      </c>
      <c r="B433" s="167">
        <v>1030.18472083296</v>
      </c>
      <c r="C433" s="126" t="s">
        <v>211</v>
      </c>
      <c r="D433" s="126" t="s">
        <v>211</v>
      </c>
      <c r="E433" s="126" t="s">
        <v>211</v>
      </c>
      <c r="F433" s="126" t="s">
        <v>211</v>
      </c>
      <c r="G433" s="126" t="s">
        <v>211</v>
      </c>
      <c r="H433" s="126" t="s">
        <v>211</v>
      </c>
      <c r="I433" s="126" t="s">
        <v>211</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211</v>
      </c>
      <c r="F435" s="126" t="s">
        <v>211</v>
      </c>
      <c r="G435" s="126" t="s">
        <v>211</v>
      </c>
      <c r="H435" s="126" t="s">
        <v>211</v>
      </c>
      <c r="I435" s="126" t="s">
        <v>211</v>
      </c>
      <c r="J435" s="167" t="s">
        <v>554</v>
      </c>
      <c r="K435" s="167" t="s">
        <v>554</v>
      </c>
      <c r="L435" s="167" t="s">
        <v>554</v>
      </c>
      <c r="M435" s="167" t="s">
        <v>554</v>
      </c>
    </row>
    <row r="436" spans="1:13">
      <c r="A436" s="175" t="s">
        <v>743</v>
      </c>
      <c r="B436" s="167" t="s">
        <v>556</v>
      </c>
      <c r="C436" s="167" t="s">
        <v>554</v>
      </c>
      <c r="D436" s="167" t="s">
        <v>554</v>
      </c>
      <c r="E436" s="126" t="s">
        <v>211</v>
      </c>
      <c r="F436" s="126" t="s">
        <v>211</v>
      </c>
      <c r="G436" s="126" t="s">
        <v>211</v>
      </c>
      <c r="H436" s="126" t="s">
        <v>211</v>
      </c>
      <c r="I436" s="126" t="s">
        <v>211</v>
      </c>
      <c r="J436" s="133" t="s">
        <v>554</v>
      </c>
      <c r="K436" s="133" t="s">
        <v>554</v>
      </c>
      <c r="L436" s="133" t="s">
        <v>554</v>
      </c>
      <c r="M436" s="133" t="s">
        <v>554</v>
      </c>
    </row>
    <row r="437" spans="1:13">
      <c r="A437" s="175" t="s">
        <v>744</v>
      </c>
      <c r="B437" s="167" t="s">
        <v>556</v>
      </c>
      <c r="C437" s="167" t="s">
        <v>554</v>
      </c>
      <c r="D437" s="167" t="s">
        <v>554</v>
      </c>
      <c r="E437" s="126" t="s">
        <v>211</v>
      </c>
      <c r="F437" s="126" t="s">
        <v>211</v>
      </c>
      <c r="G437" s="126" t="s">
        <v>211</v>
      </c>
      <c r="H437" s="126" t="s">
        <v>211</v>
      </c>
      <c r="I437" s="126" t="s">
        <v>211</v>
      </c>
      <c r="J437" s="133" t="s">
        <v>554</v>
      </c>
      <c r="K437" s="133" t="s">
        <v>554</v>
      </c>
      <c r="L437" s="133" t="s">
        <v>554</v>
      </c>
      <c r="M437" s="133" t="s">
        <v>554</v>
      </c>
    </row>
    <row r="438" spans="1:13">
      <c r="A438" s="176" t="s">
        <v>745</v>
      </c>
      <c r="B438" s="167" t="s">
        <v>556</v>
      </c>
      <c r="C438" s="167" t="s">
        <v>554</v>
      </c>
      <c r="D438" s="167" t="s">
        <v>554</v>
      </c>
      <c r="E438" s="126" t="s">
        <v>211</v>
      </c>
      <c r="F438" s="126" t="s">
        <v>211</v>
      </c>
      <c r="G438" s="126" t="s">
        <v>211</v>
      </c>
      <c r="H438" s="126" t="s">
        <v>211</v>
      </c>
      <c r="I438" s="126" t="s">
        <v>211</v>
      </c>
      <c r="J438" s="167" t="s">
        <v>554</v>
      </c>
      <c r="K438" s="167" t="s">
        <v>554</v>
      </c>
      <c r="L438" s="167" t="s">
        <v>554</v>
      </c>
      <c r="M438" s="167" t="s">
        <v>554</v>
      </c>
    </row>
    <row r="439" spans="1:13">
      <c r="A439" s="177" t="s">
        <v>746</v>
      </c>
      <c r="B439" s="126" t="s">
        <v>211</v>
      </c>
      <c r="C439" s="126" t="s">
        <v>211</v>
      </c>
      <c r="D439" s="126" t="s">
        <v>211</v>
      </c>
      <c r="E439" s="167">
        <v>202.07636112988695</v>
      </c>
      <c r="F439" s="167">
        <v>3229.7545466721508</v>
      </c>
      <c r="G439" s="167" t="s">
        <v>554</v>
      </c>
      <c r="H439" s="167">
        <v>3.055205049931E-2</v>
      </c>
      <c r="I439" s="167">
        <v>2.8289339760639999E-2</v>
      </c>
      <c r="J439" s="126" t="s">
        <v>211</v>
      </c>
      <c r="K439" s="126" t="s">
        <v>211</v>
      </c>
      <c r="L439" s="126" t="s">
        <v>211</v>
      </c>
      <c r="M439" s="126" t="s">
        <v>211</v>
      </c>
    </row>
    <row r="440" spans="1:13">
      <c r="A440" s="175" t="s">
        <v>747</v>
      </c>
      <c r="B440" s="126" t="s">
        <v>211</v>
      </c>
      <c r="C440" s="126" t="s">
        <v>211</v>
      </c>
      <c r="D440" s="126" t="s">
        <v>211</v>
      </c>
      <c r="E440" s="167">
        <v>202.07636112988695</v>
      </c>
      <c r="F440" s="167">
        <v>3229.7545466721508</v>
      </c>
      <c r="G440" s="167" t="s">
        <v>554</v>
      </c>
      <c r="H440" s="167">
        <v>3.055205049931E-2</v>
      </c>
      <c r="I440" s="167">
        <v>2.8289339760639999E-2</v>
      </c>
      <c r="J440" s="126" t="s">
        <v>211</v>
      </c>
      <c r="K440" s="126" t="s">
        <v>211</v>
      </c>
      <c r="L440" s="126" t="s">
        <v>211</v>
      </c>
      <c r="M440" s="126" t="s">
        <v>211</v>
      </c>
    </row>
    <row r="441" spans="1:13">
      <c r="A441" s="175" t="s">
        <v>748</v>
      </c>
      <c r="B441" s="126" t="s">
        <v>211</v>
      </c>
      <c r="C441" s="126" t="s">
        <v>211</v>
      </c>
      <c r="D441" s="126" t="s">
        <v>211</v>
      </c>
      <c r="E441" s="167" t="s">
        <v>579</v>
      </c>
      <c r="F441" s="167" t="s">
        <v>579</v>
      </c>
      <c r="G441" s="167" t="s">
        <v>554</v>
      </c>
      <c r="H441" s="167" t="s">
        <v>583</v>
      </c>
      <c r="I441" s="167" t="s">
        <v>583</v>
      </c>
      <c r="J441" s="126" t="s">
        <v>211</v>
      </c>
      <c r="K441" s="126" t="s">
        <v>211</v>
      </c>
      <c r="L441" s="126" t="s">
        <v>211</v>
      </c>
      <c r="M441" s="126" t="s">
        <v>211</v>
      </c>
    </row>
    <row r="442" spans="1:13">
      <c r="A442" s="175" t="s">
        <v>749</v>
      </c>
      <c r="B442" s="126" t="s">
        <v>211</v>
      </c>
      <c r="C442" s="126" t="s">
        <v>211</v>
      </c>
      <c r="D442" s="126" t="s">
        <v>211</v>
      </c>
      <c r="E442" s="167" t="s">
        <v>579</v>
      </c>
      <c r="F442" s="167" t="s">
        <v>579</v>
      </c>
      <c r="G442" s="167" t="s">
        <v>554</v>
      </c>
      <c r="H442" s="167" t="s">
        <v>583</v>
      </c>
      <c r="I442" s="167" t="s">
        <v>583</v>
      </c>
      <c r="J442" s="126" t="s">
        <v>211</v>
      </c>
      <c r="K442" s="126" t="s">
        <v>211</v>
      </c>
      <c r="L442" s="126" t="s">
        <v>211</v>
      </c>
      <c r="M442" s="126" t="s">
        <v>211</v>
      </c>
    </row>
    <row r="443" spans="1:13">
      <c r="A443" s="175" t="s">
        <v>750</v>
      </c>
      <c r="B443" s="126" t="s">
        <v>211</v>
      </c>
      <c r="C443" s="126" t="s">
        <v>211</v>
      </c>
      <c r="D443" s="126" t="s">
        <v>211</v>
      </c>
      <c r="E443" s="167" t="s">
        <v>579</v>
      </c>
      <c r="F443" s="167" t="s">
        <v>579</v>
      </c>
      <c r="G443" s="167" t="s">
        <v>554</v>
      </c>
      <c r="H443" s="167" t="s">
        <v>583</v>
      </c>
      <c r="I443" s="167" t="s">
        <v>583</v>
      </c>
      <c r="J443" s="126" t="s">
        <v>211</v>
      </c>
      <c r="K443" s="126" t="s">
        <v>211</v>
      </c>
      <c r="L443" s="126" t="s">
        <v>211</v>
      </c>
      <c r="M443" s="126" t="s">
        <v>211</v>
      </c>
    </row>
    <row r="444" spans="1:13">
      <c r="A444" s="175" t="s">
        <v>751</v>
      </c>
      <c r="B444" s="126" t="s">
        <v>211</v>
      </c>
      <c r="C444" s="126" t="s">
        <v>211</v>
      </c>
      <c r="D444" s="126" t="s">
        <v>211</v>
      </c>
      <c r="E444" s="167" t="s">
        <v>554</v>
      </c>
      <c r="F444" s="167" t="s">
        <v>554</v>
      </c>
      <c r="G444" s="167" t="s">
        <v>554</v>
      </c>
      <c r="H444" s="167" t="s">
        <v>554</v>
      </c>
      <c r="I444" s="167" t="s">
        <v>554</v>
      </c>
      <c r="J444" s="126" t="s">
        <v>211</v>
      </c>
      <c r="K444" s="126" t="s">
        <v>211</v>
      </c>
      <c r="L444" s="126" t="s">
        <v>211</v>
      </c>
      <c r="M444" s="126" t="s">
        <v>211</v>
      </c>
    </row>
    <row r="445" spans="1:13">
      <c r="A445" s="178" t="s">
        <v>752</v>
      </c>
      <c r="B445" s="126" t="s">
        <v>211</v>
      </c>
      <c r="C445" s="126" t="s">
        <v>211</v>
      </c>
      <c r="D445" s="126" t="s">
        <v>211</v>
      </c>
      <c r="E445" s="167">
        <v>93825.639859999996</v>
      </c>
      <c r="F445" s="167">
        <v>15.660888</v>
      </c>
      <c r="G445" s="167">
        <v>5917.8748952000005</v>
      </c>
      <c r="H445" s="167" t="s">
        <v>554</v>
      </c>
      <c r="I445" s="167" t="s">
        <v>554</v>
      </c>
      <c r="J445" s="126" t="s">
        <v>211</v>
      </c>
      <c r="K445" s="126" t="s">
        <v>211</v>
      </c>
      <c r="L445" s="126" t="s">
        <v>211</v>
      </c>
      <c r="M445" s="126" t="s">
        <v>211</v>
      </c>
    </row>
    <row r="446" spans="1:13">
      <c r="A446" s="175" t="s">
        <v>753</v>
      </c>
      <c r="B446" s="126" t="s">
        <v>211</v>
      </c>
      <c r="C446" s="126" t="s">
        <v>211</v>
      </c>
      <c r="D446" s="126" t="s">
        <v>211</v>
      </c>
      <c r="E446" s="167">
        <v>87751.272160000008</v>
      </c>
      <c r="F446" s="167" t="s">
        <v>554</v>
      </c>
      <c r="G446" s="167" t="s">
        <v>554</v>
      </c>
      <c r="H446" s="167" t="s">
        <v>554</v>
      </c>
      <c r="I446" s="167" t="s">
        <v>554</v>
      </c>
      <c r="J446" s="126" t="s">
        <v>211</v>
      </c>
      <c r="K446" s="126" t="s">
        <v>211</v>
      </c>
      <c r="L446" s="126" t="s">
        <v>211</v>
      </c>
      <c r="M446" s="126" t="s">
        <v>211</v>
      </c>
    </row>
    <row r="447" spans="1:13">
      <c r="A447" s="175" t="s">
        <v>754</v>
      </c>
      <c r="B447" s="126" t="s">
        <v>211</v>
      </c>
      <c r="C447" s="126" t="s">
        <v>211</v>
      </c>
      <c r="D447" s="126" t="s">
        <v>211</v>
      </c>
      <c r="E447" s="167">
        <v>243.34309999999999</v>
      </c>
      <c r="F447" s="167" t="s">
        <v>554</v>
      </c>
      <c r="G447" s="167" t="s">
        <v>554</v>
      </c>
      <c r="H447" s="167" t="s">
        <v>554</v>
      </c>
      <c r="I447" s="167" t="s">
        <v>554</v>
      </c>
      <c r="J447" s="126" t="s">
        <v>211</v>
      </c>
      <c r="K447" s="126" t="s">
        <v>211</v>
      </c>
      <c r="L447" s="126" t="s">
        <v>211</v>
      </c>
      <c r="M447" s="126" t="s">
        <v>211</v>
      </c>
    </row>
    <row r="448" spans="1:13">
      <c r="A448" s="175" t="s">
        <v>755</v>
      </c>
      <c r="B448" s="126" t="s">
        <v>211</v>
      </c>
      <c r="C448" s="126" t="s">
        <v>211</v>
      </c>
      <c r="D448" s="126" t="s">
        <v>211</v>
      </c>
      <c r="E448" s="167">
        <v>356.6986</v>
      </c>
      <c r="F448" s="167">
        <v>15.660888</v>
      </c>
      <c r="G448" s="167" t="s">
        <v>554</v>
      </c>
      <c r="H448" s="167" t="s">
        <v>554</v>
      </c>
      <c r="I448" s="167" t="s">
        <v>554</v>
      </c>
      <c r="J448" s="126" t="s">
        <v>211</v>
      </c>
      <c r="K448" s="126" t="s">
        <v>211</v>
      </c>
      <c r="L448" s="126" t="s">
        <v>211</v>
      </c>
      <c r="M448" s="126" t="s">
        <v>211</v>
      </c>
    </row>
    <row r="449" spans="1:36">
      <c r="A449" s="175" t="s">
        <v>756</v>
      </c>
      <c r="B449" s="126" t="s">
        <v>211</v>
      </c>
      <c r="C449" s="126" t="s">
        <v>211</v>
      </c>
      <c r="D449" s="126" t="s">
        <v>211</v>
      </c>
      <c r="E449" s="167">
        <v>5474.326</v>
      </c>
      <c r="F449" s="167" t="s">
        <v>554</v>
      </c>
      <c r="G449" s="167" t="s">
        <v>554</v>
      </c>
      <c r="H449" s="167" t="s">
        <v>554</v>
      </c>
      <c r="I449" s="167" t="s">
        <v>554</v>
      </c>
      <c r="J449" s="126" t="s">
        <v>211</v>
      </c>
      <c r="K449" s="126" t="s">
        <v>211</v>
      </c>
      <c r="L449" s="126" t="s">
        <v>211</v>
      </c>
      <c r="M449" s="126" t="s">
        <v>211</v>
      </c>
    </row>
    <row r="450" spans="1:36">
      <c r="A450" s="175" t="s">
        <v>757</v>
      </c>
      <c r="B450" s="126" t="s">
        <v>211</v>
      </c>
      <c r="C450" s="126" t="s">
        <v>211</v>
      </c>
      <c r="D450" s="126" t="s">
        <v>211</v>
      </c>
      <c r="E450" s="167" t="s">
        <v>554</v>
      </c>
      <c r="F450" s="167" t="s">
        <v>554</v>
      </c>
      <c r="G450" s="167" t="s">
        <v>554</v>
      </c>
      <c r="H450" s="167" t="s">
        <v>554</v>
      </c>
      <c r="I450" s="167" t="s">
        <v>554</v>
      </c>
      <c r="J450" s="126" t="s">
        <v>211</v>
      </c>
      <c r="K450" s="126" t="s">
        <v>211</v>
      </c>
      <c r="L450" s="126" t="s">
        <v>211</v>
      </c>
      <c r="M450" s="126" t="s">
        <v>211</v>
      </c>
    </row>
    <row r="451" spans="1:36">
      <c r="A451" s="176" t="s">
        <v>758</v>
      </c>
      <c r="B451" s="126" t="s">
        <v>211</v>
      </c>
      <c r="C451" s="126" t="s">
        <v>211</v>
      </c>
      <c r="D451" s="126" t="s">
        <v>211</v>
      </c>
      <c r="E451" s="167" t="s">
        <v>554</v>
      </c>
      <c r="F451" s="167" t="s">
        <v>554</v>
      </c>
      <c r="G451" s="167">
        <v>5917.8748952000005</v>
      </c>
      <c r="H451" s="167" t="s">
        <v>554</v>
      </c>
      <c r="I451" s="167" t="s">
        <v>554</v>
      </c>
      <c r="J451" s="126" t="s">
        <v>211</v>
      </c>
      <c r="K451" s="126" t="s">
        <v>211</v>
      </c>
      <c r="L451" s="126" t="s">
        <v>211</v>
      </c>
      <c r="M451" s="126" t="s">
        <v>211</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211</v>
      </c>
      <c r="C453" s="126" t="s">
        <v>211</v>
      </c>
      <c r="D453" s="126" t="s">
        <v>211</v>
      </c>
      <c r="E453" s="167" t="s">
        <v>554</v>
      </c>
      <c r="F453" s="167" t="s">
        <v>554</v>
      </c>
      <c r="G453" s="167" t="s">
        <v>554</v>
      </c>
      <c r="H453" s="167">
        <v>0.36221551272187003</v>
      </c>
      <c r="I453" s="167" t="s">
        <v>554</v>
      </c>
      <c r="J453" s="126" t="s">
        <v>211</v>
      </c>
      <c r="K453" s="126" t="s">
        <v>211</v>
      </c>
      <c r="L453" s="126" t="s">
        <v>211</v>
      </c>
      <c r="M453" s="126" t="s">
        <v>211</v>
      </c>
    </row>
    <row r="454" spans="1:36">
      <c r="A454" s="175" t="s">
        <v>761</v>
      </c>
      <c r="B454" s="126" t="s">
        <v>211</v>
      </c>
      <c r="C454" s="126" t="s">
        <v>211</v>
      </c>
      <c r="D454" s="126" t="s">
        <v>211</v>
      </c>
      <c r="E454" s="126" t="s">
        <v>211</v>
      </c>
      <c r="F454" s="167" t="s">
        <v>554</v>
      </c>
      <c r="G454" s="167" t="s">
        <v>211</v>
      </c>
      <c r="H454" s="167" t="s">
        <v>583</v>
      </c>
      <c r="I454" s="126" t="s">
        <v>211</v>
      </c>
      <c r="J454" s="126" t="s">
        <v>211</v>
      </c>
      <c r="K454" s="126" t="s">
        <v>211</v>
      </c>
      <c r="L454" s="126" t="s">
        <v>211</v>
      </c>
      <c r="M454" s="126" t="s">
        <v>211</v>
      </c>
    </row>
    <row r="455" spans="1:36">
      <c r="A455" s="175" t="s">
        <v>762</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8" t="s">
        <v>766</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4"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505"/>
      <c r="B466" s="483" t="s">
        <v>801</v>
      </c>
      <c r="C466" s="481"/>
      <c r="D466" s="481"/>
      <c r="E466" s="481"/>
      <c r="F466" s="481"/>
      <c r="G466" s="481"/>
      <c r="H466" s="481"/>
      <c r="I466" s="481"/>
      <c r="J466" s="481"/>
      <c r="K466" s="481"/>
      <c r="L466" s="481"/>
      <c r="M466" s="481"/>
      <c r="N466" s="481"/>
      <c r="O466" s="481"/>
      <c r="P466" s="481"/>
      <c r="Q466" s="481"/>
      <c r="R466" s="482"/>
      <c r="S466" s="192"/>
      <c r="T466" s="192"/>
      <c r="U466" s="489" t="s">
        <v>802</v>
      </c>
      <c r="V466" s="490"/>
      <c r="W466" s="483" t="s">
        <v>801</v>
      </c>
      <c r="X466" s="481"/>
      <c r="Y466" s="481"/>
      <c r="Z466" s="481"/>
      <c r="AA466" s="481"/>
      <c r="AB466" s="481"/>
      <c r="AC466" s="482"/>
      <c r="AD466" s="192"/>
      <c r="AE466" s="192"/>
      <c r="AF466" s="489" t="s">
        <v>802</v>
      </c>
      <c r="AG466" s="490"/>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211</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211</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211</v>
      </c>
      <c r="W468" s="167" t="s">
        <v>554</v>
      </c>
      <c r="X468" s="167" t="s">
        <v>554</v>
      </c>
      <c r="Y468" s="167" t="s">
        <v>554</v>
      </c>
      <c r="Z468" s="167" t="s">
        <v>554</v>
      </c>
      <c r="AA468" s="167" t="s">
        <v>554</v>
      </c>
      <c r="AB468" s="167" t="s">
        <v>554</v>
      </c>
      <c r="AC468" s="167" t="s">
        <v>554</v>
      </c>
      <c r="AD468" s="167" t="s">
        <v>554</v>
      </c>
      <c r="AE468" s="167" t="s">
        <v>554</v>
      </c>
      <c r="AF468" s="167" t="s">
        <v>554</v>
      </c>
      <c r="AG468" s="126" t="s">
        <v>211</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211</v>
      </c>
      <c r="W469" s="167" t="s">
        <v>554</v>
      </c>
      <c r="X469" s="167" t="s">
        <v>554</v>
      </c>
      <c r="Y469" s="167" t="s">
        <v>554</v>
      </c>
      <c r="Z469" s="167" t="s">
        <v>554</v>
      </c>
      <c r="AA469" s="167" t="s">
        <v>554</v>
      </c>
      <c r="AB469" s="167" t="s">
        <v>554</v>
      </c>
      <c r="AC469" s="167" t="s">
        <v>554</v>
      </c>
      <c r="AD469" s="167" t="s">
        <v>554</v>
      </c>
      <c r="AE469" s="167" t="s">
        <v>554</v>
      </c>
      <c r="AF469" s="167" t="s">
        <v>554</v>
      </c>
      <c r="AG469" s="126" t="s">
        <v>211</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211</v>
      </c>
      <c r="W470" s="167" t="s">
        <v>554</v>
      </c>
      <c r="X470" s="167" t="s">
        <v>554</v>
      </c>
      <c r="Y470" s="167" t="s">
        <v>554</v>
      </c>
      <c r="Z470" s="167" t="s">
        <v>554</v>
      </c>
      <c r="AA470" s="167" t="s">
        <v>554</v>
      </c>
      <c r="AB470" s="167" t="s">
        <v>554</v>
      </c>
      <c r="AC470" s="167" t="s">
        <v>554</v>
      </c>
      <c r="AD470" s="167" t="s">
        <v>554</v>
      </c>
      <c r="AE470" s="167" t="s">
        <v>554</v>
      </c>
      <c r="AF470" s="167" t="s">
        <v>554</v>
      </c>
      <c r="AG470" s="126" t="s">
        <v>211</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211</v>
      </c>
      <c r="W471" s="167" t="s">
        <v>554</v>
      </c>
      <c r="X471" s="167" t="s">
        <v>554</v>
      </c>
      <c r="Y471" s="167" t="s">
        <v>554</v>
      </c>
      <c r="Z471" s="167" t="s">
        <v>554</v>
      </c>
      <c r="AA471" s="167" t="s">
        <v>554</v>
      </c>
      <c r="AB471" s="167" t="s">
        <v>554</v>
      </c>
      <c r="AC471" s="167" t="s">
        <v>554</v>
      </c>
      <c r="AD471" s="167" t="s">
        <v>554</v>
      </c>
      <c r="AE471" s="167" t="s">
        <v>554</v>
      </c>
      <c r="AF471" s="167" t="s">
        <v>554</v>
      </c>
      <c r="AG471" s="126" t="s">
        <v>211</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211</v>
      </c>
      <c r="W472" s="167" t="s">
        <v>554</v>
      </c>
      <c r="X472" s="167" t="s">
        <v>554</v>
      </c>
      <c r="Y472" s="167" t="s">
        <v>554</v>
      </c>
      <c r="Z472" s="167" t="s">
        <v>554</v>
      </c>
      <c r="AA472" s="167" t="s">
        <v>554</v>
      </c>
      <c r="AB472" s="167" t="s">
        <v>554</v>
      </c>
      <c r="AC472" s="167" t="s">
        <v>554</v>
      </c>
      <c r="AD472" s="167" t="s">
        <v>554</v>
      </c>
      <c r="AE472" s="167" t="s">
        <v>554</v>
      </c>
      <c r="AF472" s="167" t="s">
        <v>554</v>
      </c>
      <c r="AG472" s="126" t="s">
        <v>211</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211</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211</v>
      </c>
      <c r="AH473" s="167" t="s">
        <v>554</v>
      </c>
      <c r="AI473" s="167">
        <v>120.41830440901001</v>
      </c>
      <c r="AJ473" s="167" t="s">
        <v>554</v>
      </c>
    </row>
    <row r="474" spans="1:36">
      <c r="A474" s="175" t="s">
        <v>810</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211</v>
      </c>
      <c r="AH474" s="126" t="s">
        <v>211</v>
      </c>
      <c r="AI474" s="167" t="s">
        <v>554</v>
      </c>
      <c r="AJ474" s="126" t="s">
        <v>211</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211</v>
      </c>
      <c r="W475" s="167" t="s">
        <v>554</v>
      </c>
      <c r="X475" s="167" t="s">
        <v>554</v>
      </c>
      <c r="Y475" s="167" t="s">
        <v>554</v>
      </c>
      <c r="Z475" s="167" t="s">
        <v>554</v>
      </c>
      <c r="AA475" s="167" t="s">
        <v>554</v>
      </c>
      <c r="AB475" s="167" t="s">
        <v>554</v>
      </c>
      <c r="AC475" s="167" t="s">
        <v>554</v>
      </c>
      <c r="AD475" s="167" t="s">
        <v>554</v>
      </c>
      <c r="AE475" s="167" t="s">
        <v>554</v>
      </c>
      <c r="AF475" s="167" t="s">
        <v>554</v>
      </c>
      <c r="AG475" s="126" t="s">
        <v>211</v>
      </c>
      <c r="AH475" s="167" t="s">
        <v>554</v>
      </c>
      <c r="AI475" s="167">
        <v>120.41830440900908</v>
      </c>
      <c r="AJ475" s="126" t="s">
        <v>211</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211</v>
      </c>
      <c r="W476" s="167" t="s">
        <v>554</v>
      </c>
      <c r="X476" s="167" t="s">
        <v>554</v>
      </c>
      <c r="Y476" s="167" t="s">
        <v>554</v>
      </c>
      <c r="Z476" s="167" t="s">
        <v>554</v>
      </c>
      <c r="AA476" s="167" t="s">
        <v>554</v>
      </c>
      <c r="AB476" s="167" t="s">
        <v>554</v>
      </c>
      <c r="AC476" s="167" t="s">
        <v>554</v>
      </c>
      <c r="AD476" s="167" t="s">
        <v>554</v>
      </c>
      <c r="AE476" s="167" t="s">
        <v>554</v>
      </c>
      <c r="AF476" s="167" t="s">
        <v>554</v>
      </c>
      <c r="AG476" s="126" t="s">
        <v>211</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211</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211</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211</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211</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211</v>
      </c>
      <c r="W479" s="167" t="s">
        <v>583</v>
      </c>
      <c r="X479" s="167" t="s">
        <v>583</v>
      </c>
      <c r="Y479" s="167" t="s">
        <v>583</v>
      </c>
      <c r="Z479" s="167" t="s">
        <v>583</v>
      </c>
      <c r="AA479" s="167" t="s">
        <v>583</v>
      </c>
      <c r="AB479" s="167" t="s">
        <v>583</v>
      </c>
      <c r="AC479" s="167" t="s">
        <v>583</v>
      </c>
      <c r="AD479" s="167" t="s">
        <v>583</v>
      </c>
      <c r="AE479" s="167" t="s">
        <v>583</v>
      </c>
      <c r="AF479" s="167" t="s">
        <v>554</v>
      </c>
      <c r="AG479" s="126" t="s">
        <v>211</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211</v>
      </c>
      <c r="W480" s="167" t="s">
        <v>583</v>
      </c>
      <c r="X480" s="167" t="s">
        <v>583</v>
      </c>
      <c r="Y480" s="167" t="s">
        <v>583</v>
      </c>
      <c r="Z480" s="167" t="s">
        <v>583</v>
      </c>
      <c r="AA480" s="167" t="s">
        <v>583</v>
      </c>
      <c r="AB480" s="167" t="s">
        <v>583</v>
      </c>
      <c r="AC480" s="167" t="s">
        <v>583</v>
      </c>
      <c r="AD480" s="167" t="s">
        <v>583</v>
      </c>
      <c r="AE480" s="167" t="s">
        <v>583</v>
      </c>
      <c r="AF480" s="167" t="s">
        <v>554</v>
      </c>
      <c r="AG480" s="126" t="s">
        <v>211</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211</v>
      </c>
      <c r="W481" s="167" t="s">
        <v>583</v>
      </c>
      <c r="X481" s="167" t="s">
        <v>583</v>
      </c>
      <c r="Y481" s="167" t="s">
        <v>583</v>
      </c>
      <c r="Z481" s="167" t="s">
        <v>583</v>
      </c>
      <c r="AA481" s="167" t="s">
        <v>583</v>
      </c>
      <c r="AB481" s="167" t="s">
        <v>583</v>
      </c>
      <c r="AC481" s="167" t="s">
        <v>583</v>
      </c>
      <c r="AD481" s="167" t="s">
        <v>583</v>
      </c>
      <c r="AE481" s="167" t="s">
        <v>583</v>
      </c>
      <c r="AF481" s="167" t="s">
        <v>554</v>
      </c>
      <c r="AG481" s="126" t="s">
        <v>211</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211</v>
      </c>
      <c r="W482" s="167" t="s">
        <v>554</v>
      </c>
      <c r="X482" s="167" t="s">
        <v>554</v>
      </c>
      <c r="Y482" s="167" t="s">
        <v>554</v>
      </c>
      <c r="Z482" s="167" t="s">
        <v>554</v>
      </c>
      <c r="AA482" s="167" t="s">
        <v>554</v>
      </c>
      <c r="AB482" s="167" t="s">
        <v>554</v>
      </c>
      <c r="AC482" s="167" t="s">
        <v>554</v>
      </c>
      <c r="AD482" s="167" t="s">
        <v>554</v>
      </c>
      <c r="AE482" s="167" t="s">
        <v>554</v>
      </c>
      <c r="AF482" s="167" t="s">
        <v>554</v>
      </c>
      <c r="AG482" s="126" t="s">
        <v>211</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211</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211</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211</v>
      </c>
      <c r="W484" s="167" t="s">
        <v>554</v>
      </c>
      <c r="X484" s="167" t="s">
        <v>554</v>
      </c>
      <c r="Y484" s="167" t="s">
        <v>554</v>
      </c>
      <c r="Z484" s="167" t="s">
        <v>554</v>
      </c>
      <c r="AA484" s="167" t="s">
        <v>554</v>
      </c>
      <c r="AB484" s="167" t="s">
        <v>554</v>
      </c>
      <c r="AC484" s="167" t="s">
        <v>554</v>
      </c>
      <c r="AD484" s="167" t="s">
        <v>554</v>
      </c>
      <c r="AE484" s="167" t="s">
        <v>554</v>
      </c>
      <c r="AF484" s="167" t="s">
        <v>554</v>
      </c>
      <c r="AG484" s="126" t="s">
        <v>211</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211</v>
      </c>
      <c r="W485" s="167" t="s">
        <v>554</v>
      </c>
      <c r="X485" s="167" t="s">
        <v>554</v>
      </c>
      <c r="Y485" s="167" t="s">
        <v>554</v>
      </c>
      <c r="Z485" s="167" t="s">
        <v>554</v>
      </c>
      <c r="AA485" s="167" t="s">
        <v>554</v>
      </c>
      <c r="AB485" s="167" t="s">
        <v>554</v>
      </c>
      <c r="AC485" s="167" t="s">
        <v>554</v>
      </c>
      <c r="AD485" s="167" t="s">
        <v>554</v>
      </c>
      <c r="AE485" s="167" t="s">
        <v>554</v>
      </c>
      <c r="AF485" s="167" t="s">
        <v>554</v>
      </c>
      <c r="AG485" s="126" t="s">
        <v>211</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211</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211</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211</v>
      </c>
      <c r="W487" s="167" t="s">
        <v>554</v>
      </c>
      <c r="X487" s="167" t="s">
        <v>554</v>
      </c>
      <c r="Y487" s="167" t="s">
        <v>554</v>
      </c>
      <c r="Z487" s="167" t="s">
        <v>554</v>
      </c>
      <c r="AA487" s="167" t="s">
        <v>554</v>
      </c>
      <c r="AB487" s="167" t="s">
        <v>554</v>
      </c>
      <c r="AC487" s="167" t="s">
        <v>554</v>
      </c>
      <c r="AD487" s="167" t="s">
        <v>554</v>
      </c>
      <c r="AE487" s="167" t="s">
        <v>554</v>
      </c>
      <c r="AF487" s="167" t="s">
        <v>554</v>
      </c>
      <c r="AG487" s="126" t="s">
        <v>211</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211</v>
      </c>
      <c r="W488" s="167" t="s">
        <v>554</v>
      </c>
      <c r="X488" s="167" t="s">
        <v>554</v>
      </c>
      <c r="Y488" s="167" t="s">
        <v>554</v>
      </c>
      <c r="Z488" s="167" t="s">
        <v>554</v>
      </c>
      <c r="AA488" s="167" t="s">
        <v>554</v>
      </c>
      <c r="AB488" s="167" t="s">
        <v>554</v>
      </c>
      <c r="AC488" s="167" t="s">
        <v>554</v>
      </c>
      <c r="AD488" s="167" t="s">
        <v>554</v>
      </c>
      <c r="AE488" s="167" t="s">
        <v>554</v>
      </c>
      <c r="AF488" s="167" t="s">
        <v>554</v>
      </c>
      <c r="AG488" s="126" t="s">
        <v>211</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211</v>
      </c>
      <c r="W489" s="167" t="s">
        <v>554</v>
      </c>
      <c r="X489" s="167" t="s">
        <v>554</v>
      </c>
      <c r="Y489" s="167" t="s">
        <v>554</v>
      </c>
      <c r="Z489" s="167" t="s">
        <v>554</v>
      </c>
      <c r="AA489" s="167" t="s">
        <v>554</v>
      </c>
      <c r="AB489" s="167" t="s">
        <v>554</v>
      </c>
      <c r="AC489" s="167" t="s">
        <v>554</v>
      </c>
      <c r="AD489" s="167" t="s">
        <v>554</v>
      </c>
      <c r="AE489" s="167" t="s">
        <v>554</v>
      </c>
      <c r="AF489" s="167" t="s">
        <v>554</v>
      </c>
      <c r="AG489" s="126" t="s">
        <v>211</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211</v>
      </c>
      <c r="W490" s="167" t="s">
        <v>554</v>
      </c>
      <c r="X490" s="167" t="s">
        <v>554</v>
      </c>
      <c r="Y490" s="167" t="s">
        <v>554</v>
      </c>
      <c r="Z490" s="167" t="s">
        <v>554</v>
      </c>
      <c r="AA490" s="167" t="s">
        <v>554</v>
      </c>
      <c r="AB490" s="167" t="s">
        <v>554</v>
      </c>
      <c r="AC490" s="167" t="s">
        <v>554</v>
      </c>
      <c r="AD490" s="167" t="s">
        <v>554</v>
      </c>
      <c r="AE490" s="167" t="s">
        <v>554</v>
      </c>
      <c r="AF490" s="167" t="s">
        <v>554</v>
      </c>
      <c r="AG490" s="126" t="s">
        <v>211</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211</v>
      </c>
      <c r="W491" s="167" t="s">
        <v>554</v>
      </c>
      <c r="X491" s="167" t="s">
        <v>554</v>
      </c>
      <c r="Y491" s="167" t="s">
        <v>554</v>
      </c>
      <c r="Z491" s="167" t="s">
        <v>554</v>
      </c>
      <c r="AA491" s="167" t="s">
        <v>554</v>
      </c>
      <c r="AB491" s="167" t="s">
        <v>554</v>
      </c>
      <c r="AC491" s="167" t="s">
        <v>554</v>
      </c>
      <c r="AD491" s="167" t="s">
        <v>554</v>
      </c>
      <c r="AE491" s="167" t="s">
        <v>554</v>
      </c>
      <c r="AF491" s="167" t="s">
        <v>554</v>
      </c>
      <c r="AG491" s="126" t="s">
        <v>211</v>
      </c>
      <c r="AH491" s="167" t="s">
        <v>554</v>
      </c>
      <c r="AI491" s="167">
        <v>362.21551272186957</v>
      </c>
      <c r="AJ491" s="167" t="s">
        <v>554</v>
      </c>
    </row>
    <row r="492" spans="1:36">
      <c r="A492" s="175" t="s">
        <v>761</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554</v>
      </c>
      <c r="X492" s="167" t="s">
        <v>554</v>
      </c>
      <c r="Y492" s="167" t="s">
        <v>554</v>
      </c>
      <c r="Z492" s="167" t="s">
        <v>554</v>
      </c>
      <c r="AA492" s="167" t="s">
        <v>554</v>
      </c>
      <c r="AB492" s="167" t="s">
        <v>554</v>
      </c>
      <c r="AC492" s="167" t="s">
        <v>554</v>
      </c>
      <c r="AD492" s="167" t="s">
        <v>554</v>
      </c>
      <c r="AE492" s="167" t="s">
        <v>554</v>
      </c>
      <c r="AF492" s="167" t="s">
        <v>554</v>
      </c>
      <c r="AG492" s="126" t="s">
        <v>211</v>
      </c>
      <c r="AH492" s="126" t="s">
        <v>211</v>
      </c>
      <c r="AI492" s="167" t="s">
        <v>583</v>
      </c>
      <c r="AJ492" s="126" t="s">
        <v>211</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211</v>
      </c>
      <c r="W493" s="167" t="s">
        <v>554</v>
      </c>
      <c r="X493" s="167" t="s">
        <v>554</v>
      </c>
      <c r="Y493" s="167" t="s">
        <v>554</v>
      </c>
      <c r="Z493" s="167" t="s">
        <v>554</v>
      </c>
      <c r="AA493" s="167" t="s">
        <v>554</v>
      </c>
      <c r="AB493" s="167" t="s">
        <v>554</v>
      </c>
      <c r="AC493" s="167" t="s">
        <v>554</v>
      </c>
      <c r="AD493" s="167" t="s">
        <v>554</v>
      </c>
      <c r="AE493" s="167" t="s">
        <v>554</v>
      </c>
      <c r="AF493" s="167" t="s">
        <v>554</v>
      </c>
      <c r="AG493" s="126" t="s">
        <v>211</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211</v>
      </c>
      <c r="W494" s="167" t="s">
        <v>640</v>
      </c>
      <c r="X494" s="167" t="s">
        <v>640</v>
      </c>
      <c r="Y494" s="167" t="s">
        <v>640</v>
      </c>
      <c r="Z494" s="167" t="s">
        <v>554</v>
      </c>
      <c r="AA494" s="167" t="s">
        <v>640</v>
      </c>
      <c r="AB494" s="167" t="s">
        <v>554</v>
      </c>
      <c r="AC494" s="167" t="s">
        <v>554</v>
      </c>
      <c r="AD494" s="167" t="s">
        <v>554</v>
      </c>
      <c r="AE494" s="167" t="s">
        <v>554</v>
      </c>
      <c r="AF494" s="167" t="s">
        <v>554</v>
      </c>
      <c r="AG494" s="126" t="s">
        <v>211</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211</v>
      </c>
      <c r="W495" s="167" t="s">
        <v>640</v>
      </c>
      <c r="X495" s="167" t="s">
        <v>640</v>
      </c>
      <c r="Y495" s="167" t="s">
        <v>640</v>
      </c>
      <c r="Z495" s="167" t="s">
        <v>554</v>
      </c>
      <c r="AA495" s="167" t="s">
        <v>640</v>
      </c>
      <c r="AB495" s="167" t="s">
        <v>554</v>
      </c>
      <c r="AC495" s="167" t="s">
        <v>554</v>
      </c>
      <c r="AD495" s="167" t="s">
        <v>554</v>
      </c>
      <c r="AE495" s="167" t="s">
        <v>554</v>
      </c>
      <c r="AF495" s="167" t="s">
        <v>554</v>
      </c>
      <c r="AG495" s="126" t="s">
        <v>211</v>
      </c>
      <c r="AH495" s="167" t="s">
        <v>554</v>
      </c>
      <c r="AI495" s="167" t="s">
        <v>640</v>
      </c>
      <c r="AJ495" s="167" t="s">
        <v>640</v>
      </c>
    </row>
    <row r="496" spans="1:36" ht="15.75" customHeight="1" thickBot="1">
      <c r="A496" s="201" t="s">
        <v>815</v>
      </c>
      <c r="B496" s="489" t="s">
        <v>802</v>
      </c>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c r="AG496" s="491"/>
      <c r="AH496" s="491"/>
      <c r="AI496" s="491"/>
      <c r="AJ496" s="492"/>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211</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211</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211</v>
      </c>
      <c r="W498" s="167" t="s">
        <v>554</v>
      </c>
      <c r="X498" s="167" t="s">
        <v>554</v>
      </c>
      <c r="Y498" s="167" t="s">
        <v>554</v>
      </c>
      <c r="Z498" s="167" t="s">
        <v>554</v>
      </c>
      <c r="AA498" s="167" t="s">
        <v>554</v>
      </c>
      <c r="AB498" s="167" t="s">
        <v>554</v>
      </c>
      <c r="AC498" s="167" t="s">
        <v>554</v>
      </c>
      <c r="AD498" s="167" t="s">
        <v>554</v>
      </c>
      <c r="AE498" s="167" t="s">
        <v>554</v>
      </c>
      <c r="AF498" s="167" t="s">
        <v>554</v>
      </c>
      <c r="AG498" s="126" t="s">
        <v>211</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211</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211</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211</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211</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211</v>
      </c>
      <c r="W501" s="167">
        <v>15.660888</v>
      </c>
      <c r="X501" s="167" t="s">
        <v>554</v>
      </c>
      <c r="Y501" s="167" t="s">
        <v>554</v>
      </c>
      <c r="Z501" s="167" t="s">
        <v>554</v>
      </c>
      <c r="AA501" s="167" t="s">
        <v>554</v>
      </c>
      <c r="AB501" s="167" t="s">
        <v>554</v>
      </c>
      <c r="AC501" s="167" t="s">
        <v>554</v>
      </c>
      <c r="AD501" s="167" t="s">
        <v>554</v>
      </c>
      <c r="AE501" s="167" t="s">
        <v>554</v>
      </c>
      <c r="AF501" s="167" t="s">
        <v>554</v>
      </c>
      <c r="AG501" s="126" t="s">
        <v>211</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211</v>
      </c>
      <c r="W502" s="167" t="s">
        <v>554</v>
      </c>
      <c r="X502" s="167" t="s">
        <v>554</v>
      </c>
      <c r="Y502" s="167" t="s">
        <v>554</v>
      </c>
      <c r="Z502" s="167" t="s">
        <v>554</v>
      </c>
      <c r="AA502" s="167" t="s">
        <v>554</v>
      </c>
      <c r="AB502" s="167" t="s">
        <v>554</v>
      </c>
      <c r="AC502" s="167" t="s">
        <v>554</v>
      </c>
      <c r="AD502" s="167" t="s">
        <v>554</v>
      </c>
      <c r="AE502" s="167" t="s">
        <v>554</v>
      </c>
      <c r="AF502" s="167" t="s">
        <v>554</v>
      </c>
      <c r="AG502" s="126" t="s">
        <v>211</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211</v>
      </c>
      <c r="W503" s="167" t="s">
        <v>640</v>
      </c>
      <c r="X503" s="167" t="s">
        <v>640</v>
      </c>
      <c r="Y503" s="167" t="s">
        <v>640</v>
      </c>
      <c r="Z503" s="167" t="s">
        <v>554</v>
      </c>
      <c r="AA503" s="167" t="s">
        <v>640</v>
      </c>
      <c r="AB503" s="167" t="s">
        <v>554</v>
      </c>
      <c r="AC503" s="167" t="s">
        <v>554</v>
      </c>
      <c r="AD503" s="167" t="s">
        <v>554</v>
      </c>
      <c r="AE503" s="167" t="s">
        <v>554</v>
      </c>
      <c r="AF503" s="167" t="s">
        <v>554</v>
      </c>
      <c r="AG503" s="126" t="s">
        <v>211</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81" t="s">
        <v>548</v>
      </c>
      <c r="C513" s="481"/>
      <c r="D513" s="481"/>
      <c r="E513" s="481"/>
      <c r="F513" s="481"/>
      <c r="G513" s="482"/>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211</v>
      </c>
      <c r="C515" s="167">
        <v>9008.2634000282051</v>
      </c>
      <c r="D515" s="167">
        <v>55.48073193690994</v>
      </c>
      <c r="E515" s="126" t="s">
        <v>211</v>
      </c>
      <c r="F515" s="126" t="s">
        <v>211</v>
      </c>
      <c r="G515" s="167" t="s">
        <v>554</v>
      </c>
    </row>
    <row r="516" spans="1:7">
      <c r="A516" s="177" t="s">
        <v>830</v>
      </c>
      <c r="B516" s="126" t="s">
        <v>211</v>
      </c>
      <c r="C516" s="167">
        <v>6754.7612768982408</v>
      </c>
      <c r="D516" s="126" t="s">
        <v>211</v>
      </c>
      <c r="E516" s="126" t="s">
        <v>211</v>
      </c>
      <c r="F516" s="126" t="s">
        <v>211</v>
      </c>
      <c r="G516" s="126" t="s">
        <v>211</v>
      </c>
    </row>
    <row r="517" spans="1:7">
      <c r="A517" s="169" t="s">
        <v>831</v>
      </c>
      <c r="B517" s="126" t="s">
        <v>211</v>
      </c>
      <c r="C517" s="167">
        <v>6510.3132861119166</v>
      </c>
      <c r="D517" s="126" t="s">
        <v>211</v>
      </c>
      <c r="E517" s="126" t="s">
        <v>211</v>
      </c>
      <c r="F517" s="126" t="s">
        <v>211</v>
      </c>
      <c r="G517" s="126" t="s">
        <v>211</v>
      </c>
    </row>
    <row r="518" spans="1:7">
      <c r="A518" s="213" t="s">
        <v>832</v>
      </c>
      <c r="B518" s="126" t="s">
        <v>211</v>
      </c>
      <c r="C518" s="126" t="s">
        <v>211</v>
      </c>
      <c r="D518" s="126" t="s">
        <v>211</v>
      </c>
      <c r="E518" s="126" t="s">
        <v>211</v>
      </c>
      <c r="F518" s="126" t="s">
        <v>211</v>
      </c>
      <c r="G518" s="126" t="s">
        <v>211</v>
      </c>
    </row>
    <row r="519" spans="1:7">
      <c r="A519" s="214" t="s">
        <v>833</v>
      </c>
      <c r="B519" s="126" t="s">
        <v>211</v>
      </c>
      <c r="C519" s="167" t="s">
        <v>211</v>
      </c>
      <c r="D519" s="126" t="s">
        <v>211</v>
      </c>
      <c r="E519" s="126" t="s">
        <v>211</v>
      </c>
      <c r="F519" s="126" t="s">
        <v>211</v>
      </c>
      <c r="G519" s="126" t="s">
        <v>211</v>
      </c>
    </row>
    <row r="520" spans="1:7">
      <c r="A520" s="214" t="s">
        <v>834</v>
      </c>
      <c r="B520" s="126" t="s">
        <v>211</v>
      </c>
      <c r="C520" s="167" t="s">
        <v>211</v>
      </c>
      <c r="D520" s="126" t="s">
        <v>211</v>
      </c>
      <c r="E520" s="126" t="s">
        <v>211</v>
      </c>
      <c r="F520" s="126" t="s">
        <v>211</v>
      </c>
      <c r="G520" s="126" t="s">
        <v>211</v>
      </c>
    </row>
    <row r="521" spans="1:7">
      <c r="A521" s="213" t="s">
        <v>835</v>
      </c>
      <c r="B521" s="126" t="s">
        <v>211</v>
      </c>
      <c r="C521" s="126" t="s">
        <v>211</v>
      </c>
      <c r="D521" s="126" t="s">
        <v>211</v>
      </c>
      <c r="E521" s="126" t="s">
        <v>211</v>
      </c>
      <c r="F521" s="126" t="s">
        <v>211</v>
      </c>
      <c r="G521" s="126" t="s">
        <v>211</v>
      </c>
    </row>
    <row r="522" spans="1:7">
      <c r="A522" s="214" t="s">
        <v>836</v>
      </c>
      <c r="B522" s="126" t="s">
        <v>211</v>
      </c>
      <c r="C522" s="167" t="s">
        <v>211</v>
      </c>
      <c r="D522" s="126" t="s">
        <v>211</v>
      </c>
      <c r="E522" s="126" t="s">
        <v>211</v>
      </c>
      <c r="F522" s="126" t="s">
        <v>211</v>
      </c>
      <c r="G522" s="126" t="s">
        <v>211</v>
      </c>
    </row>
    <row r="523" spans="1:7">
      <c r="A523" s="214" t="s">
        <v>837</v>
      </c>
      <c r="B523" s="126" t="s">
        <v>211</v>
      </c>
      <c r="C523" s="167" t="s">
        <v>211</v>
      </c>
      <c r="D523" s="126" t="s">
        <v>211</v>
      </c>
      <c r="E523" s="126" t="s">
        <v>211</v>
      </c>
      <c r="F523" s="126" t="s">
        <v>211</v>
      </c>
      <c r="G523" s="126" t="s">
        <v>211</v>
      </c>
    </row>
    <row r="524" spans="1:7">
      <c r="A524" s="214" t="s">
        <v>838</v>
      </c>
      <c r="B524" s="126" t="s">
        <v>211</v>
      </c>
      <c r="C524" s="167" t="s">
        <v>211</v>
      </c>
      <c r="D524" s="126" t="s">
        <v>211</v>
      </c>
      <c r="E524" s="126" t="s">
        <v>211</v>
      </c>
      <c r="F524" s="126" t="s">
        <v>211</v>
      </c>
      <c r="G524" s="126" t="s">
        <v>211</v>
      </c>
    </row>
    <row r="525" spans="1:7">
      <c r="A525" s="213" t="s">
        <v>839</v>
      </c>
      <c r="B525" s="126" t="s">
        <v>211</v>
      </c>
      <c r="C525" s="126" t="s">
        <v>211</v>
      </c>
      <c r="D525" s="126" t="s">
        <v>211</v>
      </c>
      <c r="E525" s="126" t="s">
        <v>211</v>
      </c>
      <c r="F525" s="126" t="s">
        <v>211</v>
      </c>
      <c r="G525" s="126" t="s">
        <v>211</v>
      </c>
    </row>
    <row r="526" spans="1:7">
      <c r="A526" s="214" t="s">
        <v>840</v>
      </c>
      <c r="B526" s="126" t="s">
        <v>211</v>
      </c>
      <c r="C526" s="167">
        <v>6510.3132861119166</v>
      </c>
      <c r="D526" s="126" t="s">
        <v>211</v>
      </c>
      <c r="E526" s="126" t="s">
        <v>211</v>
      </c>
      <c r="F526" s="126" t="s">
        <v>211</v>
      </c>
      <c r="G526" s="126" t="s">
        <v>211</v>
      </c>
    </row>
    <row r="527" spans="1:7">
      <c r="A527" s="215" t="s">
        <v>841</v>
      </c>
      <c r="B527" s="126" t="s">
        <v>211</v>
      </c>
      <c r="C527" s="167">
        <v>1503.0509320217539</v>
      </c>
      <c r="D527" s="126"/>
      <c r="E527" s="126" t="s">
        <v>211</v>
      </c>
      <c r="F527" s="126" t="s">
        <v>211</v>
      </c>
      <c r="G527" s="126"/>
    </row>
    <row r="528" spans="1:7">
      <c r="A528" s="215" t="s">
        <v>842</v>
      </c>
      <c r="B528" s="126" t="s">
        <v>211</v>
      </c>
      <c r="C528" s="167">
        <v>5007.2623540901623</v>
      </c>
      <c r="D528" s="126"/>
      <c r="E528" s="126" t="s">
        <v>211</v>
      </c>
      <c r="F528" s="126" t="s">
        <v>211</v>
      </c>
      <c r="G528" s="126"/>
    </row>
    <row r="529" spans="1:7">
      <c r="A529" s="215" t="s">
        <v>843</v>
      </c>
      <c r="B529" s="126" t="s">
        <v>211</v>
      </c>
      <c r="C529" s="167" t="s">
        <v>556</v>
      </c>
      <c r="D529" s="126"/>
      <c r="E529" s="126" t="s">
        <v>211</v>
      </c>
      <c r="F529" s="126" t="s">
        <v>211</v>
      </c>
      <c r="G529" s="126"/>
    </row>
    <row r="530" spans="1:7">
      <c r="A530" s="215" t="s">
        <v>844</v>
      </c>
      <c r="B530" s="126" t="s">
        <v>211</v>
      </c>
      <c r="C530" s="167" t="s">
        <v>556</v>
      </c>
      <c r="D530" s="126"/>
      <c r="E530" s="126" t="s">
        <v>211</v>
      </c>
      <c r="F530" s="126" t="s">
        <v>211</v>
      </c>
      <c r="G530" s="126"/>
    </row>
    <row r="531" spans="1:7">
      <c r="A531" s="215" t="s">
        <v>845</v>
      </c>
      <c r="B531" s="126" t="s">
        <v>211</v>
      </c>
      <c r="C531" s="167" t="s">
        <v>556</v>
      </c>
      <c r="D531" s="126"/>
      <c r="E531" s="126" t="s">
        <v>211</v>
      </c>
      <c r="F531" s="126" t="s">
        <v>211</v>
      </c>
      <c r="G531" s="126"/>
    </row>
    <row r="532" spans="1:7">
      <c r="A532" s="215" t="s">
        <v>846</v>
      </c>
      <c r="B532" s="126" t="s">
        <v>211</v>
      </c>
      <c r="C532" s="167" t="s">
        <v>556</v>
      </c>
      <c r="D532" s="126"/>
      <c r="E532" s="126" t="s">
        <v>211</v>
      </c>
      <c r="F532" s="126" t="s">
        <v>211</v>
      </c>
      <c r="G532" s="126"/>
    </row>
    <row r="533" spans="1:7">
      <c r="A533" s="215" t="s">
        <v>847</v>
      </c>
      <c r="B533" s="126" t="s">
        <v>211</v>
      </c>
      <c r="C533" s="167" t="s">
        <v>556</v>
      </c>
      <c r="D533" s="126"/>
      <c r="E533" s="126" t="s">
        <v>211</v>
      </c>
      <c r="F533" s="126" t="s">
        <v>211</v>
      </c>
      <c r="G533" s="126"/>
    </row>
    <row r="534" spans="1:7">
      <c r="A534" s="215" t="s">
        <v>848</v>
      </c>
      <c r="B534" s="126" t="s">
        <v>211</v>
      </c>
      <c r="C534" s="167" t="s">
        <v>556</v>
      </c>
      <c r="D534" s="126"/>
      <c r="E534" s="126" t="s">
        <v>211</v>
      </c>
      <c r="F534" s="126" t="s">
        <v>211</v>
      </c>
      <c r="G534" s="126"/>
    </row>
    <row r="535" spans="1:7">
      <c r="A535" s="215" t="s">
        <v>849</v>
      </c>
      <c r="B535" s="126" t="s">
        <v>211</v>
      </c>
      <c r="C535" s="167" t="s">
        <v>556</v>
      </c>
      <c r="D535" s="126"/>
      <c r="E535" s="126" t="s">
        <v>211</v>
      </c>
      <c r="F535" s="126" t="s">
        <v>211</v>
      </c>
      <c r="G535" s="126"/>
    </row>
    <row r="536" spans="1:7">
      <c r="A536" s="215" t="s">
        <v>850</v>
      </c>
      <c r="B536" s="126" t="s">
        <v>211</v>
      </c>
      <c r="C536" s="167" t="s">
        <v>556</v>
      </c>
      <c r="D536" s="126"/>
      <c r="E536" s="126" t="s">
        <v>211</v>
      </c>
      <c r="F536" s="126" t="s">
        <v>211</v>
      </c>
      <c r="G536" s="126"/>
    </row>
    <row r="537" spans="1:7">
      <c r="A537" s="215" t="s">
        <v>851</v>
      </c>
      <c r="B537" s="126" t="s">
        <v>211</v>
      </c>
      <c r="C537" s="167" t="s">
        <v>556</v>
      </c>
      <c r="D537" s="126"/>
      <c r="E537" s="126" t="s">
        <v>211</v>
      </c>
      <c r="F537" s="126" t="s">
        <v>211</v>
      </c>
      <c r="G537" s="126"/>
    </row>
    <row r="538" spans="1:7">
      <c r="A538" s="169" t="s">
        <v>852</v>
      </c>
      <c r="B538" s="126" t="s">
        <v>211</v>
      </c>
      <c r="C538" s="167">
        <v>49.08</v>
      </c>
      <c r="D538" s="126" t="s">
        <v>211</v>
      </c>
      <c r="E538" s="126" t="s">
        <v>211</v>
      </c>
      <c r="F538" s="126" t="s">
        <v>211</v>
      </c>
      <c r="G538" s="126" t="s">
        <v>211</v>
      </c>
    </row>
    <row r="539" spans="1:7">
      <c r="A539" s="169" t="s">
        <v>853</v>
      </c>
      <c r="B539" s="126" t="s">
        <v>211</v>
      </c>
      <c r="C539" s="167">
        <v>91.609200000000016</v>
      </c>
      <c r="D539" s="126" t="s">
        <v>211</v>
      </c>
      <c r="E539" s="126" t="s">
        <v>211</v>
      </c>
      <c r="F539" s="126" t="s">
        <v>211</v>
      </c>
      <c r="G539" s="126" t="s">
        <v>211</v>
      </c>
    </row>
    <row r="540" spans="1:7">
      <c r="A540" s="169" t="s">
        <v>854</v>
      </c>
      <c r="B540" s="126" t="s">
        <v>211</v>
      </c>
      <c r="C540" s="167">
        <v>103.75879078632427</v>
      </c>
      <c r="D540" s="126" t="s">
        <v>211</v>
      </c>
      <c r="E540" s="126" t="s">
        <v>211</v>
      </c>
      <c r="F540" s="126" t="s">
        <v>211</v>
      </c>
      <c r="G540" s="126" t="s">
        <v>211</v>
      </c>
    </row>
    <row r="541" spans="1:7">
      <c r="A541" s="216" t="s">
        <v>855</v>
      </c>
      <c r="B541" s="126" t="s">
        <v>211</v>
      </c>
      <c r="C541" s="167" t="s">
        <v>583</v>
      </c>
      <c r="D541" s="126"/>
      <c r="E541" s="126" t="s">
        <v>211</v>
      </c>
      <c r="F541" s="126" t="s">
        <v>211</v>
      </c>
      <c r="G541" s="126"/>
    </row>
    <row r="542" spans="1:7">
      <c r="A542" s="216" t="s">
        <v>856</v>
      </c>
      <c r="B542" s="126" t="s">
        <v>211</v>
      </c>
      <c r="C542" s="167">
        <v>14.482519</v>
      </c>
      <c r="D542" s="126"/>
      <c r="E542" s="126" t="s">
        <v>211</v>
      </c>
      <c r="F542" s="126" t="s">
        <v>211</v>
      </c>
      <c r="G542" s="126"/>
    </row>
    <row r="543" spans="1:7">
      <c r="A543" s="216" t="s">
        <v>857</v>
      </c>
      <c r="B543" s="126" t="s">
        <v>211</v>
      </c>
      <c r="C543" s="167">
        <v>69.750133199999993</v>
      </c>
      <c r="D543" s="126"/>
      <c r="E543" s="126" t="s">
        <v>211</v>
      </c>
      <c r="F543" s="126" t="s">
        <v>211</v>
      </c>
      <c r="G543" s="126"/>
    </row>
    <row r="544" spans="1:7">
      <c r="A544" s="216" t="s">
        <v>858</v>
      </c>
      <c r="B544" s="126" t="s">
        <v>211</v>
      </c>
      <c r="C544" s="167">
        <v>2.1242679999999998</v>
      </c>
      <c r="D544" s="126"/>
      <c r="E544" s="126" t="s">
        <v>211</v>
      </c>
      <c r="F544" s="126" t="s">
        <v>211</v>
      </c>
      <c r="G544" s="126"/>
    </row>
    <row r="545" spans="1:7">
      <c r="A545" s="216" t="s">
        <v>859</v>
      </c>
      <c r="B545" s="126" t="s">
        <v>211</v>
      </c>
      <c r="C545" s="167" t="s">
        <v>583</v>
      </c>
      <c r="D545" s="126"/>
      <c r="E545" s="126" t="s">
        <v>211</v>
      </c>
      <c r="F545" s="126" t="s">
        <v>211</v>
      </c>
      <c r="G545" s="126"/>
    </row>
    <row r="546" spans="1:7">
      <c r="A546" s="217" t="s">
        <v>860</v>
      </c>
      <c r="B546" s="126" t="s">
        <v>211</v>
      </c>
      <c r="C546" s="167">
        <v>17.401870586324279</v>
      </c>
      <c r="D546" s="126" t="s">
        <v>211</v>
      </c>
      <c r="E546" s="126" t="s">
        <v>211</v>
      </c>
      <c r="F546" s="126" t="s">
        <v>211</v>
      </c>
      <c r="G546" s="126" t="s">
        <v>211</v>
      </c>
    </row>
    <row r="547" spans="1:7">
      <c r="A547" s="218" t="s">
        <v>861</v>
      </c>
      <c r="B547" s="126" t="s">
        <v>211</v>
      </c>
      <c r="C547" s="167">
        <v>17.401870586324279</v>
      </c>
      <c r="D547" s="126"/>
      <c r="E547" s="126" t="s">
        <v>211</v>
      </c>
      <c r="F547" s="126" t="s">
        <v>211</v>
      </c>
      <c r="G547" s="126"/>
    </row>
    <row r="548" spans="1:7">
      <c r="A548" s="177" t="s">
        <v>862</v>
      </c>
      <c r="B548" s="126" t="s">
        <v>211</v>
      </c>
      <c r="C548" s="167">
        <v>2253.5021231299656</v>
      </c>
      <c r="D548" s="167">
        <v>55.48073193690994</v>
      </c>
      <c r="E548" s="126" t="s">
        <v>211</v>
      </c>
      <c r="F548" s="126" t="s">
        <v>211</v>
      </c>
      <c r="G548" s="167" t="s">
        <v>554</v>
      </c>
    </row>
    <row r="549" spans="1:7">
      <c r="A549" s="171" t="s">
        <v>863</v>
      </c>
      <c r="B549" s="126" t="s">
        <v>211</v>
      </c>
      <c r="C549" s="167">
        <v>1190.71616749286</v>
      </c>
      <c r="D549" s="167">
        <v>42.685046184607813</v>
      </c>
      <c r="E549" s="126" t="s">
        <v>211</v>
      </c>
      <c r="F549" s="126" t="s">
        <v>211</v>
      </c>
      <c r="G549" s="167" t="s">
        <v>554</v>
      </c>
    </row>
    <row r="550" spans="1:7">
      <c r="A550" s="213" t="s">
        <v>832</v>
      </c>
      <c r="B550" s="126" t="s">
        <v>211</v>
      </c>
      <c r="C550" s="126" t="s">
        <v>211</v>
      </c>
      <c r="D550" s="126" t="s">
        <v>211</v>
      </c>
      <c r="E550" s="126" t="s">
        <v>211</v>
      </c>
      <c r="F550" s="126" t="s">
        <v>211</v>
      </c>
      <c r="G550" s="126" t="s">
        <v>211</v>
      </c>
    </row>
    <row r="551" spans="1:7">
      <c r="A551" s="214" t="s">
        <v>833</v>
      </c>
      <c r="B551" s="126" t="s">
        <v>211</v>
      </c>
      <c r="C551" s="167" t="s">
        <v>211</v>
      </c>
      <c r="D551" s="167" t="s">
        <v>211</v>
      </c>
      <c r="E551" s="126" t="s">
        <v>211</v>
      </c>
      <c r="F551" s="126" t="s">
        <v>211</v>
      </c>
      <c r="G551" s="133" t="s">
        <v>211</v>
      </c>
    </row>
    <row r="552" spans="1:7">
      <c r="A552" s="214" t="s">
        <v>834</v>
      </c>
      <c r="B552" s="126" t="s">
        <v>211</v>
      </c>
      <c r="C552" s="167" t="s">
        <v>211</v>
      </c>
      <c r="D552" s="167" t="s">
        <v>211</v>
      </c>
      <c r="E552" s="126" t="s">
        <v>211</v>
      </c>
      <c r="F552" s="126" t="s">
        <v>211</v>
      </c>
      <c r="G552" s="133" t="s">
        <v>211</v>
      </c>
    </row>
    <row r="553" spans="1:7">
      <c r="A553" s="213" t="s">
        <v>835</v>
      </c>
      <c r="B553" s="126" t="s">
        <v>211</v>
      </c>
      <c r="C553" s="126" t="s">
        <v>211</v>
      </c>
      <c r="D553" s="126" t="s">
        <v>211</v>
      </c>
      <c r="E553" s="126" t="s">
        <v>211</v>
      </c>
      <c r="F553" s="126" t="s">
        <v>211</v>
      </c>
      <c r="G553" s="126" t="s">
        <v>211</v>
      </c>
    </row>
    <row r="554" spans="1:7">
      <c r="A554" s="214" t="s">
        <v>836</v>
      </c>
      <c r="B554" s="126" t="s">
        <v>211</v>
      </c>
      <c r="C554" s="167" t="s">
        <v>211</v>
      </c>
      <c r="D554" s="167" t="s">
        <v>211</v>
      </c>
      <c r="E554" s="126" t="s">
        <v>211</v>
      </c>
      <c r="F554" s="126" t="s">
        <v>211</v>
      </c>
      <c r="G554" s="133" t="s">
        <v>211</v>
      </c>
    </row>
    <row r="555" spans="1:7">
      <c r="A555" s="214" t="s">
        <v>837</v>
      </c>
      <c r="B555" s="126" t="s">
        <v>211</v>
      </c>
      <c r="C555" s="167" t="s">
        <v>211</v>
      </c>
      <c r="D555" s="167" t="s">
        <v>211</v>
      </c>
      <c r="E555" s="126" t="s">
        <v>211</v>
      </c>
      <c r="F555" s="126" t="s">
        <v>211</v>
      </c>
      <c r="G555" s="133" t="s">
        <v>211</v>
      </c>
    </row>
    <row r="556" spans="1:7">
      <c r="A556" s="214" t="s">
        <v>838</v>
      </c>
      <c r="B556" s="126" t="s">
        <v>211</v>
      </c>
      <c r="C556" s="167" t="s">
        <v>211</v>
      </c>
      <c r="D556" s="167" t="s">
        <v>211</v>
      </c>
      <c r="E556" s="126" t="s">
        <v>211</v>
      </c>
      <c r="F556" s="126" t="s">
        <v>211</v>
      </c>
      <c r="G556" s="133" t="s">
        <v>211</v>
      </c>
    </row>
    <row r="557" spans="1:7">
      <c r="A557" s="213" t="s">
        <v>839</v>
      </c>
      <c r="B557" s="126" t="s">
        <v>211</v>
      </c>
      <c r="C557" s="126" t="s">
        <v>211</v>
      </c>
      <c r="D557" s="126" t="s">
        <v>211</v>
      </c>
      <c r="E557" s="126" t="s">
        <v>211</v>
      </c>
      <c r="F557" s="126" t="s">
        <v>211</v>
      </c>
      <c r="G557" s="126" t="s">
        <v>211</v>
      </c>
    </row>
    <row r="558" spans="1:7">
      <c r="A558" s="214" t="s">
        <v>864</v>
      </c>
      <c r="B558" s="126" t="s">
        <v>211</v>
      </c>
      <c r="C558" s="167">
        <v>1190.71616749286</v>
      </c>
      <c r="D558" s="167">
        <v>42.685046184607813</v>
      </c>
      <c r="E558" s="126" t="s">
        <v>211</v>
      </c>
      <c r="F558" s="126" t="s">
        <v>211</v>
      </c>
      <c r="G558" s="133" t="s">
        <v>554</v>
      </c>
    </row>
    <row r="559" spans="1:7">
      <c r="A559" s="215" t="s">
        <v>841</v>
      </c>
      <c r="B559" s="126" t="s">
        <v>211</v>
      </c>
      <c r="C559" s="167">
        <v>1057.4656164906501</v>
      </c>
      <c r="D559" s="167">
        <v>18.671015563378649</v>
      </c>
      <c r="E559" s="126" t="s">
        <v>211</v>
      </c>
      <c r="F559" s="126" t="s">
        <v>211</v>
      </c>
      <c r="G559" s="133" t="s">
        <v>554</v>
      </c>
    </row>
    <row r="560" spans="1:7">
      <c r="A560" s="215" t="s">
        <v>842</v>
      </c>
      <c r="B560" s="126" t="s">
        <v>211</v>
      </c>
      <c r="C560" s="167">
        <v>133.25055100220999</v>
      </c>
      <c r="D560" s="167">
        <v>24.014030621229161</v>
      </c>
      <c r="E560" s="126" t="s">
        <v>211</v>
      </c>
      <c r="F560" s="126" t="s">
        <v>211</v>
      </c>
      <c r="G560" s="133" t="s">
        <v>554</v>
      </c>
    </row>
    <row r="561" spans="1:7">
      <c r="A561" s="215" t="s">
        <v>843</v>
      </c>
      <c r="B561" s="126" t="s">
        <v>211</v>
      </c>
      <c r="C561" s="167" t="s">
        <v>556</v>
      </c>
      <c r="D561" s="167" t="s">
        <v>556</v>
      </c>
      <c r="E561" s="126" t="s">
        <v>211</v>
      </c>
      <c r="F561" s="126" t="s">
        <v>211</v>
      </c>
      <c r="G561" s="133" t="s">
        <v>554</v>
      </c>
    </row>
    <row r="562" spans="1:7">
      <c r="A562" s="215" t="s">
        <v>844</v>
      </c>
      <c r="B562" s="126" t="s">
        <v>211</v>
      </c>
      <c r="C562" s="167" t="s">
        <v>556</v>
      </c>
      <c r="D562" s="167" t="s">
        <v>556</v>
      </c>
      <c r="E562" s="126" t="s">
        <v>211</v>
      </c>
      <c r="F562" s="126" t="s">
        <v>211</v>
      </c>
      <c r="G562" s="133" t="s">
        <v>554</v>
      </c>
    </row>
    <row r="563" spans="1:7">
      <c r="A563" s="215" t="s">
        <v>845</v>
      </c>
      <c r="B563" s="126" t="s">
        <v>211</v>
      </c>
      <c r="C563" s="167" t="s">
        <v>556</v>
      </c>
      <c r="D563" s="167" t="s">
        <v>556</v>
      </c>
      <c r="E563" s="126" t="s">
        <v>211</v>
      </c>
      <c r="F563" s="126" t="s">
        <v>211</v>
      </c>
      <c r="G563" s="133" t="s">
        <v>554</v>
      </c>
    </row>
    <row r="564" spans="1:7">
      <c r="A564" s="215" t="s">
        <v>846</v>
      </c>
      <c r="B564" s="126" t="s">
        <v>211</v>
      </c>
      <c r="C564" s="167" t="s">
        <v>556</v>
      </c>
      <c r="D564" s="167" t="s">
        <v>556</v>
      </c>
      <c r="E564" s="126" t="s">
        <v>211</v>
      </c>
      <c r="F564" s="126" t="s">
        <v>211</v>
      </c>
      <c r="G564" s="133" t="s">
        <v>554</v>
      </c>
    </row>
    <row r="565" spans="1:7">
      <c r="A565" s="215" t="s">
        <v>847</v>
      </c>
      <c r="B565" s="126" t="s">
        <v>211</v>
      </c>
      <c r="C565" s="167" t="s">
        <v>556</v>
      </c>
      <c r="D565" s="167" t="s">
        <v>556</v>
      </c>
      <c r="E565" s="126" t="s">
        <v>211</v>
      </c>
      <c r="F565" s="126" t="s">
        <v>211</v>
      </c>
      <c r="G565" s="133" t="s">
        <v>554</v>
      </c>
    </row>
    <row r="566" spans="1:7">
      <c r="A566" s="215" t="s">
        <v>848</v>
      </c>
      <c r="B566" s="126" t="s">
        <v>211</v>
      </c>
      <c r="C566" s="167" t="s">
        <v>556</v>
      </c>
      <c r="D566" s="167" t="s">
        <v>556</v>
      </c>
      <c r="E566" s="126" t="s">
        <v>211</v>
      </c>
      <c r="F566" s="126" t="s">
        <v>211</v>
      </c>
      <c r="G566" s="133" t="s">
        <v>554</v>
      </c>
    </row>
    <row r="567" spans="1:7">
      <c r="A567" s="215" t="s">
        <v>849</v>
      </c>
      <c r="B567" s="126" t="s">
        <v>211</v>
      </c>
      <c r="C567" s="167" t="s">
        <v>556</v>
      </c>
      <c r="D567" s="167" t="s">
        <v>556</v>
      </c>
      <c r="E567" s="126" t="s">
        <v>211</v>
      </c>
      <c r="F567" s="126" t="s">
        <v>211</v>
      </c>
      <c r="G567" s="133" t="s">
        <v>554</v>
      </c>
    </row>
    <row r="568" spans="1:7">
      <c r="A568" s="215" t="s">
        <v>850</v>
      </c>
      <c r="B568" s="126" t="s">
        <v>211</v>
      </c>
      <c r="C568" s="167" t="s">
        <v>556</v>
      </c>
      <c r="D568" s="167" t="s">
        <v>556</v>
      </c>
      <c r="E568" s="126" t="s">
        <v>211</v>
      </c>
      <c r="F568" s="126" t="s">
        <v>211</v>
      </c>
      <c r="G568" s="133" t="s">
        <v>554</v>
      </c>
    </row>
    <row r="569" spans="1:7">
      <c r="A569" s="215" t="s">
        <v>851</v>
      </c>
      <c r="B569" s="126" t="s">
        <v>211</v>
      </c>
      <c r="C569" s="167" t="s">
        <v>556</v>
      </c>
      <c r="D569" s="167" t="s">
        <v>556</v>
      </c>
      <c r="E569" s="126" t="s">
        <v>211</v>
      </c>
      <c r="F569" s="126" t="s">
        <v>211</v>
      </c>
      <c r="G569" s="133" t="s">
        <v>554</v>
      </c>
    </row>
    <row r="570" spans="1:7">
      <c r="A570" s="169" t="s">
        <v>852</v>
      </c>
      <c r="B570" s="126" t="s">
        <v>211</v>
      </c>
      <c r="C570" s="167">
        <v>3.47664809845039</v>
      </c>
      <c r="D570" s="167">
        <v>1.15882913799309</v>
      </c>
      <c r="E570" s="126" t="s">
        <v>211</v>
      </c>
      <c r="F570" s="126" t="s">
        <v>211</v>
      </c>
      <c r="G570" s="133" t="s">
        <v>554</v>
      </c>
    </row>
    <row r="571" spans="1:7">
      <c r="A571" s="169" t="s">
        <v>853</v>
      </c>
      <c r="B571" s="126" t="s">
        <v>211</v>
      </c>
      <c r="C571" s="167">
        <v>916.17653441980599</v>
      </c>
      <c r="D571" s="167">
        <v>5.7137253038384097</v>
      </c>
      <c r="E571" s="126" t="s">
        <v>211</v>
      </c>
      <c r="F571" s="126" t="s">
        <v>211</v>
      </c>
      <c r="G571" s="133" t="s">
        <v>554</v>
      </c>
    </row>
    <row r="572" spans="1:7">
      <c r="A572" s="169" t="s">
        <v>854</v>
      </c>
      <c r="B572" s="126" t="s">
        <v>211</v>
      </c>
      <c r="C572" s="167">
        <v>143.13277311884897</v>
      </c>
      <c r="D572" s="167">
        <v>5.9231313104706302</v>
      </c>
      <c r="E572" s="126" t="s">
        <v>211</v>
      </c>
      <c r="F572" s="126" t="s">
        <v>211</v>
      </c>
      <c r="G572" s="167" t="s">
        <v>554</v>
      </c>
    </row>
    <row r="573" spans="1:7">
      <c r="A573" s="216" t="s">
        <v>855</v>
      </c>
      <c r="B573" s="126" t="s">
        <v>211</v>
      </c>
      <c r="C573" s="167" t="s">
        <v>583</v>
      </c>
      <c r="D573" s="167" t="s">
        <v>583</v>
      </c>
      <c r="E573" s="126" t="s">
        <v>211</v>
      </c>
      <c r="F573" s="126" t="s">
        <v>211</v>
      </c>
      <c r="G573" s="133" t="s">
        <v>554</v>
      </c>
    </row>
    <row r="574" spans="1:7">
      <c r="A574" s="216" t="s">
        <v>856</v>
      </c>
      <c r="B574" s="126" t="s">
        <v>211</v>
      </c>
      <c r="C574" s="167">
        <v>0.97110900520321997</v>
      </c>
      <c r="D574" s="167">
        <v>8.605344306328E-2</v>
      </c>
      <c r="E574" s="126" t="s">
        <v>211</v>
      </c>
      <c r="F574" s="126" t="s">
        <v>211</v>
      </c>
      <c r="G574" s="133" t="s">
        <v>554</v>
      </c>
    </row>
    <row r="575" spans="1:7">
      <c r="A575" s="216" t="s">
        <v>857</v>
      </c>
      <c r="B575" s="126" t="s">
        <v>211</v>
      </c>
      <c r="C575" s="167">
        <v>12.102255140157601</v>
      </c>
      <c r="D575" s="167">
        <v>0.46691353425823001</v>
      </c>
      <c r="E575" s="126" t="s">
        <v>211</v>
      </c>
      <c r="F575" s="126" t="s">
        <v>211</v>
      </c>
      <c r="G575" s="133" t="s">
        <v>554</v>
      </c>
    </row>
    <row r="576" spans="1:7">
      <c r="A576" s="216" t="s">
        <v>858</v>
      </c>
      <c r="B576" s="126" t="s">
        <v>211</v>
      </c>
      <c r="C576" s="167">
        <v>0.20352704247281</v>
      </c>
      <c r="D576" s="167">
        <v>8.4830813865599992E-3</v>
      </c>
      <c r="E576" s="126" t="s">
        <v>211</v>
      </c>
      <c r="F576" s="126" t="s">
        <v>211</v>
      </c>
      <c r="G576" s="133" t="s">
        <v>554</v>
      </c>
    </row>
    <row r="577" spans="1:7">
      <c r="A577" s="216" t="s">
        <v>859</v>
      </c>
      <c r="B577" s="126" t="s">
        <v>211</v>
      </c>
      <c r="C577" s="167">
        <v>129.43446856752999</v>
      </c>
      <c r="D577" s="167">
        <v>5.3616812517625601</v>
      </c>
      <c r="E577" s="126" t="s">
        <v>211</v>
      </c>
      <c r="F577" s="126" t="s">
        <v>211</v>
      </c>
      <c r="G577" s="133" t="s">
        <v>554</v>
      </c>
    </row>
    <row r="578" spans="1:7">
      <c r="A578" s="217" t="s">
        <v>860</v>
      </c>
      <c r="B578" s="126" t="s">
        <v>211</v>
      </c>
      <c r="C578" s="167">
        <v>0.42141336348535002</v>
      </c>
      <c r="D578" s="167" t="s">
        <v>554</v>
      </c>
      <c r="E578" s="126" t="s">
        <v>211</v>
      </c>
      <c r="F578" s="126" t="s">
        <v>211</v>
      </c>
      <c r="G578" s="167" t="s">
        <v>554</v>
      </c>
    </row>
    <row r="579" spans="1:7">
      <c r="A579" s="218" t="s">
        <v>861</v>
      </c>
      <c r="B579" s="126" t="s">
        <v>211</v>
      </c>
      <c r="C579" s="167">
        <v>0.42141336348535002</v>
      </c>
      <c r="D579" s="167" t="s">
        <v>554</v>
      </c>
      <c r="E579" s="126" t="s">
        <v>211</v>
      </c>
      <c r="F579" s="126" t="s">
        <v>211</v>
      </c>
      <c r="G579" s="133" t="s">
        <v>554</v>
      </c>
    </row>
    <row r="580" spans="1:7" ht="15.75" thickBot="1">
      <c r="A580" s="169" t="s">
        <v>865</v>
      </c>
      <c r="B580" s="126" t="s">
        <v>211</v>
      </c>
      <c r="C580" s="126" t="s">
        <v>211</v>
      </c>
      <c r="D580" s="167" t="s">
        <v>683</v>
      </c>
      <c r="E580" s="126" t="s">
        <v>211</v>
      </c>
      <c r="F580" s="126" t="s">
        <v>211</v>
      </c>
      <c r="G580" s="126" t="s">
        <v>211</v>
      </c>
    </row>
    <row r="581" spans="1:7" ht="15.75" thickTop="1">
      <c r="A581" s="219" t="s">
        <v>866</v>
      </c>
      <c r="B581" s="126" t="s">
        <v>211</v>
      </c>
      <c r="C581" s="167">
        <v>667.06184741502784</v>
      </c>
      <c r="D581" s="126" t="s">
        <v>211</v>
      </c>
      <c r="E581" s="126" t="s">
        <v>211</v>
      </c>
      <c r="F581" s="126" t="s">
        <v>211</v>
      </c>
      <c r="G581" s="167" t="s">
        <v>554</v>
      </c>
    </row>
    <row r="582" spans="1:7">
      <c r="A582" s="220" t="s">
        <v>867</v>
      </c>
      <c r="B582" s="126" t="s">
        <v>211</v>
      </c>
      <c r="C582" s="133" t="s">
        <v>554</v>
      </c>
      <c r="D582" s="167">
        <v>871.87715278448013</v>
      </c>
      <c r="E582" s="133" t="s">
        <v>554</v>
      </c>
      <c r="F582" s="133" t="s">
        <v>554</v>
      </c>
      <c r="G582" s="133" t="s">
        <v>554</v>
      </c>
    </row>
    <row r="583" spans="1:7">
      <c r="A583" s="220" t="s">
        <v>868</v>
      </c>
      <c r="B583" s="126" t="s">
        <v>211</v>
      </c>
      <c r="C583" s="167" t="s">
        <v>556</v>
      </c>
      <c r="D583" s="167" t="s">
        <v>556</v>
      </c>
      <c r="E583" s="133" t="s">
        <v>556</v>
      </c>
      <c r="F583" s="133" t="s">
        <v>556</v>
      </c>
      <c r="G583" s="133" t="s">
        <v>554</v>
      </c>
    </row>
    <row r="584" spans="1:7">
      <c r="A584" s="220" t="s">
        <v>869</v>
      </c>
      <c r="B584" s="126" t="s">
        <v>211</v>
      </c>
      <c r="C584" s="167">
        <v>8.4915127851999994</v>
      </c>
      <c r="D584" s="167">
        <v>0.25958002099999999</v>
      </c>
      <c r="E584" s="133">
        <v>6.1186719260000002</v>
      </c>
      <c r="F584" s="133">
        <v>178.32176849999999</v>
      </c>
      <c r="G584" s="133" t="s">
        <v>554</v>
      </c>
    </row>
    <row r="585" spans="1:7">
      <c r="A585" s="177" t="s">
        <v>870</v>
      </c>
      <c r="B585" s="167">
        <v>4349.248664685867</v>
      </c>
      <c r="C585" s="126" t="s">
        <v>211</v>
      </c>
      <c r="D585" s="126" t="s">
        <v>211</v>
      </c>
      <c r="E585" s="126" t="s">
        <v>211</v>
      </c>
      <c r="F585" s="126" t="s">
        <v>211</v>
      </c>
      <c r="G585" s="126" t="s">
        <v>211</v>
      </c>
    </row>
    <row r="586" spans="1:7">
      <c r="A586" s="177" t="s">
        <v>871</v>
      </c>
      <c r="B586" s="167">
        <v>3504.4603945689328</v>
      </c>
      <c r="C586" s="126" t="s">
        <v>211</v>
      </c>
      <c r="D586" s="126" t="s">
        <v>211</v>
      </c>
      <c r="E586" s="126" t="s">
        <v>211</v>
      </c>
      <c r="F586" s="126" t="s">
        <v>211</v>
      </c>
      <c r="G586" s="126" t="s">
        <v>211</v>
      </c>
    </row>
    <row r="587" spans="1:7">
      <c r="A587" s="174" t="s">
        <v>872</v>
      </c>
      <c r="B587" s="167" t="s">
        <v>554</v>
      </c>
      <c r="C587" s="126" t="s">
        <v>211</v>
      </c>
      <c r="D587" s="126" t="s">
        <v>211</v>
      </c>
      <c r="E587" s="126" t="s">
        <v>211</v>
      </c>
      <c r="F587" s="126" t="s">
        <v>211</v>
      </c>
      <c r="G587" s="126" t="s">
        <v>211</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499" t="s">
        <v>540</v>
      </c>
      <c r="B597" s="225" t="s">
        <v>876</v>
      </c>
      <c r="C597" s="225" t="s">
        <v>877</v>
      </c>
      <c r="D597" s="225" t="s">
        <v>878</v>
      </c>
      <c r="E597" s="225" t="s">
        <v>714</v>
      </c>
      <c r="F597" s="225" t="s">
        <v>545</v>
      </c>
      <c r="G597" s="225" t="s">
        <v>546</v>
      </c>
    </row>
    <row r="598" spans="1:7" ht="15.75" thickBot="1">
      <c r="A598" s="500"/>
      <c r="B598" s="501" t="s">
        <v>548</v>
      </c>
      <c r="C598" s="502"/>
      <c r="D598" s="502"/>
      <c r="E598" s="502"/>
      <c r="F598" s="502"/>
      <c r="G598" s="503"/>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211</v>
      </c>
      <c r="C616" s="126" t="s">
        <v>211</v>
      </c>
      <c r="D616" s="126" t="s">
        <v>211</v>
      </c>
      <c r="E616" s="126" t="s">
        <v>211</v>
      </c>
      <c r="F616" s="126" t="s">
        <v>211</v>
      </c>
      <c r="G616" s="126" t="s">
        <v>211</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211</v>
      </c>
      <c r="D618" s="126" t="s">
        <v>211</v>
      </c>
      <c r="E618" s="126" t="s">
        <v>211</v>
      </c>
      <c r="F618" s="126" t="s">
        <v>211</v>
      </c>
      <c r="G618" s="126" t="s">
        <v>211</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6" t="s">
        <v>905</v>
      </c>
      <c r="B628" s="506"/>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493" t="s">
        <v>906</v>
      </c>
      <c r="B632" s="233" t="s">
        <v>907</v>
      </c>
      <c r="C632" s="234" t="s">
        <v>542</v>
      </c>
      <c r="D632" s="234" t="s">
        <v>543</v>
      </c>
      <c r="E632" s="234" t="s">
        <v>714</v>
      </c>
      <c r="F632" s="235" t="s">
        <v>545</v>
      </c>
      <c r="G632" s="236" t="s">
        <v>546</v>
      </c>
      <c r="H632" s="237" t="s">
        <v>715</v>
      </c>
    </row>
    <row r="633" spans="1:8" ht="15.75" thickBot="1">
      <c r="A633" s="494"/>
      <c r="B633" s="495" t="s">
        <v>548</v>
      </c>
      <c r="C633" s="496"/>
      <c r="D633" s="496"/>
      <c r="E633" s="496"/>
      <c r="F633" s="496"/>
      <c r="G633" s="496"/>
      <c r="H633" s="497"/>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211</v>
      </c>
      <c r="E635" s="167">
        <v>2.3460190219567099</v>
      </c>
      <c r="F635" s="167">
        <v>6.1117899358083498</v>
      </c>
      <c r="G635" s="167">
        <v>21.695718028166269</v>
      </c>
      <c r="H635" s="126" t="s">
        <v>211</v>
      </c>
    </row>
    <row r="636" spans="1:8">
      <c r="A636" s="175" t="s">
        <v>911</v>
      </c>
      <c r="B636" s="167" t="s">
        <v>684</v>
      </c>
      <c r="C636" s="167">
        <v>5371.8768879248346</v>
      </c>
      <c r="D636" s="126" t="s">
        <v>211</v>
      </c>
      <c r="E636" s="133">
        <v>2.3460190219567099</v>
      </c>
      <c r="F636" s="133">
        <v>6.1117899358083498</v>
      </c>
      <c r="G636" s="133">
        <v>21.695718028166269</v>
      </c>
      <c r="H636" s="126" t="s">
        <v>211</v>
      </c>
    </row>
    <row r="637" spans="1:8">
      <c r="A637" s="175" t="s">
        <v>912</v>
      </c>
      <c r="B637" s="167" t="s">
        <v>554</v>
      </c>
      <c r="C637" s="167" t="s">
        <v>554</v>
      </c>
      <c r="D637" s="126" t="s">
        <v>211</v>
      </c>
      <c r="E637" s="133" t="s">
        <v>554</v>
      </c>
      <c r="F637" s="133" t="s">
        <v>554</v>
      </c>
      <c r="G637" s="133" t="s">
        <v>554</v>
      </c>
      <c r="H637" s="126" t="s">
        <v>211</v>
      </c>
    </row>
    <row r="638" spans="1:8">
      <c r="A638" s="240" t="s">
        <v>913</v>
      </c>
      <c r="B638" s="167" t="s">
        <v>554</v>
      </c>
      <c r="C638" s="167" t="s">
        <v>554</v>
      </c>
      <c r="D638" s="126" t="s">
        <v>211</v>
      </c>
      <c r="E638" s="167" t="s">
        <v>586</v>
      </c>
      <c r="F638" s="167" t="s">
        <v>586</v>
      </c>
      <c r="G638" s="167" t="s">
        <v>586</v>
      </c>
      <c r="H638" s="126" t="s">
        <v>211</v>
      </c>
    </row>
    <row r="639" spans="1:8">
      <c r="A639" s="239" t="s">
        <v>914</v>
      </c>
      <c r="B639" s="126" t="s">
        <v>211</v>
      </c>
      <c r="C639" s="167">
        <v>74.571839999999995</v>
      </c>
      <c r="D639" s="167">
        <v>5.5928880000000003</v>
      </c>
      <c r="E639" s="167" t="s">
        <v>579</v>
      </c>
      <c r="F639" s="167" t="s">
        <v>579</v>
      </c>
      <c r="G639" s="167" t="s">
        <v>579</v>
      </c>
      <c r="H639" s="126" t="s">
        <v>211</v>
      </c>
    </row>
    <row r="640" spans="1:8">
      <c r="A640" s="241" t="s">
        <v>915</v>
      </c>
      <c r="B640" s="126" t="s">
        <v>211</v>
      </c>
      <c r="C640" s="167">
        <v>74.571839999999995</v>
      </c>
      <c r="D640" s="167">
        <v>5.5928880000000003</v>
      </c>
      <c r="E640" s="133" t="s">
        <v>554</v>
      </c>
      <c r="F640" s="133" t="s">
        <v>554</v>
      </c>
      <c r="G640" s="133" t="s">
        <v>554</v>
      </c>
      <c r="H640" s="126" t="s">
        <v>211</v>
      </c>
    </row>
    <row r="641" spans="1:8">
      <c r="A641" s="241" t="s">
        <v>916</v>
      </c>
      <c r="B641" s="126" t="s">
        <v>211</v>
      </c>
      <c r="C641" s="167" t="s">
        <v>556</v>
      </c>
      <c r="D641" s="167" t="s">
        <v>640</v>
      </c>
      <c r="E641" s="133" t="s">
        <v>583</v>
      </c>
      <c r="F641" s="133" t="s">
        <v>583</v>
      </c>
      <c r="G641" s="133" t="s">
        <v>583</v>
      </c>
      <c r="H641" s="126" t="s">
        <v>211</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211</v>
      </c>
      <c r="C645" s="167">
        <v>638.961547565243</v>
      </c>
      <c r="D645" s="167">
        <v>14.72825970087135</v>
      </c>
      <c r="E645" s="167" t="s">
        <v>644</v>
      </c>
      <c r="F645" s="167">
        <v>0.43655642398631</v>
      </c>
      <c r="G645" s="167">
        <v>49.308450064014231</v>
      </c>
      <c r="H645" s="126" t="s">
        <v>211</v>
      </c>
    </row>
    <row r="646" spans="1:8">
      <c r="A646" s="175" t="s">
        <v>921</v>
      </c>
      <c r="B646" s="126" t="s">
        <v>211</v>
      </c>
      <c r="C646" s="167">
        <v>404.26875305889797</v>
      </c>
      <c r="D646" s="167">
        <v>14.72825970087135</v>
      </c>
      <c r="E646" s="133" t="s">
        <v>586</v>
      </c>
      <c r="F646" s="133">
        <v>0.43655642398631</v>
      </c>
      <c r="G646" s="133">
        <v>33.529746043529677</v>
      </c>
      <c r="H646" s="126" t="s">
        <v>211</v>
      </c>
    </row>
    <row r="647" spans="1:8">
      <c r="A647" s="175" t="s">
        <v>922</v>
      </c>
      <c r="B647" s="126" t="s">
        <v>211</v>
      </c>
      <c r="C647" s="167">
        <v>234.69279450634505</v>
      </c>
      <c r="D647" s="167" t="s">
        <v>583</v>
      </c>
      <c r="E647" s="133" t="s">
        <v>586</v>
      </c>
      <c r="F647" s="133" t="s">
        <v>586</v>
      </c>
      <c r="G647" s="133">
        <v>15.77870402048455</v>
      </c>
      <c r="H647" s="126" t="s">
        <v>211</v>
      </c>
    </row>
    <row r="648" spans="1:8">
      <c r="A648" s="175" t="s">
        <v>923</v>
      </c>
      <c r="B648" s="126" t="s">
        <v>211</v>
      </c>
      <c r="C648" s="167" t="s">
        <v>556</v>
      </c>
      <c r="D648" s="167" t="s">
        <v>556</v>
      </c>
      <c r="E648" s="167" t="s">
        <v>556</v>
      </c>
      <c r="F648" s="167" t="s">
        <v>556</v>
      </c>
      <c r="G648" s="167" t="s">
        <v>556</v>
      </c>
      <c r="H648" s="126" t="s">
        <v>211</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211</v>
      </c>
      <c r="C651" s="126" t="s">
        <v>211</v>
      </c>
      <c r="D651" s="126" t="s">
        <v>211</v>
      </c>
      <c r="E651" s="126" t="s">
        <v>211</v>
      </c>
      <c r="F651" s="126" t="s">
        <v>211</v>
      </c>
      <c r="G651" s="126" t="s">
        <v>211</v>
      </c>
      <c r="H651" s="126" t="s">
        <v>211</v>
      </c>
    </row>
    <row r="652" spans="1:8">
      <c r="A652" s="241" t="s">
        <v>926</v>
      </c>
      <c r="B652" s="133" t="s">
        <v>554</v>
      </c>
      <c r="C652" s="126" t="s">
        <v>211</v>
      </c>
      <c r="D652" s="126" t="s">
        <v>211</v>
      </c>
      <c r="E652" s="126" t="s">
        <v>211</v>
      </c>
      <c r="F652" s="126" t="s">
        <v>211</v>
      </c>
      <c r="G652" s="126" t="s">
        <v>211</v>
      </c>
      <c r="H652" s="126" t="s">
        <v>211</v>
      </c>
    </row>
    <row r="653" spans="1:8">
      <c r="A653" s="241" t="s">
        <v>927</v>
      </c>
      <c r="B653" s="133" t="s">
        <v>554</v>
      </c>
      <c r="C653" s="126" t="s">
        <v>211</v>
      </c>
      <c r="D653" s="126" t="s">
        <v>211</v>
      </c>
      <c r="E653" s="126" t="s">
        <v>211</v>
      </c>
      <c r="F653" s="126" t="s">
        <v>211</v>
      </c>
      <c r="G653" s="126" t="s">
        <v>211</v>
      </c>
      <c r="H653" s="126" t="s">
        <v>211</v>
      </c>
    </row>
    <row r="654" spans="1:8">
      <c r="A654" s="242" t="s">
        <v>928</v>
      </c>
      <c r="B654" s="133" t="s">
        <v>554</v>
      </c>
      <c r="C654" s="126" t="s">
        <v>211</v>
      </c>
      <c r="D654" s="126" t="s">
        <v>211</v>
      </c>
      <c r="E654" s="126" t="s">
        <v>211</v>
      </c>
      <c r="F654" s="126" t="s">
        <v>211</v>
      </c>
      <c r="G654" s="126" t="s">
        <v>211</v>
      </c>
      <c r="H654" s="126" t="s">
        <v>211</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498" t="s">
        <v>965</v>
      </c>
      <c r="F680" s="498"/>
      <c r="G680" s="498"/>
      <c r="H680" s="498"/>
      <c r="I680" s="498"/>
    </row>
    <row r="681" spans="1:9">
      <c r="A681" s="8" t="s">
        <v>966</v>
      </c>
      <c r="B681" s="6">
        <f>B680/1000</f>
        <v>-911.92899999999997</v>
      </c>
      <c r="C681" s="4">
        <f>C680*H694/1000</f>
        <v>9.2959999999999994</v>
      </c>
      <c r="D681" s="4">
        <f>D680*H696/1000</f>
        <v>7.42</v>
      </c>
      <c r="E681" s="498"/>
      <c r="F681" s="498"/>
      <c r="G681" s="498"/>
      <c r="H681" s="498"/>
      <c r="I681" s="498"/>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174</v>
      </c>
      <c r="B2" s="508"/>
      <c r="C2" s="508"/>
      <c r="D2" s="508"/>
      <c r="E2" s="508"/>
    </row>
    <row r="19" spans="1:5">
      <c r="A19" s="8" t="s">
        <v>175</v>
      </c>
    </row>
    <row r="20" spans="1:5">
      <c r="A20" s="8">
        <v>155400</v>
      </c>
      <c r="B20" s="8" t="s">
        <v>176</v>
      </c>
    </row>
    <row r="21" spans="1:5">
      <c r="A21" s="508" t="s">
        <v>177</v>
      </c>
      <c r="B21" s="508"/>
      <c r="C21" s="508"/>
      <c r="D21" s="508"/>
      <c r="E21" s="508"/>
    </row>
    <row r="38" spans="1:5">
      <c r="A38" s="8" t="s">
        <v>175</v>
      </c>
    </row>
    <row r="39" spans="1:5">
      <c r="A39" s="8">
        <v>100800</v>
      </c>
      <c r="B39" s="8" t="s">
        <v>176</v>
      </c>
    </row>
    <row r="40" spans="1:5">
      <c r="A40" s="508" t="s">
        <v>178</v>
      </c>
      <c r="B40" s="508"/>
      <c r="C40" s="508"/>
      <c r="D40" s="508"/>
      <c r="E40" s="508"/>
    </row>
    <row r="57" spans="1:5" ht="15.75" thickBot="1">
      <c r="A57" s="8" t="s">
        <v>175</v>
      </c>
    </row>
    <row r="58" spans="1:5" ht="15.75" thickBot="1">
      <c r="A58" s="10">
        <v>194000</v>
      </c>
      <c r="B58" s="8" t="s">
        <v>179</v>
      </c>
    </row>
    <row r="60" spans="1:5">
      <c r="A60" s="507" t="s">
        <v>180</v>
      </c>
      <c r="B60" s="507"/>
      <c r="C60" s="507"/>
      <c r="D60" s="507"/>
      <c r="E60" s="507"/>
    </row>
    <row r="85" spans="1:37"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409</v>
      </c>
      <c r="B88" s="13">
        <f>(B86-B85)/B85</f>
        <v>1.0254083484573502</v>
      </c>
    </row>
    <row r="89" spans="1:37">
      <c r="A89" s="507" t="s">
        <v>181</v>
      </c>
      <c r="B89" s="507"/>
      <c r="C89" s="507"/>
      <c r="D89" s="507"/>
      <c r="E89" s="507"/>
    </row>
    <row r="90" spans="1:37">
      <c r="A90" s="8">
        <v>6.6290250000000004</v>
      </c>
      <c r="B90" s="8" t="s">
        <v>413</v>
      </c>
      <c r="E90" s="8" t="s">
        <v>418</v>
      </c>
    </row>
    <row r="91" spans="1:37">
      <c r="A91" s="8">
        <f>1/A90</f>
        <v>0.15085174667466181</v>
      </c>
      <c r="B91" s="8" t="s">
        <v>414</v>
      </c>
      <c r="E91" s="8" t="s">
        <v>186</v>
      </c>
    </row>
    <row r="92" spans="1:37">
      <c r="A92" s="14">
        <v>0.5</v>
      </c>
      <c r="B92" s="8" t="s">
        <v>415</v>
      </c>
      <c r="E92" s="8" t="s">
        <v>419</v>
      </c>
    </row>
    <row r="93" spans="1:37">
      <c r="A93" s="8">
        <f>A92*A91</f>
        <v>7.5425873337330904E-2</v>
      </c>
      <c r="B93" s="8" t="s">
        <v>416</v>
      </c>
      <c r="E93" s="8" t="s">
        <v>186</v>
      </c>
    </row>
    <row r="94" spans="1:37">
      <c r="A94" s="8">
        <f>1/A93</f>
        <v>13.258050000000001</v>
      </c>
      <c r="B94" s="8" t="s">
        <v>417</v>
      </c>
      <c r="E94" s="8" t="s">
        <v>186</v>
      </c>
      <c r="J94" s="14"/>
    </row>
    <row r="95" spans="1:37" ht="15.75" thickBot="1">
      <c r="A95" s="8">
        <v>8.0274920000000005</v>
      </c>
      <c r="B95" s="8" t="s">
        <v>411</v>
      </c>
      <c r="E95" s="8" t="s">
        <v>420</v>
      </c>
      <c r="J95" s="14"/>
    </row>
    <row r="96" spans="1:37" ht="15.75" thickBot="1">
      <c r="A96" s="15">
        <f>(A94-A95)/A95</f>
        <v>0.65158059329115492</v>
      </c>
      <c r="B96" s="8" t="s">
        <v>412</v>
      </c>
      <c r="C96" s="16"/>
      <c r="E96" s="8" t="s">
        <v>186</v>
      </c>
    </row>
    <row r="98" spans="1:5">
      <c r="A98" s="507" t="s">
        <v>182</v>
      </c>
      <c r="B98" s="507"/>
      <c r="C98" s="507"/>
      <c r="D98" s="507"/>
      <c r="E98" s="507"/>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07" t="s">
        <v>184</v>
      </c>
      <c r="B109" s="507"/>
      <c r="C109" s="507"/>
      <c r="D109" s="507"/>
      <c r="E109" s="507"/>
    </row>
    <row r="110" spans="1:5" ht="15.75" thickBot="1"/>
    <row r="111" spans="1:5" ht="15.75" thickBot="1">
      <c r="A111" s="18">
        <f>A122</f>
        <v>0.20481927710843381</v>
      </c>
      <c r="B111" s="8" t="s">
        <v>432</v>
      </c>
    </row>
    <row r="113" spans="1:12">
      <c r="A113" s="507" t="s">
        <v>183</v>
      </c>
      <c r="B113" s="507"/>
      <c r="C113" s="507"/>
      <c r="D113" s="507"/>
      <c r="E113" s="507"/>
    </row>
    <row r="114" spans="1:12">
      <c r="A114" s="16">
        <v>0.2</v>
      </c>
      <c r="B114" s="14" t="s">
        <v>423</v>
      </c>
    </row>
    <row r="115" spans="1:12">
      <c r="A115" s="8">
        <v>1.95</v>
      </c>
      <c r="B115" s="8" t="s">
        <v>431</v>
      </c>
    </row>
    <row r="116" spans="1:12">
      <c r="A116" s="8">
        <f>1/A115</f>
        <v>0.51282051282051289</v>
      </c>
      <c r="B116" s="8" t="s">
        <v>422</v>
      </c>
    </row>
    <row r="117" spans="1:12">
      <c r="A117" s="17">
        <f>A116*(1-A114)</f>
        <v>0.41025641025641035</v>
      </c>
      <c r="B117" s="8" t="s">
        <v>425</v>
      </c>
    </row>
    <row r="118" spans="1:12">
      <c r="A118" s="17">
        <f>1/A117</f>
        <v>2.4374999999999996</v>
      </c>
      <c r="B118" s="8" t="s">
        <v>429</v>
      </c>
    </row>
    <row r="119" spans="1:12">
      <c r="A119" s="16">
        <v>0.17</v>
      </c>
      <c r="B119" s="8" t="s">
        <v>426</v>
      </c>
    </row>
    <row r="120" spans="1:12">
      <c r="A120" s="8">
        <f>A117*(1-A119)</f>
        <v>0.34051282051282056</v>
      </c>
      <c r="B120" s="8" t="s">
        <v>427</v>
      </c>
    </row>
    <row r="121" spans="1:12" ht="15.75" thickBot="1">
      <c r="A121" s="8">
        <f>1/A120</f>
        <v>2.9367469879518069</v>
      </c>
      <c r="B121" s="8" t="s">
        <v>428</v>
      </c>
    </row>
    <row r="122" spans="1:12" ht="15.75" thickBot="1">
      <c r="A122" s="18">
        <f>(A121-A118)/A118</f>
        <v>0.20481927710843381</v>
      </c>
      <c r="B122" s="8" t="s">
        <v>430</v>
      </c>
    </row>
    <row r="124" spans="1:12">
      <c r="A124" s="507" t="s">
        <v>433</v>
      </c>
      <c r="B124" s="507"/>
      <c r="C124" s="507"/>
      <c r="D124" s="507"/>
      <c r="E124" s="507"/>
      <c r="J124" s="20"/>
    </row>
    <row r="125" spans="1:12">
      <c r="A125" s="21">
        <v>4.4824543659231753E-4</v>
      </c>
      <c r="B125" s="8" t="s">
        <v>435</v>
      </c>
      <c r="K125" s="14"/>
      <c r="L125" s="14"/>
    </row>
    <row r="126" spans="1:12">
      <c r="A126" s="8">
        <v>1.27</v>
      </c>
      <c r="B126" s="22" t="s">
        <v>440</v>
      </c>
      <c r="F126" s="23"/>
      <c r="J126" s="4"/>
      <c r="K126" s="21"/>
      <c r="L126" s="21"/>
    </row>
    <row r="127" spans="1:12">
      <c r="A127" s="8">
        <f>(1/CONVERT(A125/A126,"mi","km")*0.00105505585)</f>
        <v>1.857438352962903</v>
      </c>
      <c r="B127" s="22" t="s">
        <v>436</v>
      </c>
      <c r="J127" s="24"/>
      <c r="K127" s="21"/>
      <c r="L127" s="21"/>
    </row>
    <row r="128" spans="1:12">
      <c r="A128" s="8">
        <f>1/A127</f>
        <v>0.53837587578874124</v>
      </c>
      <c r="B128" s="22" t="s">
        <v>437</v>
      </c>
      <c r="F128" s="23"/>
      <c r="K128" s="16"/>
      <c r="L128" s="14"/>
    </row>
    <row r="129" spans="1:12">
      <c r="A129" s="8">
        <v>1.07</v>
      </c>
      <c r="B129" s="8" t="s">
        <v>434</v>
      </c>
      <c r="F129" s="23"/>
      <c r="K129" s="16"/>
      <c r="L129" s="14"/>
    </row>
    <row r="130" spans="1:12" ht="15.75" thickBot="1">
      <c r="A130" s="8">
        <f>1/A129</f>
        <v>0.93457943925233644</v>
      </c>
      <c r="B130" s="8" t="s">
        <v>438</v>
      </c>
      <c r="F130" s="23"/>
      <c r="K130" s="14"/>
      <c r="L130" s="14"/>
    </row>
    <row r="131" spans="1:12" ht="15.75" thickBot="1">
      <c r="A131" s="18">
        <f>(A130-A128)/A128</f>
        <v>0.73592369435785332</v>
      </c>
      <c r="B131" s="8" t="s">
        <v>430</v>
      </c>
      <c r="F131" s="23"/>
    </row>
    <row r="133" spans="1:12">
      <c r="A133" s="20"/>
      <c r="B133" s="14"/>
      <c r="C133" s="14"/>
    </row>
    <row r="134" spans="1:12">
      <c r="A134" s="507" t="s">
        <v>106</v>
      </c>
      <c r="B134" s="507"/>
      <c r="C134" s="507"/>
      <c r="D134" s="507"/>
      <c r="E134" s="507"/>
    </row>
    <row r="135" spans="1:12">
      <c r="A135" s="25" t="s">
        <v>452</v>
      </c>
      <c r="B135" s="26"/>
      <c r="C135" s="26"/>
      <c r="D135" s="26"/>
      <c r="E135" s="26"/>
      <c r="F135" s="26"/>
      <c r="G135" s="26"/>
    </row>
    <row r="136" spans="1:12" ht="15.75">
      <c r="A136" s="27"/>
      <c r="B136" s="510" t="s">
        <v>453</v>
      </c>
      <c r="C136" s="511"/>
      <c r="D136" s="511"/>
      <c r="E136" s="512"/>
      <c r="F136" s="26"/>
      <c r="G136" s="26"/>
    </row>
    <row r="137" spans="1:12" ht="15.75">
      <c r="A137" s="28"/>
      <c r="B137" s="510" t="s">
        <v>454</v>
      </c>
      <c r="C137" s="512"/>
      <c r="D137" s="510" t="s">
        <v>455</v>
      </c>
      <c r="E137" s="512"/>
      <c r="F137" s="26"/>
      <c r="G137" s="26"/>
    </row>
    <row r="138" spans="1:12" ht="15.75">
      <c r="A138" s="29" t="s">
        <v>456</v>
      </c>
      <c r="B138" s="30" t="s">
        <v>457</v>
      </c>
      <c r="C138" s="30" t="s">
        <v>458</v>
      </c>
      <c r="D138" s="30" t="s">
        <v>457</v>
      </c>
      <c r="E138" s="30" t="s">
        <v>458</v>
      </c>
      <c r="F138" s="26"/>
      <c r="G138" s="31" t="s">
        <v>459</v>
      </c>
    </row>
    <row r="139" spans="1:12">
      <c r="A139" s="32" t="s">
        <v>460</v>
      </c>
      <c r="B139" s="33">
        <v>95</v>
      </c>
      <c r="C139" s="34">
        <v>95</v>
      </c>
      <c r="D139" s="33">
        <v>50</v>
      </c>
      <c r="E139" s="34">
        <v>50</v>
      </c>
      <c r="F139" s="31" t="s">
        <v>131</v>
      </c>
      <c r="G139" s="26">
        <f>(C139-E139)/C139</f>
        <v>0.47368421052631576</v>
      </c>
    </row>
    <row r="140" spans="1:12">
      <c r="A140" s="35" t="s">
        <v>461</v>
      </c>
      <c r="B140" s="36">
        <v>100</v>
      </c>
      <c r="C140" s="37">
        <v>100</v>
      </c>
      <c r="D140" s="36">
        <v>70</v>
      </c>
      <c r="E140" s="37">
        <v>70</v>
      </c>
      <c r="F140" s="31" t="s">
        <v>131</v>
      </c>
      <c r="G140" s="26">
        <f t="shared" ref="G140:G156" si="0">(C140-E140)/C140</f>
        <v>0.3</v>
      </c>
    </row>
    <row r="141" spans="1:12">
      <c r="A141" s="35" t="s">
        <v>462</v>
      </c>
      <c r="B141" s="36">
        <v>95</v>
      </c>
      <c r="C141" s="37">
        <v>95</v>
      </c>
      <c r="D141" s="36">
        <v>50</v>
      </c>
      <c r="E141" s="37">
        <v>50</v>
      </c>
      <c r="F141" s="31" t="s">
        <v>131</v>
      </c>
      <c r="G141" s="26">
        <f t="shared" si="0"/>
        <v>0.47368421052631576</v>
      </c>
    </row>
    <row r="142" spans="1:12">
      <c r="A142" s="35" t="s">
        <v>463</v>
      </c>
      <c r="B142" s="36">
        <v>105</v>
      </c>
      <c r="C142" s="37">
        <v>105</v>
      </c>
      <c r="D142" s="36">
        <v>110</v>
      </c>
      <c r="E142" s="37">
        <v>110</v>
      </c>
      <c r="F142" s="38" t="s">
        <v>479</v>
      </c>
      <c r="G142" s="26">
        <f t="shared" si="0"/>
        <v>-4.7619047619047616E-2</v>
      </c>
    </row>
    <row r="143" spans="1:12">
      <c r="A143" s="35" t="s">
        <v>464</v>
      </c>
      <c r="B143" s="36">
        <v>80</v>
      </c>
      <c r="C143" s="37">
        <v>80</v>
      </c>
      <c r="D143" s="36">
        <v>35</v>
      </c>
      <c r="E143" s="37">
        <v>35</v>
      </c>
      <c r="F143" s="31" t="s">
        <v>131</v>
      </c>
      <c r="G143" s="26">
        <f t="shared" si="0"/>
        <v>0.5625</v>
      </c>
    </row>
    <row r="144" spans="1:12">
      <c r="A144" s="35" t="s">
        <v>465</v>
      </c>
      <c r="B144" s="36">
        <v>70</v>
      </c>
      <c r="C144" s="37">
        <v>70</v>
      </c>
      <c r="D144" s="36">
        <v>50</v>
      </c>
      <c r="E144" s="37">
        <v>50</v>
      </c>
      <c r="F144" s="31" t="s">
        <v>131</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131</v>
      </c>
      <c r="G146" s="26">
        <f t="shared" si="0"/>
        <v>0.1</v>
      </c>
    </row>
    <row r="147" spans="1:9">
      <c r="A147" s="35" t="s">
        <v>469</v>
      </c>
      <c r="B147" s="36">
        <v>80</v>
      </c>
      <c r="C147" s="37">
        <v>80</v>
      </c>
      <c r="D147" s="36">
        <v>40</v>
      </c>
      <c r="E147" s="37">
        <v>40</v>
      </c>
      <c r="F147" s="31" t="s">
        <v>131</v>
      </c>
      <c r="G147" s="26">
        <f t="shared" si="0"/>
        <v>0.5</v>
      </c>
    </row>
    <row r="148" spans="1:9">
      <c r="A148" s="35" t="s">
        <v>470</v>
      </c>
      <c r="B148" s="36">
        <v>80</v>
      </c>
      <c r="C148" s="37">
        <v>80</v>
      </c>
      <c r="D148" s="36">
        <v>50</v>
      </c>
      <c r="E148" s="37">
        <v>50</v>
      </c>
      <c r="F148" s="31" t="s">
        <v>131</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130</v>
      </c>
      <c r="G152" s="26">
        <f t="shared" si="0"/>
        <v>0.4</v>
      </c>
    </row>
    <row r="153" spans="1:9">
      <c r="A153" s="35" t="s">
        <v>475</v>
      </c>
      <c r="B153" s="36">
        <v>90</v>
      </c>
      <c r="C153" s="37">
        <v>90</v>
      </c>
      <c r="D153" s="36">
        <v>70</v>
      </c>
      <c r="E153" s="37">
        <v>70</v>
      </c>
      <c r="F153" s="31" t="s">
        <v>127</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128</v>
      </c>
      <c r="G155" s="26">
        <f t="shared" si="0"/>
        <v>0.53846153846153844</v>
      </c>
    </row>
    <row r="156" spans="1:9">
      <c r="A156" s="40" t="s">
        <v>478</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7" t="s">
        <v>187</v>
      </c>
      <c r="B165" s="507"/>
      <c r="C165" s="507"/>
      <c r="D165" s="507"/>
      <c r="E165" s="507"/>
    </row>
    <row r="166" spans="1:7" ht="15.75" thickBot="1">
      <c r="A166" s="22" t="s">
        <v>188</v>
      </c>
      <c r="B166" s="16">
        <v>0.4</v>
      </c>
    </row>
    <row r="167" spans="1:7" ht="15.75" thickBot="1">
      <c r="A167" s="8" t="s">
        <v>189</v>
      </c>
      <c r="B167" s="43">
        <f>(1+B166)^(1/(2020-2010))-1</f>
        <v>3.4219694129380196E-2</v>
      </c>
    </row>
    <row r="168" spans="1:7">
      <c r="B168" s="44"/>
    </row>
    <row r="169" spans="1:7">
      <c r="A169" s="507" t="s">
        <v>441</v>
      </c>
      <c r="B169" s="507"/>
    </row>
    <row r="170" spans="1:7">
      <c r="A170" s="22" t="s">
        <v>442</v>
      </c>
      <c r="B170" s="45">
        <v>972.7</v>
      </c>
    </row>
    <row r="171" spans="1:7" ht="15.75" thickBot="1">
      <c r="A171" s="22" t="s">
        <v>443</v>
      </c>
      <c r="B171" s="46">
        <f>400.9+53.5+276.5+255.7+63.5+462.5+B170+975.4+227.6+436.5</f>
        <v>4124.8</v>
      </c>
    </row>
    <row r="172" spans="1:7" ht="15.75" thickBot="1">
      <c r="A172" s="22" t="s">
        <v>444</v>
      </c>
      <c r="B172" s="43">
        <f>B170/B171</f>
        <v>0.23581749418153608</v>
      </c>
    </row>
    <row r="173" spans="1:7">
      <c r="B173" s="44"/>
    </row>
    <row r="174" spans="1:7">
      <c r="A174" s="507" t="s">
        <v>196</v>
      </c>
      <c r="B174" s="507"/>
      <c r="C174" s="507"/>
      <c r="D174" s="507"/>
      <c r="E174" s="507"/>
    </row>
    <row r="175" spans="1:7" ht="15.75" thickBot="1">
      <c r="A175" s="22" t="s">
        <v>451</v>
      </c>
      <c r="B175" s="44">
        <v>0.1246</v>
      </c>
    </row>
    <row r="176" spans="1:7" ht="15.75" thickBot="1">
      <c r="A176" s="22" t="s">
        <v>446</v>
      </c>
      <c r="B176" s="43">
        <f>1-B175</f>
        <v>0.87539999999999996</v>
      </c>
    </row>
    <row r="178" spans="1:5">
      <c r="A178" s="507" t="s">
        <v>190</v>
      </c>
      <c r="B178" s="507"/>
      <c r="C178" s="507"/>
      <c r="D178" s="507"/>
      <c r="E178" s="507"/>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07" t="s">
        <v>192</v>
      </c>
      <c r="B183" s="507"/>
      <c r="C183" s="507"/>
      <c r="D183" s="507"/>
      <c r="E183" s="507"/>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507" t="s">
        <v>206</v>
      </c>
      <c r="B191" s="507"/>
      <c r="C191" s="507"/>
      <c r="D191" s="507"/>
      <c r="E191" s="507"/>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3557</v>
      </c>
    </row>
    <row r="201" spans="1:9">
      <c r="A201" s="448" t="s">
        <v>3579</v>
      </c>
      <c r="B201" s="509" t="s">
        <v>3562</v>
      </c>
      <c r="C201" s="509"/>
      <c r="D201" s="509"/>
      <c r="E201" s="509"/>
      <c r="F201" s="509"/>
      <c r="G201" s="509"/>
      <c r="H201" s="509"/>
      <c r="I201" s="509"/>
    </row>
    <row r="202" spans="1:9">
      <c r="A202" s="332" t="s">
        <v>3563</v>
      </c>
      <c r="B202" s="332" t="s">
        <v>3564</v>
      </c>
      <c r="C202" s="332" t="s">
        <v>3565</v>
      </c>
      <c r="D202" s="332" t="s">
        <v>3566</v>
      </c>
      <c r="E202" s="332" t="s">
        <v>2593</v>
      </c>
      <c r="F202" s="332" t="s">
        <v>91</v>
      </c>
      <c r="G202" s="332" t="s">
        <v>3567</v>
      </c>
      <c r="H202" s="332" t="s">
        <v>3568</v>
      </c>
      <c r="I202" s="332" t="s">
        <v>3569</v>
      </c>
    </row>
    <row r="203" spans="1:9">
      <c r="A203" s="332" t="s">
        <v>3570</v>
      </c>
      <c r="B203" s="342">
        <v>0</v>
      </c>
      <c r="C203" s="342">
        <v>6</v>
      </c>
      <c r="D203" s="342">
        <v>9</v>
      </c>
      <c r="E203" s="342">
        <v>25</v>
      </c>
      <c r="F203" s="342">
        <v>21</v>
      </c>
      <c r="G203" s="342">
        <v>215</v>
      </c>
      <c r="H203" s="342">
        <v>81</v>
      </c>
      <c r="I203" s="342">
        <v>134</v>
      </c>
    </row>
    <row r="204" spans="1:9">
      <c r="A204" s="332" t="s">
        <v>3571</v>
      </c>
      <c r="B204" s="342">
        <v>4</v>
      </c>
      <c r="C204" s="342">
        <v>3</v>
      </c>
      <c r="D204" s="342">
        <v>15</v>
      </c>
      <c r="E204" s="342">
        <v>40</v>
      </c>
      <c r="F204" s="342">
        <v>43</v>
      </c>
      <c r="G204" s="342">
        <v>163</v>
      </c>
      <c r="H204" s="342">
        <v>56</v>
      </c>
      <c r="I204" s="342">
        <v>94</v>
      </c>
    </row>
    <row r="205" spans="1:9" ht="15.75" thickBot="1">
      <c r="A205" s="48" t="s">
        <v>3572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3573</v>
      </c>
      <c r="B206" s="18">
        <f>SUM(G205:H205)/SUM(G203:H203)</f>
        <v>-0.26013513513513514</v>
      </c>
    </row>
    <row r="207" spans="1:9" ht="15.75" thickBot="1">
      <c r="A207" s="414" t="s">
        <v>3574</v>
      </c>
      <c r="B207" s="18">
        <f>I205/I203</f>
        <v>-0.29850746268656714</v>
      </c>
    </row>
    <row r="209" spans="1:9">
      <c r="A209" s="448" t="s">
        <v>3580</v>
      </c>
      <c r="B209" s="509" t="s">
        <v>3562</v>
      </c>
      <c r="C209" s="509"/>
      <c r="D209" s="509"/>
      <c r="E209" s="509"/>
      <c r="F209" s="509"/>
      <c r="G209" s="509"/>
      <c r="H209" s="509"/>
      <c r="I209" s="509"/>
    </row>
    <row r="210" spans="1:9">
      <c r="A210" s="332" t="s">
        <v>3563</v>
      </c>
      <c r="B210" s="332" t="s">
        <v>3564</v>
      </c>
      <c r="C210" s="332" t="s">
        <v>3565</v>
      </c>
      <c r="D210" s="332" t="s">
        <v>3566</v>
      </c>
      <c r="E210" s="332" t="s">
        <v>2593</v>
      </c>
      <c r="F210" s="332" t="s">
        <v>91</v>
      </c>
      <c r="G210" s="332" t="s">
        <v>3567</v>
      </c>
      <c r="H210" s="332" t="s">
        <v>3568</v>
      </c>
      <c r="I210" s="332" t="s">
        <v>3569</v>
      </c>
    </row>
    <row r="211" spans="1:9">
      <c r="A211" s="332" t="s">
        <v>3570</v>
      </c>
      <c r="B211" s="342">
        <v>0</v>
      </c>
      <c r="C211" s="342">
        <v>17</v>
      </c>
      <c r="D211" s="342">
        <v>18</v>
      </c>
      <c r="E211" s="342">
        <v>22</v>
      </c>
      <c r="F211" s="342">
        <v>12</v>
      </c>
      <c r="G211" s="342">
        <v>73</v>
      </c>
      <c r="H211" s="342">
        <v>21</v>
      </c>
      <c r="I211" s="342">
        <v>21</v>
      </c>
    </row>
    <row r="212" spans="1:9">
      <c r="A212" s="332" t="s">
        <v>3571</v>
      </c>
      <c r="B212" s="342">
        <v>0</v>
      </c>
      <c r="C212" s="342">
        <v>15</v>
      </c>
      <c r="D212" s="342">
        <v>22</v>
      </c>
      <c r="E212" s="342">
        <v>39</v>
      </c>
      <c r="F212" s="342">
        <v>23</v>
      </c>
      <c r="G212" s="342">
        <v>51</v>
      </c>
      <c r="H212" s="342">
        <v>17</v>
      </c>
      <c r="I212" s="342">
        <v>19</v>
      </c>
    </row>
    <row r="213" spans="1:9" ht="15.75" thickBot="1">
      <c r="A213" s="48" t="s">
        <v>3572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3573</v>
      </c>
      <c r="B214" s="18">
        <f>SUM(G213:H213)/SUM(G211:H211)</f>
        <v>-0.27659574468085107</v>
      </c>
    </row>
    <row r="215" spans="1:9" ht="15.75" thickBot="1">
      <c r="A215" s="414" t="s">
        <v>3574</v>
      </c>
      <c r="B215" s="18">
        <f>I213/I211</f>
        <v>-9.5238095238095233E-2</v>
      </c>
    </row>
    <row r="217" spans="1:9">
      <c r="A217" s="447" t="s">
        <v>3581</v>
      </c>
      <c r="B217" s="509" t="s">
        <v>3562</v>
      </c>
      <c r="C217" s="509"/>
      <c r="D217" s="509"/>
      <c r="E217" s="509"/>
    </row>
    <row r="218" spans="1:9">
      <c r="A218" s="332" t="s">
        <v>3563</v>
      </c>
      <c r="B218" s="332" t="s">
        <v>3575</v>
      </c>
      <c r="C218" s="332" t="s">
        <v>3576</v>
      </c>
      <c r="D218" s="332" t="s">
        <v>3577</v>
      </c>
      <c r="E218" s="332" t="s">
        <v>91</v>
      </c>
    </row>
    <row r="219" spans="1:9">
      <c r="A219" s="332" t="s">
        <v>3570</v>
      </c>
      <c r="B219" s="342">
        <v>112</v>
      </c>
      <c r="C219" s="342">
        <v>16</v>
      </c>
      <c r="D219" s="342">
        <v>9</v>
      </c>
      <c r="E219" s="342">
        <v>134</v>
      </c>
    </row>
    <row r="220" spans="1:9">
      <c r="A220" s="332" t="s">
        <v>3571</v>
      </c>
      <c r="B220" s="342">
        <v>87</v>
      </c>
      <c r="C220" s="342">
        <v>17</v>
      </c>
      <c r="D220" s="342">
        <v>9</v>
      </c>
      <c r="E220" s="342">
        <v>151</v>
      </c>
    </row>
    <row r="221" spans="1:9" ht="15.75" thickBot="1">
      <c r="A221" s="48" t="s">
        <v>3572</v>
      </c>
      <c r="B221" s="8">
        <f>B220-B219</f>
        <v>-25</v>
      </c>
      <c r="C221" s="8">
        <f t="shared" ref="C221:E221" si="9">C220-C219</f>
        <v>1</v>
      </c>
      <c r="D221" s="8">
        <f t="shared" si="9"/>
        <v>0</v>
      </c>
      <c r="E221" s="8">
        <f t="shared" si="9"/>
        <v>17</v>
      </c>
    </row>
    <row r="222" spans="1:9" ht="15.75" thickBot="1">
      <c r="A222" s="414" t="s">
        <v>3578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2021-01-08T23:05:39Z</dcterms:modified>
</cp:coreProperties>
</file>