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Oregon\Oregon_EPS\InputData\trans\BESP\"/>
    </mc:Choice>
  </mc:AlternateContent>
  <xr:revisionPtr revIDLastSave="0" documentId="13_ncr:1_{E8B18E2C-6793-428A-8870-4BA24023BD4F}" xr6:coauthVersionLast="47" xr6:coauthVersionMax="47" xr10:uidLastSave="{00000000-0000-0000-0000-000000000000}"/>
  <bookViews>
    <workbookView xWindow="8190" yWindow="675" windowWidth="19290" windowHeight="16095" firstSheet="1" activeTab="5" xr2:uid="{00000000-000D-0000-FFFF-FFFF00000000}"/>
  </bookViews>
  <sheets>
    <sheet name="About" sheetId="1" r:id="rId1"/>
    <sheet name="Data" sheetId="2" r:id="rId2"/>
    <sheet name="BAU" sheetId="3" r:id="rId3"/>
    <sheet name="2019 Sales" sheetId="4" r:id="rId4"/>
    <sheet name="Cumulative Sales" sheetId="5" r:id="rId5"/>
    <sheet name="BESP-passengers" sheetId="6" r:id="rId6"/>
    <sheet name="BESP-freight" sheetId="7" r:id="rId7"/>
  </sheets>
  <externalReferences>
    <externalReference r:id="rId8"/>
  </externalReferences>
  <calcPr calcId="191029"/>
  <pivotCaches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2" l="1"/>
  <c r="AE3" i="2"/>
  <c r="AD3" i="2"/>
  <c r="AC3" i="2"/>
  <c r="AB3" i="2"/>
  <c r="AA3" i="2"/>
  <c r="Z3" i="2"/>
  <c r="Y3" i="2"/>
  <c r="Y11" i="2" s="1"/>
  <c r="X3" i="2"/>
  <c r="W3" i="2"/>
  <c r="V3" i="2"/>
  <c r="U3" i="2"/>
  <c r="T3" i="2"/>
  <c r="S3" i="2"/>
  <c r="R3" i="2"/>
  <c r="Q3" i="2"/>
  <c r="Q11" i="2" s="1"/>
  <c r="P3" i="2"/>
  <c r="O3" i="2"/>
  <c r="N3" i="2"/>
  <c r="M3" i="2"/>
  <c r="L3" i="2"/>
  <c r="K3" i="2"/>
  <c r="J3" i="2"/>
  <c r="I3" i="2"/>
  <c r="I11" i="2" s="1"/>
  <c r="H3" i="2"/>
  <c r="G3" i="2"/>
  <c r="F3" i="2"/>
  <c r="E3" i="2"/>
  <c r="D3" i="2"/>
  <c r="C3" i="2"/>
  <c r="B3" i="2"/>
  <c r="A3" i="2"/>
  <c r="C11" i="2"/>
  <c r="D11" i="2"/>
  <c r="E11" i="2"/>
  <c r="F11" i="2"/>
  <c r="G11" i="2"/>
  <c r="H11" i="2"/>
  <c r="J11" i="2"/>
  <c r="K11" i="2"/>
  <c r="L11" i="2"/>
  <c r="M11" i="2"/>
  <c r="N11" i="2"/>
  <c r="O11" i="2"/>
  <c r="P11" i="2"/>
  <c r="R11" i="2"/>
  <c r="S11" i="2"/>
  <c r="T11" i="2"/>
  <c r="U11" i="2"/>
  <c r="V11" i="2"/>
  <c r="W11" i="2"/>
  <c r="X11" i="2"/>
  <c r="Z11" i="2"/>
  <c r="AA11" i="2"/>
  <c r="AB11" i="2"/>
  <c r="AC11" i="2"/>
  <c r="AD11" i="2"/>
  <c r="AE11" i="2"/>
  <c r="AF11" i="2"/>
  <c r="B11" i="2"/>
  <c r="AH65" i="3" l="1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H50" i="3"/>
  <c r="AG50" i="3"/>
  <c r="AF50" i="3"/>
  <c r="AF66" i="3" s="1"/>
  <c r="AE50" i="3"/>
  <c r="AD50" i="3"/>
  <c r="AD66" i="3" s="1"/>
  <c r="AC50" i="3"/>
  <c r="AB50" i="3"/>
  <c r="AA50" i="3"/>
  <c r="Z50" i="3"/>
  <c r="Y50" i="3"/>
  <c r="X50" i="3"/>
  <c r="X66" i="3" s="1"/>
  <c r="W50" i="3"/>
  <c r="V50" i="3"/>
  <c r="V66" i="3" s="1"/>
  <c r="U50" i="3"/>
  <c r="T50" i="3"/>
  <c r="S50" i="3"/>
  <c r="R50" i="3"/>
  <c r="Q50" i="3"/>
  <c r="P50" i="3"/>
  <c r="P66" i="3" s="1"/>
  <c r="O50" i="3"/>
  <c r="N50" i="3"/>
  <c r="N66" i="3" s="1"/>
  <c r="M50" i="3"/>
  <c r="L50" i="3"/>
  <c r="K50" i="3"/>
  <c r="J50" i="3"/>
  <c r="I50" i="3"/>
  <c r="H50" i="3"/>
  <c r="H66" i="3" s="1"/>
  <c r="G50" i="3"/>
  <c r="F50" i="3"/>
  <c r="F66" i="3" s="1"/>
  <c r="E50" i="3"/>
  <c r="D50" i="3"/>
  <c r="C50" i="3"/>
  <c r="B50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C8" i="3" s="1"/>
  <c r="D8" i="3" s="1"/>
  <c r="K26" i="3"/>
  <c r="K25" i="3"/>
  <c r="K24" i="3"/>
  <c r="K23" i="3"/>
  <c r="B18" i="3"/>
  <c r="C18" i="3" s="1"/>
  <c r="D18" i="3" s="1"/>
  <c r="B17" i="3"/>
  <c r="C17" i="3" s="1"/>
  <c r="D17" i="3" s="1"/>
  <c r="C16" i="3"/>
  <c r="D16" i="3" s="1"/>
  <c r="B16" i="3"/>
  <c r="C15" i="3"/>
  <c r="D15" i="3" s="1"/>
  <c r="B15" i="3"/>
  <c r="B14" i="3"/>
  <c r="C14" i="3" s="1"/>
  <c r="D14" i="3" s="1"/>
  <c r="D13" i="3"/>
  <c r="B13" i="3"/>
  <c r="C13" i="3" s="1"/>
  <c r="C12" i="3"/>
  <c r="D12" i="3" s="1"/>
  <c r="B12" i="3"/>
  <c r="B11" i="3"/>
  <c r="C11" i="3" s="1"/>
  <c r="D11" i="3" s="1"/>
  <c r="C10" i="3"/>
  <c r="D10" i="3" s="1"/>
  <c r="C80" i="3" s="1"/>
  <c r="B10" i="3"/>
  <c r="B9" i="3"/>
  <c r="C9" i="3" s="1"/>
  <c r="D9" i="3" s="1"/>
  <c r="B8" i="3"/>
  <c r="B7" i="3"/>
  <c r="C7" i="3" s="1"/>
  <c r="D7" i="3" s="1"/>
  <c r="B6" i="3"/>
  <c r="C6" i="3" s="1"/>
  <c r="D6" i="3" s="1"/>
  <c r="C5" i="3"/>
  <c r="D5" i="3" s="1"/>
  <c r="B5" i="3"/>
  <c r="E4" i="3"/>
  <c r="C4" i="3"/>
  <c r="D4" i="3" s="1"/>
  <c r="C74" i="3" s="1"/>
  <c r="B4" i="3"/>
  <c r="C3" i="3"/>
  <c r="D3" i="3" s="1"/>
  <c r="C73" i="3" s="1"/>
  <c r="B3" i="3"/>
  <c r="C76" i="3" l="1"/>
  <c r="E6" i="3"/>
  <c r="C77" i="3"/>
  <c r="E7" i="3"/>
  <c r="C78" i="3"/>
  <c r="E8" i="3"/>
  <c r="B19" i="3"/>
  <c r="C19" i="3" s="1"/>
  <c r="C82" i="3"/>
  <c r="E12" i="3"/>
  <c r="E3" i="3"/>
  <c r="C81" i="3"/>
  <c r="E11" i="3"/>
  <c r="C85" i="3"/>
  <c r="E15" i="3"/>
  <c r="C75" i="3"/>
  <c r="E5" i="3"/>
  <c r="C86" i="3"/>
  <c r="E16" i="3"/>
  <c r="C79" i="3"/>
  <c r="E9" i="3"/>
  <c r="C83" i="3"/>
  <c r="E13" i="3"/>
  <c r="E10" i="3"/>
  <c r="C88" i="3"/>
  <c r="E18" i="3"/>
  <c r="C84" i="3"/>
  <c r="E14" i="3"/>
  <c r="D74" i="3"/>
  <c r="F4" i="3"/>
  <c r="G66" i="3"/>
  <c r="O66" i="3"/>
  <c r="W66" i="3"/>
  <c r="AE66" i="3"/>
  <c r="C87" i="3"/>
  <c r="E17" i="3"/>
  <c r="D66" i="3"/>
  <c r="L66" i="3"/>
  <c r="T66" i="3"/>
  <c r="AB66" i="3"/>
  <c r="E66" i="3"/>
  <c r="M66" i="3"/>
  <c r="U66" i="3"/>
  <c r="AC66" i="3"/>
  <c r="B66" i="3"/>
  <c r="J66" i="3"/>
  <c r="R66" i="3"/>
  <c r="Z66" i="3"/>
  <c r="AH66" i="3"/>
  <c r="C66" i="3"/>
  <c r="K66" i="3"/>
  <c r="S66" i="3"/>
  <c r="AA66" i="3"/>
  <c r="I66" i="3"/>
  <c r="Q66" i="3"/>
  <c r="Y66" i="3"/>
  <c r="AG66" i="3"/>
  <c r="D80" i="3" l="1"/>
  <c r="F10" i="3"/>
  <c r="D19" i="3"/>
  <c r="D78" i="3"/>
  <c r="F8" i="3"/>
  <c r="E74" i="3"/>
  <c r="G4" i="3"/>
  <c r="D79" i="3"/>
  <c r="F9" i="3"/>
  <c r="D81" i="3"/>
  <c r="F11" i="3"/>
  <c r="D77" i="3"/>
  <c r="F7" i="3"/>
  <c r="D85" i="3"/>
  <c r="F15" i="3"/>
  <c r="D84" i="3"/>
  <c r="F14" i="3"/>
  <c r="D83" i="3"/>
  <c r="F13" i="3"/>
  <c r="D86" i="3"/>
  <c r="F16" i="3"/>
  <c r="D73" i="3"/>
  <c r="F3" i="3"/>
  <c r="D76" i="3"/>
  <c r="F6" i="3"/>
  <c r="D75" i="3"/>
  <c r="F5" i="3"/>
  <c r="D87" i="3"/>
  <c r="F17" i="3"/>
  <c r="D88" i="3"/>
  <c r="F18" i="3"/>
  <c r="D82" i="3"/>
  <c r="F12" i="3"/>
  <c r="E73" i="3" l="1"/>
  <c r="G3" i="3"/>
  <c r="E86" i="3"/>
  <c r="G16" i="3"/>
  <c r="E78" i="3"/>
  <c r="G8" i="3"/>
  <c r="E87" i="3"/>
  <c r="G17" i="3"/>
  <c r="E77" i="3"/>
  <c r="G7" i="3"/>
  <c r="E83" i="3"/>
  <c r="G13" i="3"/>
  <c r="C89" i="3"/>
  <c r="C92" i="3" s="1"/>
  <c r="E2" i="6" s="1"/>
  <c r="D2" i="6" s="1"/>
  <c r="C2" i="6" s="1"/>
  <c r="B2" i="6" s="1"/>
  <c r="E19" i="3"/>
  <c r="F74" i="3"/>
  <c r="H4" i="3"/>
  <c r="E75" i="3"/>
  <c r="G5" i="3"/>
  <c r="E81" i="3"/>
  <c r="G11" i="3"/>
  <c r="E80" i="3"/>
  <c r="G10" i="3"/>
  <c r="E88" i="3"/>
  <c r="G18" i="3"/>
  <c r="E76" i="3"/>
  <c r="G6" i="3"/>
  <c r="E79" i="3"/>
  <c r="G9" i="3"/>
  <c r="E85" i="3"/>
  <c r="G15" i="3"/>
  <c r="E82" i="3"/>
  <c r="G12" i="3"/>
  <c r="E84" i="3"/>
  <c r="G14" i="3"/>
  <c r="F78" i="3" l="1"/>
  <c r="H8" i="3"/>
  <c r="F85" i="3"/>
  <c r="H15" i="3"/>
  <c r="F81" i="3"/>
  <c r="H11" i="3"/>
  <c r="F83" i="3"/>
  <c r="H13" i="3"/>
  <c r="D89" i="3"/>
  <c r="D92" i="3" s="1"/>
  <c r="B18" i="2" s="1"/>
  <c r="F2" i="6" s="1"/>
  <c r="F19" i="3"/>
  <c r="F79" i="3"/>
  <c r="H9" i="3"/>
  <c r="F86" i="3"/>
  <c r="H16" i="3"/>
  <c r="F80" i="3"/>
  <c r="H10" i="3"/>
  <c r="F76" i="3"/>
  <c r="H6" i="3"/>
  <c r="F75" i="3"/>
  <c r="H5" i="3"/>
  <c r="F87" i="3"/>
  <c r="H17" i="3"/>
  <c r="F84" i="3"/>
  <c r="H14" i="3"/>
  <c r="F77" i="3"/>
  <c r="H7" i="3"/>
  <c r="F73" i="3"/>
  <c r="H3" i="3"/>
  <c r="F82" i="3"/>
  <c r="H12" i="3"/>
  <c r="F88" i="3"/>
  <c r="H18" i="3"/>
  <c r="G74" i="3"/>
  <c r="I4" i="3"/>
  <c r="G83" i="3" l="1"/>
  <c r="I13" i="3"/>
  <c r="G82" i="3"/>
  <c r="I12" i="3"/>
  <c r="G87" i="3"/>
  <c r="I17" i="3"/>
  <c r="G86" i="3"/>
  <c r="I16" i="3"/>
  <c r="G81" i="3"/>
  <c r="I11" i="3"/>
  <c r="G84" i="3"/>
  <c r="I14" i="3"/>
  <c r="G88" i="3"/>
  <c r="I18" i="3"/>
  <c r="G73" i="3"/>
  <c r="I3" i="3"/>
  <c r="G75" i="3"/>
  <c r="I5" i="3"/>
  <c r="G79" i="3"/>
  <c r="I9" i="3"/>
  <c r="G85" i="3"/>
  <c r="I15" i="3"/>
  <c r="G80" i="3"/>
  <c r="I10" i="3"/>
  <c r="H74" i="3"/>
  <c r="J4" i="3"/>
  <c r="G77" i="3"/>
  <c r="I7" i="3"/>
  <c r="G76" i="3"/>
  <c r="I6" i="3"/>
  <c r="E89" i="3"/>
  <c r="E92" i="3" s="1"/>
  <c r="C18" i="2" s="1"/>
  <c r="G2" i="6" s="1"/>
  <c r="G19" i="3"/>
  <c r="G78" i="3"/>
  <c r="I8" i="3"/>
  <c r="H80" i="3" l="1"/>
  <c r="J10" i="3"/>
  <c r="H73" i="3"/>
  <c r="J3" i="3"/>
  <c r="H86" i="3"/>
  <c r="J16" i="3"/>
  <c r="H85" i="3"/>
  <c r="J15" i="3"/>
  <c r="H76" i="3"/>
  <c r="J6" i="3"/>
  <c r="H88" i="3"/>
  <c r="J18" i="3"/>
  <c r="H77" i="3"/>
  <c r="J7" i="3"/>
  <c r="H79" i="3"/>
  <c r="J9" i="3"/>
  <c r="H84" i="3"/>
  <c r="J14" i="3"/>
  <c r="H82" i="3"/>
  <c r="J12" i="3"/>
  <c r="H87" i="3"/>
  <c r="J17" i="3"/>
  <c r="H78" i="3"/>
  <c r="J8" i="3"/>
  <c r="I74" i="3"/>
  <c r="K4" i="3"/>
  <c r="H75" i="3"/>
  <c r="J5" i="3"/>
  <c r="H81" i="3"/>
  <c r="J11" i="3"/>
  <c r="H83" i="3"/>
  <c r="J13" i="3"/>
  <c r="H19" i="3"/>
  <c r="F89" i="3"/>
  <c r="F92" i="3" s="1"/>
  <c r="D18" i="2" s="1"/>
  <c r="H2" i="6" s="1"/>
  <c r="I85" i="3" l="1"/>
  <c r="K15" i="3"/>
  <c r="I82" i="3"/>
  <c r="K12" i="3"/>
  <c r="I81" i="3"/>
  <c r="K11" i="3"/>
  <c r="I87" i="3"/>
  <c r="K17" i="3"/>
  <c r="I77" i="3"/>
  <c r="K7" i="3"/>
  <c r="I88" i="3"/>
  <c r="K18" i="3"/>
  <c r="I73" i="3"/>
  <c r="K3" i="3"/>
  <c r="J74" i="3"/>
  <c r="L4" i="3"/>
  <c r="I84" i="3"/>
  <c r="K14" i="3"/>
  <c r="I86" i="3"/>
  <c r="K16" i="3"/>
  <c r="G89" i="3"/>
  <c r="G92" i="3" s="1"/>
  <c r="E18" i="2" s="1"/>
  <c r="I2" i="6" s="1"/>
  <c r="I19" i="3"/>
  <c r="I76" i="3"/>
  <c r="K6" i="3"/>
  <c r="I80" i="3"/>
  <c r="K10" i="3"/>
  <c r="I75" i="3"/>
  <c r="K5" i="3"/>
  <c r="I83" i="3"/>
  <c r="K13" i="3"/>
  <c r="I78" i="3"/>
  <c r="K8" i="3"/>
  <c r="I79" i="3"/>
  <c r="K9" i="3"/>
  <c r="J73" i="3" l="1"/>
  <c r="L3" i="3"/>
  <c r="K74" i="3"/>
  <c r="M4" i="3"/>
  <c r="J87" i="3"/>
  <c r="L17" i="3"/>
  <c r="J81" i="3"/>
  <c r="L11" i="3"/>
  <c r="J83" i="3"/>
  <c r="L13" i="3"/>
  <c r="H89" i="3"/>
  <c r="H92" i="3" s="1"/>
  <c r="F18" i="2" s="1"/>
  <c r="J2" i="6" s="1"/>
  <c r="J19" i="3"/>
  <c r="J88" i="3"/>
  <c r="L18" i="3"/>
  <c r="J82" i="3"/>
  <c r="L12" i="3"/>
  <c r="J86" i="3"/>
  <c r="L16" i="3"/>
  <c r="J79" i="3"/>
  <c r="L9" i="3"/>
  <c r="J80" i="3"/>
  <c r="L10" i="3"/>
  <c r="J84" i="3"/>
  <c r="L14" i="3"/>
  <c r="J77" i="3"/>
  <c r="L7" i="3"/>
  <c r="J85" i="3"/>
  <c r="L15" i="3"/>
  <c r="J75" i="3"/>
  <c r="L5" i="3"/>
  <c r="J78" i="3"/>
  <c r="L8" i="3"/>
  <c r="J76" i="3"/>
  <c r="L6" i="3"/>
  <c r="K82" i="3" l="1"/>
  <c r="M12" i="3"/>
  <c r="K81" i="3"/>
  <c r="M11" i="3"/>
  <c r="K85" i="3"/>
  <c r="M15" i="3"/>
  <c r="K75" i="3"/>
  <c r="M5" i="3"/>
  <c r="K80" i="3"/>
  <c r="M10" i="3"/>
  <c r="K79" i="3"/>
  <c r="M9" i="3"/>
  <c r="I89" i="3"/>
  <c r="I92" i="3" s="1"/>
  <c r="G18" i="2" s="1"/>
  <c r="K2" i="6" s="1"/>
  <c r="K19" i="3"/>
  <c r="L74" i="3"/>
  <c r="N4" i="3"/>
  <c r="K76" i="3"/>
  <c r="M6" i="3"/>
  <c r="K77" i="3"/>
  <c r="M7" i="3"/>
  <c r="K87" i="3"/>
  <c r="M17" i="3"/>
  <c r="K86" i="3"/>
  <c r="M16" i="3"/>
  <c r="K83" i="3"/>
  <c r="M13" i="3"/>
  <c r="K73" i="3"/>
  <c r="M3" i="3"/>
  <c r="K88" i="3"/>
  <c r="M18" i="3"/>
  <c r="K78" i="3"/>
  <c r="M8" i="3"/>
  <c r="K84" i="3"/>
  <c r="M14" i="3"/>
  <c r="L88" i="3" l="1"/>
  <c r="N18" i="3"/>
  <c r="L78" i="3"/>
  <c r="N8" i="3"/>
  <c r="L86" i="3"/>
  <c r="N16" i="3"/>
  <c r="L75" i="3"/>
  <c r="N5" i="3"/>
  <c r="J89" i="3"/>
  <c r="J92" i="3" s="1"/>
  <c r="H18" i="2" s="1"/>
  <c r="L2" i="6" s="1"/>
  <c r="L19" i="3"/>
  <c r="M74" i="3"/>
  <c r="O4" i="3"/>
  <c r="L85" i="3"/>
  <c r="N15" i="3"/>
  <c r="L77" i="3"/>
  <c r="N7" i="3"/>
  <c r="L79" i="3"/>
  <c r="N9" i="3"/>
  <c r="L81" i="3"/>
  <c r="N11" i="3"/>
  <c r="L73" i="3"/>
  <c r="N3" i="3"/>
  <c r="L83" i="3"/>
  <c r="N13" i="3"/>
  <c r="L76" i="3"/>
  <c r="N6" i="3"/>
  <c r="L82" i="3"/>
  <c r="N12" i="3"/>
  <c r="L87" i="3"/>
  <c r="N17" i="3"/>
  <c r="L84" i="3"/>
  <c r="N14" i="3"/>
  <c r="L80" i="3"/>
  <c r="N10" i="3"/>
  <c r="M79" i="3" l="1"/>
  <c r="O9" i="3"/>
  <c r="M88" i="3"/>
  <c r="O18" i="3"/>
  <c r="M77" i="3"/>
  <c r="O7" i="3"/>
  <c r="M75" i="3"/>
  <c r="O5" i="3"/>
  <c r="K89" i="3"/>
  <c r="K92" i="3" s="1"/>
  <c r="I18" i="2" s="1"/>
  <c r="M2" i="6" s="1"/>
  <c r="M19" i="3"/>
  <c r="M83" i="3"/>
  <c r="O13" i="3"/>
  <c r="M87" i="3"/>
  <c r="O17" i="3"/>
  <c r="M85" i="3"/>
  <c r="O15" i="3"/>
  <c r="P4" i="3"/>
  <c r="N74" i="3"/>
  <c r="M78" i="3"/>
  <c r="O8" i="3"/>
  <c r="M73" i="3"/>
  <c r="O3" i="3"/>
  <c r="M86" i="3"/>
  <c r="O16" i="3"/>
  <c r="M82" i="3"/>
  <c r="O12" i="3"/>
  <c r="M81" i="3"/>
  <c r="O11" i="3"/>
  <c r="M80" i="3"/>
  <c r="O10" i="3"/>
  <c r="M76" i="3"/>
  <c r="O6" i="3"/>
  <c r="M84" i="3"/>
  <c r="O14" i="3"/>
  <c r="P9" i="3" l="1"/>
  <c r="N79" i="3"/>
  <c r="P15" i="3"/>
  <c r="N85" i="3"/>
  <c r="P5" i="3"/>
  <c r="N75" i="3"/>
  <c r="O74" i="3"/>
  <c r="Q4" i="3"/>
  <c r="P6" i="3"/>
  <c r="N76" i="3"/>
  <c r="N80" i="3"/>
  <c r="P10" i="3"/>
  <c r="N73" i="3"/>
  <c r="P3" i="3"/>
  <c r="P17" i="3"/>
  <c r="N87" i="3"/>
  <c r="N81" i="3"/>
  <c r="P11" i="3"/>
  <c r="N83" i="3"/>
  <c r="P13" i="3"/>
  <c r="N88" i="3"/>
  <c r="P18" i="3"/>
  <c r="N77" i="3"/>
  <c r="P7" i="3"/>
  <c r="N78" i="3"/>
  <c r="P8" i="3"/>
  <c r="P14" i="3"/>
  <c r="N84" i="3"/>
  <c r="P12" i="3"/>
  <c r="N82" i="3"/>
  <c r="L89" i="3"/>
  <c r="L92" i="3" s="1"/>
  <c r="J18" i="2" s="1"/>
  <c r="N2" i="6" s="1"/>
  <c r="N19" i="3"/>
  <c r="P16" i="3"/>
  <c r="N86" i="3"/>
  <c r="O87" i="3" l="1"/>
  <c r="Q17" i="3"/>
  <c r="O86" i="3"/>
  <c r="Q16" i="3"/>
  <c r="O76" i="3"/>
  <c r="Q6" i="3"/>
  <c r="O88" i="3"/>
  <c r="Q18" i="3"/>
  <c r="O73" i="3"/>
  <c r="Q3" i="3"/>
  <c r="O82" i="3"/>
  <c r="Q12" i="3"/>
  <c r="O75" i="3"/>
  <c r="Q5" i="3"/>
  <c r="O83" i="3"/>
  <c r="Q13" i="3"/>
  <c r="O84" i="3"/>
  <c r="Q14" i="3"/>
  <c r="O85" i="3"/>
  <c r="Q15" i="3"/>
  <c r="O80" i="3"/>
  <c r="Q10" i="3"/>
  <c r="O78" i="3"/>
  <c r="Q8" i="3"/>
  <c r="O81" i="3"/>
  <c r="Q11" i="3"/>
  <c r="O79" i="3"/>
  <c r="Q9" i="3"/>
  <c r="M89" i="3"/>
  <c r="M92" i="3" s="1"/>
  <c r="K18" i="2" s="1"/>
  <c r="O2" i="6" s="1"/>
  <c r="O19" i="3"/>
  <c r="O77" i="3"/>
  <c r="Q7" i="3"/>
  <c r="R4" i="3"/>
  <c r="P74" i="3"/>
  <c r="R3" i="3" l="1"/>
  <c r="P73" i="3"/>
  <c r="R18" i="3"/>
  <c r="P88" i="3"/>
  <c r="R14" i="3"/>
  <c r="P84" i="3"/>
  <c r="P83" i="3"/>
  <c r="R13" i="3"/>
  <c r="N89" i="3"/>
  <c r="N92" i="3" s="1"/>
  <c r="L18" i="2" s="1"/>
  <c r="P2" i="6" s="1"/>
  <c r="P19" i="3"/>
  <c r="P80" i="3"/>
  <c r="R10" i="3"/>
  <c r="R6" i="3"/>
  <c r="P76" i="3"/>
  <c r="P79" i="3"/>
  <c r="R9" i="3"/>
  <c r="P82" i="3"/>
  <c r="R12" i="3"/>
  <c r="P86" i="3"/>
  <c r="R16" i="3"/>
  <c r="P75" i="3"/>
  <c r="R5" i="3"/>
  <c r="P85" i="3"/>
  <c r="R15" i="3"/>
  <c r="R11" i="3"/>
  <c r="P81" i="3"/>
  <c r="Q74" i="3"/>
  <c r="S4" i="3"/>
  <c r="R17" i="3"/>
  <c r="P87" i="3"/>
  <c r="P77" i="3"/>
  <c r="R7" i="3"/>
  <c r="P78" i="3"/>
  <c r="R8" i="3"/>
  <c r="Q85" i="3" l="1"/>
  <c r="S15" i="3"/>
  <c r="Q83" i="3"/>
  <c r="S13" i="3"/>
  <c r="Q78" i="3"/>
  <c r="S8" i="3"/>
  <c r="O89" i="3"/>
  <c r="O92" i="3" s="1"/>
  <c r="M18" i="2" s="1"/>
  <c r="Q2" i="6" s="1"/>
  <c r="Q19" i="3"/>
  <c r="Q77" i="3"/>
  <c r="S7" i="3"/>
  <c r="Q79" i="3"/>
  <c r="S9" i="3"/>
  <c r="Q75" i="3"/>
  <c r="S5" i="3"/>
  <c r="Q87" i="3"/>
  <c r="S17" i="3"/>
  <c r="Q84" i="3"/>
  <c r="S14" i="3"/>
  <c r="Q86" i="3"/>
  <c r="S16" i="3"/>
  <c r="Q80" i="3"/>
  <c r="S10" i="3"/>
  <c r="Q76" i="3"/>
  <c r="S6" i="3"/>
  <c r="R74" i="3"/>
  <c r="T4" i="3"/>
  <c r="Q88" i="3"/>
  <c r="S18" i="3"/>
  <c r="Q82" i="3"/>
  <c r="S12" i="3"/>
  <c r="Q81" i="3"/>
  <c r="S11" i="3"/>
  <c r="Q73" i="3"/>
  <c r="S3" i="3"/>
  <c r="R86" i="3" l="1"/>
  <c r="T16" i="3"/>
  <c r="R82" i="3"/>
  <c r="T12" i="3"/>
  <c r="R80" i="3"/>
  <c r="T10" i="3"/>
  <c r="R75" i="3"/>
  <c r="T5" i="3"/>
  <c r="R78" i="3"/>
  <c r="T8" i="3"/>
  <c r="R83" i="3"/>
  <c r="T13" i="3"/>
  <c r="R79" i="3"/>
  <c r="T9" i="3"/>
  <c r="R73" i="3"/>
  <c r="T3" i="3"/>
  <c r="S74" i="3"/>
  <c r="U4" i="3"/>
  <c r="R84" i="3"/>
  <c r="T14" i="3"/>
  <c r="R77" i="3"/>
  <c r="T7" i="3"/>
  <c r="R85" i="3"/>
  <c r="T15" i="3"/>
  <c r="R88" i="3"/>
  <c r="T18" i="3"/>
  <c r="R81" i="3"/>
  <c r="T11" i="3"/>
  <c r="R76" i="3"/>
  <c r="T6" i="3"/>
  <c r="R87" i="3"/>
  <c r="T17" i="3"/>
  <c r="R19" i="3"/>
  <c r="P89" i="3"/>
  <c r="P92" i="3" s="1"/>
  <c r="N18" i="2" s="1"/>
  <c r="R2" i="6" s="1"/>
  <c r="S76" i="3" l="1"/>
  <c r="U6" i="3"/>
  <c r="S77" i="3"/>
  <c r="U7" i="3"/>
  <c r="S79" i="3"/>
  <c r="U9" i="3"/>
  <c r="S80" i="3"/>
  <c r="U10" i="3"/>
  <c r="S81" i="3"/>
  <c r="U11" i="3"/>
  <c r="S84" i="3"/>
  <c r="U14" i="3"/>
  <c r="S83" i="3"/>
  <c r="U13" i="3"/>
  <c r="S82" i="3"/>
  <c r="U12" i="3"/>
  <c r="S88" i="3"/>
  <c r="U18" i="3"/>
  <c r="T74" i="3"/>
  <c r="V4" i="3"/>
  <c r="S78" i="3"/>
  <c r="U8" i="3"/>
  <c r="S86" i="3"/>
  <c r="U16" i="3"/>
  <c r="Q89" i="3"/>
  <c r="Q92" i="3" s="1"/>
  <c r="O18" i="2" s="1"/>
  <c r="S2" i="6" s="1"/>
  <c r="S19" i="3"/>
  <c r="S87" i="3"/>
  <c r="U17" i="3"/>
  <c r="S85" i="3"/>
  <c r="U15" i="3"/>
  <c r="S73" i="3"/>
  <c r="U3" i="3"/>
  <c r="S75" i="3"/>
  <c r="U5" i="3"/>
  <c r="T73" i="3" l="1"/>
  <c r="V3" i="3"/>
  <c r="T85" i="3"/>
  <c r="V15" i="3"/>
  <c r="T78" i="3"/>
  <c r="V8" i="3"/>
  <c r="T83" i="3"/>
  <c r="V13" i="3"/>
  <c r="T79" i="3"/>
  <c r="V9" i="3"/>
  <c r="T87" i="3"/>
  <c r="V17" i="3"/>
  <c r="U74" i="3"/>
  <c r="W4" i="3"/>
  <c r="T84" i="3"/>
  <c r="V14" i="3"/>
  <c r="T77" i="3"/>
  <c r="V7" i="3"/>
  <c r="T75" i="3"/>
  <c r="V5" i="3"/>
  <c r="R89" i="3"/>
  <c r="R92" i="3" s="1"/>
  <c r="P18" i="2" s="1"/>
  <c r="T2" i="6" s="1"/>
  <c r="T19" i="3"/>
  <c r="T88" i="3"/>
  <c r="V18" i="3"/>
  <c r="T81" i="3"/>
  <c r="V11" i="3"/>
  <c r="T76" i="3"/>
  <c r="V6" i="3"/>
  <c r="T86" i="3"/>
  <c r="V16" i="3"/>
  <c r="T82" i="3"/>
  <c r="V12" i="3"/>
  <c r="T80" i="3"/>
  <c r="V10" i="3"/>
  <c r="U73" i="3" l="1"/>
  <c r="W3" i="3"/>
  <c r="U86" i="3"/>
  <c r="W16" i="3"/>
  <c r="S89" i="3"/>
  <c r="S92" i="3" s="1"/>
  <c r="Q18" i="2" s="1"/>
  <c r="U2" i="6" s="1"/>
  <c r="U19" i="3"/>
  <c r="V74" i="3"/>
  <c r="X4" i="3"/>
  <c r="U78" i="3"/>
  <c r="W8" i="3"/>
  <c r="U75" i="3"/>
  <c r="W5" i="3"/>
  <c r="U85" i="3"/>
  <c r="W15" i="3"/>
  <c r="U76" i="3"/>
  <c r="W6" i="3"/>
  <c r="U87" i="3"/>
  <c r="W17" i="3"/>
  <c r="U80" i="3"/>
  <c r="W10" i="3"/>
  <c r="U81" i="3"/>
  <c r="W11" i="3"/>
  <c r="U77" i="3"/>
  <c r="W7" i="3"/>
  <c r="U79" i="3"/>
  <c r="W9" i="3"/>
  <c r="U82" i="3"/>
  <c r="W12" i="3"/>
  <c r="U88" i="3"/>
  <c r="W18" i="3"/>
  <c r="U84" i="3"/>
  <c r="W14" i="3"/>
  <c r="U83" i="3"/>
  <c r="W13" i="3"/>
  <c r="V85" i="3" l="1"/>
  <c r="X15" i="3"/>
  <c r="V79" i="3"/>
  <c r="X9" i="3"/>
  <c r="V77" i="3"/>
  <c r="X7" i="3"/>
  <c r="W74" i="3"/>
  <c r="Y4" i="3"/>
  <c r="V81" i="3"/>
  <c r="X11" i="3"/>
  <c r="V84" i="3"/>
  <c r="X14" i="3"/>
  <c r="V76" i="3"/>
  <c r="X6" i="3"/>
  <c r="V82" i="3"/>
  <c r="X12" i="3"/>
  <c r="V75" i="3"/>
  <c r="X5" i="3"/>
  <c r="V86" i="3"/>
  <c r="X16" i="3"/>
  <c r="V88" i="3"/>
  <c r="X18" i="3"/>
  <c r="T89" i="3"/>
  <c r="T92" i="3" s="1"/>
  <c r="R18" i="2" s="1"/>
  <c r="V2" i="6" s="1"/>
  <c r="V19" i="3"/>
  <c r="V80" i="3"/>
  <c r="X10" i="3"/>
  <c r="V83" i="3"/>
  <c r="X13" i="3"/>
  <c r="V87" i="3"/>
  <c r="X17" i="3"/>
  <c r="V73" i="3"/>
  <c r="X3" i="3"/>
  <c r="V78" i="3"/>
  <c r="X8" i="3"/>
  <c r="W73" i="3" l="1"/>
  <c r="Y3" i="3"/>
  <c r="U89" i="3"/>
  <c r="U92" i="3" s="1"/>
  <c r="S18" i="2" s="1"/>
  <c r="W2" i="6" s="1"/>
  <c r="W19" i="3"/>
  <c r="W82" i="3"/>
  <c r="Y12" i="3"/>
  <c r="X74" i="3"/>
  <c r="Z4" i="3"/>
  <c r="W76" i="3"/>
  <c r="Y6" i="3"/>
  <c r="W77" i="3"/>
  <c r="Y7" i="3"/>
  <c r="W83" i="3"/>
  <c r="Y13" i="3"/>
  <c r="W86" i="3"/>
  <c r="Y16" i="3"/>
  <c r="W84" i="3"/>
  <c r="Y14" i="3"/>
  <c r="W79" i="3"/>
  <c r="Y9" i="3"/>
  <c r="W87" i="3"/>
  <c r="Y17" i="3"/>
  <c r="W78" i="3"/>
  <c r="Y8" i="3"/>
  <c r="W80" i="3"/>
  <c r="Y10" i="3"/>
  <c r="W75" i="3"/>
  <c r="Y5" i="3"/>
  <c r="W81" i="3"/>
  <c r="Y11" i="3"/>
  <c r="W85" i="3"/>
  <c r="Y15" i="3"/>
  <c r="W88" i="3"/>
  <c r="Y18" i="3"/>
  <c r="Y74" i="3" l="1"/>
  <c r="AA4" i="3"/>
  <c r="X81" i="3"/>
  <c r="Z11" i="3"/>
  <c r="X87" i="3"/>
  <c r="Z17" i="3"/>
  <c r="X83" i="3"/>
  <c r="Z13" i="3"/>
  <c r="X75" i="3"/>
  <c r="Z5" i="3"/>
  <c r="X79" i="3"/>
  <c r="Z9" i="3"/>
  <c r="X77" i="3"/>
  <c r="Z7" i="3"/>
  <c r="V89" i="3"/>
  <c r="V92" i="3" s="1"/>
  <c r="T18" i="2" s="1"/>
  <c r="X2" i="6" s="1"/>
  <c r="X19" i="3"/>
  <c r="X82" i="3"/>
  <c r="Z12" i="3"/>
  <c r="X88" i="3"/>
  <c r="Z18" i="3"/>
  <c r="X80" i="3"/>
  <c r="Z10" i="3"/>
  <c r="X84" i="3"/>
  <c r="Z14" i="3"/>
  <c r="X76" i="3"/>
  <c r="Z6" i="3"/>
  <c r="X73" i="3"/>
  <c r="Z3" i="3"/>
  <c r="X85" i="3"/>
  <c r="Z15" i="3"/>
  <c r="X78" i="3"/>
  <c r="Z8" i="3"/>
  <c r="X86" i="3"/>
  <c r="Z16" i="3"/>
  <c r="Y78" i="3" l="1"/>
  <c r="AA8" i="3"/>
  <c r="Y84" i="3"/>
  <c r="AA14" i="3"/>
  <c r="W89" i="3"/>
  <c r="W92" i="3" s="1"/>
  <c r="U18" i="2" s="1"/>
  <c r="Y2" i="6" s="1"/>
  <c r="Y19" i="3"/>
  <c r="Y83" i="3"/>
  <c r="AA13" i="3"/>
  <c r="Y87" i="3"/>
  <c r="AA17" i="3"/>
  <c r="Y80" i="3"/>
  <c r="AA10" i="3"/>
  <c r="Y73" i="3"/>
  <c r="AA3" i="3"/>
  <c r="Y88" i="3"/>
  <c r="AA18" i="3"/>
  <c r="Y79" i="3"/>
  <c r="AA9" i="3"/>
  <c r="Y81" i="3"/>
  <c r="AA11" i="3"/>
  <c r="Y77" i="3"/>
  <c r="AA7" i="3"/>
  <c r="Y86" i="3"/>
  <c r="AA16" i="3"/>
  <c r="Y76" i="3"/>
  <c r="AA6" i="3"/>
  <c r="Y82" i="3"/>
  <c r="AA12" i="3"/>
  <c r="Y75" i="3"/>
  <c r="AA5" i="3"/>
  <c r="Z74" i="3"/>
  <c r="AB4" i="3"/>
  <c r="Y85" i="3"/>
  <c r="AA15" i="3"/>
  <c r="Z77" i="3" l="1"/>
  <c r="AB7" i="3"/>
  <c r="Z88" i="3"/>
  <c r="AB18" i="3"/>
  <c r="Z83" i="3"/>
  <c r="AB13" i="3"/>
  <c r="Z75" i="3"/>
  <c r="AB5" i="3"/>
  <c r="Z81" i="3"/>
  <c r="AB11" i="3"/>
  <c r="Z80" i="3"/>
  <c r="AB10" i="3"/>
  <c r="Z84" i="3"/>
  <c r="AB14" i="3"/>
  <c r="X89" i="3"/>
  <c r="X92" i="3" s="1"/>
  <c r="V18" i="2" s="1"/>
  <c r="Z2" i="6" s="1"/>
  <c r="Z19" i="3"/>
  <c r="Z85" i="3"/>
  <c r="AB15" i="3"/>
  <c r="Z76" i="3"/>
  <c r="AB6" i="3"/>
  <c r="Z73" i="3"/>
  <c r="AB3" i="3"/>
  <c r="Z79" i="3"/>
  <c r="AB9" i="3"/>
  <c r="Z87" i="3"/>
  <c r="AB17" i="3"/>
  <c r="Z78" i="3"/>
  <c r="AB8" i="3"/>
  <c r="Z82" i="3"/>
  <c r="AB12" i="3"/>
  <c r="AA74" i="3"/>
  <c r="AC4" i="3"/>
  <c r="Z86" i="3"/>
  <c r="AB16" i="3"/>
  <c r="AA75" i="3" l="1"/>
  <c r="AC5" i="3"/>
  <c r="AA82" i="3"/>
  <c r="AC12" i="3"/>
  <c r="AA73" i="3"/>
  <c r="AC3" i="3"/>
  <c r="AA84" i="3"/>
  <c r="AC14" i="3"/>
  <c r="AA78" i="3"/>
  <c r="AC8" i="3"/>
  <c r="AA76" i="3"/>
  <c r="AC6" i="3"/>
  <c r="AA80" i="3"/>
  <c r="AC10" i="3"/>
  <c r="AA88" i="3"/>
  <c r="AC18" i="3"/>
  <c r="AA86" i="3"/>
  <c r="AC16" i="3"/>
  <c r="AA87" i="3"/>
  <c r="AC17" i="3"/>
  <c r="AA85" i="3"/>
  <c r="AC15" i="3"/>
  <c r="AA81" i="3"/>
  <c r="AC11" i="3"/>
  <c r="AA83" i="3"/>
  <c r="AC13" i="3"/>
  <c r="AA77" i="3"/>
  <c r="AC7" i="3"/>
  <c r="AB74" i="3"/>
  <c r="AD4" i="3"/>
  <c r="AA79" i="3"/>
  <c r="AC9" i="3"/>
  <c r="Y89" i="3"/>
  <c r="Y92" i="3" s="1"/>
  <c r="W18" i="2" s="1"/>
  <c r="AA2" i="6" s="1"/>
  <c r="AA19" i="3"/>
  <c r="AB77" i="3" l="1"/>
  <c r="AD7" i="3"/>
  <c r="AB84" i="3"/>
  <c r="AD14" i="3"/>
  <c r="AB87" i="3"/>
  <c r="AD17" i="3"/>
  <c r="AC74" i="3"/>
  <c r="AE4" i="3"/>
  <c r="AB85" i="3"/>
  <c r="AD15" i="3"/>
  <c r="AB76" i="3"/>
  <c r="AD6" i="3"/>
  <c r="AB82" i="3"/>
  <c r="AD12" i="3"/>
  <c r="Z89" i="3"/>
  <c r="Z92" i="3" s="1"/>
  <c r="X18" i="2" s="1"/>
  <c r="AB2" i="6" s="1"/>
  <c r="AB19" i="3"/>
  <c r="AB83" i="3"/>
  <c r="AD13" i="3"/>
  <c r="AB86" i="3"/>
  <c r="AD16" i="3"/>
  <c r="AB73" i="3"/>
  <c r="AD3" i="3"/>
  <c r="AB78" i="3"/>
  <c r="AD8" i="3"/>
  <c r="AB75" i="3"/>
  <c r="AD5" i="3"/>
  <c r="AB80" i="3"/>
  <c r="AD10" i="3"/>
  <c r="AB79" i="3"/>
  <c r="AD9" i="3"/>
  <c r="AB81" i="3"/>
  <c r="AD11" i="3"/>
  <c r="AB88" i="3"/>
  <c r="AD18" i="3"/>
  <c r="AF4" i="3" l="1"/>
  <c r="AD74" i="3"/>
  <c r="AC79" i="3"/>
  <c r="AE9" i="3"/>
  <c r="AC73" i="3"/>
  <c r="AE3" i="3"/>
  <c r="AC82" i="3"/>
  <c r="AE12" i="3"/>
  <c r="AC87" i="3"/>
  <c r="AE17" i="3"/>
  <c r="AC84" i="3"/>
  <c r="AE14" i="3"/>
  <c r="AC76" i="3"/>
  <c r="AE6" i="3"/>
  <c r="AC88" i="3"/>
  <c r="AE18" i="3"/>
  <c r="AC75" i="3"/>
  <c r="AE5" i="3"/>
  <c r="AC83" i="3"/>
  <c r="AE13" i="3"/>
  <c r="AC86" i="3"/>
  <c r="AE16" i="3"/>
  <c r="AC85" i="3"/>
  <c r="AE15" i="3"/>
  <c r="AC77" i="3"/>
  <c r="AE7" i="3"/>
  <c r="AC80" i="3"/>
  <c r="AE10" i="3"/>
  <c r="AC81" i="3"/>
  <c r="AE11" i="3"/>
  <c r="AC78" i="3"/>
  <c r="AE8" i="3"/>
  <c r="AA89" i="3"/>
  <c r="AA92" i="3" s="1"/>
  <c r="Y18" i="2" s="1"/>
  <c r="AC2" i="6" s="1"/>
  <c r="AC19" i="3"/>
  <c r="AF11" i="3" l="1"/>
  <c r="AD81" i="3"/>
  <c r="AF16" i="3"/>
  <c r="AD86" i="3"/>
  <c r="AD76" i="3"/>
  <c r="AF6" i="3"/>
  <c r="AF3" i="3"/>
  <c r="AD73" i="3"/>
  <c r="AD80" i="3"/>
  <c r="AF10" i="3"/>
  <c r="AD83" i="3"/>
  <c r="AF13" i="3"/>
  <c r="AF9" i="3"/>
  <c r="AD79" i="3"/>
  <c r="AF14" i="3"/>
  <c r="AD84" i="3"/>
  <c r="AB89" i="3"/>
  <c r="AB92" i="3" s="1"/>
  <c r="Z18" i="2" s="1"/>
  <c r="AD2" i="6" s="1"/>
  <c r="AD19" i="3"/>
  <c r="AD75" i="3"/>
  <c r="AF5" i="3"/>
  <c r="AF17" i="3"/>
  <c r="AD87" i="3"/>
  <c r="AD77" i="3"/>
  <c r="AF7" i="3"/>
  <c r="AF8" i="3"/>
  <c r="AD78" i="3"/>
  <c r="AF15" i="3"/>
  <c r="AD85" i="3"/>
  <c r="AD88" i="3"/>
  <c r="AF18" i="3"/>
  <c r="AD82" i="3"/>
  <c r="AF12" i="3"/>
  <c r="AE74" i="3"/>
  <c r="AG4" i="3"/>
  <c r="AE88" i="3" l="1"/>
  <c r="AG18" i="3"/>
  <c r="AE73" i="3"/>
  <c r="AG3" i="3"/>
  <c r="AE76" i="3"/>
  <c r="AG6" i="3"/>
  <c r="AE75" i="3"/>
  <c r="AG5" i="3"/>
  <c r="AE79" i="3"/>
  <c r="AG9" i="3"/>
  <c r="AE85" i="3"/>
  <c r="AG15" i="3"/>
  <c r="AE83" i="3"/>
  <c r="AG13" i="3"/>
  <c r="AE87" i="3"/>
  <c r="AG17" i="3"/>
  <c r="AF74" i="3"/>
  <c r="AH4" i="3"/>
  <c r="AC89" i="3"/>
  <c r="AC92" i="3" s="1"/>
  <c r="AA18" i="2" s="1"/>
  <c r="AE2" i="6" s="1"/>
  <c r="AE19" i="3"/>
  <c r="AE86" i="3"/>
  <c r="AG16" i="3"/>
  <c r="AE84" i="3"/>
  <c r="AG14" i="3"/>
  <c r="AE78" i="3"/>
  <c r="AG8" i="3"/>
  <c r="AE80" i="3"/>
  <c r="AG10" i="3"/>
  <c r="AE82" i="3"/>
  <c r="AG12" i="3"/>
  <c r="AE77" i="3"/>
  <c r="AG7" i="3"/>
  <c r="AE81" i="3"/>
  <c r="AG11" i="3"/>
  <c r="AF82" i="3" l="1"/>
  <c r="AH12" i="3"/>
  <c r="AF86" i="3"/>
  <c r="AH16" i="3"/>
  <c r="AF83" i="3"/>
  <c r="AH13" i="3"/>
  <c r="AF76" i="3"/>
  <c r="AH6" i="3"/>
  <c r="AF80" i="3"/>
  <c r="AH10" i="3"/>
  <c r="AF19" i="3"/>
  <c r="AD89" i="3"/>
  <c r="AD92" i="3" s="1"/>
  <c r="AB18" i="2" s="1"/>
  <c r="AF2" i="6" s="1"/>
  <c r="AF85" i="3"/>
  <c r="AH15" i="3"/>
  <c r="AF73" i="3"/>
  <c r="AH3" i="3"/>
  <c r="AF81" i="3"/>
  <c r="AH11" i="3"/>
  <c r="AF78" i="3"/>
  <c r="AH8" i="3"/>
  <c r="AG74" i="3"/>
  <c r="AI4" i="3"/>
  <c r="AH74" i="3" s="1"/>
  <c r="AF79" i="3"/>
  <c r="AH9" i="3"/>
  <c r="AF88" i="3"/>
  <c r="AH18" i="3"/>
  <c r="AF77" i="3"/>
  <c r="AH7" i="3"/>
  <c r="AF84" i="3"/>
  <c r="AH14" i="3"/>
  <c r="AF87" i="3"/>
  <c r="AH17" i="3"/>
  <c r="AF75" i="3"/>
  <c r="AH5" i="3"/>
  <c r="AG84" i="3" l="1"/>
  <c r="AI14" i="3"/>
  <c r="AH84" i="3" s="1"/>
  <c r="AG85" i="3"/>
  <c r="AI15" i="3"/>
  <c r="AH85" i="3" s="1"/>
  <c r="AG83" i="3"/>
  <c r="AI13" i="3"/>
  <c r="AH83" i="3" s="1"/>
  <c r="AG76" i="3"/>
  <c r="AI6" i="3"/>
  <c r="AH76" i="3" s="1"/>
  <c r="AG77" i="3"/>
  <c r="AI7" i="3"/>
  <c r="AH77" i="3" s="1"/>
  <c r="AG78" i="3"/>
  <c r="AI8" i="3"/>
  <c r="AH78" i="3" s="1"/>
  <c r="AG86" i="3"/>
  <c r="AI16" i="3"/>
  <c r="AH86" i="3" s="1"/>
  <c r="AG75" i="3"/>
  <c r="AI5" i="3"/>
  <c r="AH75" i="3" s="1"/>
  <c r="AG88" i="3"/>
  <c r="AI18" i="3"/>
  <c r="AH88" i="3" s="1"/>
  <c r="AG81" i="3"/>
  <c r="AI11" i="3"/>
  <c r="AH81" i="3" s="1"/>
  <c r="AE89" i="3"/>
  <c r="AE92" i="3" s="1"/>
  <c r="AC18" i="2" s="1"/>
  <c r="AG2" i="6" s="1"/>
  <c r="AG19" i="3"/>
  <c r="AG80" i="3"/>
  <c r="AI10" i="3"/>
  <c r="AH80" i="3" s="1"/>
  <c r="AG82" i="3"/>
  <c r="AI12" i="3"/>
  <c r="AH82" i="3" s="1"/>
  <c r="AG73" i="3"/>
  <c r="AI3" i="3"/>
  <c r="AH73" i="3" s="1"/>
  <c r="AG87" i="3"/>
  <c r="AI17" i="3"/>
  <c r="AH87" i="3" s="1"/>
  <c r="AG79" i="3"/>
  <c r="AI9" i="3"/>
  <c r="AH79" i="3" s="1"/>
  <c r="AF89" i="3" l="1"/>
  <c r="AF92" i="3" s="1"/>
  <c r="AD18" i="2" s="1"/>
  <c r="AH2" i="6" s="1"/>
  <c r="AH19" i="3"/>
  <c r="AG89" i="3" l="1"/>
  <c r="AG92" i="3" s="1"/>
  <c r="AE18" i="2" s="1"/>
  <c r="AI2" i="6" s="1"/>
  <c r="AI19" i="3"/>
  <c r="AH89" i="3" s="1"/>
  <c r="AH92" i="3" s="1"/>
  <c r="AF18" i="2" s="1"/>
  <c r="AJ2" i="6" s="1"/>
</calcChain>
</file>

<file path=xl/sharedStrings.xml><?xml version="1.0" encoding="utf-8"?>
<sst xmlns="http://schemas.openxmlformats.org/spreadsheetml/2006/main" count="384" uniqueCount="153">
  <si>
    <t>BESP BAU EV Subsidy Percentage</t>
  </si>
  <si>
    <t>Oregon</t>
  </si>
  <si>
    <t>Sources:</t>
  </si>
  <si>
    <t>Federal Tax Credit Methodology</t>
  </si>
  <si>
    <t>Ernst and Young</t>
  </si>
  <si>
    <t>Federal revenue estimates for potential changes to the plug-in electric drive vehicle tax credit</t>
  </si>
  <si>
    <t>https://www.afpm.org/sites/default/files/issue_resources/EV-Tax-May2019.pdf</t>
  </si>
  <si>
    <t>Historial Sales by Manufacturer</t>
  </si>
  <si>
    <t>EVAdopotion.com</t>
  </si>
  <si>
    <t>Federal EV Tax Credit Phase Out Tracker by Automaker</t>
  </si>
  <si>
    <t>https://evadoption.com/ev-sales/federal-ev-tax-credit-phase-out-tracker-by-automaker/</t>
  </si>
  <si>
    <t>2019 Sales by Manufacturer</t>
  </si>
  <si>
    <t>InsideEVs</t>
  </si>
  <si>
    <t>Final Update: Monthly Plug-In EV Sales Scorecard: May 2019</t>
  </si>
  <si>
    <t>https://insideevs.com/news/352626/ev-sales-scorecard-may-2019/</t>
  </si>
  <si>
    <t>Notes</t>
  </si>
  <si>
    <t>The U.S. only has BAU subsidies for passenger LDVs, not other vehicle types.</t>
  </si>
  <si>
    <t>We account for both federal and state-level subsidies for EVs but not for</t>
  </si>
  <si>
    <t>charging equipment.</t>
  </si>
  <si>
    <t>For assumptions governing EV tax credit phase-out, see the "Data" tab.</t>
  </si>
  <si>
    <t>Federal EV Subsidy Amount</t>
  </si>
  <si>
    <t>Total Tax Credit</t>
  </si>
  <si>
    <t>Time (Year)</t>
  </si>
  <si>
    <t>New Vehicle Price after RnD[LDVs,passenger,battery electric vehicle] : MostRecentRun</t>
  </si>
  <si>
    <t>Approximate EV Subsidy Percentage</t>
  </si>
  <si>
    <t>Projected Cumulative Sales</t>
  </si>
  <si>
    <t>Cumulative Sales through 2019</t>
  </si>
  <si>
    <t>Cumulative Sales through 12/2018</t>
  </si>
  <si>
    <t>Honda</t>
  </si>
  <si>
    <t>Audi</t>
  </si>
  <si>
    <t>BMW</t>
  </si>
  <si>
    <t>FCA</t>
  </si>
  <si>
    <t>Ford</t>
  </si>
  <si>
    <t>GM</t>
  </si>
  <si>
    <t>Hyundai</t>
  </si>
  <si>
    <t>Kia</t>
  </si>
  <si>
    <t>Mercedes</t>
  </si>
  <si>
    <t>Mitsubishi</t>
  </si>
  <si>
    <t>Nissan</t>
  </si>
  <si>
    <t>Porsche</t>
  </si>
  <si>
    <t>Tesla</t>
  </si>
  <si>
    <t>Toyota</t>
  </si>
  <si>
    <t>VW</t>
  </si>
  <si>
    <t>Volvo</t>
  </si>
  <si>
    <t>Other</t>
  </si>
  <si>
    <t>Row Labels</t>
  </si>
  <si>
    <t>Sum of TOTAL</t>
  </si>
  <si>
    <t>Sum of JAN</t>
  </si>
  <si>
    <t>Sum of FEB</t>
  </si>
  <si>
    <t>Sum of MAR</t>
  </si>
  <si>
    <t>Total</t>
  </si>
  <si>
    <t>Jaguar</t>
  </si>
  <si>
    <t>Subaru</t>
  </si>
  <si>
    <t>Grand Total</t>
  </si>
  <si>
    <t>BAU Projected Sales</t>
  </si>
  <si>
    <t>New Vehicles[LDVs,passenger,plugin hybrid vehicle] : MostRecentRun</t>
  </si>
  <si>
    <t>New Vehicles[LDVs,passenger,battery electric vehicle] : MostRecentRun</t>
  </si>
  <si>
    <t>Projected Annual Sales</t>
  </si>
  <si>
    <t>Credit Amounts</t>
  </si>
  <si>
    <t>BEV</t>
  </si>
  <si>
    <t>PHEV</t>
  </si>
  <si>
    <t>Projected ZEV Credit By Manufacturer</t>
  </si>
  <si>
    <t>Weighted Average Credit</t>
  </si>
  <si>
    <t>Mfg</t>
  </si>
  <si>
    <t>Type</t>
  </si>
  <si>
    <t>2019 U.S. EV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</si>
  <si>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</si>
  <si>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</si>
  <si>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</si>
  <si>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</si>
  <si>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</si>
  <si>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</si>
  <si>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</si>
  <si>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</si>
  <si>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</si>
  <si>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</si>
  <si>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</si>
  <si>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</si>
  <si>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</si>
  <si>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Tesla Model 3* 🔋</t>
  </si>
  <si>
    <t>Toyota Prius Prime*</t>
  </si>
  <si>
    <t>Chevrolet Bolt EV* 🔋</t>
  </si>
  <si>
    <t>Tesla Model X* 🔋</t>
  </si>
  <si>
    <t>Honda Clarity PHEV*</t>
  </si>
  <si>
    <t>Tesla Model S* 🔋</t>
  </si>
  <si>
    <t>Nissan LEAF 🔋</t>
  </si>
  <si>
    <t>Chevrolet Volt*</t>
  </si>
  <si>
    <t>BMW 530e*</t>
  </si>
  <si>
    <t>Ford Fusion Energi*</t>
  </si>
  <si>
    <t>FCA Pacifica Hybrid*</t>
  </si>
  <si>
    <t>BMW i3 (BEV 🔋 + REx)</t>
  </si>
  <si>
    <t>Kia Niro PHEV*</t>
  </si>
  <si>
    <t>Volkswagen e-Golf 🔋</t>
  </si>
  <si>
    <t>Jaguar I-Pace 🔋</t>
  </si>
  <si>
    <t>Audi e-tron 🔋</t>
  </si>
  <si>
    <t>Mitsubishi Outlander PHEV</t>
  </si>
  <si>
    <t>Porsche Panamera E-Hybrid*</t>
  </si>
  <si>
    <t>BMW 330e*</t>
  </si>
  <si>
    <t>Mercedes C350e*</t>
  </si>
  <si>
    <t>Volvo XC90 T8 PHEV*</t>
  </si>
  <si>
    <t>Mercedes GLC 350e*</t>
  </si>
  <si>
    <t>Volvo XC60 PHEV*</t>
  </si>
  <si>
    <t>Porsche Cayenne S-E*</t>
  </si>
  <si>
    <t>Mercedes GLE 550e*</t>
  </si>
  <si>
    <t>Audi A3 Sportback e-tron*</t>
  </si>
  <si>
    <t>Honda Clarity BEV* 🔋</t>
  </si>
  <si>
    <t>BMW i8</t>
  </si>
  <si>
    <t>Hyundai IONIQ PHEV*</t>
  </si>
  <si>
    <t>Hyundai IONIQ PHEV</t>
  </si>
  <si>
    <t>mercedes</t>
  </si>
  <si>
    <t>smart ED 🔋</t>
  </si>
  <si>
    <t>Hyundai Kona Electric* 🔋</t>
  </si>
  <si>
    <t>Mini Countryman SE PHEV*</t>
  </si>
  <si>
    <t>Fiat 500e* 🔋</t>
  </si>
  <si>
    <t>Volvo S90 T8 PHEV*</t>
  </si>
  <si>
    <t>Subaru Crosstrek Hybrid*</t>
  </si>
  <si>
    <t>Hyundai Sonata PHEV*</t>
  </si>
  <si>
    <t>Hyundai IONIQ EV* 🔋</t>
  </si>
  <si>
    <t>Kia Niro EV* 🔋</t>
  </si>
  <si>
    <t>BMWX5 xDrive 40e*</t>
  </si>
  <si>
    <t>Mercedes S550e*</t>
  </si>
  <si>
    <t>BMW 740e*</t>
  </si>
  <si>
    <t>Kia Optima PHEV</t>
  </si>
  <si>
    <t>Cadillac CT6 PHEV*</t>
  </si>
  <si>
    <t>Mercedes B250e*</t>
  </si>
  <si>
    <t>Kia Soul EV* 🔋</t>
  </si>
  <si>
    <t>2019 U.S. Sales Totals*</t>
  </si>
  <si>
    <t>2018 U.S. Sales Totals*</t>
  </si>
  <si>
    <t>2019 Worldwide Sales*</t>
  </si>
  <si>
    <t>2018 Worldwide Sales*</t>
  </si>
  <si>
    <t>Manufacturer*</t>
  </si>
  <si>
    <t>Total Sales</t>
  </si>
  <si>
    <t># To</t>
  </si>
  <si>
    <t>Reached / </t>
  </si>
  <si>
    <t>2010 - Mar. 2019**</t>
  </si>
  <si>
    <t>Reach</t>
  </si>
  <si>
    <t>Likely </t>
  </si>
  <si>
    <t>to Reach </t>
  </si>
  <si>
    <t>2018 Q4</t>
  </si>
  <si>
    <t>2018 Q3</t>
  </si>
  <si>
    <t>Subsidy Percentage (dimensionless)</t>
  </si>
  <si>
    <t>LDVs</t>
  </si>
  <si>
    <t>HDVs</t>
  </si>
  <si>
    <t>aircraft</t>
  </si>
  <si>
    <t>rail</t>
  </si>
  <si>
    <t>ships</t>
  </si>
  <si>
    <t>motorbikes</t>
  </si>
  <si>
    <t>Oregon EV Subsidy Amount</t>
  </si>
  <si>
    <t>2020 to 2012 USD (see cpi.xlsx)</t>
  </si>
  <si>
    <t>Oregon Rebate Amounts</t>
  </si>
  <si>
    <t>https://goelectric.oregon.gov/incentives-rebates</t>
  </si>
  <si>
    <t>Go Electric Oregon</t>
  </si>
  <si>
    <t>Incentives &amp; Rebates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</si>
</sst>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/>
    <xf numFmtId="44" fontId="1" fillId="0" borderId="0"/>
    <xf numFmtId="0" fontId="3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9" fontId="0" fillId="0" borderId="0" xfId="1" applyFont="1"/>
    <xf numFmtId="1" fontId="0" fillId="0" borderId="0" xfId="0" applyNumberFormat="1"/>
    <xf numFmtId="10" fontId="0" fillId="0" borderId="0" xfId="0" applyNumberFormat="1"/>
    <xf numFmtId="11" fontId="0" fillId="0" borderId="0" xfId="0" applyNumberFormat="1"/>
    <xf numFmtId="0" fontId="3" fillId="0" borderId="0" xfId="3"/>
    <xf numFmtId="0" fontId="2" fillId="0" borderId="0" xfId="0" applyFont="1" applyAlignment="1">
      <alignment wrapText="1"/>
    </xf>
    <xf numFmtId="0" fontId="0" fillId="0" borderId="0" xfId="0"/>
    <xf numFmtId="14" fontId="0" fillId="0" borderId="0" xfId="0" applyNumberFormat="1"/>
    <xf numFmtId="6" fontId="0" fillId="0" borderId="0" xfId="0" applyNumberFormat="1"/>
    <xf numFmtId="6" fontId="2" fillId="0" borderId="0" xfId="0" applyNumberFormat="1" applyFont="1"/>
    <xf numFmtId="164" fontId="0" fillId="0" borderId="0" xfId="0" applyNumberFormat="1"/>
    <xf numFmtId="164" fontId="0" fillId="0" borderId="0" xfId="1" applyNumberFormat="1" applyFont="1"/>
    <xf numFmtId="166" fontId="0" fillId="0" borderId="0" xfId="2" applyNumberFormat="1" applyFont="1"/>
    <xf numFmtId="165" fontId="0" fillId="2" borderId="0" xfId="0" applyNumberFormat="1" applyFill="1"/>
    <xf numFmtId="165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United%20States/US-eps/InputData/trans/BESP/BAU%20EV%20Subsidy%20Perc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Data"/>
      <sheetName val="BAU"/>
      <sheetName val="2019 Sales"/>
      <sheetName val="Cumulative Sales"/>
      <sheetName val="BESP-passengers"/>
      <sheetName val="BESP-freight"/>
    </sheetNames>
    <sheetDataSet>
      <sheetData sheetId="0">
        <row r="40">
          <cell r="B40">
            <v>0.88711067149387013</v>
          </cell>
        </row>
      </sheetData>
      <sheetData sheetId="1"/>
      <sheetData sheetId="2">
        <row r="92">
          <cell r="C92">
            <v>2745.8606136031603</v>
          </cell>
          <cell r="D92">
            <v>2745.8606136031603</v>
          </cell>
          <cell r="E92">
            <v>2745.8606136031599</v>
          </cell>
          <cell r="F92">
            <v>1913.0458308533071</v>
          </cell>
          <cell r="G92">
            <v>1531.911151993939</v>
          </cell>
          <cell r="H92">
            <v>933.18813916995873</v>
          </cell>
          <cell r="I92">
            <v>933.18813916995794</v>
          </cell>
          <cell r="J92">
            <v>744.00735890915064</v>
          </cell>
          <cell r="K92">
            <v>744.00735890915098</v>
          </cell>
          <cell r="L92">
            <v>414.07391374925612</v>
          </cell>
          <cell r="M92">
            <v>154.75353065310316</v>
          </cell>
          <cell r="N92">
            <v>18.397272874844436</v>
          </cell>
          <cell r="O92">
            <v>18.397272874844436</v>
          </cell>
          <cell r="P92">
            <v>18.397272874844433</v>
          </cell>
          <cell r="Q92">
            <v>18.397272874844436</v>
          </cell>
          <cell r="R92">
            <v>18.397272874844436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</row>
      </sheetData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3635.638991087973" createdVersion="6" refreshedVersion="6" minRefreshableVersion="3" recordCount="45" xr:uid="{00000000-000A-0000-FFFF-FFFF1A000000}">
  <cacheSource type="worksheet">
    <worksheetSource ref="A2:P47" sheet="2019 Sales"/>
  </cacheSource>
  <cacheFields count="16">
    <cacheField name="Mfg" numFmtId="0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numFmtId="0">
      <sharedItems count="2">
        <s v="BEV"/>
        <s v="PHEV"/>
      </sharedItems>
    </cacheField>
    <cacheField name="2019 U.S. EV SALES" numFmtId="0">
      <sharedItems/>
    </cacheField>
    <cacheField name="JAN" numFmtId="0">
      <sharedItems containsString="0" containsBlank="1" containsNumber="1" containsInteger="1" minValue="0" maxValue="6500" count="41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numFmtId="0">
      <sharedItems containsString="0" containsBlank="1" containsNumber="1" containsInteger="1" minValue="1" maxValue="5750" count="42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numFmtId="0">
      <sharedItems containsString="0" containsBlank="1" containsNumber="1" containsInteger="1" minValue="0" maxValue="10175"/>
    </cacheField>
    <cacheField name="APR" numFmtId="0">
      <sharedItems containsSemiMixedTypes="0" containsString="0" containsNumber="1" containsInteger="1" minValue="0" maxValue="10050"/>
    </cacheField>
    <cacheField name="MAY" numFmtId="0">
      <sharedItems containsSemiMixedTypes="0" containsString="0" containsNumber="1" containsInteger="1" minValue="0" maxValue="13950"/>
    </cacheField>
    <cacheField name="JUN" numFmtId="0">
      <sharedItems containsNonDate="0" containsString="0" containsBlank="1"/>
    </cacheField>
    <cacheField name="JUL" numFmtId="0">
      <sharedItems containsNonDate="0" containsString="0" containsBlank="1"/>
    </cacheField>
    <cacheField name="AUG" numFmtId="0">
      <sharedItems containsNonDate="0" containsString="0" containsBlank="1"/>
    </cacheField>
    <cacheField name="SEP" numFmtId="0">
      <sharedItems containsNonDate="0" containsString="0" containsBlank="1"/>
    </cacheField>
    <cacheField name="OCT" numFmtId="0">
      <sharedItems containsNonDate="0" containsString="0" containsBlank="1"/>
    </cacheField>
    <cacheField name="NOV" numFmtId="0">
      <sharedItems containsNonDate="0" containsString="0" containsBlank="1"/>
    </cacheField>
    <cacheField name="DEC" numFmtId="0">
      <sharedItems containsNonDate="0" containsString="0" containsBlank="1"/>
    </cacheField>
    <cacheField name="TOTAL" numFmtId="0">
      <sharedItems containsSemiMixedTypes="0" containsString="0" containsNumber="1" containsInteger="1" minValue="4" maxValue="46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G22:J40" firstHeaderRow="0" firstDataRow="1" firstDataCol="1"/>
  <pivotFields count="16">
    <pivotField axis="axisRow" showAll="0" sortType="ascending" defaultSubtotal="0">
      <items count="22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</items>
    </pivotField>
    <pivotField showAll="0" defaultSubtotal="0">
      <items count="2">
        <item x="0"/>
        <item x="1"/>
      </items>
    </pivotField>
    <pivotField showAll="0" defaultSubtotal="0"/>
    <pivotField dataField="1" showAll="0" defaultSubtotal="0">
      <items count="41">
        <item x="30"/>
        <item x="40"/>
        <item x="34"/>
        <item x="38"/>
        <item x="37"/>
        <item x="27"/>
        <item x="39"/>
        <item x="35"/>
        <item x="33"/>
        <item x="31"/>
        <item x="23"/>
        <item x="36"/>
        <item x="32"/>
        <item x="28"/>
        <item x="21"/>
        <item x="26"/>
        <item x="29"/>
        <item x="22"/>
        <item x="24"/>
        <item x="20"/>
        <item x="16"/>
        <item x="19"/>
        <item x="17"/>
        <item x="13"/>
        <item x="25"/>
        <item x="14"/>
        <item x="18"/>
        <item x="11"/>
        <item x="12"/>
        <item x="8"/>
        <item x="10"/>
        <item x="9"/>
        <item x="7"/>
        <item x="6"/>
        <item x="5"/>
        <item x="3"/>
        <item x="2"/>
        <item x="1"/>
        <item x="4"/>
        <item x="0"/>
        <item x="15"/>
      </items>
    </pivotField>
    <pivotField dataField="1" showAll="0" defaultSubtotal="0">
      <items count="42">
        <item x="40"/>
        <item x="41"/>
        <item x="37"/>
        <item x="39"/>
        <item x="38"/>
        <item x="29"/>
        <item x="33"/>
        <item x="35"/>
        <item x="36"/>
        <item x="32"/>
        <item x="26"/>
        <item x="27"/>
        <item x="28"/>
        <item x="30"/>
        <item x="25"/>
        <item x="34"/>
        <item x="21"/>
        <item x="31"/>
        <item x="23"/>
        <item x="22"/>
        <item x="20"/>
        <item x="13"/>
        <item x="19"/>
        <item x="16"/>
        <item x="17"/>
        <item x="18"/>
        <item x="14"/>
        <item x="24"/>
        <item x="11"/>
        <item x="8"/>
        <item x="12"/>
        <item x="9"/>
        <item x="10"/>
        <item x="7"/>
        <item x="5"/>
        <item x="6"/>
        <item x="3"/>
        <item x="1"/>
        <item x="4"/>
        <item x="2"/>
        <item x="0"/>
        <item x="15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8">
    <i/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</rowItems>
  <colFields count="1">
    <field x="-2"/>
  </colFields>
  <colItems count="3">
    <i/>
    <i i="1">
      <x v="1"/>
    </i>
    <i i="2">
      <x v="2"/>
    </i>
  </colItems>
  <dataFields count="3">
    <dataField name="Sum of JAN" fld="3" baseField="0" baseItem="0"/>
    <dataField name="Sum of FEB" fld="4" baseField="0" baseItem="0"/>
    <dataField name="Sum of MAR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B41" firstHeaderRow="1" firstDataRow="1" firstDataCol="1"/>
  <pivotFields count="16">
    <pivotField axis="axisRow" showAll="0" sortType="ascending">
      <items count="23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/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 t="grand"/>
  </rowItems>
  <colItems count="1">
    <i/>
  </colItems>
  <dataFields count="1">
    <dataField name="Sum of TOTAL" fld="15" showDataAs="percentOfCol" baseField="0" baseItem="0" numFmtId="1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sideevs.com/news/352626/ev-sales-scorecard-may-2019/" TargetMode="External"/><Relationship Id="rId2" Type="http://schemas.openxmlformats.org/officeDocument/2006/relationships/hyperlink" Target="https://evadoption.com/ev-sales/federal-ev-tax-credit-phase-out-tracker-by-automaker/" TargetMode="External"/><Relationship Id="rId1" Type="http://schemas.openxmlformats.org/officeDocument/2006/relationships/hyperlink" Target="https://www.afpm.org/sites/default/files/issue_resources/EV-Tax-May2019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workbookViewId="0">
      <selection activeCell="B34" sqref="B34"/>
    </sheetView>
  </sheetViews>
  <sheetFormatPr defaultColWidth="8.85546875" defaultRowHeight="15" x14ac:dyDescent="0.25"/>
  <cols>
    <col min="1" max="1" width="15.5703125" customWidth="1"/>
    <col min="2" max="2" width="70.85546875" style="2" customWidth="1"/>
  </cols>
  <sheetData>
    <row r="1" spans="1:3" x14ac:dyDescent="0.25">
      <c r="A1" s="1" t="s">
        <v>0</v>
      </c>
      <c r="B1" t="s">
        <v>1</v>
      </c>
      <c r="C1" s="11">
        <v>44307</v>
      </c>
    </row>
    <row r="3" spans="1:3" x14ac:dyDescent="0.25">
      <c r="A3" s="1" t="s">
        <v>2</v>
      </c>
      <c r="B3" s="3" t="s">
        <v>3</v>
      </c>
    </row>
    <row r="4" spans="1:3" x14ac:dyDescent="0.25">
      <c r="B4" s="2" t="s">
        <v>4</v>
      </c>
    </row>
    <row r="5" spans="1:3" x14ac:dyDescent="0.25">
      <c r="B5" s="2">
        <v>2019</v>
      </c>
    </row>
    <row r="6" spans="1:3" x14ac:dyDescent="0.25">
      <c r="B6" s="2" t="s">
        <v>5</v>
      </c>
    </row>
    <row r="7" spans="1:3" x14ac:dyDescent="0.25">
      <c r="B7" s="8" t="s">
        <v>6</v>
      </c>
    </row>
    <row r="9" spans="1:3" x14ac:dyDescent="0.25">
      <c r="B9" s="3" t="s">
        <v>7</v>
      </c>
    </row>
    <row r="10" spans="1:3" x14ac:dyDescent="0.25">
      <c r="B10" s="2" t="s">
        <v>8</v>
      </c>
    </row>
    <row r="11" spans="1:3" x14ac:dyDescent="0.25">
      <c r="B11" s="2">
        <v>2019</v>
      </c>
    </row>
    <row r="12" spans="1:3" x14ac:dyDescent="0.25">
      <c r="B12" s="2" t="s">
        <v>9</v>
      </c>
    </row>
    <row r="13" spans="1:3" x14ac:dyDescent="0.25">
      <c r="B13" s="8" t="s">
        <v>10</v>
      </c>
    </row>
    <row r="15" spans="1:3" x14ac:dyDescent="0.25">
      <c r="B15" s="3" t="s">
        <v>11</v>
      </c>
    </row>
    <row r="16" spans="1:3" x14ac:dyDescent="0.25">
      <c r="B16" s="2" t="s">
        <v>12</v>
      </c>
    </row>
    <row r="17" spans="1:2" x14ac:dyDescent="0.25">
      <c r="B17" s="2">
        <v>2019</v>
      </c>
    </row>
    <row r="18" spans="1:2" x14ac:dyDescent="0.25">
      <c r="B18" t="s">
        <v>13</v>
      </c>
    </row>
    <row r="19" spans="1:2" x14ac:dyDescent="0.25">
      <c r="B19" s="8" t="s">
        <v>14</v>
      </c>
    </row>
    <row r="20" spans="1:2" x14ac:dyDescent="0.25">
      <c r="B20" s="8"/>
    </row>
    <row r="21" spans="1:2" x14ac:dyDescent="0.25">
      <c r="B21" s="3" t="s">
        <v>149</v>
      </c>
    </row>
    <row r="22" spans="1:2" x14ac:dyDescent="0.25">
      <c r="B22" s="2" t="s">
        <v>151</v>
      </c>
    </row>
    <row r="23" spans="1:2" x14ac:dyDescent="0.25">
      <c r="B23" s="2">
        <v>2021</v>
      </c>
    </row>
    <row r="24" spans="1:2" x14ac:dyDescent="0.25">
      <c r="B24" s="2" t="s">
        <v>152</v>
      </c>
    </row>
    <row r="25" spans="1:2" x14ac:dyDescent="0.25">
      <c r="B25" s="2" t="s">
        <v>150</v>
      </c>
    </row>
    <row r="27" spans="1:2" x14ac:dyDescent="0.25">
      <c r="A27" s="1" t="s">
        <v>15</v>
      </c>
    </row>
    <row r="28" spans="1:2" x14ac:dyDescent="0.25">
      <c r="A28" t="s">
        <v>16</v>
      </c>
    </row>
    <row r="29" spans="1:2" x14ac:dyDescent="0.25">
      <c r="A29" t="s">
        <v>17</v>
      </c>
    </row>
    <row r="30" spans="1:2" x14ac:dyDescent="0.25">
      <c r="A30" t="s">
        <v>18</v>
      </c>
    </row>
    <row r="32" spans="1:2" x14ac:dyDescent="0.25">
      <c r="A32" t="s">
        <v>19</v>
      </c>
    </row>
    <row r="34" spans="1:2" ht="45" x14ac:dyDescent="0.25">
      <c r="A34" s="20" t="s">
        <v>148</v>
      </c>
      <c r="B34" s="2">
        <v>0.88711067149387013</v>
      </c>
    </row>
  </sheetData>
  <hyperlinks>
    <hyperlink ref="B7" r:id="rId1" xr:uid="{00000000-0004-0000-0000-000000000000}"/>
    <hyperlink ref="B13" r:id="rId2" xr:uid="{00000000-0004-0000-0000-000001000000}"/>
    <hyperlink ref="B19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2"/>
  <sheetViews>
    <sheetView workbookViewId="0">
      <selection activeCell="A8" sqref="A8"/>
    </sheetView>
  </sheetViews>
  <sheetFormatPr defaultColWidth="8.85546875" defaultRowHeight="15" x14ac:dyDescent="0.25"/>
  <cols>
    <col min="1" max="1" width="18.42578125" style="10" customWidth="1"/>
    <col min="2" max="2" width="15.5703125" style="10" customWidth="1"/>
    <col min="3" max="3" width="19.140625" style="10" customWidth="1"/>
  </cols>
  <sheetData>
    <row r="1" spans="1:33" x14ac:dyDescent="0.25">
      <c r="A1" s="1" t="s">
        <v>20</v>
      </c>
    </row>
    <row r="2" spans="1:33" x14ac:dyDescent="0.25">
      <c r="A2" s="21">
        <v>2019</v>
      </c>
      <c r="B2" s="21">
        <v>2020</v>
      </c>
      <c r="C2" s="21">
        <v>2021</v>
      </c>
      <c r="D2" s="21">
        <v>2022</v>
      </c>
      <c r="E2" s="21">
        <v>2023</v>
      </c>
      <c r="F2" s="21">
        <v>2024</v>
      </c>
      <c r="G2" s="21">
        <v>2025</v>
      </c>
      <c r="H2" s="21">
        <v>2026</v>
      </c>
      <c r="I2" s="21">
        <v>2027</v>
      </c>
      <c r="J2" s="21">
        <v>2028</v>
      </c>
      <c r="K2" s="21">
        <v>2029</v>
      </c>
      <c r="L2" s="21">
        <v>2030</v>
      </c>
      <c r="M2" s="21">
        <v>2031</v>
      </c>
      <c r="N2" s="21">
        <v>2032</v>
      </c>
      <c r="O2" s="21">
        <v>2033</v>
      </c>
      <c r="P2" s="21">
        <v>2034</v>
      </c>
      <c r="Q2" s="21">
        <v>2035</v>
      </c>
      <c r="R2" s="21">
        <v>2036</v>
      </c>
      <c r="S2" s="21">
        <v>2037</v>
      </c>
      <c r="T2" s="21">
        <v>2038</v>
      </c>
      <c r="U2" s="21">
        <v>2039</v>
      </c>
      <c r="V2" s="21">
        <v>2040</v>
      </c>
      <c r="W2" s="21">
        <v>2041</v>
      </c>
      <c r="X2" s="21">
        <v>2042</v>
      </c>
      <c r="Y2" s="21">
        <v>2043</v>
      </c>
      <c r="Z2" s="21">
        <v>2044</v>
      </c>
      <c r="AA2" s="21">
        <v>2045</v>
      </c>
      <c r="AB2" s="21">
        <v>2046</v>
      </c>
      <c r="AC2" s="21">
        <v>2047</v>
      </c>
      <c r="AD2" s="21">
        <v>2048</v>
      </c>
      <c r="AE2" s="21">
        <v>2049</v>
      </c>
      <c r="AF2" s="21">
        <v>2050</v>
      </c>
    </row>
    <row r="3" spans="1:33" x14ac:dyDescent="0.25">
      <c r="A3" s="12">
        <f>[1]BAU!C92*[1]About!$B$40</f>
        <v>2435.88225276207</v>
      </c>
      <c r="B3" s="12">
        <f>[1]BAU!D92*[1]About!$B$40</f>
        <v>2435.88225276207</v>
      </c>
      <c r="C3" s="12">
        <f>[1]BAU!E92*[1]About!$B$40</f>
        <v>2435.8822527620696</v>
      </c>
      <c r="D3" s="12">
        <f>[1]BAU!F92*[1]About!$B$40</f>
        <v>1697.0833716068259</v>
      </c>
      <c r="E3" s="12">
        <f>[1]BAU!G92*[1]About!$B$40</f>
        <v>1358.9747307142914</v>
      </c>
      <c r="F3" s="12">
        <f>[1]BAU!H92*[1]About!$B$40</f>
        <v>827.84115676917725</v>
      </c>
      <c r="G3" s="12">
        <f>[1]BAU!I92*[1]About!$B$40</f>
        <v>827.84115676917656</v>
      </c>
      <c r="H3" s="12">
        <f>[1]BAU!J92*[1]About!$B$40</f>
        <v>660.0168677582775</v>
      </c>
      <c r="I3" s="12">
        <f>[1]BAU!K92*[1]About!$B$40</f>
        <v>660.01686775827773</v>
      </c>
      <c r="J3" s="12">
        <f>[1]BAU!L92*[1]About!$B$40</f>
        <v>367.32938767419745</v>
      </c>
      <c r="K3" s="12">
        <f>[1]BAU!M92*[1]About!$B$40</f>
        <v>137.28350849372154</v>
      </c>
      <c r="L3" s="12">
        <f>[1]BAU!N92*[1]About!$B$40</f>
        <v>16.320417093659209</v>
      </c>
      <c r="M3" s="12">
        <f>[1]BAU!O92*[1]About!$B$40</f>
        <v>16.320417093659209</v>
      </c>
      <c r="N3" s="12">
        <f>[1]BAU!P92*[1]About!$B$40</f>
        <v>16.320417093659206</v>
      </c>
      <c r="O3" s="12">
        <f>[1]BAU!Q92*[1]About!$B$40</f>
        <v>16.320417093659209</v>
      </c>
      <c r="P3" s="12">
        <f>[1]BAU!R92*[1]About!$B$40</f>
        <v>16.320417093659209</v>
      </c>
      <c r="Q3" s="12">
        <f>[1]BAU!S92*[1]About!$B$40</f>
        <v>0</v>
      </c>
      <c r="R3" s="12">
        <f>[1]BAU!T92*[1]About!$B$40</f>
        <v>0</v>
      </c>
      <c r="S3" s="12">
        <f>[1]BAU!U92*[1]About!$B$40</f>
        <v>0</v>
      </c>
      <c r="T3" s="12">
        <f>[1]BAU!V92*[1]About!$B$40</f>
        <v>0</v>
      </c>
      <c r="U3" s="12">
        <f>[1]BAU!W92*[1]About!$B$40</f>
        <v>0</v>
      </c>
      <c r="V3" s="12">
        <f>[1]BAU!X92*[1]About!$B$40</f>
        <v>0</v>
      </c>
      <c r="W3" s="12">
        <f>[1]BAU!Y92*[1]About!$B$40</f>
        <v>0</v>
      </c>
      <c r="X3" s="12">
        <f>[1]BAU!Z92*[1]About!$B$40</f>
        <v>0</v>
      </c>
      <c r="Y3" s="12">
        <f>[1]BAU!AA92*[1]About!$B$40</f>
        <v>0</v>
      </c>
      <c r="Z3" s="12">
        <f>[1]BAU!AB92*[1]About!$B$40</f>
        <v>0</v>
      </c>
      <c r="AA3" s="12">
        <f>[1]BAU!AC92*[1]About!$B$40</f>
        <v>0</v>
      </c>
      <c r="AB3" s="12">
        <f>[1]BAU!AD92*[1]About!$B$40</f>
        <v>0</v>
      </c>
      <c r="AC3" s="12">
        <f>[1]BAU!AE92*[1]About!$B$40</f>
        <v>0</v>
      </c>
      <c r="AD3" s="12">
        <f>[1]BAU!AF92*[1]About!$B$40</f>
        <v>0</v>
      </c>
      <c r="AE3" s="12">
        <f>[1]BAU!AG92*[1]About!$B$40</f>
        <v>0</v>
      </c>
      <c r="AF3" s="12">
        <f>[1]BAU!AH92*[1]About!$B$40</f>
        <v>0</v>
      </c>
    </row>
    <row r="4" spans="1:33" x14ac:dyDescent="0.25">
      <c r="A4" s="12"/>
    </row>
    <row r="5" spans="1:33" x14ac:dyDescent="0.25">
      <c r="A5" s="13" t="s">
        <v>147</v>
      </c>
    </row>
    <row r="6" spans="1:33" x14ac:dyDescent="0.25">
      <c r="A6" s="12"/>
    </row>
    <row r="7" spans="1:33" x14ac:dyDescent="0.25">
      <c r="A7" s="12">
        <v>2500</v>
      </c>
    </row>
    <row r="8" spans="1:33" x14ac:dyDescent="0.25">
      <c r="A8" s="12"/>
    </row>
    <row r="9" spans="1:33" x14ac:dyDescent="0.25">
      <c r="A9" s="12" t="s">
        <v>21</v>
      </c>
    </row>
    <row r="10" spans="1:33" x14ac:dyDescent="0.25">
      <c r="A10"/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3" x14ac:dyDescent="0.25">
      <c r="A11" s="12"/>
      <c r="B11" s="12">
        <f>(B3+$A$7)*About!$B$34</f>
        <v>4378.6738196624365</v>
      </c>
      <c r="C11" s="12">
        <f>(C3+$A$7)*About!$B$34</f>
        <v>4378.6738196624356</v>
      </c>
      <c r="D11" s="12">
        <f>(D3+$A$7)*About!$B$34</f>
        <v>3723.2774481018882</v>
      </c>
      <c r="E11" s="12">
        <f>(E3+$A$7)*About!$B$34</f>
        <v>3423.3376646418319</v>
      </c>
      <c r="F11" s="12">
        <f>(F3+$A$7)*About!$B$34</f>
        <v>2952.1634032064426</v>
      </c>
      <c r="G11" s="12">
        <f>(G3+$A$7)*About!$B$34</f>
        <v>2952.1634032064417</v>
      </c>
      <c r="H11" s="12">
        <f>(H3+$A$7)*About!$B$34</f>
        <v>2803.2846854890017</v>
      </c>
      <c r="I11" s="12">
        <f>(I3+$A$7)*About!$B$34</f>
        <v>2803.2846854890022</v>
      </c>
      <c r="J11" s="12">
        <f>(J3+$A$7)*About!$B$34</f>
        <v>2543.6384984937645</v>
      </c>
      <c r="K11" s="12">
        <f>(K3+$A$7)*About!$B$34</f>
        <v>2339.5623441395751</v>
      </c>
      <c r="L11" s="12">
        <f>(L3+$A$7)*About!$B$34</f>
        <v>2232.2546949016914</v>
      </c>
      <c r="M11" s="12">
        <f>(M3+$A$7)*About!$B$34</f>
        <v>2232.2546949016914</v>
      </c>
      <c r="N11" s="12">
        <f>(N3+$A$7)*About!$B$34</f>
        <v>2232.2546949016914</v>
      </c>
      <c r="O11" s="12">
        <f>(O3+$A$7)*About!$B$34</f>
        <v>2232.2546949016914</v>
      </c>
      <c r="P11" s="12">
        <f>(P3+$A$7)*About!$B$34</f>
        <v>2232.2546949016914</v>
      </c>
      <c r="Q11" s="12">
        <f>(Q3+$A$7)*About!$B$34</f>
        <v>2217.7766787346754</v>
      </c>
      <c r="R11" s="12">
        <f>(R3+$A$7)*About!$B$34</f>
        <v>2217.7766787346754</v>
      </c>
      <c r="S11" s="12">
        <f>(S3+$A$7)*About!$B$34</f>
        <v>2217.7766787346754</v>
      </c>
      <c r="T11" s="12">
        <f>(T3+$A$7)*About!$B$34</f>
        <v>2217.7766787346754</v>
      </c>
      <c r="U11" s="12">
        <f>(U3+$A$7)*About!$B$34</f>
        <v>2217.7766787346754</v>
      </c>
      <c r="V11" s="12">
        <f>(V3+$A$7)*About!$B$34</f>
        <v>2217.7766787346754</v>
      </c>
      <c r="W11" s="12">
        <f>(W3+$A$7)*About!$B$34</f>
        <v>2217.7766787346754</v>
      </c>
      <c r="X11" s="12">
        <f>(X3+$A$7)*About!$B$34</f>
        <v>2217.7766787346754</v>
      </c>
      <c r="Y11" s="12">
        <f>(Y3+$A$7)*About!$B$34</f>
        <v>2217.7766787346754</v>
      </c>
      <c r="Z11" s="12">
        <f>(Z3+$A$7)*About!$B$34</f>
        <v>2217.7766787346754</v>
      </c>
      <c r="AA11" s="12">
        <f>(AA3+$A$7)*About!$B$34</f>
        <v>2217.7766787346754</v>
      </c>
      <c r="AB11" s="12">
        <f>(AB3+$A$7)*About!$B$34</f>
        <v>2217.7766787346754</v>
      </c>
      <c r="AC11" s="12">
        <f>(AC3+$A$7)*About!$B$34</f>
        <v>2217.7766787346754</v>
      </c>
      <c r="AD11" s="12">
        <f>(AD3+$A$7)*About!$B$34</f>
        <v>2217.7766787346754</v>
      </c>
      <c r="AE11" s="12">
        <f>(AE3+$A$7)*About!$B$34</f>
        <v>2217.7766787346754</v>
      </c>
      <c r="AF11" s="12">
        <f>(AF3+$A$7)*About!$B$34</f>
        <v>2217.7766787346754</v>
      </c>
    </row>
    <row r="13" spans="1:33" x14ac:dyDescent="0.25">
      <c r="A13" t="s">
        <v>22</v>
      </c>
      <c r="B13"/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</row>
    <row r="14" spans="1:33" x14ac:dyDescent="0.25">
      <c r="A14" t="s">
        <v>23</v>
      </c>
      <c r="B14"/>
      <c r="C14" s="19">
        <v>51941</v>
      </c>
      <c r="D14" s="19">
        <v>50597.9</v>
      </c>
      <c r="E14" s="19">
        <v>49434.9</v>
      </c>
      <c r="F14" s="19">
        <v>48369.8</v>
      </c>
      <c r="G14" s="19">
        <v>47411</v>
      </c>
      <c r="H14" s="19">
        <v>46562.1</v>
      </c>
      <c r="I14" s="19">
        <v>45801.4</v>
      </c>
      <c r="J14" s="19">
        <v>45102.3</v>
      </c>
      <c r="K14" s="19">
        <v>44468.800000000003</v>
      </c>
      <c r="L14" s="19">
        <v>43885.1</v>
      </c>
      <c r="M14" s="19">
        <v>43351.5</v>
      </c>
      <c r="N14" s="19">
        <v>42881.7</v>
      </c>
      <c r="O14" s="19">
        <v>42470.3</v>
      </c>
      <c r="P14" s="19">
        <v>42104.9</v>
      </c>
      <c r="Q14" s="19">
        <v>41783.1</v>
      </c>
      <c r="R14" s="19">
        <v>41501.5</v>
      </c>
      <c r="S14" s="19">
        <v>41255.800000000003</v>
      </c>
      <c r="T14" s="19">
        <v>41038.1</v>
      </c>
      <c r="U14" s="19">
        <v>40844</v>
      </c>
      <c r="V14" s="19">
        <v>40671</v>
      </c>
      <c r="W14" s="19">
        <v>40517.5</v>
      </c>
      <c r="X14" s="19">
        <v>40380.9</v>
      </c>
      <c r="Y14" s="19">
        <v>40258.199999999997</v>
      </c>
      <c r="Z14" s="19">
        <v>40147.4</v>
      </c>
      <c r="AA14" s="19">
        <v>40047</v>
      </c>
      <c r="AB14" s="19">
        <v>39955.5</v>
      </c>
      <c r="AC14" s="19">
        <v>39871.800000000003</v>
      </c>
      <c r="AD14" s="19">
        <v>39794.800000000003</v>
      </c>
      <c r="AE14" s="19">
        <v>39723.699999999997</v>
      </c>
      <c r="AF14" s="19">
        <v>39657.800000000003</v>
      </c>
      <c r="AG14" s="19">
        <v>39596.5</v>
      </c>
    </row>
    <row r="16" spans="1:33" x14ac:dyDescent="0.25">
      <c r="A16" t="s">
        <v>24</v>
      </c>
    </row>
    <row r="17" spans="1:32" x14ac:dyDescent="0.25">
      <c r="A17"/>
      <c r="B17">
        <v>2020</v>
      </c>
      <c r="C17">
        <v>2021</v>
      </c>
      <c r="D17">
        <v>2022</v>
      </c>
      <c r="E17">
        <v>2023</v>
      </c>
      <c r="F17">
        <v>2024</v>
      </c>
      <c r="G17">
        <v>2025</v>
      </c>
      <c r="H17">
        <v>2026</v>
      </c>
      <c r="I17">
        <v>2027</v>
      </c>
      <c r="J17">
        <v>2028</v>
      </c>
      <c r="K17">
        <v>2029</v>
      </c>
      <c r="L17">
        <v>2030</v>
      </c>
      <c r="M17">
        <v>2031</v>
      </c>
      <c r="N17">
        <v>2032</v>
      </c>
      <c r="O17">
        <v>2033</v>
      </c>
      <c r="P17">
        <v>2034</v>
      </c>
      <c r="Q17">
        <v>2035</v>
      </c>
      <c r="R17">
        <v>2036</v>
      </c>
      <c r="S17">
        <v>2037</v>
      </c>
      <c r="T17">
        <v>2038</v>
      </c>
      <c r="U17">
        <v>2039</v>
      </c>
      <c r="V17">
        <v>2040</v>
      </c>
      <c r="W17">
        <v>2041</v>
      </c>
      <c r="X17">
        <v>2042</v>
      </c>
      <c r="Y17">
        <v>2043</v>
      </c>
      <c r="Z17">
        <v>2044</v>
      </c>
      <c r="AA17">
        <v>2045</v>
      </c>
      <c r="AB17">
        <v>2046</v>
      </c>
      <c r="AC17">
        <v>2047</v>
      </c>
      <c r="AD17">
        <v>2048</v>
      </c>
      <c r="AE17">
        <v>2049</v>
      </c>
      <c r="AF17">
        <v>2050</v>
      </c>
    </row>
    <row r="18" spans="1:32" x14ac:dyDescent="0.25">
      <c r="A18" s="4"/>
      <c r="B18" s="4">
        <f t="shared" ref="B18:AF18" si="0">B11/C14</f>
        <v>8.4300914877696545E-2</v>
      </c>
      <c r="C18" s="4">
        <f t="shared" si="0"/>
        <v>8.6538647249439909E-2</v>
      </c>
      <c r="D18" s="4">
        <f t="shared" si="0"/>
        <v>7.5316779200562525E-2</v>
      </c>
      <c r="E18" s="4">
        <f t="shared" si="0"/>
        <v>7.0774277847785838E-2</v>
      </c>
      <c r="F18" s="4">
        <f t="shared" si="0"/>
        <v>6.2267478079062716E-2</v>
      </c>
      <c r="G18" s="4">
        <f t="shared" si="0"/>
        <v>6.3402711716319532E-2</v>
      </c>
      <c r="H18" s="4">
        <f t="shared" si="0"/>
        <v>6.1205218300947169E-2</v>
      </c>
      <c r="I18" s="4">
        <f t="shared" si="0"/>
        <v>6.2153918658006402E-2</v>
      </c>
      <c r="J18" s="4">
        <f t="shared" si="0"/>
        <v>5.7200520330968327E-2</v>
      </c>
      <c r="K18" s="4">
        <f t="shared" si="0"/>
        <v>5.3311086089346385E-2</v>
      </c>
      <c r="L18" s="4">
        <f t="shared" si="0"/>
        <v>5.1491982858763628E-2</v>
      </c>
      <c r="M18" s="4">
        <f t="shared" si="0"/>
        <v>5.2056114727300727E-2</v>
      </c>
      <c r="N18" s="4">
        <f t="shared" si="0"/>
        <v>5.2560370303522494E-2</v>
      </c>
      <c r="O18" s="4">
        <f t="shared" si="0"/>
        <v>5.3016506271281759E-2</v>
      </c>
      <c r="P18" s="4">
        <f t="shared" si="0"/>
        <v>5.3424822354054428E-2</v>
      </c>
      <c r="Q18" s="4">
        <f t="shared" si="0"/>
        <v>5.3438470386243282E-2</v>
      </c>
      <c r="R18" s="4">
        <f t="shared" si="0"/>
        <v>5.3756724599563585E-2</v>
      </c>
      <c r="S18" s="4">
        <f t="shared" si="0"/>
        <v>5.4041894696262145E-2</v>
      </c>
      <c r="T18" s="4">
        <f t="shared" si="0"/>
        <v>5.4298714100839182E-2</v>
      </c>
      <c r="U18" s="4">
        <f t="shared" si="0"/>
        <v>5.4529681560194623E-2</v>
      </c>
      <c r="V18" s="4">
        <f t="shared" si="0"/>
        <v>5.4736266520261007E-2</v>
      </c>
      <c r="W18" s="4">
        <f t="shared" si="0"/>
        <v>5.4921427673347435E-2</v>
      </c>
      <c r="X18" s="4">
        <f t="shared" si="0"/>
        <v>5.5088818644019745E-2</v>
      </c>
      <c r="Y18" s="4">
        <f t="shared" si="0"/>
        <v>5.5240854419829809E-2</v>
      </c>
      <c r="Z18" s="4">
        <f t="shared" si="0"/>
        <v>5.5379346236538951E-2</v>
      </c>
      <c r="AA18" s="4">
        <f t="shared" si="0"/>
        <v>5.5506167579799412E-2</v>
      </c>
      <c r="AB18" s="4">
        <f t="shared" si="0"/>
        <v>5.5622687682388941E-2</v>
      </c>
      <c r="AC18" s="4">
        <f t="shared" si="0"/>
        <v>5.5730313476501335E-2</v>
      </c>
      <c r="AD18" s="4">
        <f t="shared" si="0"/>
        <v>5.5830063129433449E-2</v>
      </c>
      <c r="AE18" s="4">
        <f t="shared" si="0"/>
        <v>5.5922836837511793E-2</v>
      </c>
      <c r="AF18" s="4">
        <f t="shared" si="0"/>
        <v>5.600941191101929E-2</v>
      </c>
    </row>
    <row r="30" spans="1:32" x14ac:dyDescent="0.25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4"/>
    </row>
    <row r="51" spans="2:32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4" spans="2:32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7" spans="2:32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spans="2:32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61" spans="2:32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4" spans="2:32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spans="2:32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8" spans="2:32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71" spans="2:32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spans="2:32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5" spans="2:32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8" spans="2:32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86" spans="2:32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9" spans="2:32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2" spans="2:32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2"/>
  <sheetViews>
    <sheetView workbookViewId="0">
      <selection activeCell="C85" sqref="C85"/>
    </sheetView>
  </sheetViews>
  <sheetFormatPr defaultColWidth="8.85546875" defaultRowHeight="15" x14ac:dyDescent="0.25"/>
  <cols>
    <col min="1" max="1" width="13.140625" style="10" bestFit="1" customWidth="1"/>
    <col min="2" max="2" width="28.5703125" style="10" bestFit="1" customWidth="1"/>
    <col min="3" max="3" width="31.5703125" style="10" bestFit="1" customWidth="1"/>
    <col min="4" max="4" width="10.5703125" style="10" customWidth="1"/>
    <col min="5" max="5" width="14.42578125" style="10" customWidth="1"/>
    <col min="6" max="6" width="11.85546875" style="10" customWidth="1"/>
    <col min="7" max="7" width="13.140625" style="10" customWidth="1"/>
    <col min="8" max="8" width="11" style="10" customWidth="1"/>
    <col min="9" max="9" width="10.5703125" style="10" customWidth="1"/>
    <col min="10" max="10" width="11.85546875" style="10" customWidth="1"/>
  </cols>
  <sheetData>
    <row r="1" spans="1:35" x14ac:dyDescent="0.25">
      <c r="D1" t="s">
        <v>25</v>
      </c>
    </row>
    <row r="2" spans="1:35" x14ac:dyDescent="0.25">
      <c r="B2" t="s">
        <v>26</v>
      </c>
      <c r="C2" t="s">
        <v>27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5">
      <c r="A3" t="s">
        <v>28</v>
      </c>
      <c r="B3">
        <f>INDEX('Cumulative Sales'!$B$5:$B$21,MATCH(A3,'Cumulative Sales'!$A$5:$A$21,0),1)</f>
        <v>27636</v>
      </c>
      <c r="C3">
        <f t="shared" ref="C3:C18" si="0">B3-INDEX($K$23:$K$40,MATCH(A3,$G$23:$G$40,0))</f>
        <v>23682</v>
      </c>
      <c r="D3" s="5">
        <f t="shared" ref="D3:AI3" si="1">C3+SUMIFS(C$50:C$66,$A$50:$A$66,$A3)</f>
        <v>37377.416211243981</v>
      </c>
      <c r="E3" s="5">
        <f t="shared" si="1"/>
        <v>55507.735430983172</v>
      </c>
      <c r="F3" s="5">
        <f t="shared" si="1"/>
        <v>79340.232996049992</v>
      </c>
      <c r="G3" s="5">
        <f t="shared" si="1"/>
        <v>110413.38853417023</v>
      </c>
      <c r="H3" s="5">
        <f t="shared" si="1"/>
        <v>149790.23315837886</v>
      </c>
      <c r="I3" s="5">
        <f t="shared" si="1"/>
        <v>200274.5995346572</v>
      </c>
      <c r="J3" s="5">
        <f t="shared" si="1"/>
        <v>264097.84913334413</v>
      </c>
      <c r="K3" s="5">
        <f t="shared" si="1"/>
        <v>346384.40278303844</v>
      </c>
      <c r="L3" s="5">
        <f t="shared" si="1"/>
        <v>450571.97110545967</v>
      </c>
      <c r="M3" s="5">
        <f t="shared" si="1"/>
        <v>581932.45794780226</v>
      </c>
      <c r="N3" s="5">
        <f t="shared" si="1"/>
        <v>744410.31319553417</v>
      </c>
      <c r="O3" s="5">
        <f t="shared" si="1"/>
        <v>940687.35695218516</v>
      </c>
      <c r="P3" s="5">
        <f t="shared" si="1"/>
        <v>1172762.1923687391</v>
      </c>
      <c r="Q3" s="5">
        <f t="shared" si="1"/>
        <v>1442609.2336724203</v>
      </c>
      <c r="R3" s="5">
        <f t="shared" si="1"/>
        <v>1752049.591778944</v>
      </c>
      <c r="S3" s="5">
        <f t="shared" si="1"/>
        <v>2098647.7677885396</v>
      </c>
      <c r="T3" s="5">
        <f t="shared" si="1"/>
        <v>2479718.5775751672</v>
      </c>
      <c r="U3" s="5">
        <f t="shared" si="1"/>
        <v>2892241.4493082985</v>
      </c>
      <c r="V3" s="5">
        <f t="shared" si="1"/>
        <v>3333284.5572750391</v>
      </c>
      <c r="W3" s="5">
        <f t="shared" si="1"/>
        <v>3799378.9535017945</v>
      </c>
      <c r="X3" s="5">
        <f t="shared" si="1"/>
        <v>4286186.6508666556</v>
      </c>
      <c r="Y3" s="5">
        <f t="shared" si="1"/>
        <v>4792010.6869036667</v>
      </c>
      <c r="Z3" s="5">
        <f t="shared" si="1"/>
        <v>5314229.2599426433</v>
      </c>
      <c r="AA3" s="5">
        <f t="shared" si="1"/>
        <v>5850426.1474667676</v>
      </c>
      <c r="AB3" s="5">
        <f t="shared" si="1"/>
        <v>6399312.3414858505</v>
      </c>
      <c r="AC3" s="5">
        <f t="shared" si="1"/>
        <v>6958887.5835362449</v>
      </c>
      <c r="AD3" s="5">
        <f t="shared" si="1"/>
        <v>7527674.373572859</v>
      </c>
      <c r="AE3" s="5">
        <f t="shared" si="1"/>
        <v>8105444.7056255974</v>
      </c>
      <c r="AF3" s="5">
        <f t="shared" si="1"/>
        <v>8691681.160994174</v>
      </c>
      <c r="AG3" s="5">
        <f t="shared" si="1"/>
        <v>9285153.4685893618</v>
      </c>
      <c r="AH3" s="5">
        <f t="shared" si="1"/>
        <v>9885420.0337102972</v>
      </c>
      <c r="AI3" s="5">
        <f t="shared" si="1"/>
        <v>10491284.759464676</v>
      </c>
    </row>
    <row r="4" spans="1:35" x14ac:dyDescent="0.25">
      <c r="A4" t="s">
        <v>29</v>
      </c>
      <c r="B4">
        <f>INDEX('Cumulative Sales'!$B$5:$B$21,MATCH(A4,'Cumulative Sales'!$A$5:$A$21,0),1)</f>
        <v>10218</v>
      </c>
      <c r="C4">
        <f t="shared" si="0"/>
        <v>9788</v>
      </c>
      <c r="D4" s="5">
        <f t="shared" ref="D4:AI4" si="2">C4+SUMIFS(C$50:C$66,$A$50:$A$66,$A4)</f>
        <v>13363.935393106434</v>
      </c>
      <c r="E4" s="5">
        <f t="shared" si="2"/>
        <v>18097.8441101672</v>
      </c>
      <c r="F4" s="5">
        <f t="shared" si="2"/>
        <v>24320.617499053085</v>
      </c>
      <c r="G4" s="5">
        <f t="shared" si="2"/>
        <v>32433.959580109309</v>
      </c>
      <c r="H4" s="5">
        <f t="shared" si="2"/>
        <v>42715.432606460701</v>
      </c>
      <c r="I4" s="5">
        <f t="shared" si="2"/>
        <v>55897.130025431543</v>
      </c>
      <c r="J4" s="5">
        <f t="shared" si="2"/>
        <v>72561.670454340521</v>
      </c>
      <c r="K4" s="5">
        <f t="shared" si="2"/>
        <v>94047.06345255491</v>
      </c>
      <c r="L4" s="5">
        <f t="shared" si="2"/>
        <v>121250.91088144586</v>
      </c>
      <c r="M4" s="5">
        <f t="shared" si="2"/>
        <v>155549.73078657367</v>
      </c>
      <c r="N4" s="5">
        <f t="shared" si="2"/>
        <v>197973.4369532674</v>
      </c>
      <c r="O4" s="5">
        <f t="shared" si="2"/>
        <v>249222.26479447371</v>
      </c>
      <c r="P4" s="5">
        <f t="shared" si="2"/>
        <v>309818.05867287138</v>
      </c>
      <c r="Q4" s="5">
        <f t="shared" si="2"/>
        <v>380276.34711325163</v>
      </c>
      <c r="R4" s="5">
        <f t="shared" si="2"/>
        <v>461072.6304492905</v>
      </c>
      <c r="S4" s="5">
        <f t="shared" si="2"/>
        <v>551570.98885341734</v>
      </c>
      <c r="T4" s="5">
        <f t="shared" si="2"/>
        <v>651070.30855112488</v>
      </c>
      <c r="U4" s="5">
        <f t="shared" si="2"/>
        <v>758781.90451454686</v>
      </c>
      <c r="V4" s="5">
        <f t="shared" si="2"/>
        <v>873940.26373031805</v>
      </c>
      <c r="W4" s="5">
        <f t="shared" si="2"/>
        <v>995639.62812257675</v>
      </c>
      <c r="X4" s="5">
        <f t="shared" si="2"/>
        <v>1122747.3295456599</v>
      </c>
      <c r="Y4" s="5">
        <f t="shared" si="2"/>
        <v>1254820.283390149</v>
      </c>
      <c r="Z4" s="5">
        <f t="shared" si="2"/>
        <v>1391173.9253287166</v>
      </c>
      <c r="AA4" s="5">
        <f t="shared" si="2"/>
        <v>1531177.3686849563</v>
      </c>
      <c r="AB4" s="5">
        <f t="shared" si="2"/>
        <v>1674494.0476164715</v>
      </c>
      <c r="AC4" s="5">
        <f t="shared" si="2"/>
        <v>1820601.6855509267</v>
      </c>
      <c r="AD4" s="5">
        <f t="shared" si="2"/>
        <v>1969114.5005140421</v>
      </c>
      <c r="AE4" s="5">
        <f t="shared" si="2"/>
        <v>2119972.9591111597</v>
      </c>
      <c r="AF4" s="5">
        <f t="shared" si="2"/>
        <v>2273041.9609689238</v>
      </c>
      <c r="AG4" s="5">
        <f t="shared" si="2"/>
        <v>2428000.2767166286</v>
      </c>
      <c r="AH4" s="5">
        <f t="shared" si="2"/>
        <v>2584732.6039716471</v>
      </c>
      <c r="AI4" s="5">
        <f t="shared" si="2"/>
        <v>2742926.6364013497</v>
      </c>
    </row>
    <row r="5" spans="1:35" x14ac:dyDescent="0.25">
      <c r="A5" t="s">
        <v>30</v>
      </c>
      <c r="B5">
        <f>INDEX('Cumulative Sales'!$B$5:$B$21,MATCH(A5,'Cumulative Sales'!$A$5:$A$21,0),1)</f>
        <v>85888</v>
      </c>
      <c r="C5">
        <f t="shared" si="0"/>
        <v>82633</v>
      </c>
      <c r="D5" s="5">
        <f t="shared" ref="D5:AI5" si="3">C5+SUMIFS(C$50:C$66,$A$50:$A$66,$A5)</f>
        <v>95666.89129376116</v>
      </c>
      <c r="E5" s="5">
        <f t="shared" si="3"/>
        <v>112921.46802121097</v>
      </c>
      <c r="F5" s="5">
        <f t="shared" si="3"/>
        <v>135602.79276013203</v>
      </c>
      <c r="G5" s="5">
        <f t="shared" si="3"/>
        <v>165175.03249283048</v>
      </c>
      <c r="H5" s="5">
        <f t="shared" si="3"/>
        <v>202649.87111087062</v>
      </c>
      <c r="I5" s="5">
        <f t="shared" si="3"/>
        <v>250695.70872788268</v>
      </c>
      <c r="J5" s="5">
        <f t="shared" si="3"/>
        <v>311436.12613855669</v>
      </c>
      <c r="K5" s="5">
        <f t="shared" si="3"/>
        <v>389748.02105766279</v>
      </c>
      <c r="L5" s="5">
        <f t="shared" si="3"/>
        <v>488903.05356852978</v>
      </c>
      <c r="M5" s="5">
        <f t="shared" si="3"/>
        <v>613918.4805836624</v>
      </c>
      <c r="N5" s="5">
        <f t="shared" si="3"/>
        <v>768548.22460003954</v>
      </c>
      <c r="O5" s="5">
        <f t="shared" si="3"/>
        <v>955344.56669913232</v>
      </c>
      <c r="P5" s="5">
        <f t="shared" si="3"/>
        <v>1176209.5722002776</v>
      </c>
      <c r="Q5" s="5">
        <f t="shared" si="3"/>
        <v>1433022.2858882092</v>
      </c>
      <c r="R5" s="5">
        <f t="shared" si="3"/>
        <v>1727515.8541925938</v>
      </c>
      <c r="S5" s="5">
        <f t="shared" si="3"/>
        <v>2057372.4192684374</v>
      </c>
      <c r="T5" s="5">
        <f t="shared" si="3"/>
        <v>2420036.4985029665</v>
      </c>
      <c r="U5" s="5">
        <f t="shared" si="3"/>
        <v>2812633.4216943523</v>
      </c>
      <c r="V5" s="5">
        <f t="shared" si="3"/>
        <v>3232372.9780856008</v>
      </c>
      <c r="W5" s="5">
        <f t="shared" si="3"/>
        <v>3675953.7790884324</v>
      </c>
      <c r="X5" s="5">
        <f t="shared" si="3"/>
        <v>4139247.3738614423</v>
      </c>
      <c r="Y5" s="5">
        <f t="shared" si="3"/>
        <v>4620638.7677254109</v>
      </c>
      <c r="Z5" s="5">
        <f t="shared" si="3"/>
        <v>5117632.7989827385</v>
      </c>
      <c r="AA5" s="5">
        <f t="shared" si="3"/>
        <v>5627929.9550709734</v>
      </c>
      <c r="AB5" s="5">
        <f t="shared" si="3"/>
        <v>6150303.4905037601</v>
      </c>
      <c r="AC5" s="5">
        <f t="shared" si="3"/>
        <v>6682849.7646050891</v>
      </c>
      <c r="AD5" s="5">
        <f t="shared" si="3"/>
        <v>7224162.6444997555</v>
      </c>
      <c r="AE5" s="5">
        <f t="shared" si="3"/>
        <v>7774025.1375105958</v>
      </c>
      <c r="AF5" s="5">
        <f t="shared" si="3"/>
        <v>8331944.8176325224</v>
      </c>
      <c r="AG5" s="5">
        <f t="shared" si="3"/>
        <v>8896750.8391320799</v>
      </c>
      <c r="AH5" s="5">
        <f t="shared" si="3"/>
        <v>9468022.9375033807</v>
      </c>
      <c r="AI5" s="5">
        <f t="shared" si="3"/>
        <v>10044622.790505564</v>
      </c>
    </row>
    <row r="6" spans="1:35" x14ac:dyDescent="0.25">
      <c r="A6" t="s">
        <v>31</v>
      </c>
      <c r="B6">
        <f>INDEX('Cumulative Sales'!$B$5:$B$21,MATCH(A6,'Cumulative Sales'!$A$5:$A$21,0),1)</f>
        <v>39855</v>
      </c>
      <c r="C6">
        <f t="shared" si="0"/>
        <v>39663</v>
      </c>
      <c r="D6" s="5">
        <f t="shared" ref="D6:AI6" si="4">C6+SUMIFS(C$50:C$66,$A$50:$A$66,$A6)</f>
        <v>40292.142578864783</v>
      </c>
      <c r="E6" s="5">
        <f t="shared" si="4"/>
        <v>41125.01655754559</v>
      </c>
      <c r="F6" s="5">
        <f t="shared" si="4"/>
        <v>42219.838266327584</v>
      </c>
      <c r="G6" s="5">
        <f t="shared" si="4"/>
        <v>43647.282668686763</v>
      </c>
      <c r="H6" s="5">
        <f t="shared" si="4"/>
        <v>45456.18348574212</v>
      </c>
      <c r="I6" s="5">
        <f t="shared" si="4"/>
        <v>47775.34370434501</v>
      </c>
      <c r="J6" s="5">
        <f t="shared" si="4"/>
        <v>50707.268023014636</v>
      </c>
      <c r="K6" s="5">
        <f t="shared" si="4"/>
        <v>54487.363039518073</v>
      </c>
      <c r="L6" s="5">
        <f t="shared" si="4"/>
        <v>59273.550944212984</v>
      </c>
      <c r="M6" s="5">
        <f t="shared" si="4"/>
        <v>65308.013437223824</v>
      </c>
      <c r="N6" s="5">
        <f t="shared" si="4"/>
        <v>72771.951391519222</v>
      </c>
      <c r="O6" s="5">
        <f t="shared" si="4"/>
        <v>81788.562758148008</v>
      </c>
      <c r="P6" s="5">
        <f t="shared" si="4"/>
        <v>92449.659740634524</v>
      </c>
      <c r="Q6" s="5">
        <f t="shared" si="4"/>
        <v>104845.94334722147</v>
      </c>
      <c r="R6" s="5">
        <f t="shared" si="4"/>
        <v>119061.07211009506</v>
      </c>
      <c r="S6" s="5">
        <f t="shared" si="4"/>
        <v>134983.16362750935</v>
      </c>
      <c r="T6" s="5">
        <f t="shared" si="4"/>
        <v>152488.86541132335</v>
      </c>
      <c r="U6" s="5">
        <f t="shared" si="4"/>
        <v>171439.41787060586</v>
      </c>
      <c r="V6" s="5">
        <f t="shared" si="4"/>
        <v>191700.13825009472</v>
      </c>
      <c r="W6" s="5">
        <f t="shared" si="4"/>
        <v>213111.669372148</v>
      </c>
      <c r="X6" s="5">
        <f t="shared" si="4"/>
        <v>235474.73197698541</v>
      </c>
      <c r="Y6" s="5">
        <f t="shared" si="4"/>
        <v>258711.37068701192</v>
      </c>
      <c r="Z6" s="5">
        <f t="shared" si="4"/>
        <v>282701.14468914026</v>
      </c>
      <c r="AA6" s="5">
        <f t="shared" si="4"/>
        <v>307333.05710369215</v>
      </c>
      <c r="AB6" s="5">
        <f t="shared" si="4"/>
        <v>332547.89324170776</v>
      </c>
      <c r="AC6" s="5">
        <f t="shared" si="4"/>
        <v>358253.76485760155</v>
      </c>
      <c r="AD6" s="5">
        <f t="shared" si="4"/>
        <v>384382.79827931395</v>
      </c>
      <c r="AE6" s="5">
        <f t="shared" si="4"/>
        <v>410924.51932615484</v>
      </c>
      <c r="AF6" s="5">
        <f t="shared" si="4"/>
        <v>437855.15872156998</v>
      </c>
      <c r="AG6" s="5">
        <f t="shared" si="4"/>
        <v>465118.20004328777</v>
      </c>
      <c r="AH6" s="5">
        <f t="shared" si="4"/>
        <v>492693.35723175161</v>
      </c>
      <c r="AI6" s="5">
        <f t="shared" si="4"/>
        <v>520525.68376530858</v>
      </c>
    </row>
    <row r="7" spans="1:35" x14ac:dyDescent="0.25">
      <c r="A7" t="s">
        <v>32</v>
      </c>
      <c r="B7">
        <f>INDEX('Cumulative Sales'!$B$5:$B$21,MATCH(A7,'Cumulative Sales'!$A$5:$A$21,0),1)</f>
        <v>114247</v>
      </c>
      <c r="C7">
        <f t="shared" si="0"/>
        <v>112506</v>
      </c>
      <c r="D7" s="5">
        <f t="shared" ref="D7:AI7" si="5">C7+SUMIFS(C$50:C$66,$A$50:$A$66,$A7)</f>
        <v>119285.47389210541</v>
      </c>
      <c r="E7" s="5">
        <f t="shared" si="5"/>
        <v>128260.30341972837</v>
      </c>
      <c r="F7" s="5">
        <f t="shared" si="5"/>
        <v>140057.81234781668</v>
      </c>
      <c r="G7" s="5">
        <f t="shared" si="5"/>
        <v>155439.57537470915</v>
      </c>
      <c r="H7" s="5">
        <f t="shared" si="5"/>
        <v>174931.81175261078</v>
      </c>
      <c r="I7" s="5">
        <f t="shared" si="5"/>
        <v>199922.46837292353</v>
      </c>
      <c r="J7" s="5">
        <f t="shared" si="5"/>
        <v>231516.10873329363</v>
      </c>
      <c r="K7" s="5">
        <f t="shared" si="5"/>
        <v>272249.41201774793</v>
      </c>
      <c r="L7" s="5">
        <f t="shared" si="5"/>
        <v>323824.10594664788</v>
      </c>
      <c r="M7" s="5">
        <f t="shared" si="5"/>
        <v>388849.87641361391</v>
      </c>
      <c r="N7" s="5">
        <f t="shared" si="5"/>
        <v>469279.29606081912</v>
      </c>
      <c r="O7" s="5">
        <f t="shared" si="5"/>
        <v>566439.91339754337</v>
      </c>
      <c r="P7" s="5">
        <f t="shared" si="5"/>
        <v>681321.07242573448</v>
      </c>
      <c r="Q7" s="5">
        <f t="shared" si="5"/>
        <v>814900.14320112544</v>
      </c>
      <c r="R7" s="5">
        <f t="shared" si="5"/>
        <v>968078.60792164924</v>
      </c>
      <c r="S7" s="5">
        <f t="shared" si="5"/>
        <v>1139650.8514420216</v>
      </c>
      <c r="T7" s="5">
        <f t="shared" si="5"/>
        <v>1328287.6600021643</v>
      </c>
      <c r="U7" s="5">
        <f t="shared" si="5"/>
        <v>1532493.7969806828</v>
      </c>
      <c r="V7" s="5">
        <f t="shared" si="5"/>
        <v>1750817.9566581894</v>
      </c>
      <c r="W7" s="5">
        <f t="shared" si="5"/>
        <v>1981542.9482711973</v>
      </c>
      <c r="X7" s="5">
        <f t="shared" si="5"/>
        <v>2222521.3912667059</v>
      </c>
      <c r="Y7" s="5">
        <f t="shared" si="5"/>
        <v>2472913.259130999</v>
      </c>
      <c r="Z7" s="5">
        <f t="shared" si="5"/>
        <v>2731420.7135436391</v>
      </c>
      <c r="AA7" s="5">
        <f t="shared" si="5"/>
        <v>2996847.6815107404</v>
      </c>
      <c r="AB7" s="5">
        <f t="shared" si="5"/>
        <v>3268556.0812185486</v>
      </c>
      <c r="AC7" s="5">
        <f t="shared" si="5"/>
        <v>3545555.7492559925</v>
      </c>
      <c r="AD7" s="5">
        <f t="shared" si="5"/>
        <v>3827115.296899518</v>
      </c>
      <c r="AE7" s="5">
        <f t="shared" si="5"/>
        <v>4113121.8571505868</v>
      </c>
      <c r="AF7" s="5">
        <f t="shared" si="5"/>
        <v>4403319.2985769166</v>
      </c>
      <c r="AG7" s="5">
        <f t="shared" si="5"/>
        <v>4697098.6151723387</v>
      </c>
      <c r="AH7" s="5">
        <f t="shared" si="5"/>
        <v>4994241.2097289106</v>
      </c>
      <c r="AI7" s="5">
        <f t="shared" si="5"/>
        <v>5294154.9930739673</v>
      </c>
    </row>
    <row r="8" spans="1:35" x14ac:dyDescent="0.25">
      <c r="A8" t="s">
        <v>33</v>
      </c>
      <c r="B8">
        <f>INDEX('Cumulative Sales'!$B$5:$B$21,MATCH(A8,'Cumulative Sales'!$A$5:$A$21,0),1)</f>
        <v>211587</v>
      </c>
      <c r="C8">
        <f t="shared" si="0"/>
        <v>203331</v>
      </c>
      <c r="D8" s="5">
        <f t="shared" ref="D8:AI8" si="6">C8+SUMIFS(C$50:C$66,$A$50:$A$66,$A8)</f>
        <v>231350.97500135275</v>
      </c>
      <c r="E8" s="5">
        <f t="shared" si="6"/>
        <v>268444.48741951195</v>
      </c>
      <c r="F8" s="5">
        <f t="shared" si="6"/>
        <v>317204.30425842758</v>
      </c>
      <c r="G8" s="5">
        <f t="shared" si="6"/>
        <v>380778.05973702727</v>
      </c>
      <c r="H8" s="5">
        <f t="shared" si="6"/>
        <v>461340.64980249997</v>
      </c>
      <c r="I8" s="5">
        <f t="shared" si="6"/>
        <v>564628.54277365957</v>
      </c>
      <c r="J8" s="5">
        <f t="shared" si="6"/>
        <v>695206.96628970315</v>
      </c>
      <c r="K8" s="5">
        <f t="shared" si="6"/>
        <v>863560.16860559525</v>
      </c>
      <c r="L8" s="5">
        <f t="shared" si="6"/>
        <v>1076721.4931551327</v>
      </c>
      <c r="M8" s="5">
        <f t="shared" si="6"/>
        <v>1345476.9293328288</v>
      </c>
      <c r="N8" s="5">
        <f t="shared" si="6"/>
        <v>1677896.5777825881</v>
      </c>
      <c r="O8" s="5">
        <f t="shared" si="6"/>
        <v>2079467.276662519</v>
      </c>
      <c r="P8" s="5">
        <f t="shared" si="6"/>
        <v>2554278.0444781138</v>
      </c>
      <c r="Q8" s="5">
        <f t="shared" si="6"/>
        <v>3106368.4106920636</v>
      </c>
      <c r="R8" s="5">
        <f t="shared" si="6"/>
        <v>3739464.255667985</v>
      </c>
      <c r="S8" s="5">
        <f t="shared" si="6"/>
        <v>4448582.6992045902</v>
      </c>
      <c r="T8" s="5">
        <f t="shared" si="6"/>
        <v>5228230.0205616597</v>
      </c>
      <c r="U8" s="5">
        <f t="shared" si="6"/>
        <v>6072226.3164872052</v>
      </c>
      <c r="V8" s="5">
        <f t="shared" si="6"/>
        <v>6974573.2528001759</v>
      </c>
      <c r="W8" s="5">
        <f t="shared" si="6"/>
        <v>7928173.5763757406</v>
      </c>
      <c r="X8" s="5">
        <f t="shared" si="6"/>
        <v>8924152.0337103009</v>
      </c>
      <c r="Y8" s="5">
        <f t="shared" si="6"/>
        <v>9959036.7444943506</v>
      </c>
      <c r="Z8" s="5">
        <f t="shared" si="6"/>
        <v>11027463.664574433</v>
      </c>
      <c r="AA8" s="5">
        <f t="shared" si="6"/>
        <v>12124489.352037232</v>
      </c>
      <c r="AB8" s="5">
        <f t="shared" si="6"/>
        <v>13247476.576213414</v>
      </c>
      <c r="AC8" s="5">
        <f t="shared" si="6"/>
        <v>14392332.931930097</v>
      </c>
      <c r="AD8" s="5">
        <f t="shared" si="6"/>
        <v>15556035.545425039</v>
      </c>
      <c r="AE8" s="5">
        <f t="shared" si="6"/>
        <v>16738117.930577358</v>
      </c>
      <c r="AF8" s="5">
        <f t="shared" si="6"/>
        <v>17937521.480709929</v>
      </c>
      <c r="AG8" s="5">
        <f t="shared" si="6"/>
        <v>19151729.137222022</v>
      </c>
      <c r="AH8" s="5">
        <f t="shared" si="6"/>
        <v>20379837.424652357</v>
      </c>
      <c r="AI8" s="5">
        <f t="shared" si="6"/>
        <v>21619399.202694669</v>
      </c>
    </row>
    <row r="9" spans="1:35" x14ac:dyDescent="0.25">
      <c r="A9" t="s">
        <v>34</v>
      </c>
      <c r="B9">
        <f>INDEX('Cumulative Sales'!$B$5:$B$21,MATCH(A9,'Cumulative Sales'!$A$5:$A$21,0),1)</f>
        <v>9157</v>
      </c>
      <c r="C9">
        <f t="shared" si="0"/>
        <v>8617</v>
      </c>
      <c r="D9" s="5">
        <f t="shared" ref="D9:AI9" si="7">C9+SUMIFS(C$50:C$66,$A$50:$A$66,$A9)</f>
        <v>10906.893945132839</v>
      </c>
      <c r="E9" s="5">
        <f t="shared" si="7"/>
        <v>13938.310264596072</v>
      </c>
      <c r="F9" s="5">
        <f t="shared" si="7"/>
        <v>17923.139278177587</v>
      </c>
      <c r="G9" s="5">
        <f t="shared" si="7"/>
        <v>23118.61706617607</v>
      </c>
      <c r="H9" s="5">
        <f t="shared" si="7"/>
        <v>29702.484010605483</v>
      </c>
      <c r="I9" s="5">
        <f t="shared" si="7"/>
        <v>38143.545100373354</v>
      </c>
      <c r="J9" s="5">
        <f t="shared" si="7"/>
        <v>48814.887289648825</v>
      </c>
      <c r="K9" s="5">
        <f t="shared" si="7"/>
        <v>62573.321357069421</v>
      </c>
      <c r="L9" s="5">
        <f t="shared" si="7"/>
        <v>79993.637627833989</v>
      </c>
      <c r="M9" s="5">
        <f t="shared" si="7"/>
        <v>101957.30626048373</v>
      </c>
      <c r="N9" s="5">
        <f t="shared" si="7"/>
        <v>129123.84513825009</v>
      </c>
      <c r="O9" s="5">
        <f t="shared" si="7"/>
        <v>161941.6585682593</v>
      </c>
      <c r="P9" s="5">
        <f t="shared" si="7"/>
        <v>200744.91596775065</v>
      </c>
      <c r="Q9" s="5">
        <f t="shared" si="7"/>
        <v>245863.74232996049</v>
      </c>
      <c r="R9" s="5">
        <f t="shared" si="7"/>
        <v>297602.63010659593</v>
      </c>
      <c r="S9" s="5">
        <f t="shared" si="7"/>
        <v>355554.36026189057</v>
      </c>
      <c r="T9" s="5">
        <f t="shared" si="7"/>
        <v>419269.96601915476</v>
      </c>
      <c r="U9" s="5">
        <f t="shared" si="7"/>
        <v>488244.40327904327</v>
      </c>
      <c r="V9" s="5">
        <f t="shared" si="7"/>
        <v>561987.46642497694</v>
      </c>
      <c r="W9" s="5">
        <f t="shared" si="7"/>
        <v>639919.14220009733</v>
      </c>
      <c r="X9" s="5">
        <f t="shared" si="7"/>
        <v>721314.11271035112</v>
      </c>
      <c r="Y9" s="5">
        <f t="shared" si="7"/>
        <v>805888.64330934465</v>
      </c>
      <c r="Z9" s="5">
        <f t="shared" si="7"/>
        <v>893204.36486120871</v>
      </c>
      <c r="AA9" s="5">
        <f t="shared" si="7"/>
        <v>982857.28137005563</v>
      </c>
      <c r="AB9" s="5">
        <f t="shared" si="7"/>
        <v>1074631.8687841566</v>
      </c>
      <c r="AC9" s="5">
        <f t="shared" si="7"/>
        <v>1168193.6809155347</v>
      </c>
      <c r="AD9" s="5">
        <f t="shared" si="7"/>
        <v>1263295.6775607378</v>
      </c>
      <c r="AE9" s="5">
        <f t="shared" si="7"/>
        <v>1359899.7357826955</v>
      </c>
      <c r="AF9" s="5">
        <f t="shared" si="7"/>
        <v>1457919.3424057136</v>
      </c>
      <c r="AG9" s="5">
        <f t="shared" si="7"/>
        <v>1557148.7942752012</v>
      </c>
      <c r="AH9" s="5">
        <f t="shared" si="7"/>
        <v>1657514.25610086</v>
      </c>
      <c r="AI9" s="5">
        <f t="shared" si="7"/>
        <v>1758815.7387046153</v>
      </c>
    </row>
    <row r="10" spans="1:35" x14ac:dyDescent="0.25">
      <c r="A10" t="s">
        <v>35</v>
      </c>
      <c r="B10">
        <f>INDEX('Cumulative Sales'!$B$5:$B$21,MATCH(A10,'Cumulative Sales'!$A$5:$A$21,0),1)</f>
        <v>13325</v>
      </c>
      <c r="C10">
        <f t="shared" si="0"/>
        <v>12259</v>
      </c>
      <c r="D10" s="5">
        <f t="shared" ref="D10:AI10" si="8">C10+SUMIFS(C$50:C$66,$A$50:$A$66,$A10)</f>
        <v>16434.008657540177</v>
      </c>
      <c r="E10" s="5">
        <f t="shared" si="8"/>
        <v>21960.984876359504</v>
      </c>
      <c r="F10" s="5">
        <f t="shared" si="8"/>
        <v>29226.253936475296</v>
      </c>
      <c r="G10" s="5">
        <f t="shared" si="8"/>
        <v>38698.8169741897</v>
      </c>
      <c r="H10" s="5">
        <f t="shared" si="8"/>
        <v>50702.735999134238</v>
      </c>
      <c r="I10" s="5">
        <f t="shared" si="8"/>
        <v>66092.751420377681</v>
      </c>
      <c r="J10" s="5">
        <f t="shared" si="8"/>
        <v>85549.087432137501</v>
      </c>
      <c r="K10" s="5">
        <f t="shared" si="8"/>
        <v>110633.9091409195</v>
      </c>
      <c r="L10" s="5">
        <f t="shared" si="8"/>
        <v>142395.19284670742</v>
      </c>
      <c r="M10" s="5">
        <f t="shared" si="8"/>
        <v>182440.06343451832</v>
      </c>
      <c r="N10" s="5">
        <f t="shared" si="8"/>
        <v>231970.9752268095</v>
      </c>
      <c r="O10" s="5">
        <f t="shared" si="8"/>
        <v>291805.47345021012</v>
      </c>
      <c r="P10" s="5">
        <f t="shared" si="8"/>
        <v>362552.82658766658</v>
      </c>
      <c r="Q10" s="5">
        <f t="shared" si="8"/>
        <v>444814.92919755424</v>
      </c>
      <c r="R10" s="5">
        <f t="shared" si="8"/>
        <v>539146.94176000578</v>
      </c>
      <c r="S10" s="5">
        <f t="shared" si="8"/>
        <v>644806.40936637623</v>
      </c>
      <c r="T10" s="5">
        <f t="shared" si="8"/>
        <v>760974.7612773478</v>
      </c>
      <c r="U10" s="5">
        <f t="shared" si="8"/>
        <v>886731.18476633646</v>
      </c>
      <c r="V10" s="5">
        <f t="shared" si="8"/>
        <v>1021181.9211081651</v>
      </c>
      <c r="W10" s="5">
        <f t="shared" si="8"/>
        <v>1163269.4713850259</v>
      </c>
      <c r="X10" s="5">
        <f t="shared" si="8"/>
        <v>1311671.4125678623</v>
      </c>
      <c r="Y10" s="5">
        <f t="shared" si="8"/>
        <v>1465870.4304781486</v>
      </c>
      <c r="Z10" s="5">
        <f t="shared" si="8"/>
        <v>1625067.2763378604</v>
      </c>
      <c r="AA10" s="5">
        <f t="shared" si="8"/>
        <v>1788525.3715888388</v>
      </c>
      <c r="AB10" s="5">
        <f t="shared" si="8"/>
        <v>1955851.7658135379</v>
      </c>
      <c r="AC10" s="5">
        <f t="shared" si="8"/>
        <v>2126436.6859116568</v>
      </c>
      <c r="AD10" s="5">
        <f t="shared" si="8"/>
        <v>2299829.720199123</v>
      </c>
      <c r="AE10" s="5">
        <f t="shared" si="8"/>
        <v>2475961.3617048133</v>
      </c>
      <c r="AF10" s="5">
        <f t="shared" si="8"/>
        <v>2654673.876810417</v>
      </c>
      <c r="AG10" s="5">
        <f t="shared" si="8"/>
        <v>2835592.2208754928</v>
      </c>
      <c r="AH10" s="5">
        <f t="shared" si="8"/>
        <v>3018581.7750121737</v>
      </c>
      <c r="AI10" s="5">
        <f t="shared" si="8"/>
        <v>3203277.9124866971</v>
      </c>
    </row>
    <row r="11" spans="1:35" x14ac:dyDescent="0.25">
      <c r="A11" t="s">
        <v>36</v>
      </c>
      <c r="B11">
        <f>INDEX('Cumulative Sales'!$B$5:$B$21,MATCH(A11,'Cumulative Sales'!$A$5:$A$21,0),1)</f>
        <v>19193</v>
      </c>
      <c r="C11">
        <f t="shared" si="0"/>
        <v>17881</v>
      </c>
      <c r="D11" s="5">
        <f t="shared" ref="D11:AI11" si="9">C11+SUMIFS(C$50:C$66,$A$50:$A$66,$A11)</f>
        <v>24350.528651047021</v>
      </c>
      <c r="E11" s="5">
        <f t="shared" si="9"/>
        <v>32915.045262702231</v>
      </c>
      <c r="F11" s="5">
        <f t="shared" si="9"/>
        <v>44173.193496022941</v>
      </c>
      <c r="G11" s="5">
        <f t="shared" si="9"/>
        <v>58851.730236459065</v>
      </c>
      <c r="H11" s="5">
        <f t="shared" si="9"/>
        <v>77452.816947134896</v>
      </c>
      <c r="I11" s="5">
        <f t="shared" si="9"/>
        <v>101300.94610681239</v>
      </c>
      <c r="J11" s="5">
        <f t="shared" si="9"/>
        <v>131450.18257489672</v>
      </c>
      <c r="K11" s="5">
        <f t="shared" si="9"/>
        <v>170321.23316739712</v>
      </c>
      <c r="L11" s="5">
        <f t="shared" si="9"/>
        <v>219538.02570207237</v>
      </c>
      <c r="M11" s="5">
        <f t="shared" si="9"/>
        <v>281590.93597027572</v>
      </c>
      <c r="N11" s="5">
        <f t="shared" si="9"/>
        <v>358343.26853705599</v>
      </c>
      <c r="O11" s="5">
        <f t="shared" si="9"/>
        <v>451061.87880345574</v>
      </c>
      <c r="P11" s="5">
        <f t="shared" si="9"/>
        <v>560690.87975939247</v>
      </c>
      <c r="Q11" s="5">
        <f t="shared" si="9"/>
        <v>688162.95787565596</v>
      </c>
      <c r="R11" s="5">
        <f t="shared" si="9"/>
        <v>834338.38122035237</v>
      </c>
      <c r="S11" s="5">
        <f t="shared" si="9"/>
        <v>998066.65318435139</v>
      </c>
      <c r="T11" s="5">
        <f t="shared" si="9"/>
        <v>1178079.3292480565</v>
      </c>
      <c r="U11" s="5">
        <f t="shared" si="9"/>
        <v>1372949.5322944284</v>
      </c>
      <c r="V11" s="5">
        <f t="shared" si="9"/>
        <v>1581292.3076673339</v>
      </c>
      <c r="W11" s="5">
        <f t="shared" si="9"/>
        <v>1801468.9714481537</v>
      </c>
      <c r="X11" s="5">
        <f t="shared" si="9"/>
        <v>2031430.3174251029</v>
      </c>
      <c r="Y11" s="5">
        <f t="shared" si="9"/>
        <v>2270374.7235719566</v>
      </c>
      <c r="Z11" s="5">
        <f t="shared" si="9"/>
        <v>2517063.6863806071</v>
      </c>
      <c r="AA11" s="5">
        <f t="shared" si="9"/>
        <v>2770355.8151434804</v>
      </c>
      <c r="AB11" s="5">
        <f t="shared" si="9"/>
        <v>3029642.1999891778</v>
      </c>
      <c r="AC11" s="5">
        <f t="shared" si="9"/>
        <v>3293977.9459805563</v>
      </c>
      <c r="AD11" s="5">
        <f t="shared" si="9"/>
        <v>3562665.1021589739</v>
      </c>
      <c r="AE11" s="5">
        <f t="shared" si="9"/>
        <v>3835595.9616002017</v>
      </c>
      <c r="AF11" s="5">
        <f t="shared" si="9"/>
        <v>4112526.1027361429</v>
      </c>
      <c r="AG11" s="5">
        <f t="shared" si="9"/>
        <v>4392874.362209837</v>
      </c>
      <c r="AH11" s="5">
        <f t="shared" si="9"/>
        <v>4676432.136680915</v>
      </c>
      <c r="AI11" s="5">
        <f t="shared" si="9"/>
        <v>4962634.4062189991</v>
      </c>
    </row>
    <row r="12" spans="1:35" x14ac:dyDescent="0.25">
      <c r="A12" t="s">
        <v>37</v>
      </c>
      <c r="B12">
        <f>INDEX('Cumulative Sales'!$B$5:$B$21,MATCH(A12,'Cumulative Sales'!$A$5:$A$21,0),1)</f>
        <v>7004</v>
      </c>
      <c r="C12">
        <f t="shared" si="0"/>
        <v>6373</v>
      </c>
      <c r="D12" s="5">
        <f t="shared" ref="D12:AI12" si="10">C12+SUMIFS(C$50:C$66,$A$50:$A$66,$A12)</f>
        <v>8746.1628158649419</v>
      </c>
      <c r="E12" s="5">
        <f t="shared" si="10"/>
        <v>11887.812456035928</v>
      </c>
      <c r="F12" s="5">
        <f t="shared" si="10"/>
        <v>16017.544342838592</v>
      </c>
      <c r="G12" s="5">
        <f t="shared" si="10"/>
        <v>21401.948595855203</v>
      </c>
      <c r="H12" s="5">
        <f t="shared" si="10"/>
        <v>28225.228883718413</v>
      </c>
      <c r="I12" s="5">
        <f t="shared" si="10"/>
        <v>36973.237649477844</v>
      </c>
      <c r="J12" s="5">
        <f t="shared" si="10"/>
        <v>48032.628645636061</v>
      </c>
      <c r="K12" s="5">
        <f t="shared" si="10"/>
        <v>62291.369406417405</v>
      </c>
      <c r="L12" s="5">
        <f t="shared" si="10"/>
        <v>80345.151723391595</v>
      </c>
      <c r="M12" s="5">
        <f t="shared" si="10"/>
        <v>103107.49921541043</v>
      </c>
      <c r="N12" s="5">
        <f t="shared" si="10"/>
        <v>131261.91223418646</v>
      </c>
      <c r="O12" s="5">
        <f t="shared" si="10"/>
        <v>165273.10069801417</v>
      </c>
      <c r="P12" s="5">
        <f t="shared" si="10"/>
        <v>205487.38563930523</v>
      </c>
      <c r="Q12" s="5">
        <f t="shared" si="10"/>
        <v>252246.89659650449</v>
      </c>
      <c r="R12" s="5">
        <f t="shared" si="10"/>
        <v>305867.19847410853</v>
      </c>
      <c r="S12" s="5">
        <f t="shared" si="10"/>
        <v>365926.26427141385</v>
      </c>
      <c r="T12" s="5">
        <f t="shared" si="10"/>
        <v>431958.80114712403</v>
      </c>
      <c r="U12" s="5">
        <f t="shared" si="10"/>
        <v>503441.39976191759</v>
      </c>
      <c r="V12" s="5">
        <f t="shared" si="10"/>
        <v>579866.02884043066</v>
      </c>
      <c r="W12" s="5">
        <f t="shared" si="10"/>
        <v>660631.58373464632</v>
      </c>
      <c r="X12" s="5">
        <f t="shared" si="10"/>
        <v>744986.37135436386</v>
      </c>
      <c r="Y12" s="5">
        <f t="shared" si="10"/>
        <v>832636.33942968445</v>
      </c>
      <c r="Z12" s="5">
        <f t="shared" si="10"/>
        <v>923127.17812888906</v>
      </c>
      <c r="AA12" s="5">
        <f t="shared" si="10"/>
        <v>1016040.2006926031</v>
      </c>
      <c r="AB12" s="5">
        <f t="shared" si="10"/>
        <v>1111152.0458308533</v>
      </c>
      <c r="AC12" s="5">
        <f t="shared" si="10"/>
        <v>1208116.1056760997</v>
      </c>
      <c r="AD12" s="5">
        <f t="shared" si="10"/>
        <v>1306676.3567447648</v>
      </c>
      <c r="AE12" s="5">
        <f t="shared" si="10"/>
        <v>1406793.2898111574</v>
      </c>
      <c r="AF12" s="5">
        <f t="shared" si="10"/>
        <v>1508377.2457659217</v>
      </c>
      <c r="AG12" s="5">
        <f t="shared" si="10"/>
        <v>1611215.0413397541</v>
      </c>
      <c r="AH12" s="5">
        <f t="shared" si="10"/>
        <v>1715230.1563227095</v>
      </c>
      <c r="AI12" s="5">
        <f t="shared" si="10"/>
        <v>1820215.3292029649</v>
      </c>
    </row>
    <row r="13" spans="1:35" x14ac:dyDescent="0.25">
      <c r="A13" t="s">
        <v>38</v>
      </c>
      <c r="B13">
        <f>INDEX('Cumulative Sales'!$B$5:$B$21,MATCH(A13,'Cumulative Sales'!$A$5:$A$21,0),1)</f>
        <v>132227</v>
      </c>
      <c r="C13">
        <f t="shared" si="0"/>
        <v>129542</v>
      </c>
      <c r="D13" s="5">
        <f t="shared" ref="D13:AI13" si="11">C13+SUMIFS(C$50:C$66,$A$50:$A$66,$A13)</f>
        <v>140764.79335533793</v>
      </c>
      <c r="E13" s="5">
        <f t="shared" si="11"/>
        <v>155621.79535739409</v>
      </c>
      <c r="F13" s="5">
        <f t="shared" si="11"/>
        <v>175151.48260375523</v>
      </c>
      <c r="G13" s="5">
        <f t="shared" si="11"/>
        <v>200614.57172230943</v>
      </c>
      <c r="H13" s="5">
        <f t="shared" si="11"/>
        <v>232882.17012066449</v>
      </c>
      <c r="I13" s="5">
        <f t="shared" si="11"/>
        <v>274251.89578486013</v>
      </c>
      <c r="J13" s="5">
        <f t="shared" si="11"/>
        <v>326552.25164583448</v>
      </c>
      <c r="K13" s="5">
        <f t="shared" si="11"/>
        <v>393982.47598434432</v>
      </c>
      <c r="L13" s="5">
        <f t="shared" si="11"/>
        <v>479359.62199015205</v>
      </c>
      <c r="M13" s="5">
        <f t="shared" si="11"/>
        <v>587003.78381400718</v>
      </c>
      <c r="N13" s="5">
        <f t="shared" si="11"/>
        <v>720147.26526342367</v>
      </c>
      <c r="O13" s="5">
        <f t="shared" si="11"/>
        <v>880987.70037696371</v>
      </c>
      <c r="P13" s="5">
        <f t="shared" si="11"/>
        <v>1071162.8568439658</v>
      </c>
      <c r="Q13" s="5">
        <f t="shared" si="11"/>
        <v>1292290.6805908771</v>
      </c>
      <c r="R13" s="5">
        <f t="shared" si="11"/>
        <v>1545863.4921991955</v>
      </c>
      <c r="S13" s="5">
        <f t="shared" si="11"/>
        <v>1829885.5070613062</v>
      </c>
      <c r="T13" s="5">
        <f t="shared" si="11"/>
        <v>2142156.3344696355</v>
      </c>
      <c r="U13" s="5">
        <f t="shared" si="11"/>
        <v>2480200.7481918368</v>
      </c>
      <c r="V13" s="5">
        <f t="shared" si="11"/>
        <v>2841616.2455494832</v>
      </c>
      <c r="W13" s="5">
        <f t="shared" si="11"/>
        <v>3223560.1757119927</v>
      </c>
      <c r="X13" s="5">
        <f t="shared" si="11"/>
        <v>3622477.7483541658</v>
      </c>
      <c r="Y13" s="5">
        <f t="shared" si="11"/>
        <v>4036978.3771080212</v>
      </c>
      <c r="Z13" s="5">
        <f t="shared" si="11"/>
        <v>4464913.6104106922</v>
      </c>
      <c r="AA13" s="5">
        <f t="shared" si="11"/>
        <v>4904303.4598055659</v>
      </c>
      <c r="AB13" s="5">
        <f t="shared" si="11"/>
        <v>5354091.639738109</v>
      </c>
      <c r="AC13" s="5">
        <f t="shared" si="11"/>
        <v>5812639.0260628024</v>
      </c>
      <c r="AD13" s="5">
        <f t="shared" si="11"/>
        <v>6278734.8722471716</v>
      </c>
      <c r="AE13" s="5">
        <f t="shared" si="11"/>
        <v>6752192.3373915544</v>
      </c>
      <c r="AF13" s="5">
        <f t="shared" si="11"/>
        <v>7232587.419548003</v>
      </c>
      <c r="AG13" s="5">
        <f t="shared" si="11"/>
        <v>7718911.965478057</v>
      </c>
      <c r="AH13" s="5">
        <f t="shared" si="11"/>
        <v>8210804.1076781545</v>
      </c>
      <c r="AI13" s="5">
        <f t="shared" si="11"/>
        <v>8707283.6971664578</v>
      </c>
    </row>
    <row r="14" spans="1:35" x14ac:dyDescent="0.25">
      <c r="A14" t="s">
        <v>39</v>
      </c>
      <c r="B14">
        <f>INDEX('Cumulative Sales'!$B$5:$B$21,MATCH(A14,'Cumulative Sales'!$A$5:$A$21,0),1)</f>
        <v>10712</v>
      </c>
      <c r="C14">
        <f t="shared" si="0"/>
        <v>9932</v>
      </c>
      <c r="D14" s="5">
        <f t="shared" ref="D14:AI14" si="12">C14+SUMIFS(C$50:C$66,$A$50:$A$66,$A14)</f>
        <v>12892.670959363673</v>
      </c>
      <c r="E14" s="5">
        <f t="shared" si="12"/>
        <v>16812.077917861592</v>
      </c>
      <c r="F14" s="5">
        <f t="shared" si="12"/>
        <v>21964.180076835677</v>
      </c>
      <c r="G14" s="5">
        <f t="shared" si="12"/>
        <v>28681.56549970241</v>
      </c>
      <c r="H14" s="5">
        <f t="shared" si="12"/>
        <v>37194.039932904081</v>
      </c>
      <c r="I14" s="5">
        <f t="shared" si="12"/>
        <v>48107.735079270627</v>
      </c>
      <c r="J14" s="5">
        <f t="shared" si="12"/>
        <v>61905.025990657101</v>
      </c>
      <c r="K14" s="5">
        <f t="shared" si="12"/>
        <v>79693.708421261515</v>
      </c>
      <c r="L14" s="5">
        <f t="shared" si="12"/>
        <v>102216.94561982583</v>
      </c>
      <c r="M14" s="5">
        <f t="shared" si="12"/>
        <v>130614.41617517098</v>
      </c>
      <c r="N14" s="5">
        <f t="shared" si="12"/>
        <v>165738.8300777376</v>
      </c>
      <c r="O14" s="5">
        <f t="shared" si="12"/>
        <v>208169.94239128486</v>
      </c>
      <c r="P14" s="5">
        <f t="shared" si="12"/>
        <v>258339.81054416261</v>
      </c>
      <c r="Q14" s="5">
        <f t="shared" si="12"/>
        <v>316675.26281045412</v>
      </c>
      <c r="R14" s="5">
        <f t="shared" si="12"/>
        <v>383569.98640044749</v>
      </c>
      <c r="S14" s="5">
        <f t="shared" si="12"/>
        <v>458497.47589416179</v>
      </c>
      <c r="T14" s="5">
        <f t="shared" si="12"/>
        <v>540877.24899446301</v>
      </c>
      <c r="U14" s="5">
        <f t="shared" si="12"/>
        <v>630056.31939108658</v>
      </c>
      <c r="V14" s="5">
        <f t="shared" si="12"/>
        <v>725400.88588279882</v>
      </c>
      <c r="W14" s="5">
        <f t="shared" si="12"/>
        <v>826161.03233952017</v>
      </c>
      <c r="X14" s="5">
        <f t="shared" si="12"/>
        <v>931398.97400934331</v>
      </c>
      <c r="Y14" s="5">
        <f t="shared" si="12"/>
        <v>1040747.8620565269</v>
      </c>
      <c r="Z14" s="5">
        <f t="shared" si="12"/>
        <v>1153640.9161841897</v>
      </c>
      <c r="AA14" s="5">
        <f t="shared" si="12"/>
        <v>1269555.7981350222</v>
      </c>
      <c r="AB14" s="5">
        <f t="shared" si="12"/>
        <v>1388213.8505492134</v>
      </c>
      <c r="AC14" s="5">
        <f t="shared" si="12"/>
        <v>1509182.6581534196</v>
      </c>
      <c r="AD14" s="5">
        <f t="shared" si="12"/>
        <v>1632142.8154320661</v>
      </c>
      <c r="AE14" s="5">
        <f t="shared" si="12"/>
        <v>1757045.0321230821</v>
      </c>
      <c r="AF14" s="5">
        <f t="shared" si="12"/>
        <v>1883777.4528073885</v>
      </c>
      <c r="AG14" s="5">
        <f t="shared" si="12"/>
        <v>2012074.1178507665</v>
      </c>
      <c r="AH14" s="5">
        <f t="shared" si="12"/>
        <v>2141839.5634435373</v>
      </c>
      <c r="AI14" s="5">
        <f t="shared" si="12"/>
        <v>2272815.2177190995</v>
      </c>
    </row>
    <row r="15" spans="1:35" x14ac:dyDescent="0.25">
      <c r="A15" t="s">
        <v>40</v>
      </c>
      <c r="B15">
        <f>INDEX('Cumulative Sales'!$B$5:$B$21,MATCH(A15,'Cumulative Sales'!$A$5:$A$21,0),1)</f>
        <v>382573</v>
      </c>
      <c r="C15">
        <f t="shared" si="0"/>
        <v>352673</v>
      </c>
      <c r="D15" s="5">
        <f t="shared" ref="D15:AI15" si="13">C15+SUMIFS(C$50:C$66,$A$50:$A$66,$A15)</f>
        <v>487233.18207889184</v>
      </c>
      <c r="E15" s="5">
        <f t="shared" si="13"/>
        <v>665367.16630593583</v>
      </c>
      <c r="F15" s="5">
        <f t="shared" si="13"/>
        <v>899526.18435149617</v>
      </c>
      <c r="G15" s="5">
        <f t="shared" si="13"/>
        <v>1204826.1038634274</v>
      </c>
      <c r="H15" s="5">
        <f t="shared" si="13"/>
        <v>1591711.4164817922</v>
      </c>
      <c r="I15" s="5">
        <f t="shared" si="13"/>
        <v>2087730.3345598183</v>
      </c>
      <c r="J15" s="5">
        <f t="shared" si="13"/>
        <v>2714806.4273488089</v>
      </c>
      <c r="K15" s="5">
        <f t="shared" si="13"/>
        <v>3523288.1464116303</v>
      </c>
      <c r="L15" s="5">
        <f t="shared" si="13"/>
        <v>4546951.6808073157</v>
      </c>
      <c r="M15" s="5">
        <f t="shared" si="13"/>
        <v>5837594.5320238806</v>
      </c>
      <c r="N15" s="5">
        <f t="shared" si="13"/>
        <v>7433971.7029471714</v>
      </c>
      <c r="O15" s="5">
        <f t="shared" si="13"/>
        <v>9362432.6082913987</v>
      </c>
      <c r="P15" s="5">
        <f t="shared" si="13"/>
        <v>11642613.920630198</v>
      </c>
      <c r="Q15" s="5">
        <f t="shared" si="13"/>
        <v>14293914.651561063</v>
      </c>
      <c r="R15" s="5">
        <f t="shared" si="13"/>
        <v>17334227.577223454</v>
      </c>
      <c r="S15" s="5">
        <f t="shared" si="13"/>
        <v>20739623.437611599</v>
      </c>
      <c r="T15" s="5">
        <f t="shared" si="13"/>
        <v>24483719.765822552</v>
      </c>
      <c r="U15" s="5">
        <f t="shared" si="13"/>
        <v>28536838.844200347</v>
      </c>
      <c r="V15" s="5">
        <f t="shared" si="13"/>
        <v>32870174.903306097</v>
      </c>
      <c r="W15" s="5">
        <f t="shared" si="13"/>
        <v>37449644.840899661</v>
      </c>
      <c r="X15" s="5">
        <f t="shared" si="13"/>
        <v>42232627.072651193</v>
      </c>
      <c r="Y15" s="5">
        <f t="shared" si="13"/>
        <v>47202448.605576903</v>
      </c>
      <c r="Z15" s="5">
        <f t="shared" si="13"/>
        <v>52333349.717980631</v>
      </c>
      <c r="AA15" s="5">
        <f t="shared" si="13"/>
        <v>57601590.544144437</v>
      </c>
      <c r="AB15" s="5">
        <f t="shared" si="13"/>
        <v>62994506.324765973</v>
      </c>
      <c r="AC15" s="5">
        <f t="shared" si="13"/>
        <v>68492444.123496205</v>
      </c>
      <c r="AD15" s="5">
        <f t="shared" si="13"/>
        <v>74080887.209187821</v>
      </c>
      <c r="AE15" s="5">
        <f t="shared" si="13"/>
        <v>79757595.377937704</v>
      </c>
      <c r="AF15" s="5">
        <f t="shared" si="13"/>
        <v>85517484.888335764</v>
      </c>
      <c r="AG15" s="5">
        <f t="shared" si="13"/>
        <v>91348468.082787722</v>
      </c>
      <c r="AH15" s="5">
        <f t="shared" si="13"/>
        <v>97246206.205724791</v>
      </c>
      <c r="AI15" s="5">
        <f t="shared" si="13"/>
        <v>103198947.36781919</v>
      </c>
    </row>
    <row r="16" spans="1:35" x14ac:dyDescent="0.25">
      <c r="A16" t="s">
        <v>41</v>
      </c>
      <c r="B16">
        <f>INDEX('Cumulative Sales'!$B$5:$B$21,MATCH(A16,'Cumulative Sales'!$A$5:$A$21,0),1)</f>
        <v>99918</v>
      </c>
      <c r="C16">
        <f t="shared" si="0"/>
        <v>95770</v>
      </c>
      <c r="D16" s="5">
        <f t="shared" ref="D16:AI16" si="14">C16+SUMIFS(C$50:C$66,$A$50:$A$66,$A16)</f>
        <v>113027.47345922839</v>
      </c>
      <c r="E16" s="5">
        <f t="shared" si="14"/>
        <v>135873.32917591039</v>
      </c>
      <c r="F16" s="5">
        <f t="shared" si="14"/>
        <v>165904.4496509929</v>
      </c>
      <c r="G16" s="5">
        <f t="shared" si="14"/>
        <v>205059.45952599967</v>
      </c>
      <c r="H16" s="5">
        <f t="shared" si="14"/>
        <v>254677.87495265406</v>
      </c>
      <c r="I16" s="5">
        <f t="shared" si="14"/>
        <v>318292.78080190462</v>
      </c>
      <c r="J16" s="5">
        <f t="shared" si="14"/>
        <v>398715.89602835343</v>
      </c>
      <c r="K16" s="5">
        <f t="shared" si="14"/>
        <v>502404.45822736865</v>
      </c>
      <c r="L16" s="5">
        <f t="shared" si="14"/>
        <v>633690.29630431253</v>
      </c>
      <c r="M16" s="5">
        <f t="shared" si="14"/>
        <v>799216.48990855471</v>
      </c>
      <c r="N16" s="5">
        <f t="shared" si="14"/>
        <v>1003953.4056328121</v>
      </c>
      <c r="O16" s="5">
        <f t="shared" si="14"/>
        <v>1251280.3813916997</v>
      </c>
      <c r="P16" s="5">
        <f t="shared" si="14"/>
        <v>1543715.8394296847</v>
      </c>
      <c r="Q16" s="5">
        <f t="shared" si="14"/>
        <v>1883747.7217412479</v>
      </c>
      <c r="R16" s="5">
        <f t="shared" si="14"/>
        <v>2273670.7941669826</v>
      </c>
      <c r="S16" s="5">
        <f t="shared" si="14"/>
        <v>2710416.1059737029</v>
      </c>
      <c r="T16" s="5">
        <f t="shared" si="14"/>
        <v>3190600.0802716305</v>
      </c>
      <c r="U16" s="5">
        <f t="shared" si="14"/>
        <v>3710416.5210756995</v>
      </c>
      <c r="V16" s="5">
        <f t="shared" si="14"/>
        <v>4266171.0606027814</v>
      </c>
      <c r="W16" s="5">
        <f t="shared" si="14"/>
        <v>4853492.5080352798</v>
      </c>
      <c r="X16" s="5">
        <f t="shared" si="14"/>
        <v>5466914.6039716471</v>
      </c>
      <c r="Y16" s="5">
        <f t="shared" si="14"/>
        <v>6104299.0209404258</v>
      </c>
      <c r="Z16" s="5">
        <f t="shared" si="14"/>
        <v>6762342.049726747</v>
      </c>
      <c r="AA16" s="5">
        <f t="shared" si="14"/>
        <v>7437999.029597966</v>
      </c>
      <c r="AB16" s="5">
        <f t="shared" si="14"/>
        <v>8129645.6929278728</v>
      </c>
      <c r="AC16" s="5">
        <f t="shared" si="14"/>
        <v>8834761.5316270776</v>
      </c>
      <c r="AD16" s="5">
        <f t="shared" si="14"/>
        <v>9551484.7608895637</v>
      </c>
      <c r="AE16" s="5">
        <f t="shared" si="14"/>
        <v>10279528.072398681</v>
      </c>
      <c r="AF16" s="5">
        <f t="shared" si="14"/>
        <v>11018239.471403064</v>
      </c>
      <c r="AG16" s="5">
        <f t="shared" si="14"/>
        <v>11766068.704128567</v>
      </c>
      <c r="AH16" s="5">
        <f t="shared" si="14"/>
        <v>12522459.320978304</v>
      </c>
      <c r="AI16" s="5">
        <f t="shared" si="14"/>
        <v>13285904.130782969</v>
      </c>
    </row>
    <row r="17" spans="1:35" x14ac:dyDescent="0.25">
      <c r="A17" t="s">
        <v>42</v>
      </c>
      <c r="B17">
        <f>INDEX('Cumulative Sales'!$B$5:$B$21,MATCH(A17,'Cumulative Sales'!$A$5:$A$21,0),1)</f>
        <v>14277</v>
      </c>
      <c r="C17">
        <f t="shared" si="0"/>
        <v>13414</v>
      </c>
      <c r="D17" s="5">
        <f t="shared" ref="D17:AI17" si="15">C17+SUMIFS(C$50:C$66,$A$50:$A$66,$A17)</f>
        <v>16945.987933553377</v>
      </c>
      <c r="E17" s="5">
        <f t="shared" si="15"/>
        <v>21621.717953573938</v>
      </c>
      <c r="F17" s="5">
        <f t="shared" si="15"/>
        <v>27768.014826037546</v>
      </c>
      <c r="G17" s="5">
        <f t="shared" si="15"/>
        <v>35781.645717223088</v>
      </c>
      <c r="H17" s="5">
        <f t="shared" si="15"/>
        <v>45936.761701206633</v>
      </c>
      <c r="I17" s="5">
        <f t="shared" si="15"/>
        <v>58956.458957848583</v>
      </c>
      <c r="J17" s="5">
        <f t="shared" si="15"/>
        <v>75416.195849791649</v>
      </c>
      <c r="K17" s="5">
        <f t="shared" si="15"/>
        <v>96637.538093176743</v>
      </c>
      <c r="L17" s="5">
        <f t="shared" si="15"/>
        <v>123507.05621990148</v>
      </c>
      <c r="M17" s="5">
        <f t="shared" si="15"/>
        <v>157384.35117147336</v>
      </c>
      <c r="N17" s="5">
        <f t="shared" si="15"/>
        <v>199286.67931930083</v>
      </c>
      <c r="O17" s="5">
        <f t="shared" si="15"/>
        <v>249905.6703371029</v>
      </c>
      <c r="P17" s="5">
        <f t="shared" si="15"/>
        <v>309756.75523510622</v>
      </c>
      <c r="Q17" s="5">
        <f t="shared" si="15"/>
        <v>379349.12680590863</v>
      </c>
      <c r="R17" s="5">
        <f t="shared" si="15"/>
        <v>459152.44158865843</v>
      </c>
      <c r="S17" s="5">
        <f t="shared" si="15"/>
        <v>548538.59507061285</v>
      </c>
      <c r="T17" s="5">
        <f t="shared" si="15"/>
        <v>646815.0900113628</v>
      </c>
      <c r="U17" s="5">
        <f t="shared" si="15"/>
        <v>753202.93414858473</v>
      </c>
      <c r="V17" s="5">
        <f t="shared" si="15"/>
        <v>866946.0224554945</v>
      </c>
      <c r="W17" s="5">
        <f t="shared" si="15"/>
        <v>987149.72842378623</v>
      </c>
      <c r="X17" s="5">
        <f t="shared" si="15"/>
        <v>1112695.3041502079</v>
      </c>
      <c r="Y17" s="5">
        <f t="shared" si="15"/>
        <v>1243145.1104377464</v>
      </c>
      <c r="Z17" s="5">
        <f t="shared" si="15"/>
        <v>1377822.9961041063</v>
      </c>
      <c r="AA17" s="5">
        <f t="shared" si="15"/>
        <v>1516105.8279313883</v>
      </c>
      <c r="AB17" s="5">
        <f t="shared" si="15"/>
        <v>1657661.1763973804</v>
      </c>
      <c r="AC17" s="5">
        <f t="shared" si="15"/>
        <v>1801973.1835939607</v>
      </c>
      <c r="AD17" s="5">
        <f t="shared" si="15"/>
        <v>1948660.8087224711</v>
      </c>
      <c r="AE17" s="5">
        <f t="shared" si="15"/>
        <v>2097665.2500405814</v>
      </c>
      <c r="AF17" s="5">
        <f t="shared" si="15"/>
        <v>2248853.0675288127</v>
      </c>
      <c r="AG17" s="5">
        <f t="shared" si="15"/>
        <v>2401906.9796547797</v>
      </c>
      <c r="AH17" s="5">
        <f t="shared" si="15"/>
        <v>2556713.1010767808</v>
      </c>
      <c r="AI17" s="5">
        <f t="shared" si="15"/>
        <v>2712962.9636383303</v>
      </c>
    </row>
    <row r="18" spans="1:35" x14ac:dyDescent="0.25">
      <c r="A18" t="s">
        <v>43</v>
      </c>
      <c r="B18">
        <f>INDEX('Cumulative Sales'!$B$5:$B$21,MATCH(A18,'Cumulative Sales'!$A$5:$A$21,0),1)</f>
        <v>9841</v>
      </c>
      <c r="C18">
        <f t="shared" si="0"/>
        <v>9036</v>
      </c>
      <c r="D18" s="5">
        <f t="shared" ref="D18:AI18" si="16">C18+SUMIFS(C$50:C$66,$A$50:$A$66,$A18)</f>
        <v>12019.801201233699</v>
      </c>
      <c r="E18" s="5">
        <f t="shared" si="16"/>
        <v>15969.82852659488</v>
      </c>
      <c r="F18" s="5">
        <f t="shared" si="16"/>
        <v>21162.181483685948</v>
      </c>
      <c r="G18" s="5">
        <f t="shared" si="16"/>
        <v>27932.046480168821</v>
      </c>
      <c r="H18" s="5">
        <f t="shared" si="16"/>
        <v>36511.024619879878</v>
      </c>
      <c r="I18" s="5">
        <f t="shared" si="16"/>
        <v>47509.983009577409</v>
      </c>
      <c r="J18" s="5">
        <f t="shared" si="16"/>
        <v>61415.065256209084</v>
      </c>
      <c r="K18" s="5">
        <f t="shared" si="16"/>
        <v>79342.721768302581</v>
      </c>
      <c r="L18" s="5">
        <f t="shared" si="16"/>
        <v>102041.92175748065</v>
      </c>
      <c r="M18" s="5">
        <f t="shared" si="16"/>
        <v>130661.24755153942</v>
      </c>
      <c r="N18" s="5">
        <f t="shared" si="16"/>
        <v>166060.07093771984</v>
      </c>
      <c r="O18" s="5">
        <f t="shared" si="16"/>
        <v>208822.67631621668</v>
      </c>
      <c r="P18" s="5">
        <f t="shared" si="16"/>
        <v>259384.49656403877</v>
      </c>
      <c r="Q18" s="5">
        <f t="shared" si="16"/>
        <v>318175.69455116068</v>
      </c>
      <c r="R18" s="5">
        <f t="shared" si="16"/>
        <v>385593.03316920082</v>
      </c>
      <c r="S18" s="5">
        <f t="shared" si="16"/>
        <v>461105.89367458475</v>
      </c>
      <c r="T18" s="5">
        <f t="shared" si="16"/>
        <v>544129.25875223207</v>
      </c>
      <c r="U18" s="5">
        <f t="shared" si="16"/>
        <v>634005.04063632921</v>
      </c>
      <c r="V18" s="5">
        <f t="shared" si="16"/>
        <v>730094.48655375792</v>
      </c>
      <c r="W18" s="5">
        <f t="shared" si="16"/>
        <v>831641.82165467239</v>
      </c>
      <c r="X18" s="5">
        <f t="shared" si="16"/>
        <v>937701.93474379089</v>
      </c>
      <c r="Y18" s="5">
        <f t="shared" si="16"/>
        <v>1047905.1109788431</v>
      </c>
      <c r="Z18" s="5">
        <f t="shared" si="16"/>
        <v>1161680.142091878</v>
      </c>
      <c r="AA18" s="5">
        <f t="shared" si="16"/>
        <v>1278500.6090579513</v>
      </c>
      <c r="AB18" s="5">
        <f t="shared" si="16"/>
        <v>1398085.6775066282</v>
      </c>
      <c r="AC18" s="5">
        <f t="shared" si="16"/>
        <v>1519999.5539202422</v>
      </c>
      <c r="AD18" s="5">
        <f t="shared" si="16"/>
        <v>1643920.3374276282</v>
      </c>
      <c r="AE18" s="5">
        <f t="shared" si="16"/>
        <v>1769798.3526865428</v>
      </c>
      <c r="AF18" s="5">
        <f t="shared" si="16"/>
        <v>1897520.8704074454</v>
      </c>
      <c r="AG18" s="5">
        <f t="shared" si="16"/>
        <v>2026819.8531464746</v>
      </c>
      <c r="AH18" s="5">
        <f t="shared" si="16"/>
        <v>2157599.0912829391</v>
      </c>
      <c r="AI18" s="5">
        <f t="shared" si="16"/>
        <v>2289597.9928575293</v>
      </c>
    </row>
    <row r="19" spans="1:35" x14ac:dyDescent="0.25">
      <c r="A19" t="s">
        <v>44</v>
      </c>
      <c r="B19">
        <f>SUM('Cumulative Sales'!B5:B21)-SUM(B3:B18)</f>
        <v>1001</v>
      </c>
      <c r="C19">
        <f>B19</f>
        <v>1001</v>
      </c>
      <c r="D19" s="5">
        <f t="shared" ref="D19:AI19" si="17">C19+SUMIFS(C$50:C$66,$A$50:$A$66,$A19)</f>
        <v>3924.6625723715988</v>
      </c>
      <c r="E19" s="5">
        <f t="shared" si="17"/>
        <v>7795.0769438882708</v>
      </c>
      <c r="F19" s="5">
        <f t="shared" si="17"/>
        <v>12882.777825875208</v>
      </c>
      <c r="G19" s="5">
        <f t="shared" si="17"/>
        <v>19516.195930956164</v>
      </c>
      <c r="H19" s="5">
        <f t="shared" si="17"/>
        <v>27922.26443374285</v>
      </c>
      <c r="I19" s="5">
        <f t="shared" si="17"/>
        <v>38699.538390779984</v>
      </c>
      <c r="J19" s="5">
        <f t="shared" si="17"/>
        <v>52324.363165774266</v>
      </c>
      <c r="K19" s="5">
        <f t="shared" si="17"/>
        <v>69890.687065996113</v>
      </c>
      <c r="L19" s="5">
        <f t="shared" si="17"/>
        <v>92132.38379957818</v>
      </c>
      <c r="M19" s="5">
        <f t="shared" si="17"/>
        <v>120174.88597298146</v>
      </c>
      <c r="N19" s="5">
        <f t="shared" si="17"/>
        <v>154860.24470176606</v>
      </c>
      <c r="O19" s="5">
        <f t="shared" si="17"/>
        <v>196760.96811139409</v>
      </c>
      <c r="P19" s="5">
        <f t="shared" si="17"/>
        <v>246303.71291236032</v>
      </c>
      <c r="Q19" s="5">
        <f t="shared" si="17"/>
        <v>303909.97202532378</v>
      </c>
      <c r="R19" s="5">
        <f t="shared" si="17"/>
        <v>369968.51157044258</v>
      </c>
      <c r="S19" s="5">
        <f t="shared" si="17"/>
        <v>443959.40744548489</v>
      </c>
      <c r="T19" s="5">
        <f t="shared" si="17"/>
        <v>525309.43338203162</v>
      </c>
      <c r="U19" s="5">
        <f t="shared" si="17"/>
        <v>613373.76539869711</v>
      </c>
      <c r="V19" s="5">
        <f t="shared" si="17"/>
        <v>707526.52480926283</v>
      </c>
      <c r="W19" s="5">
        <f t="shared" si="17"/>
        <v>807027.16943527304</v>
      </c>
      <c r="X19" s="5">
        <f t="shared" si="17"/>
        <v>910949.63683422387</v>
      </c>
      <c r="Y19" s="5">
        <f t="shared" si="17"/>
        <v>1018931.6637808169</v>
      </c>
      <c r="Z19" s="5">
        <f t="shared" si="17"/>
        <v>1130413.5547318859</v>
      </c>
      <c r="AA19" s="5">
        <f t="shared" si="17"/>
        <v>1244879.5006583305</v>
      </c>
      <c r="AB19" s="5">
        <f t="shared" si="17"/>
        <v>1362054.3274173429</v>
      </c>
      <c r="AC19" s="5">
        <f t="shared" si="17"/>
        <v>1481511.0249264957</v>
      </c>
      <c r="AD19" s="5">
        <f t="shared" si="17"/>
        <v>1602934.1802391587</v>
      </c>
      <c r="AE19" s="5">
        <f t="shared" si="17"/>
        <v>1726275.1192215392</v>
      </c>
      <c r="AF19" s="5">
        <f t="shared" si="17"/>
        <v>1851423.3846472921</v>
      </c>
      <c r="AG19" s="5">
        <f t="shared" si="17"/>
        <v>1978116.3413776262</v>
      </c>
      <c r="AH19" s="5">
        <f t="shared" si="17"/>
        <v>2106259.7189004878</v>
      </c>
      <c r="AI19" s="5">
        <f t="shared" si="17"/>
        <v>2235598.1774976058</v>
      </c>
    </row>
    <row r="22" spans="1:35" x14ac:dyDescent="0.25">
      <c r="A22" t="s">
        <v>45</v>
      </c>
      <c r="B22" t="s">
        <v>46</v>
      </c>
      <c r="G22" t="s">
        <v>45</v>
      </c>
      <c r="H22" t="s">
        <v>47</v>
      </c>
      <c r="I22" t="s">
        <v>48</v>
      </c>
      <c r="J22" t="s">
        <v>49</v>
      </c>
      <c r="K22" t="s">
        <v>50</v>
      </c>
    </row>
    <row r="23" spans="1:35" x14ac:dyDescent="0.25">
      <c r="A23" s="2" t="s">
        <v>29</v>
      </c>
      <c r="B23" s="6">
        <v>1.3942246992406621E-2</v>
      </c>
      <c r="G23" s="2" t="s">
        <v>29</v>
      </c>
      <c r="H23">
        <v>175</v>
      </c>
      <c r="I23">
        <v>210</v>
      </c>
      <c r="J23">
        <v>45</v>
      </c>
      <c r="K23">
        <f t="shared" ref="K23:K40" si="18">SUM(H23:J23)</f>
        <v>430</v>
      </c>
    </row>
    <row r="24" spans="1:35" x14ac:dyDescent="0.25">
      <c r="A24" s="2" t="s">
        <v>30</v>
      </c>
      <c r="B24" s="6">
        <v>5.0817957181249207E-2</v>
      </c>
      <c r="G24" s="2" t="s">
        <v>30</v>
      </c>
      <c r="H24">
        <v>997</v>
      </c>
      <c r="I24">
        <v>1111</v>
      </c>
      <c r="J24">
        <v>1147</v>
      </c>
      <c r="K24">
        <f t="shared" si="18"/>
        <v>3255</v>
      </c>
    </row>
    <row r="25" spans="1:35" x14ac:dyDescent="0.25">
      <c r="A25" s="2" t="s">
        <v>31</v>
      </c>
      <c r="B25" s="6">
        <v>2.4529697166459251E-3</v>
      </c>
      <c r="G25" s="2" t="s">
        <v>31</v>
      </c>
      <c r="H25">
        <v>72</v>
      </c>
      <c r="I25">
        <v>87</v>
      </c>
      <c r="J25">
        <v>33</v>
      </c>
      <c r="K25">
        <f t="shared" si="18"/>
        <v>192</v>
      </c>
    </row>
    <row r="26" spans="1:35" x14ac:dyDescent="0.25">
      <c r="A26" s="2" t="s">
        <v>32</v>
      </c>
      <c r="B26" s="6">
        <v>2.6432552351063249E-2</v>
      </c>
      <c r="G26" s="2" t="s">
        <v>32</v>
      </c>
      <c r="H26">
        <v>557</v>
      </c>
      <c r="I26">
        <v>573</v>
      </c>
      <c r="J26">
        <v>611</v>
      </c>
      <c r="K26">
        <f t="shared" si="18"/>
        <v>1741</v>
      </c>
    </row>
    <row r="27" spans="1:35" x14ac:dyDescent="0.25">
      <c r="A27" s="2" t="s">
        <v>33</v>
      </c>
      <c r="B27" s="6">
        <v>0.1092473351009145</v>
      </c>
      <c r="G27" s="2" t="s">
        <v>33</v>
      </c>
      <c r="H27">
        <v>2044</v>
      </c>
      <c r="I27">
        <v>2430</v>
      </c>
      <c r="J27">
        <v>3782</v>
      </c>
      <c r="K27">
        <f t="shared" si="18"/>
        <v>8256</v>
      </c>
    </row>
    <row r="28" spans="1:35" x14ac:dyDescent="0.25">
      <c r="A28" s="2" t="s">
        <v>28</v>
      </c>
      <c r="B28" s="6">
        <v>5.3397182692134261E-2</v>
      </c>
      <c r="G28" s="2" t="s">
        <v>28</v>
      </c>
      <c r="H28">
        <v>1270</v>
      </c>
      <c r="I28">
        <v>1281</v>
      </c>
      <c r="J28">
        <v>1403</v>
      </c>
      <c r="K28">
        <f t="shared" si="18"/>
        <v>3954</v>
      </c>
    </row>
    <row r="29" spans="1:35" x14ac:dyDescent="0.25">
      <c r="A29" s="2" t="s">
        <v>34</v>
      </c>
      <c r="B29" s="6">
        <v>8.9280883069097986E-3</v>
      </c>
      <c r="G29" s="2" t="s">
        <v>34</v>
      </c>
      <c r="H29">
        <v>111</v>
      </c>
      <c r="I29">
        <v>173</v>
      </c>
      <c r="J29">
        <v>256</v>
      </c>
      <c r="K29">
        <f t="shared" si="18"/>
        <v>540</v>
      </c>
    </row>
    <row r="30" spans="1:35" x14ac:dyDescent="0.25">
      <c r="A30" s="2" t="s">
        <v>51</v>
      </c>
      <c r="B30" s="6">
        <v>9.6766048013274888E-3</v>
      </c>
      <c r="G30" s="2" t="s">
        <v>51</v>
      </c>
      <c r="H30">
        <v>210</v>
      </c>
      <c r="I30">
        <v>186</v>
      </c>
      <c r="J30">
        <v>212</v>
      </c>
      <c r="K30">
        <f t="shared" si="18"/>
        <v>608</v>
      </c>
    </row>
    <row r="31" spans="1:35" x14ac:dyDescent="0.25">
      <c r="A31" s="2" t="s">
        <v>35</v>
      </c>
      <c r="B31" s="6">
        <v>1.6277979185830491E-2</v>
      </c>
      <c r="G31" s="2" t="s">
        <v>35</v>
      </c>
      <c r="H31">
        <v>309</v>
      </c>
      <c r="I31">
        <v>517</v>
      </c>
      <c r="J31">
        <v>240</v>
      </c>
      <c r="K31">
        <f t="shared" si="18"/>
        <v>1066</v>
      </c>
    </row>
    <row r="32" spans="1:35" x14ac:dyDescent="0.25">
      <c r="A32" s="2" t="s">
        <v>36</v>
      </c>
      <c r="B32" s="6">
        <v>2.5224104034774451E-2</v>
      </c>
      <c r="G32" s="2" t="s">
        <v>36</v>
      </c>
      <c r="H32">
        <v>398</v>
      </c>
      <c r="I32">
        <v>382</v>
      </c>
      <c r="J32">
        <v>532</v>
      </c>
      <c r="K32">
        <f t="shared" si="18"/>
        <v>1312</v>
      </c>
    </row>
    <row r="33" spans="1:34" x14ac:dyDescent="0.25">
      <c r="A33" s="2" t="s">
        <v>37</v>
      </c>
      <c r="B33" s="6">
        <v>9.2527460635247003E-3</v>
      </c>
      <c r="G33" s="2" t="s">
        <v>37</v>
      </c>
      <c r="H33">
        <v>133</v>
      </c>
      <c r="I33">
        <v>157</v>
      </c>
      <c r="J33">
        <v>341</v>
      </c>
      <c r="K33">
        <f t="shared" si="18"/>
        <v>631</v>
      </c>
    </row>
    <row r="34" spans="1:34" x14ac:dyDescent="0.25">
      <c r="A34" s="2" t="s">
        <v>38</v>
      </c>
      <c r="B34" s="6">
        <v>4.3756650974875098E-2</v>
      </c>
      <c r="G34" s="2" t="s">
        <v>38</v>
      </c>
      <c r="H34">
        <v>717</v>
      </c>
      <c r="I34">
        <v>654</v>
      </c>
      <c r="J34">
        <v>1314</v>
      </c>
      <c r="K34">
        <f t="shared" si="18"/>
        <v>2685</v>
      </c>
    </row>
    <row r="35" spans="1:34" x14ac:dyDescent="0.25">
      <c r="A35" s="2" t="s">
        <v>39</v>
      </c>
      <c r="B35" s="6">
        <v>1.1543386901863181E-2</v>
      </c>
      <c r="G35" s="2" t="s">
        <v>39</v>
      </c>
      <c r="H35">
        <v>215</v>
      </c>
      <c r="I35">
        <v>255</v>
      </c>
      <c r="J35">
        <v>310</v>
      </c>
      <c r="K35">
        <f t="shared" si="18"/>
        <v>780</v>
      </c>
    </row>
    <row r="36" spans="1:34" x14ac:dyDescent="0.25">
      <c r="A36" s="2" t="s">
        <v>52</v>
      </c>
      <c r="B36" s="6">
        <v>1.722489764262396E-3</v>
      </c>
      <c r="G36" s="2" t="s">
        <v>52</v>
      </c>
      <c r="I36">
        <v>27</v>
      </c>
      <c r="J36">
        <v>52</v>
      </c>
      <c r="K36">
        <f t="shared" si="18"/>
        <v>79</v>
      </c>
    </row>
    <row r="37" spans="1:34" x14ac:dyDescent="0.25">
      <c r="A37" s="2" t="s">
        <v>40</v>
      </c>
      <c r="B37" s="6">
        <v>0.5246379164186642</v>
      </c>
      <c r="G37" s="2" t="s">
        <v>40</v>
      </c>
      <c r="H37">
        <v>8000</v>
      </c>
      <c r="I37">
        <v>7275</v>
      </c>
      <c r="J37">
        <v>14625</v>
      </c>
      <c r="K37">
        <f t="shared" si="18"/>
        <v>29900</v>
      </c>
    </row>
    <row r="38" spans="1:34" x14ac:dyDescent="0.25">
      <c r="A38" s="2" t="s">
        <v>41</v>
      </c>
      <c r="B38" s="6">
        <v>6.7285320058438403E-2</v>
      </c>
      <c r="G38" s="2" t="s">
        <v>41</v>
      </c>
      <c r="H38">
        <v>1123</v>
      </c>
      <c r="I38">
        <v>1205</v>
      </c>
      <c r="J38">
        <v>1820</v>
      </c>
      <c r="K38">
        <f t="shared" si="18"/>
        <v>4148</v>
      </c>
    </row>
    <row r="39" spans="1:34" x14ac:dyDescent="0.25">
      <c r="A39" s="2" t="s">
        <v>43</v>
      </c>
      <c r="B39" s="6">
        <v>1.1633569612033981E-2</v>
      </c>
      <c r="G39" s="2" t="s">
        <v>43</v>
      </c>
      <c r="H39">
        <v>220</v>
      </c>
      <c r="I39">
        <v>250</v>
      </c>
      <c r="J39">
        <v>335</v>
      </c>
      <c r="K39">
        <f t="shared" si="18"/>
        <v>805</v>
      </c>
    </row>
    <row r="40" spans="1:34" x14ac:dyDescent="0.25">
      <c r="A40" s="2" t="s">
        <v>42</v>
      </c>
      <c r="B40" s="6">
        <v>1.3770899843082079E-2</v>
      </c>
      <c r="G40" s="2" t="s">
        <v>42</v>
      </c>
      <c r="H40">
        <v>164</v>
      </c>
      <c r="I40">
        <v>118</v>
      </c>
      <c r="J40">
        <v>581</v>
      </c>
      <c r="K40">
        <f t="shared" si="18"/>
        <v>863</v>
      </c>
    </row>
    <row r="41" spans="1:34" x14ac:dyDescent="0.25">
      <c r="A41" s="2" t="s">
        <v>53</v>
      </c>
      <c r="B41" s="6">
        <v>1</v>
      </c>
    </row>
    <row r="43" spans="1:34" x14ac:dyDescent="0.25"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x14ac:dyDescent="0.25">
      <c r="A44" s="2" t="s">
        <v>54</v>
      </c>
    </row>
    <row r="45" spans="1:34" x14ac:dyDescent="0.25">
      <c r="A45" t="s">
        <v>22</v>
      </c>
      <c r="B45">
        <v>2018</v>
      </c>
      <c r="C45">
        <v>2019</v>
      </c>
      <c r="D45">
        <v>2020</v>
      </c>
      <c r="E45">
        <v>2021</v>
      </c>
      <c r="F45">
        <v>2022</v>
      </c>
      <c r="G45">
        <v>2023</v>
      </c>
      <c r="H45">
        <v>2024</v>
      </c>
      <c r="I45">
        <v>2025</v>
      </c>
      <c r="J45">
        <v>2026</v>
      </c>
      <c r="K45">
        <v>2027</v>
      </c>
      <c r="L45">
        <v>2028</v>
      </c>
      <c r="M45">
        <v>2029</v>
      </c>
      <c r="N45">
        <v>2030</v>
      </c>
      <c r="O45">
        <v>2031</v>
      </c>
      <c r="P45">
        <v>2032</v>
      </c>
      <c r="Q45">
        <v>2033</v>
      </c>
      <c r="R45">
        <v>2034</v>
      </c>
      <c r="S45">
        <v>2035</v>
      </c>
      <c r="T45">
        <v>2036</v>
      </c>
      <c r="U45">
        <v>2037</v>
      </c>
      <c r="V45">
        <v>2038</v>
      </c>
      <c r="W45">
        <v>2039</v>
      </c>
      <c r="X45">
        <v>2040</v>
      </c>
      <c r="Y45">
        <v>2041</v>
      </c>
      <c r="Z45">
        <v>2042</v>
      </c>
      <c r="AA45">
        <v>2043</v>
      </c>
      <c r="AB45">
        <v>2044</v>
      </c>
      <c r="AC45">
        <v>2045</v>
      </c>
      <c r="AD45">
        <v>2046</v>
      </c>
      <c r="AE45">
        <v>2047</v>
      </c>
      <c r="AF45">
        <v>2048</v>
      </c>
      <c r="AG45">
        <v>2049</v>
      </c>
      <c r="AH45">
        <v>2050</v>
      </c>
    </row>
    <row r="46" spans="1:34" x14ac:dyDescent="0.25">
      <c r="A46" t="s">
        <v>55</v>
      </c>
      <c r="B46">
        <v>46797</v>
      </c>
      <c r="C46">
        <v>54324</v>
      </c>
      <c r="D46">
        <v>62667</v>
      </c>
      <c r="E46">
        <v>74820</v>
      </c>
      <c r="F46">
        <v>90528</v>
      </c>
      <c r="G46">
        <v>111072</v>
      </c>
      <c r="H46">
        <v>137415</v>
      </c>
      <c r="I46" s="7">
        <v>169485</v>
      </c>
      <c r="J46" s="7">
        <v>211638</v>
      </c>
      <c r="K46" s="7">
        <v>263571</v>
      </c>
      <c r="L46" s="7">
        <v>325674</v>
      </c>
      <c r="M46" s="7">
        <v>397137</v>
      </c>
      <c r="N46" s="7">
        <v>476514</v>
      </c>
      <c r="O46" s="7">
        <v>562140</v>
      </c>
      <c r="P46" s="7">
        <v>649512</v>
      </c>
      <c r="Q46" s="7">
        <v>734349</v>
      </c>
      <c r="R46" s="7">
        <v>813495</v>
      </c>
      <c r="S46" s="7">
        <v>884814</v>
      </c>
      <c r="T46" s="7">
        <v>949065</v>
      </c>
      <c r="U46" s="7">
        <v>1001800</v>
      </c>
      <c r="V46" s="7">
        <v>1048420</v>
      </c>
      <c r="W46" s="7">
        <v>1086810</v>
      </c>
      <c r="X46" s="7">
        <v>1118370</v>
      </c>
      <c r="Y46" s="7">
        <v>1143410</v>
      </c>
      <c r="Z46" s="7">
        <v>1161950</v>
      </c>
      <c r="AA46" s="7">
        <v>1177500</v>
      </c>
      <c r="AB46" s="7">
        <v>1189300</v>
      </c>
      <c r="AC46" s="7">
        <v>1197960</v>
      </c>
      <c r="AD46" s="7">
        <v>1207640</v>
      </c>
      <c r="AE46" s="7">
        <v>1214710</v>
      </c>
      <c r="AF46" s="7">
        <v>1219410</v>
      </c>
      <c r="AG46" s="7">
        <v>1223140</v>
      </c>
      <c r="AH46" s="7">
        <v>1226380</v>
      </c>
    </row>
    <row r="47" spans="1:34" x14ac:dyDescent="0.25">
      <c r="A47" t="s">
        <v>56</v>
      </c>
      <c r="B47">
        <v>144063</v>
      </c>
      <c r="C47">
        <v>202158</v>
      </c>
      <c r="D47">
        <v>276870</v>
      </c>
      <c r="E47">
        <v>371505</v>
      </c>
      <c r="F47">
        <v>491397</v>
      </c>
      <c r="G47">
        <v>626361</v>
      </c>
      <c r="H47">
        <v>808035</v>
      </c>
      <c r="I47" s="7">
        <v>1025770</v>
      </c>
      <c r="J47" s="7">
        <v>1329390</v>
      </c>
      <c r="K47" s="7">
        <v>1687610</v>
      </c>
      <c r="L47" s="7">
        <v>2134390</v>
      </c>
      <c r="M47" s="7">
        <v>2645680</v>
      </c>
      <c r="N47" s="7">
        <v>3199280</v>
      </c>
      <c r="O47" s="7">
        <v>3784060</v>
      </c>
      <c r="P47" s="7">
        <v>4404070</v>
      </c>
      <c r="Q47" s="7">
        <v>5060720</v>
      </c>
      <c r="R47" s="7">
        <v>5677450</v>
      </c>
      <c r="S47" s="7">
        <v>6251720</v>
      </c>
      <c r="T47" s="7">
        <v>6776490</v>
      </c>
      <c r="U47" s="7">
        <v>7257870</v>
      </c>
      <c r="V47" s="7">
        <v>7680400</v>
      </c>
      <c r="W47" s="7">
        <v>8029920</v>
      </c>
      <c r="X47" s="7">
        <v>8354490</v>
      </c>
      <c r="Y47" s="7">
        <v>8636480</v>
      </c>
      <c r="Z47" s="7">
        <v>8879720</v>
      </c>
      <c r="AA47" s="7">
        <v>9101810</v>
      </c>
      <c r="AB47" s="7">
        <v>9290190</v>
      </c>
      <c r="AC47" s="7">
        <v>9454040</v>
      </c>
      <c r="AD47" s="7">
        <v>9612600</v>
      </c>
      <c r="AE47" s="7">
        <v>9764080</v>
      </c>
      <c r="AF47" s="7">
        <v>9894890</v>
      </c>
      <c r="AG47" s="7">
        <v>10018400</v>
      </c>
      <c r="AH47" s="7">
        <v>10120000</v>
      </c>
    </row>
    <row r="49" spans="1:34" x14ac:dyDescent="0.25">
      <c r="A49" t="s">
        <v>57</v>
      </c>
    </row>
    <row r="50" spans="1:34" x14ac:dyDescent="0.25">
      <c r="A50" t="s">
        <v>28</v>
      </c>
      <c r="B50" s="5">
        <f t="shared" ref="B50:K59" si="19">SUM(B$46:B$47)*INDEX($B$23:$B$40,MATCH($A50,$A$23:$A$40,0),1)</f>
        <v>10191.386288620744</v>
      </c>
      <c r="C50" s="5">
        <f t="shared" si="19"/>
        <v>13695.416211243979</v>
      </c>
      <c r="D50" s="5">
        <f t="shared" si="19"/>
        <v>18130.319219739191</v>
      </c>
      <c r="E50" s="5">
        <f t="shared" si="19"/>
        <v>23832.497565066824</v>
      </c>
      <c r="F50" s="5">
        <f t="shared" si="19"/>
        <v>31073.155538120231</v>
      </c>
      <c r="G50" s="5">
        <f t="shared" si="19"/>
        <v>39376.844624208643</v>
      </c>
      <c r="H50" s="5">
        <f t="shared" si="19"/>
        <v>50484.36637627834</v>
      </c>
      <c r="I50" s="5">
        <f t="shared" si="19"/>
        <v>63823.249598686933</v>
      </c>
      <c r="J50" s="5">
        <f t="shared" si="19"/>
        <v>82286.55364969428</v>
      </c>
      <c r="K50" s="5">
        <f t="shared" si="19"/>
        <v>104187.56832242123</v>
      </c>
      <c r="L50" s="5">
        <f t="shared" ref="L50:U59" si="20">SUM(L$46:L$47)*INDEX($B$23:$B$40,MATCH($A50,$A$23:$A$40,0),1)</f>
        <v>131360.48684234257</v>
      </c>
      <c r="M50" s="5">
        <f t="shared" si="20"/>
        <v>162477.8552477319</v>
      </c>
      <c r="N50" s="5">
        <f t="shared" si="20"/>
        <v>196277.04375665096</v>
      </c>
      <c r="O50" s="5">
        <f t="shared" si="20"/>
        <v>232074.83541655392</v>
      </c>
      <c r="P50" s="5">
        <f t="shared" si="20"/>
        <v>269847.04130368127</v>
      </c>
      <c r="Q50" s="5">
        <f t="shared" si="20"/>
        <v>309440.35810652381</v>
      </c>
      <c r="R50" s="5">
        <f t="shared" si="20"/>
        <v>346598.17600959539</v>
      </c>
      <c r="S50" s="5">
        <f t="shared" si="20"/>
        <v>381070.80978662771</v>
      </c>
      <c r="T50" s="5">
        <f t="shared" si="20"/>
        <v>412522.87173313129</v>
      </c>
      <c r="U50" s="5">
        <f t="shared" si="20"/>
        <v>441043.10796674062</v>
      </c>
      <c r="V50" s="5">
        <f t="shared" ref="V50:AH59" si="21">SUM(V$46:V$47)*INDEX($B$23:$B$40,MATCH($A50,$A$23:$A$40,0),1)</f>
        <v>466094.3962267554</v>
      </c>
      <c r="W50" s="5">
        <f t="shared" si="21"/>
        <v>486807.6973648612</v>
      </c>
      <c r="X50" s="5">
        <f t="shared" si="21"/>
        <v>505824.03603701096</v>
      </c>
      <c r="Y50" s="5">
        <f t="shared" si="21"/>
        <v>522218.57303897693</v>
      </c>
      <c r="Z50" s="5">
        <f t="shared" si="21"/>
        <v>536196.88752412389</v>
      </c>
      <c r="AA50" s="5">
        <f t="shared" si="21"/>
        <v>548886.19401908258</v>
      </c>
      <c r="AB50" s="5">
        <f t="shared" si="21"/>
        <v>559575.24205039407</v>
      </c>
      <c r="AC50" s="5">
        <f t="shared" si="21"/>
        <v>568786.79003661417</v>
      </c>
      <c r="AD50" s="5">
        <f t="shared" si="21"/>
        <v>577770.33205273887</v>
      </c>
      <c r="AE50" s="5">
        <f t="shared" si="21"/>
        <v>586236.45536857669</v>
      </c>
      <c r="AF50" s="5">
        <f t="shared" si="21"/>
        <v>593472.3075951878</v>
      </c>
      <c r="AG50" s="5">
        <f t="shared" si="21"/>
        <v>600266.56512093497</v>
      </c>
      <c r="AH50" s="5">
        <f t="shared" si="21"/>
        <v>605864.72575437836</v>
      </c>
    </row>
    <row r="51" spans="1:34" x14ac:dyDescent="0.25">
      <c r="A51" t="s">
        <v>29</v>
      </c>
      <c r="B51" s="5">
        <f t="shared" si="19"/>
        <v>2661.0172609707274</v>
      </c>
      <c r="C51" s="5">
        <f t="shared" si="19"/>
        <v>3575.9353931064347</v>
      </c>
      <c r="D51" s="5">
        <f t="shared" si="19"/>
        <v>4733.9087170607663</v>
      </c>
      <c r="E51" s="5">
        <f t="shared" si="19"/>
        <v>6222.7733888858847</v>
      </c>
      <c r="F51" s="5">
        <f t="shared" si="19"/>
        <v>8113.3420810562229</v>
      </c>
      <c r="G51" s="5">
        <f t="shared" si="19"/>
        <v>10281.473026351392</v>
      </c>
      <c r="H51" s="5">
        <f t="shared" si="19"/>
        <v>13181.69741897084</v>
      </c>
      <c r="I51" s="5">
        <f t="shared" si="19"/>
        <v>16664.540428908975</v>
      </c>
      <c r="J51" s="5">
        <f t="shared" si="19"/>
        <v>21485.392998214389</v>
      </c>
      <c r="K51" s="5">
        <f t="shared" si="19"/>
        <v>27203.847428890942</v>
      </c>
      <c r="L51" s="5">
        <f t="shared" si="20"/>
        <v>34298.819905127799</v>
      </c>
      <c r="M51" s="5">
        <f t="shared" si="20"/>
        <v>42423.706166693737</v>
      </c>
      <c r="N51" s="5">
        <f t="shared" si="20"/>
        <v>51248.827841206301</v>
      </c>
      <c r="O51" s="5">
        <f t="shared" si="20"/>
        <v>60595.793878397657</v>
      </c>
      <c r="P51" s="5">
        <f t="shared" si="20"/>
        <v>70458.288440380231</v>
      </c>
      <c r="Q51" s="5">
        <f t="shared" si="20"/>
        <v>80796.283336038847</v>
      </c>
      <c r="R51" s="5">
        <f t="shared" si="20"/>
        <v>90498.35840412679</v>
      </c>
      <c r="S51" s="5">
        <f t="shared" si="20"/>
        <v>99499.319697707586</v>
      </c>
      <c r="T51" s="5">
        <f t="shared" si="20"/>
        <v>107711.59596342193</v>
      </c>
      <c r="U51" s="5">
        <f t="shared" si="20"/>
        <v>115158.3592157712</v>
      </c>
      <c r="V51" s="5">
        <f t="shared" si="21"/>
        <v>121699.36439225875</v>
      </c>
      <c r="W51" s="5">
        <f t="shared" si="21"/>
        <v>127107.70142308321</v>
      </c>
      <c r="X51" s="5">
        <f t="shared" si="21"/>
        <v>132072.95384448898</v>
      </c>
      <c r="Y51" s="5">
        <f t="shared" si="21"/>
        <v>136353.6419385676</v>
      </c>
      <c r="Z51" s="5">
        <f t="shared" si="21"/>
        <v>140003.44335623979</v>
      </c>
      <c r="AA51" s="5">
        <f t="shared" si="21"/>
        <v>143316.67893151529</v>
      </c>
      <c r="AB51" s="5">
        <f t="shared" si="21"/>
        <v>146107.63793445527</v>
      </c>
      <c r="AC51" s="5">
        <f t="shared" si="21"/>
        <v>148512.81496311532</v>
      </c>
      <c r="AD51" s="5">
        <f t="shared" si="21"/>
        <v>150858.4585971178</v>
      </c>
      <c r="AE51" s="5">
        <f t="shared" si="21"/>
        <v>153069.00185776388</v>
      </c>
      <c r="AF51" s="5">
        <f t="shared" si="21"/>
        <v>154958.31574770491</v>
      </c>
      <c r="AG51" s="5">
        <f t="shared" si="21"/>
        <v>156732.32725501872</v>
      </c>
      <c r="AH51" s="5">
        <f t="shared" si="21"/>
        <v>158194.03242970264</v>
      </c>
    </row>
    <row r="52" spans="1:34" x14ac:dyDescent="0.25">
      <c r="A52" t="s">
        <v>30</v>
      </c>
      <c r="B52" s="5">
        <f t="shared" si="19"/>
        <v>9699.1153076132232</v>
      </c>
      <c r="C52" s="5">
        <f t="shared" si="19"/>
        <v>13033.891293761159</v>
      </c>
      <c r="D52" s="5">
        <f t="shared" si="19"/>
        <v>17254.57672744981</v>
      </c>
      <c r="E52" s="5">
        <f t="shared" si="19"/>
        <v>22681.324738921052</v>
      </c>
      <c r="F52" s="5">
        <f t="shared" si="19"/>
        <v>29572.239732698446</v>
      </c>
      <c r="G52" s="5">
        <f t="shared" si="19"/>
        <v>37474.838618040143</v>
      </c>
      <c r="H52" s="5">
        <f t="shared" si="19"/>
        <v>48045.837617012061</v>
      </c>
      <c r="I52" s="5">
        <f t="shared" si="19"/>
        <v>60740.417410674017</v>
      </c>
      <c r="J52" s="5">
        <f t="shared" si="19"/>
        <v>78311.894919106096</v>
      </c>
      <c r="K52" s="5">
        <f t="shared" si="19"/>
        <v>99155.032510867008</v>
      </c>
      <c r="L52" s="5">
        <f t="shared" si="20"/>
        <v>125015.42701513265</v>
      </c>
      <c r="M52" s="5">
        <f t="shared" si="20"/>
        <v>154629.74401637717</v>
      </c>
      <c r="N52" s="5">
        <f t="shared" si="20"/>
        <v>186796.34209909276</v>
      </c>
      <c r="O52" s="5">
        <f t="shared" si="20"/>
        <v>220865.00550114529</v>
      </c>
      <c r="P52" s="5">
        <f t="shared" si="20"/>
        <v>256812.71368793174</v>
      </c>
      <c r="Q52" s="5">
        <f t="shared" si="20"/>
        <v>294493.56830438465</v>
      </c>
      <c r="R52" s="5">
        <f t="shared" si="20"/>
        <v>329856.56507584365</v>
      </c>
      <c r="S52" s="5">
        <f t="shared" si="20"/>
        <v>362664.07923452911</v>
      </c>
      <c r="T52" s="5">
        <f t="shared" si="20"/>
        <v>392596.92319138569</v>
      </c>
      <c r="U52" s="5">
        <f t="shared" si="20"/>
        <v>419739.55639124865</v>
      </c>
      <c r="V52" s="5">
        <f t="shared" si="21"/>
        <v>443580.80100283172</v>
      </c>
      <c r="W52" s="5">
        <f t="shared" si="21"/>
        <v>463293.59477301006</v>
      </c>
      <c r="X52" s="5">
        <f t="shared" si="21"/>
        <v>481391.39386396838</v>
      </c>
      <c r="Y52" s="5">
        <f t="shared" si="21"/>
        <v>496994.0312573273</v>
      </c>
      <c r="Z52" s="5">
        <f t="shared" si="21"/>
        <v>510297.15608823474</v>
      </c>
      <c r="AA52" s="5">
        <f t="shared" si="21"/>
        <v>522373.5354327868</v>
      </c>
      <c r="AB52" s="5">
        <f t="shared" si="21"/>
        <v>532546.27410132927</v>
      </c>
      <c r="AC52" s="5">
        <f t="shared" si="21"/>
        <v>541312.87989466661</v>
      </c>
      <c r="AD52" s="5">
        <f t="shared" si="21"/>
        <v>549862.49301083991</v>
      </c>
      <c r="AE52" s="5">
        <f t="shared" si="21"/>
        <v>557919.68012192694</v>
      </c>
      <c r="AF52" s="5">
        <f t="shared" si="21"/>
        <v>564806.02149955812</v>
      </c>
      <c r="AG52" s="5">
        <f t="shared" si="21"/>
        <v>571272.09837130026</v>
      </c>
      <c r="AH52" s="5">
        <f t="shared" si="21"/>
        <v>576599.85300218232</v>
      </c>
    </row>
    <row r="53" spans="1:34" x14ac:dyDescent="0.25">
      <c r="A53" t="s">
        <v>31</v>
      </c>
      <c r="B53" s="5">
        <f t="shared" si="19"/>
        <v>468.17380011904123</v>
      </c>
      <c r="C53" s="5">
        <f t="shared" si="19"/>
        <v>629.14257886478015</v>
      </c>
      <c r="D53" s="5">
        <f t="shared" si="19"/>
        <v>832.87397868080745</v>
      </c>
      <c r="E53" s="5">
        <f t="shared" si="19"/>
        <v>1094.8217087819926</v>
      </c>
      <c r="F53" s="5">
        <f t="shared" si="19"/>
        <v>1427.44440235918</v>
      </c>
      <c r="G53" s="5">
        <f t="shared" si="19"/>
        <v>1808.9008170553545</v>
      </c>
      <c r="H53" s="5">
        <f t="shared" si="19"/>
        <v>2319.1602186028899</v>
      </c>
      <c r="I53" s="5">
        <f t="shared" si="19"/>
        <v>2931.9243186696253</v>
      </c>
      <c r="J53" s="5">
        <f t="shared" si="19"/>
        <v>3780.0950165034365</v>
      </c>
      <c r="K53" s="5">
        <f t="shared" si="19"/>
        <v>4786.1879046949125</v>
      </c>
      <c r="L53" s="5">
        <f t="shared" si="20"/>
        <v>6034.4624930108412</v>
      </c>
      <c r="M53" s="5">
        <f t="shared" si="20"/>
        <v>7463.9379542954039</v>
      </c>
      <c r="N53" s="5">
        <f t="shared" si="20"/>
        <v>9016.6113666287911</v>
      </c>
      <c r="O53" s="5">
        <f t="shared" si="20"/>
        <v>10661.096982486519</v>
      </c>
      <c r="P53" s="5">
        <f t="shared" si="20"/>
        <v>12396.283606586947</v>
      </c>
      <c r="Q53" s="5">
        <f t="shared" si="20"/>
        <v>14215.128762873584</v>
      </c>
      <c r="R53" s="5">
        <f t="shared" si="20"/>
        <v>15922.091517414285</v>
      </c>
      <c r="S53" s="5">
        <f t="shared" si="20"/>
        <v>17505.701783814009</v>
      </c>
      <c r="T53" s="5">
        <f t="shared" si="20"/>
        <v>18950.55245928251</v>
      </c>
      <c r="U53" s="5">
        <f t="shared" si="20"/>
        <v>20260.720379488848</v>
      </c>
      <c r="V53" s="5">
        <f t="shared" si="21"/>
        <v>21411.531122053282</v>
      </c>
      <c r="W53" s="5">
        <f t="shared" si="21"/>
        <v>22363.062604837403</v>
      </c>
      <c r="X53" s="5">
        <f t="shared" si="21"/>
        <v>23236.638710026516</v>
      </c>
      <c r="Y53" s="5">
        <f t="shared" si="21"/>
        <v>23989.774002128317</v>
      </c>
      <c r="Z53" s="5">
        <f t="shared" si="21"/>
        <v>24631.912414551887</v>
      </c>
      <c r="AA53" s="5">
        <f t="shared" si="21"/>
        <v>25214.836138015624</v>
      </c>
      <c r="AB53" s="5">
        <f t="shared" si="21"/>
        <v>25705.871615893804</v>
      </c>
      <c r="AC53" s="5">
        <f t="shared" si="21"/>
        <v>26129.033421712393</v>
      </c>
      <c r="AD53" s="5">
        <f t="shared" si="21"/>
        <v>26541.721046840903</v>
      </c>
      <c r="AE53" s="5">
        <f t="shared" si="21"/>
        <v>26930.639395415117</v>
      </c>
      <c r="AF53" s="5">
        <f t="shared" si="21"/>
        <v>27263.041321717807</v>
      </c>
      <c r="AG53" s="5">
        <f t="shared" si="21"/>
        <v>27575.157188463832</v>
      </c>
      <c r="AH53" s="5">
        <f t="shared" si="21"/>
        <v>27832.326533556992</v>
      </c>
    </row>
    <row r="54" spans="1:34" x14ac:dyDescent="0.25">
      <c r="A54" t="s">
        <v>32</v>
      </c>
      <c r="B54" s="5">
        <f t="shared" si="19"/>
        <v>5044.9169417239318</v>
      </c>
      <c r="C54" s="5">
        <f t="shared" si="19"/>
        <v>6779.473892105404</v>
      </c>
      <c r="D54" s="5">
        <f t="shared" si="19"/>
        <v>8974.8295276229619</v>
      </c>
      <c r="E54" s="5">
        <f t="shared" si="19"/>
        <v>11797.508928088304</v>
      </c>
      <c r="F54" s="5">
        <f t="shared" si="19"/>
        <v>15381.763026892482</v>
      </c>
      <c r="G54" s="5">
        <f t="shared" si="19"/>
        <v>19492.236377901627</v>
      </c>
      <c r="H54" s="5">
        <f t="shared" si="19"/>
        <v>24990.656620312748</v>
      </c>
      <c r="I54" s="5">
        <f t="shared" si="19"/>
        <v>31593.640360370104</v>
      </c>
      <c r="J54" s="5">
        <f t="shared" si="19"/>
        <v>40733.303284454298</v>
      </c>
      <c r="K54" s="5">
        <f t="shared" si="19"/>
        <v>51574.693928899942</v>
      </c>
      <c r="L54" s="5">
        <f t="shared" si="20"/>
        <v>65025.77046696606</v>
      </c>
      <c r="M54" s="5">
        <f t="shared" si="20"/>
        <v>80429.419647205228</v>
      </c>
      <c r="N54" s="5">
        <f t="shared" si="20"/>
        <v>97160.617336724186</v>
      </c>
      <c r="O54" s="5">
        <f t="shared" si="20"/>
        <v>114881.15902819109</v>
      </c>
      <c r="P54" s="5">
        <f t="shared" si="20"/>
        <v>133579.07077539092</v>
      </c>
      <c r="Q54" s="5">
        <f t="shared" si="20"/>
        <v>153178.46472052374</v>
      </c>
      <c r="R54" s="5">
        <f t="shared" si="20"/>
        <v>171572.24352037226</v>
      </c>
      <c r="S54" s="5">
        <f t="shared" si="20"/>
        <v>188636.80856014282</v>
      </c>
      <c r="T54" s="5">
        <f t="shared" si="20"/>
        <v>204206.13697851845</v>
      </c>
      <c r="U54" s="5">
        <f t="shared" si="20"/>
        <v>218324.1596775066</v>
      </c>
      <c r="V54" s="5">
        <f t="shared" si="21"/>
        <v>230724.99161300791</v>
      </c>
      <c r="W54" s="5">
        <f t="shared" si="21"/>
        <v>240978.44299550887</v>
      </c>
      <c r="X54" s="5">
        <f t="shared" si="21"/>
        <v>250391.86786429302</v>
      </c>
      <c r="Y54" s="5">
        <f t="shared" si="21"/>
        <v>258507.45441263996</v>
      </c>
      <c r="Z54" s="5">
        <f t="shared" si="21"/>
        <v>265426.96796710131</v>
      </c>
      <c r="AA54" s="5">
        <f t="shared" si="21"/>
        <v>271708.39970780798</v>
      </c>
      <c r="AB54" s="5">
        <f t="shared" si="21"/>
        <v>276999.66803744383</v>
      </c>
      <c r="AC54" s="5">
        <f t="shared" si="21"/>
        <v>281559.54764352576</v>
      </c>
      <c r="AD54" s="5">
        <f t="shared" si="21"/>
        <v>286006.56025106861</v>
      </c>
      <c r="AE54" s="5">
        <f t="shared" si="21"/>
        <v>290197.44142632966</v>
      </c>
      <c r="AF54" s="5">
        <f t="shared" si="21"/>
        <v>293779.31659542228</v>
      </c>
      <c r="AG54" s="5">
        <f t="shared" si="21"/>
        <v>297142.59455657157</v>
      </c>
      <c r="AH54" s="5">
        <f t="shared" si="21"/>
        <v>299913.78334505705</v>
      </c>
    </row>
    <row r="55" spans="1:34" x14ac:dyDescent="0.25">
      <c r="A55" t="s">
        <v>33</v>
      </c>
      <c r="B55" s="5">
        <f t="shared" si="19"/>
        <v>20850.946377360542</v>
      </c>
      <c r="C55" s="5">
        <f t="shared" si="19"/>
        <v>28019.975001352752</v>
      </c>
      <c r="D55" s="5">
        <f t="shared" si="19"/>
        <v>37093.512418159204</v>
      </c>
      <c r="E55" s="5">
        <f t="shared" si="19"/>
        <v>48759.816838915664</v>
      </c>
      <c r="F55" s="5">
        <f t="shared" si="19"/>
        <v>63573.755478599669</v>
      </c>
      <c r="G55" s="5">
        <f t="shared" si="19"/>
        <v>80562.590065472687</v>
      </c>
      <c r="H55" s="5">
        <f t="shared" si="19"/>
        <v>103287.89297115961</v>
      </c>
      <c r="I55" s="5">
        <f t="shared" si="19"/>
        <v>130578.42351604356</v>
      </c>
      <c r="J55" s="5">
        <f t="shared" si="19"/>
        <v>168353.20231589206</v>
      </c>
      <c r="K55" s="5">
        <f t="shared" si="19"/>
        <v>213161.32454953744</v>
      </c>
      <c r="L55" s="5">
        <f t="shared" si="20"/>
        <v>268755.4361776961</v>
      </c>
      <c r="M55" s="5">
        <f t="shared" si="20"/>
        <v>332419.64844975935</v>
      </c>
      <c r="N55" s="5">
        <f t="shared" si="20"/>
        <v>401570.69887993089</v>
      </c>
      <c r="O55" s="5">
        <f t="shared" si="20"/>
        <v>474810.76781559462</v>
      </c>
      <c r="P55" s="5">
        <f t="shared" si="20"/>
        <v>552090.36621394975</v>
      </c>
      <c r="Q55" s="5">
        <f t="shared" si="20"/>
        <v>633095.84497592144</v>
      </c>
      <c r="R55" s="5">
        <f t="shared" si="20"/>
        <v>709118.44353660545</v>
      </c>
      <c r="S55" s="5">
        <f t="shared" si="20"/>
        <v>779647.32135706977</v>
      </c>
      <c r="T55" s="5">
        <f t="shared" si="20"/>
        <v>843996.29592554551</v>
      </c>
      <c r="U55" s="5">
        <f t="shared" si="20"/>
        <v>902346.93631297047</v>
      </c>
      <c r="V55" s="5">
        <f t="shared" si="21"/>
        <v>953600.32357556454</v>
      </c>
      <c r="W55" s="5">
        <f t="shared" si="21"/>
        <v>995978.45733456023</v>
      </c>
      <c r="X55" s="5">
        <f t="shared" si="21"/>
        <v>1034884.7107840489</v>
      </c>
      <c r="Y55" s="5">
        <f t="shared" si="21"/>
        <v>1068426.9200800827</v>
      </c>
      <c r="Z55" s="5">
        <f t="shared" si="21"/>
        <v>1097025.6874628002</v>
      </c>
      <c r="AA55" s="5">
        <f t="shared" si="21"/>
        <v>1122987.2241761815</v>
      </c>
      <c r="AB55" s="5">
        <f t="shared" si="21"/>
        <v>1144856.3557166825</v>
      </c>
      <c r="AC55" s="5">
        <f t="shared" si="21"/>
        <v>1163702.6134949413</v>
      </c>
      <c r="AD55" s="5">
        <f t="shared" si="21"/>
        <v>1182082.3851523192</v>
      </c>
      <c r="AE55" s="5">
        <f t="shared" si="21"/>
        <v>1199403.5501325692</v>
      </c>
      <c r="AF55" s="5">
        <f t="shared" si="21"/>
        <v>1214207.656512094</v>
      </c>
      <c r="AG55" s="5">
        <f t="shared" si="21"/>
        <v>1228108.2874303344</v>
      </c>
      <c r="AH55" s="5">
        <f t="shared" si="21"/>
        <v>1239561.7780423143</v>
      </c>
    </row>
    <row r="56" spans="1:34" x14ac:dyDescent="0.25">
      <c r="A56" t="s">
        <v>34</v>
      </c>
      <c r="B56" s="5">
        <f t="shared" si="19"/>
        <v>1704.0149342568041</v>
      </c>
      <c r="C56" s="5">
        <f t="shared" si="19"/>
        <v>2289.8939451328388</v>
      </c>
      <c r="D56" s="5">
        <f t="shared" si="19"/>
        <v>3031.4163194632324</v>
      </c>
      <c r="E56" s="5">
        <f t="shared" si="19"/>
        <v>3984.8290135815159</v>
      </c>
      <c r="F56" s="5">
        <f t="shared" si="19"/>
        <v>5195.4777879984849</v>
      </c>
      <c r="G56" s="5">
        <f t="shared" si="19"/>
        <v>6583.8669444294137</v>
      </c>
      <c r="H56" s="5">
        <f t="shared" si="19"/>
        <v>8441.0610897678689</v>
      </c>
      <c r="I56" s="5">
        <f t="shared" si="19"/>
        <v>10671.34218927547</v>
      </c>
      <c r="J56" s="5">
        <f t="shared" si="19"/>
        <v>13758.434067420592</v>
      </c>
      <c r="K56" s="5">
        <f t="shared" si="19"/>
        <v>17420.316270764568</v>
      </c>
      <c r="L56" s="5">
        <f t="shared" si="20"/>
        <v>21963.668632649747</v>
      </c>
      <c r="M56" s="5">
        <f t="shared" si="20"/>
        <v>27166.538877766354</v>
      </c>
      <c r="N56" s="5">
        <f t="shared" si="20"/>
        <v>32817.813430009199</v>
      </c>
      <c r="O56" s="5">
        <f t="shared" si="20"/>
        <v>38803.257399491369</v>
      </c>
      <c r="P56" s="5">
        <f t="shared" si="20"/>
        <v>45118.826362209831</v>
      </c>
      <c r="Q56" s="5">
        <f t="shared" si="20"/>
        <v>51738.887776635456</v>
      </c>
      <c r="R56" s="5">
        <f t="shared" si="20"/>
        <v>57951.730155294623</v>
      </c>
      <c r="S56" s="5">
        <f t="shared" si="20"/>
        <v>63715.605757264209</v>
      </c>
      <c r="T56" s="5">
        <f t="shared" si="20"/>
        <v>68974.437259888524</v>
      </c>
      <c r="U56" s="5">
        <f t="shared" si="20"/>
        <v>73743.063145933658</v>
      </c>
      <c r="V56" s="5">
        <f t="shared" si="21"/>
        <v>77931.675775120384</v>
      </c>
      <c r="W56" s="5">
        <f t="shared" si="21"/>
        <v>81394.97051025377</v>
      </c>
      <c r="X56" s="5">
        <f t="shared" si="21"/>
        <v>84574.530598993559</v>
      </c>
      <c r="Y56" s="5">
        <f t="shared" si="21"/>
        <v>87315.721551864073</v>
      </c>
      <c r="Z56" s="5">
        <f t="shared" si="21"/>
        <v>89652.916508846916</v>
      </c>
      <c r="AA56" s="5">
        <f t="shared" si="21"/>
        <v>91774.587414100955</v>
      </c>
      <c r="AB56" s="5">
        <f t="shared" si="21"/>
        <v>93561.812131378159</v>
      </c>
      <c r="AC56" s="5">
        <f t="shared" si="21"/>
        <v>95101.99664520318</v>
      </c>
      <c r="AD56" s="5">
        <f t="shared" si="21"/>
        <v>96604.058221957675</v>
      </c>
      <c r="AE56" s="5">
        <f t="shared" si="21"/>
        <v>98019.606623018233</v>
      </c>
      <c r="AF56" s="5">
        <f t="shared" si="21"/>
        <v>99229.451869487573</v>
      </c>
      <c r="AG56" s="5">
        <f t="shared" si="21"/>
        <v>100365.46182565877</v>
      </c>
      <c r="AH56" s="5">
        <f t="shared" si="21"/>
        <v>101301.4826037552</v>
      </c>
    </row>
    <row r="57" spans="1:34" x14ac:dyDescent="0.25">
      <c r="A57" t="s">
        <v>35</v>
      </c>
      <c r="B57" s="5">
        <f t="shared" si="19"/>
        <v>3106.8151074076077</v>
      </c>
      <c r="C57" s="5">
        <f t="shared" si="19"/>
        <v>4175.0086575401765</v>
      </c>
      <c r="D57" s="5">
        <f t="shared" si="19"/>
        <v>5526.9762188193272</v>
      </c>
      <c r="E57" s="5">
        <f t="shared" si="19"/>
        <v>7265.2690601157938</v>
      </c>
      <c r="F57" s="5">
        <f t="shared" si="19"/>
        <v>9472.563037714408</v>
      </c>
      <c r="G57" s="5">
        <f t="shared" si="19"/>
        <v>12003.919024944536</v>
      </c>
      <c r="H57" s="5">
        <f t="shared" si="19"/>
        <v>15390.015421243437</v>
      </c>
      <c r="I57" s="5">
        <f t="shared" si="19"/>
        <v>19456.336011759824</v>
      </c>
      <c r="J57" s="5">
        <f t="shared" si="19"/>
        <v>25084.82170878199</v>
      </c>
      <c r="K57" s="5">
        <f t="shared" si="19"/>
        <v>31761.283705787922</v>
      </c>
      <c r="L57" s="5">
        <f t="shared" si="20"/>
        <v>40044.870587810903</v>
      </c>
      <c r="M57" s="5">
        <f t="shared" si="20"/>
        <v>49530.911792291176</v>
      </c>
      <c r="N57" s="5">
        <f t="shared" si="20"/>
        <v>59834.498223400602</v>
      </c>
      <c r="O57" s="5">
        <f t="shared" si="20"/>
        <v>70747.353137456477</v>
      </c>
      <c r="P57" s="5">
        <f t="shared" si="20"/>
        <v>82262.102609887632</v>
      </c>
      <c r="Q57" s="5">
        <f t="shared" si="20"/>
        <v>94332.01256245152</v>
      </c>
      <c r="R57" s="5">
        <f t="shared" si="20"/>
        <v>105659.4676063705</v>
      </c>
      <c r="S57" s="5">
        <f t="shared" si="20"/>
        <v>116168.35191097161</v>
      </c>
      <c r="T57" s="5">
        <f t="shared" si="20"/>
        <v>125756.42348898869</v>
      </c>
      <c r="U57" s="5">
        <f t="shared" si="20"/>
        <v>134450.73634182854</v>
      </c>
      <c r="V57" s="5">
        <f t="shared" si="21"/>
        <v>142087.55027686091</v>
      </c>
      <c r="W57" s="5">
        <f t="shared" si="21"/>
        <v>148401.94118283642</v>
      </c>
      <c r="X57" s="5">
        <f t="shared" si="21"/>
        <v>154199.01791028623</v>
      </c>
      <c r="Y57" s="5">
        <f t="shared" si="21"/>
        <v>159196.84585971176</v>
      </c>
      <c r="Z57" s="5">
        <f t="shared" si="21"/>
        <v>163458.09525097848</v>
      </c>
      <c r="AA57" s="5">
        <f t="shared" si="21"/>
        <v>167326.39422469924</v>
      </c>
      <c r="AB57" s="5">
        <f t="shared" si="21"/>
        <v>170584.92009811878</v>
      </c>
      <c r="AC57" s="5">
        <f t="shared" si="21"/>
        <v>173393.03428746641</v>
      </c>
      <c r="AD57" s="5">
        <f t="shared" si="21"/>
        <v>176131.64150569052</v>
      </c>
      <c r="AE57" s="5">
        <f t="shared" si="21"/>
        <v>178712.51510560393</v>
      </c>
      <c r="AF57" s="5">
        <f t="shared" si="21"/>
        <v>180918.34406507583</v>
      </c>
      <c r="AG57" s="5">
        <f t="shared" si="21"/>
        <v>182989.5541366809</v>
      </c>
      <c r="AH57" s="5">
        <f t="shared" si="21"/>
        <v>184696.13747452336</v>
      </c>
    </row>
    <row r="58" spans="1:34" x14ac:dyDescent="0.25">
      <c r="A58" t="s">
        <v>36</v>
      </c>
      <c r="B58" s="5">
        <f t="shared" si="19"/>
        <v>4814.272496077052</v>
      </c>
      <c r="C58" s="5">
        <f t="shared" si="19"/>
        <v>6469.5286510470205</v>
      </c>
      <c r="D58" s="5">
        <f t="shared" si="19"/>
        <v>8564.5166116552136</v>
      </c>
      <c r="E58" s="5">
        <f t="shared" si="19"/>
        <v>11258.148233320708</v>
      </c>
      <c r="F58" s="5">
        <f t="shared" si="19"/>
        <v>14678.536740436122</v>
      </c>
      <c r="G58" s="5">
        <f t="shared" si="19"/>
        <v>18601.086710675827</v>
      </c>
      <c r="H58" s="5">
        <f t="shared" si="19"/>
        <v>23848.129159677505</v>
      </c>
      <c r="I58" s="5">
        <f t="shared" si="19"/>
        <v>30149.236468084338</v>
      </c>
      <c r="J58" s="5">
        <f t="shared" si="19"/>
        <v>38871.050592500404</v>
      </c>
      <c r="K58" s="5">
        <f t="shared" si="19"/>
        <v>49216.792534675245</v>
      </c>
      <c r="L58" s="5">
        <f t="shared" si="20"/>
        <v>62052.910268203377</v>
      </c>
      <c r="M58" s="5">
        <f t="shared" si="20"/>
        <v>76752.332566780286</v>
      </c>
      <c r="N58" s="5">
        <f t="shared" si="20"/>
        <v>92718.610266399715</v>
      </c>
      <c r="O58" s="5">
        <f t="shared" si="20"/>
        <v>109629.00095593672</v>
      </c>
      <c r="P58" s="5">
        <f t="shared" si="20"/>
        <v>127472.07811626354</v>
      </c>
      <c r="Q58" s="5">
        <f t="shared" si="20"/>
        <v>146175.42334469635</v>
      </c>
      <c r="R58" s="5">
        <f t="shared" si="20"/>
        <v>163728.27196399905</v>
      </c>
      <c r="S58" s="5">
        <f t="shared" si="20"/>
        <v>180012.67606370506</v>
      </c>
      <c r="T58" s="5">
        <f t="shared" si="20"/>
        <v>194870.20304637193</v>
      </c>
      <c r="U58" s="5">
        <f t="shared" si="20"/>
        <v>208342.77537290548</v>
      </c>
      <c r="V58" s="5">
        <f t="shared" si="21"/>
        <v>220176.66378081992</v>
      </c>
      <c r="W58" s="5">
        <f t="shared" si="21"/>
        <v>229961.34597694929</v>
      </c>
      <c r="X58" s="5">
        <f t="shared" si="21"/>
        <v>238944.40614685352</v>
      </c>
      <c r="Y58" s="5">
        <f t="shared" si="21"/>
        <v>246688.96280865031</v>
      </c>
      <c r="Z58" s="5">
        <f t="shared" si="21"/>
        <v>253292.12876287356</v>
      </c>
      <c r="AA58" s="5">
        <f t="shared" si="21"/>
        <v>259286.38484569738</v>
      </c>
      <c r="AB58" s="5">
        <f t="shared" si="21"/>
        <v>264335.7459913785</v>
      </c>
      <c r="AC58" s="5">
        <f t="shared" si="21"/>
        <v>268687.15617841744</v>
      </c>
      <c r="AD58" s="5">
        <f t="shared" si="21"/>
        <v>272930.85944122792</v>
      </c>
      <c r="AE58" s="5">
        <f t="shared" si="21"/>
        <v>276930.14113594138</v>
      </c>
      <c r="AF58" s="5">
        <f t="shared" si="21"/>
        <v>280348.25947369367</v>
      </c>
      <c r="AG58" s="5">
        <f t="shared" si="21"/>
        <v>283557.77447107836</v>
      </c>
      <c r="AH58" s="5">
        <f t="shared" si="21"/>
        <v>286202.26953808416</v>
      </c>
    </row>
    <row r="59" spans="1:34" x14ac:dyDescent="0.25">
      <c r="A59" t="s">
        <v>37</v>
      </c>
      <c r="B59" s="5">
        <f t="shared" si="19"/>
        <v>1765.9791136843244</v>
      </c>
      <c r="C59" s="5">
        <f t="shared" si="19"/>
        <v>2373.1628158649423</v>
      </c>
      <c r="D59" s="5">
        <f t="shared" si="19"/>
        <v>3141.649640170986</v>
      </c>
      <c r="E59" s="5">
        <f t="shared" si="19"/>
        <v>4129.7318868026623</v>
      </c>
      <c r="F59" s="5">
        <f t="shared" si="19"/>
        <v>5384.4042530166116</v>
      </c>
      <c r="G59" s="5">
        <f t="shared" si="19"/>
        <v>6823.2802878632101</v>
      </c>
      <c r="H59" s="5">
        <f t="shared" si="19"/>
        <v>8748.0087657594286</v>
      </c>
      <c r="I59" s="5">
        <f t="shared" si="19"/>
        <v>11059.390996158216</v>
      </c>
      <c r="J59" s="5">
        <f t="shared" si="19"/>
        <v>14258.740760781342</v>
      </c>
      <c r="K59" s="5">
        <f t="shared" si="19"/>
        <v>18053.78231697419</v>
      </c>
      <c r="L59" s="5">
        <f t="shared" si="20"/>
        <v>22762.347492018827</v>
      </c>
      <c r="M59" s="5">
        <f t="shared" si="20"/>
        <v>28154.413018776038</v>
      </c>
      <c r="N59" s="5">
        <f t="shared" si="20"/>
        <v>34011.188463827712</v>
      </c>
      <c r="O59" s="5">
        <f t="shared" si="20"/>
        <v>40214.284941291051</v>
      </c>
      <c r="P59" s="5">
        <f t="shared" si="20"/>
        <v>46759.51095719928</v>
      </c>
      <c r="Q59" s="5">
        <f t="shared" si="20"/>
        <v>53620.301877604019</v>
      </c>
      <c r="R59" s="5">
        <f t="shared" si="20"/>
        <v>60059.065797305338</v>
      </c>
      <c r="S59" s="5">
        <f t="shared" si="20"/>
        <v>66032.536875710182</v>
      </c>
      <c r="T59" s="5">
        <f t="shared" si="20"/>
        <v>71482.598614793562</v>
      </c>
      <c r="U59" s="5">
        <f t="shared" si="20"/>
        <v>76424.629078513055</v>
      </c>
      <c r="V59" s="5">
        <f t="shared" si="21"/>
        <v>80765.554894215675</v>
      </c>
      <c r="W59" s="5">
        <f t="shared" si="21"/>
        <v>84354.787619717536</v>
      </c>
      <c r="X59" s="5">
        <f t="shared" si="21"/>
        <v>87649.96807532059</v>
      </c>
      <c r="Y59" s="5">
        <f t="shared" si="21"/>
        <v>90490.838699204585</v>
      </c>
      <c r="Z59" s="5">
        <f t="shared" si="21"/>
        <v>92913.022563714083</v>
      </c>
      <c r="AA59" s="5">
        <f t="shared" si="21"/>
        <v>95111.845138250093</v>
      </c>
      <c r="AB59" s="5">
        <f t="shared" si="21"/>
        <v>96964.059845246462</v>
      </c>
      <c r="AC59" s="5">
        <f t="shared" si="21"/>
        <v>98560.251068665108</v>
      </c>
      <c r="AD59" s="5">
        <f t="shared" si="21"/>
        <v>100116.93306639251</v>
      </c>
      <c r="AE59" s="5">
        <f t="shared" si="21"/>
        <v>101583.95595476434</v>
      </c>
      <c r="AF59" s="5">
        <f t="shared" si="21"/>
        <v>102837.79557383258</v>
      </c>
      <c r="AG59" s="5">
        <f t="shared" si="21"/>
        <v>104015.11498295546</v>
      </c>
      <c r="AH59" s="5">
        <f t="shared" si="21"/>
        <v>104985.17288025538</v>
      </c>
    </row>
    <row r="60" spans="1:34" x14ac:dyDescent="0.25">
      <c r="A60" t="s">
        <v>38</v>
      </c>
      <c r="B60" s="5">
        <f t="shared" ref="B60:K65" si="22">SUM(B$46:B$47)*INDEX($B$23:$B$40,MATCH($A60,$A$23:$A$40,0),1)</f>
        <v>8351.3944050646605</v>
      </c>
      <c r="C60" s="5">
        <f t="shared" si="22"/>
        <v>11222.793355337915</v>
      </c>
      <c r="D60" s="5">
        <f t="shared" si="22"/>
        <v>14857.002002056166</v>
      </c>
      <c r="E60" s="5">
        <f t="shared" si="22"/>
        <v>19529.687246361129</v>
      </c>
      <c r="F60" s="5">
        <f t="shared" si="22"/>
        <v>25463.089118554191</v>
      </c>
      <c r="G60" s="5">
        <f t="shared" si="22"/>
        <v>32267.598398355069</v>
      </c>
      <c r="H60" s="5">
        <f t="shared" si="22"/>
        <v>41369.725664195663</v>
      </c>
      <c r="I60" s="5">
        <f t="shared" si="22"/>
        <v>52300.355860974334</v>
      </c>
      <c r="J60" s="5">
        <f t="shared" si="22"/>
        <v>67430.224338509826</v>
      </c>
      <c r="K60" s="5">
        <f t="shared" si="22"/>
        <v>85377.146005807765</v>
      </c>
      <c r="L60" s="5">
        <f t="shared" ref="L60:U65" si="23">SUM(L$46:L$47)*INDEX($B$23:$B$40,MATCH($A60,$A$23:$A$40,0),1)</f>
        <v>107644.16182385513</v>
      </c>
      <c r="M60" s="5">
        <f t="shared" si="23"/>
        <v>133143.48144941652</v>
      </c>
      <c r="N60" s="5">
        <f t="shared" si="23"/>
        <v>160840.43511354004</v>
      </c>
      <c r="O60" s="5">
        <f t="shared" si="23"/>
        <v>190175.15646700215</v>
      </c>
      <c r="P60" s="5">
        <f t="shared" si="23"/>
        <v>221127.82374691125</v>
      </c>
      <c r="Q60" s="5">
        <f t="shared" si="23"/>
        <v>253572.81160831847</v>
      </c>
      <c r="R60" s="5">
        <f t="shared" si="23"/>
        <v>284022.01486211066</v>
      </c>
      <c r="S60" s="5">
        <f t="shared" si="23"/>
        <v>312270.82740832929</v>
      </c>
      <c r="T60" s="5">
        <f t="shared" si="23"/>
        <v>338044.41372220119</v>
      </c>
      <c r="U60" s="5">
        <f t="shared" si="23"/>
        <v>361415.49735764659</v>
      </c>
      <c r="V60" s="5">
        <f t="shared" ref="V60:AH65" si="24">SUM(V$46:V$47)*INDEX($B$23:$B$40,MATCH($A60,$A$23:$A$40,0),1)</f>
        <v>381943.93016250926</v>
      </c>
      <c r="W60" s="5">
        <f t="shared" si="24"/>
        <v>398917.57264217304</v>
      </c>
      <c r="X60" s="5">
        <f t="shared" si="24"/>
        <v>414500.6287538553</v>
      </c>
      <c r="Y60" s="5">
        <f t="shared" si="24"/>
        <v>427935.23330267123</v>
      </c>
      <c r="Z60" s="5">
        <f t="shared" si="24"/>
        <v>439389.84939487401</v>
      </c>
      <c r="AA60" s="5">
        <f t="shared" si="24"/>
        <v>449788.17993254337</v>
      </c>
      <c r="AB60" s="5">
        <f t="shared" si="24"/>
        <v>458547.38632469386</v>
      </c>
      <c r="AC60" s="5">
        <f t="shared" si="24"/>
        <v>466095.84618436953</v>
      </c>
      <c r="AD60" s="5">
        <f t="shared" si="24"/>
        <v>473457.46514438256</v>
      </c>
      <c r="AE60" s="5">
        <f t="shared" si="24"/>
        <v>480395.08215644897</v>
      </c>
      <c r="AF60" s="5">
        <f t="shared" si="24"/>
        <v>486324.54593005433</v>
      </c>
      <c r="AG60" s="5">
        <f t="shared" si="24"/>
        <v>491892.14220009744</v>
      </c>
      <c r="AH60" s="5">
        <f t="shared" si="24"/>
        <v>496479.58948830335</v>
      </c>
    </row>
    <row r="61" spans="1:34" x14ac:dyDescent="0.25">
      <c r="A61" t="s">
        <v>39</v>
      </c>
      <c r="B61" s="5">
        <f t="shared" si="22"/>
        <v>2203.1708240896069</v>
      </c>
      <c r="C61" s="5">
        <f t="shared" si="22"/>
        <v>2960.6709593636724</v>
      </c>
      <c r="D61" s="5">
        <f t="shared" si="22"/>
        <v>3919.4069584979188</v>
      </c>
      <c r="E61" s="5">
        <f t="shared" si="22"/>
        <v>5152.102158974084</v>
      </c>
      <c r="F61" s="5">
        <f t="shared" si="22"/>
        <v>6717.3854228667315</v>
      </c>
      <c r="G61" s="5">
        <f t="shared" si="22"/>
        <v>8512.4744332016708</v>
      </c>
      <c r="H61" s="5">
        <f t="shared" si="22"/>
        <v>10913.695146366545</v>
      </c>
      <c r="I61" s="5">
        <f t="shared" si="22"/>
        <v>13797.290911386475</v>
      </c>
      <c r="J61" s="5">
        <f t="shared" si="22"/>
        <v>17788.682430604415</v>
      </c>
      <c r="K61" s="5">
        <f t="shared" si="22"/>
        <v>22523.237198564304</v>
      </c>
      <c r="L61" s="5">
        <f t="shared" si="23"/>
        <v>28397.470555345142</v>
      </c>
      <c r="M61" s="5">
        <f t="shared" si="23"/>
        <v>35124.413902566615</v>
      </c>
      <c r="N61" s="5">
        <f t="shared" si="23"/>
        <v>42431.112313547266</v>
      </c>
      <c r="O61" s="5">
        <f t="shared" si="23"/>
        <v>50169.868152877752</v>
      </c>
      <c r="P61" s="5">
        <f t="shared" si="23"/>
        <v>58335.452266291533</v>
      </c>
      <c r="Q61" s="5">
        <f t="shared" si="23"/>
        <v>66894.723589993358</v>
      </c>
      <c r="R61" s="5">
        <f t="shared" si="23"/>
        <v>74927.489493714296</v>
      </c>
      <c r="S61" s="5">
        <f t="shared" si="23"/>
        <v>82379.773100301245</v>
      </c>
      <c r="T61" s="5">
        <f t="shared" si="23"/>
        <v>89179.070396623603</v>
      </c>
      <c r="U61" s="5">
        <f t="shared" si="23"/>
        <v>95344.566491712263</v>
      </c>
      <c r="V61" s="5">
        <f t="shared" si="24"/>
        <v>100760.14645672137</v>
      </c>
      <c r="W61" s="5">
        <f t="shared" si="24"/>
        <v>105237.94166982312</v>
      </c>
      <c r="X61" s="5">
        <f t="shared" si="24"/>
        <v>109348.88804718365</v>
      </c>
      <c r="Y61" s="5">
        <f t="shared" si="24"/>
        <v>112893.0541276627</v>
      </c>
      <c r="Z61" s="5">
        <f t="shared" si="24"/>
        <v>115914.88195083244</v>
      </c>
      <c r="AA61" s="5">
        <f t="shared" si="24"/>
        <v>118658.05241419122</v>
      </c>
      <c r="AB61" s="5">
        <f t="shared" si="24"/>
        <v>120968.80760420619</v>
      </c>
      <c r="AC61" s="5">
        <f t="shared" si="24"/>
        <v>122960.1572786466</v>
      </c>
      <c r="AD61" s="5">
        <f t="shared" si="24"/>
        <v>124902.21669101606</v>
      </c>
      <c r="AE61" s="5">
        <f t="shared" si="24"/>
        <v>126732.42068430647</v>
      </c>
      <c r="AF61" s="5">
        <f t="shared" si="24"/>
        <v>128296.66504337794</v>
      </c>
      <c r="AG61" s="5">
        <f t="shared" si="24"/>
        <v>129765.44559277102</v>
      </c>
      <c r="AH61" s="5">
        <f t="shared" si="24"/>
        <v>130975.65427556235</v>
      </c>
    </row>
    <row r="62" spans="1:34" x14ac:dyDescent="0.25">
      <c r="A62" t="s">
        <v>40</v>
      </c>
      <c r="B62" s="5">
        <f t="shared" si="22"/>
        <v>100132.39272766624</v>
      </c>
      <c r="C62" s="5">
        <f t="shared" si="22"/>
        <v>134560.18207889184</v>
      </c>
      <c r="D62" s="5">
        <f t="shared" si="22"/>
        <v>178133.98422704398</v>
      </c>
      <c r="E62" s="5">
        <f t="shared" si="22"/>
        <v>234159.01804556031</v>
      </c>
      <c r="F62" s="5">
        <f t="shared" si="22"/>
        <v>305299.91951193113</v>
      </c>
      <c r="G62" s="5">
        <f t="shared" si="22"/>
        <v>386885.31261836481</v>
      </c>
      <c r="H62" s="5">
        <f t="shared" si="22"/>
        <v>496018.91807802604</v>
      </c>
      <c r="I62" s="5">
        <f t="shared" si="22"/>
        <v>627076.09278899047</v>
      </c>
      <c r="J62" s="5">
        <f t="shared" si="22"/>
        <v>808481.71906282124</v>
      </c>
      <c r="K62" s="5">
        <f t="shared" si="22"/>
        <v>1023663.5343956857</v>
      </c>
      <c r="L62" s="5">
        <f t="shared" si="23"/>
        <v>1290642.8512165647</v>
      </c>
      <c r="M62" s="5">
        <f t="shared" si="23"/>
        <v>1596377.1709232905</v>
      </c>
      <c r="N62" s="5">
        <f t="shared" si="23"/>
        <v>1928460.9053442273</v>
      </c>
      <c r="O62" s="5">
        <f t="shared" si="23"/>
        <v>2280181.3123387983</v>
      </c>
      <c r="P62" s="5">
        <f t="shared" si="23"/>
        <v>2651300.7309308657</v>
      </c>
      <c r="Q62" s="5">
        <f t="shared" si="23"/>
        <v>3040312.9256623918</v>
      </c>
      <c r="R62" s="5">
        <f t="shared" si="23"/>
        <v>3405395.8603881462</v>
      </c>
      <c r="S62" s="5">
        <f t="shared" si="23"/>
        <v>3744096.3282109555</v>
      </c>
      <c r="T62" s="5">
        <f t="shared" si="23"/>
        <v>4053119.0783777931</v>
      </c>
      <c r="U62" s="5">
        <f t="shared" si="23"/>
        <v>4333336.0591057483</v>
      </c>
      <c r="V62" s="5">
        <f t="shared" si="24"/>
        <v>4579469.9375935644</v>
      </c>
      <c r="W62" s="5">
        <f t="shared" si="24"/>
        <v>4782982.2317515286</v>
      </c>
      <c r="X62" s="5">
        <f t="shared" si="24"/>
        <v>4969821.5329257073</v>
      </c>
      <c r="Y62" s="5">
        <f t="shared" si="24"/>
        <v>5130901.1124037299</v>
      </c>
      <c r="Z62" s="5">
        <f t="shared" si="24"/>
        <v>5268240.8261638079</v>
      </c>
      <c r="AA62" s="5">
        <f t="shared" si="24"/>
        <v>5392915.7806215389</v>
      </c>
      <c r="AB62" s="5">
        <f t="shared" si="24"/>
        <v>5497937.7987302272</v>
      </c>
      <c r="AC62" s="5">
        <f t="shared" si="24"/>
        <v>5588443.0856916113</v>
      </c>
      <c r="AD62" s="5">
        <f t="shared" si="24"/>
        <v>5676708.1687498875</v>
      </c>
      <c r="AE62" s="5">
        <f t="shared" si="24"/>
        <v>5759889.5103980666</v>
      </c>
      <c r="AF62" s="5">
        <f t="shared" si="24"/>
        <v>5830983.1944519598</v>
      </c>
      <c r="AG62" s="5">
        <f t="shared" si="24"/>
        <v>5897738.1229370702</v>
      </c>
      <c r="AH62" s="5">
        <f t="shared" si="24"/>
        <v>5952741.1620944031</v>
      </c>
    </row>
    <row r="63" spans="1:34" x14ac:dyDescent="0.25">
      <c r="A63" t="s">
        <v>41</v>
      </c>
      <c r="B63" s="5">
        <f t="shared" si="22"/>
        <v>12842.076186353554</v>
      </c>
      <c r="C63" s="5">
        <f t="shared" si="22"/>
        <v>17257.473459228397</v>
      </c>
      <c r="D63" s="5">
        <f t="shared" si="22"/>
        <v>22845.855716681999</v>
      </c>
      <c r="E63" s="5">
        <f t="shared" si="22"/>
        <v>30031.12047508252</v>
      </c>
      <c r="F63" s="5">
        <f t="shared" si="22"/>
        <v>39155.00987500677</v>
      </c>
      <c r="G63" s="5">
        <f t="shared" si="22"/>
        <v>49618.415426654406</v>
      </c>
      <c r="H63" s="5">
        <f t="shared" si="22"/>
        <v>63614.905849250586</v>
      </c>
      <c r="I63" s="5">
        <f t="shared" si="22"/>
        <v>80423.11522644879</v>
      </c>
      <c r="J63" s="5">
        <f t="shared" si="22"/>
        <v>103688.56219901521</v>
      </c>
      <c r="K63" s="5">
        <f t="shared" si="22"/>
        <v>131285.83807694391</v>
      </c>
      <c r="L63" s="5">
        <f t="shared" si="23"/>
        <v>165526.1936042422</v>
      </c>
      <c r="M63" s="5">
        <f t="shared" si="23"/>
        <v>204736.91572425736</v>
      </c>
      <c r="N63" s="5">
        <f t="shared" si="23"/>
        <v>247326.97575888754</v>
      </c>
      <c r="O63" s="5">
        <f t="shared" si="23"/>
        <v>292435.45803798496</v>
      </c>
      <c r="P63" s="5">
        <f t="shared" si="23"/>
        <v>340031.88231156324</v>
      </c>
      <c r="Q63" s="5">
        <f t="shared" si="23"/>
        <v>389923.0724257346</v>
      </c>
      <c r="R63" s="5">
        <f t="shared" si="23"/>
        <v>436745.31180672045</v>
      </c>
      <c r="S63" s="5">
        <f t="shared" si="23"/>
        <v>480183.97429792763</v>
      </c>
      <c r="T63" s="5">
        <f t="shared" si="23"/>
        <v>519816.44080406911</v>
      </c>
      <c r="U63" s="5">
        <f t="shared" si="23"/>
        <v>555754.53952708188</v>
      </c>
      <c r="V63" s="5">
        <f t="shared" si="24"/>
        <v>587321.44743249833</v>
      </c>
      <c r="W63" s="5">
        <f t="shared" si="24"/>
        <v>613422.09593636717</v>
      </c>
      <c r="X63" s="5">
        <f t="shared" si="24"/>
        <v>637384.41696877882</v>
      </c>
      <c r="Y63" s="5">
        <f t="shared" si="24"/>
        <v>658043.02878632117</v>
      </c>
      <c r="Z63" s="5">
        <f t="shared" si="24"/>
        <v>675656.97987121914</v>
      </c>
      <c r="AA63" s="5">
        <f t="shared" si="24"/>
        <v>691646.66332990641</v>
      </c>
      <c r="AB63" s="5">
        <f t="shared" si="24"/>
        <v>705115.83869920461</v>
      </c>
      <c r="AC63" s="5">
        <f t="shared" si="24"/>
        <v>716723.22926248587</v>
      </c>
      <c r="AD63" s="5">
        <f t="shared" si="24"/>
        <v>728043.31150911748</v>
      </c>
      <c r="AE63" s="5">
        <f t="shared" si="24"/>
        <v>738711.3990043829</v>
      </c>
      <c r="AF63" s="5">
        <f t="shared" si="24"/>
        <v>747829.23272550199</v>
      </c>
      <c r="AG63" s="5">
        <f t="shared" si="24"/>
        <v>756390.61684973759</v>
      </c>
      <c r="AH63" s="5">
        <f t="shared" si="24"/>
        <v>763444.80980466434</v>
      </c>
    </row>
    <row r="64" spans="1:34" x14ac:dyDescent="0.25">
      <c r="A64" t="s">
        <v>42</v>
      </c>
      <c r="B64" s="5">
        <f t="shared" si="22"/>
        <v>2628.3139440506457</v>
      </c>
      <c r="C64" s="5">
        <f t="shared" si="22"/>
        <v>3531.9879335533778</v>
      </c>
      <c r="D64" s="5">
        <f t="shared" si="22"/>
        <v>4675.73002002056</v>
      </c>
      <c r="E64" s="5">
        <f t="shared" si="22"/>
        <v>6146.2968724636094</v>
      </c>
      <c r="F64" s="5">
        <f t="shared" si="22"/>
        <v>8013.6308911855394</v>
      </c>
      <c r="G64" s="5">
        <f t="shared" si="22"/>
        <v>10155.115983983547</v>
      </c>
      <c r="H64" s="5">
        <f t="shared" si="22"/>
        <v>13019.697256641952</v>
      </c>
      <c r="I64" s="5">
        <f t="shared" si="22"/>
        <v>16459.73689194307</v>
      </c>
      <c r="J64" s="5">
        <f t="shared" si="22"/>
        <v>21221.34224338509</v>
      </c>
      <c r="K64" s="5">
        <f t="shared" si="22"/>
        <v>26869.518126724735</v>
      </c>
      <c r="L64" s="5">
        <f t="shared" si="23"/>
        <v>33877.294951571872</v>
      </c>
      <c r="M64" s="5">
        <f t="shared" si="23"/>
        <v>41902.32814782748</v>
      </c>
      <c r="N64" s="5">
        <f t="shared" si="23"/>
        <v>50618.991017802051</v>
      </c>
      <c r="O64" s="5">
        <f t="shared" si="23"/>
        <v>59851.084898003333</v>
      </c>
      <c r="P64" s="5">
        <f t="shared" si="23"/>
        <v>69592.371570802425</v>
      </c>
      <c r="Q64" s="5">
        <f t="shared" si="23"/>
        <v>79803.314782749818</v>
      </c>
      <c r="R64" s="5">
        <f t="shared" si="23"/>
        <v>89386.153481954403</v>
      </c>
      <c r="S64" s="5">
        <f t="shared" si="23"/>
        <v>98276.494940749923</v>
      </c>
      <c r="T64" s="5">
        <f t="shared" si="23"/>
        <v>106387.84413722197</v>
      </c>
      <c r="U64" s="5">
        <f t="shared" si="23"/>
        <v>113743.08830690976</v>
      </c>
      <c r="V64" s="5">
        <f t="shared" si="24"/>
        <v>120203.70596829172</v>
      </c>
      <c r="W64" s="5">
        <f t="shared" si="24"/>
        <v>125545.57572642168</v>
      </c>
      <c r="X64" s="5">
        <f t="shared" si="24"/>
        <v>130449.80628753851</v>
      </c>
      <c r="Y64" s="5">
        <f t="shared" si="24"/>
        <v>134677.88566636</v>
      </c>
      <c r="Z64" s="5">
        <f t="shared" si="24"/>
        <v>138282.83182728203</v>
      </c>
      <c r="AA64" s="5">
        <f t="shared" si="24"/>
        <v>141555.34846599205</v>
      </c>
      <c r="AB64" s="5">
        <f t="shared" si="24"/>
        <v>144312.00719658023</v>
      </c>
      <c r="AC64" s="5">
        <f t="shared" si="24"/>
        <v>146687.62512851032</v>
      </c>
      <c r="AD64" s="5">
        <f t="shared" si="24"/>
        <v>149004.44131811045</v>
      </c>
      <c r="AE64" s="5">
        <f t="shared" si="24"/>
        <v>151187.81748823111</v>
      </c>
      <c r="AF64" s="5">
        <f t="shared" si="24"/>
        <v>153053.91212596715</v>
      </c>
      <c r="AG64" s="5">
        <f t="shared" si="24"/>
        <v>154806.12142200093</v>
      </c>
      <c r="AH64" s="5">
        <f t="shared" si="24"/>
        <v>156249.86256154964</v>
      </c>
    </row>
    <row r="65" spans="1:34" x14ac:dyDescent="0.25">
      <c r="A65" t="s">
        <v>43</v>
      </c>
      <c r="B65" s="5">
        <f t="shared" si="22"/>
        <v>2220.3830961528056</v>
      </c>
      <c r="C65" s="5">
        <f t="shared" si="22"/>
        <v>2983.8012012336994</v>
      </c>
      <c r="D65" s="5">
        <f t="shared" si="22"/>
        <v>3950.0273253611817</v>
      </c>
      <c r="E65" s="5">
        <f t="shared" si="22"/>
        <v>5192.3529570910669</v>
      </c>
      <c r="F65" s="5">
        <f t="shared" si="22"/>
        <v>6769.8649964828746</v>
      </c>
      <c r="G65" s="5">
        <f t="shared" si="22"/>
        <v>8578.9781397110546</v>
      </c>
      <c r="H65" s="5">
        <f t="shared" si="22"/>
        <v>10998.958389697527</v>
      </c>
      <c r="I65" s="5">
        <f t="shared" si="22"/>
        <v>13905.082246631675</v>
      </c>
      <c r="J65" s="5">
        <f t="shared" si="22"/>
        <v>17927.656512093501</v>
      </c>
      <c r="K65" s="5">
        <f t="shared" si="22"/>
        <v>22699.199989178076</v>
      </c>
      <c r="L65" s="5">
        <f t="shared" si="23"/>
        <v>28619.325794058761</v>
      </c>
      <c r="M65" s="5">
        <f t="shared" si="23"/>
        <v>35398.823386180404</v>
      </c>
      <c r="N65" s="5">
        <f t="shared" si="23"/>
        <v>42762.605378496832</v>
      </c>
      <c r="O65" s="5">
        <f t="shared" si="23"/>
        <v>50561.820247822085</v>
      </c>
      <c r="P65" s="5">
        <f t="shared" si="23"/>
        <v>58791.197987121908</v>
      </c>
      <c r="Q65" s="5">
        <f t="shared" si="23"/>
        <v>67417.338618040143</v>
      </c>
      <c r="R65" s="5">
        <f t="shared" si="23"/>
        <v>75512.860505383913</v>
      </c>
      <c r="S65" s="5">
        <f t="shared" si="23"/>
        <v>83023.365077647308</v>
      </c>
      <c r="T65" s="5">
        <f t="shared" si="23"/>
        <v>89875.781884097174</v>
      </c>
      <c r="U65" s="5">
        <f t="shared" si="23"/>
        <v>96089.445917428704</v>
      </c>
      <c r="V65" s="5">
        <f t="shared" si="24"/>
        <v>101547.33510091445</v>
      </c>
      <c r="W65" s="5">
        <f t="shared" si="24"/>
        <v>106060.11308911855</v>
      </c>
      <c r="X65" s="5">
        <f t="shared" si="24"/>
        <v>110203.17623505222</v>
      </c>
      <c r="Y65" s="5">
        <f t="shared" si="24"/>
        <v>113775.031113035</v>
      </c>
      <c r="Z65" s="5">
        <f t="shared" si="24"/>
        <v>116820.46696607326</v>
      </c>
      <c r="AA65" s="5">
        <f t="shared" si="24"/>
        <v>119585.06844867702</v>
      </c>
      <c r="AB65" s="5">
        <f t="shared" si="24"/>
        <v>121913.87641361398</v>
      </c>
      <c r="AC65" s="5">
        <f t="shared" si="24"/>
        <v>123920.78350738596</v>
      </c>
      <c r="AD65" s="5">
        <f t="shared" si="24"/>
        <v>125878.01525891456</v>
      </c>
      <c r="AE65" s="5">
        <f t="shared" si="24"/>
        <v>127722.51772090254</v>
      </c>
      <c r="AF65" s="5">
        <f t="shared" si="24"/>
        <v>129298.98273902928</v>
      </c>
      <c r="AG65" s="5">
        <f t="shared" si="24"/>
        <v>130779.23813646447</v>
      </c>
      <c r="AH65" s="5">
        <f t="shared" si="24"/>
        <v>131998.90157459013</v>
      </c>
    </row>
    <row r="66" spans="1:34" x14ac:dyDescent="0.25">
      <c r="A66" t="s">
        <v>44</v>
      </c>
      <c r="B66" s="5">
        <f t="shared" ref="B66:AH66" si="25">SUM(B46:B47)-SUM(B50:B65)</f>
        <v>2175.6311887885095</v>
      </c>
      <c r="C66" s="5">
        <f t="shared" si="25"/>
        <v>2923.6625723715988</v>
      </c>
      <c r="D66" s="5">
        <f t="shared" si="25"/>
        <v>3870.414371516672</v>
      </c>
      <c r="E66" s="5">
        <f t="shared" si="25"/>
        <v>5087.700881986937</v>
      </c>
      <c r="F66" s="5">
        <f t="shared" si="25"/>
        <v>6633.4181050809566</v>
      </c>
      <c r="G66" s="5">
        <f t="shared" si="25"/>
        <v>8406.0685027866857</v>
      </c>
      <c r="H66" s="5">
        <f t="shared" si="25"/>
        <v>10777.273957037134</v>
      </c>
      <c r="I66" s="5">
        <f t="shared" si="25"/>
        <v>13624.824774994282</v>
      </c>
      <c r="J66" s="5">
        <f t="shared" si="25"/>
        <v>17566.323900221847</v>
      </c>
      <c r="K66" s="5">
        <f t="shared" si="25"/>
        <v>22241.696733582066</v>
      </c>
      <c r="L66" s="5">
        <f t="shared" si="25"/>
        <v>28042.502173403278</v>
      </c>
      <c r="M66" s="5">
        <f t="shared" si="25"/>
        <v>34685.358728784602</v>
      </c>
      <c r="N66" s="5">
        <f t="shared" si="25"/>
        <v>41900.72340962803</v>
      </c>
      <c r="O66" s="5">
        <f t="shared" si="25"/>
        <v>49542.744800966233</v>
      </c>
      <c r="P66" s="5">
        <f t="shared" si="25"/>
        <v>57606.259112963453</v>
      </c>
      <c r="Q66" s="5">
        <f t="shared" si="25"/>
        <v>66058.539545118809</v>
      </c>
      <c r="R66" s="5">
        <f t="shared" si="25"/>
        <v>73990.895875042304</v>
      </c>
      <c r="S66" s="5">
        <f t="shared" si="25"/>
        <v>81350.025936546735</v>
      </c>
      <c r="T66" s="5">
        <f t="shared" si="25"/>
        <v>88064.332016665488</v>
      </c>
      <c r="U66" s="5">
        <f t="shared" si="25"/>
        <v>94152.759410565719</v>
      </c>
      <c r="V66" s="5">
        <f t="shared" si="25"/>
        <v>99500.644626010209</v>
      </c>
      <c r="W66" s="5">
        <f t="shared" si="25"/>
        <v>103922.46739895083</v>
      </c>
      <c r="X66" s="5">
        <f t="shared" si="25"/>
        <v>107982.02694659308</v>
      </c>
      <c r="Y66" s="5">
        <f t="shared" si="25"/>
        <v>111481.89095106907</v>
      </c>
      <c r="Z66" s="5">
        <f t="shared" si="25"/>
        <v>114465.9459264446</v>
      </c>
      <c r="AA66" s="5">
        <f t="shared" si="25"/>
        <v>117174.82675901242</v>
      </c>
      <c r="AB66" s="5">
        <f t="shared" si="25"/>
        <v>119456.69750915281</v>
      </c>
      <c r="AC66" s="5">
        <f t="shared" si="25"/>
        <v>121423.15531266294</v>
      </c>
      <c r="AD66" s="5">
        <f t="shared" si="25"/>
        <v>123340.93898238055</v>
      </c>
      <c r="AE66" s="5">
        <f t="shared" si="25"/>
        <v>125148.26542575285</v>
      </c>
      <c r="AF66" s="5">
        <f t="shared" si="25"/>
        <v>126692.95673033409</v>
      </c>
      <c r="AG66" s="5">
        <f t="shared" si="25"/>
        <v>128143.37752286159</v>
      </c>
      <c r="AH66" s="5">
        <f t="shared" si="25"/>
        <v>129338.45859711803</v>
      </c>
    </row>
    <row r="68" spans="1:34" x14ac:dyDescent="0.25">
      <c r="A68" t="s">
        <v>58</v>
      </c>
    </row>
    <row r="69" spans="1:34" x14ac:dyDescent="0.25">
      <c r="A69" t="s">
        <v>59</v>
      </c>
      <c r="B69">
        <v>7500</v>
      </c>
    </row>
    <row r="70" spans="1:34" x14ac:dyDescent="0.25">
      <c r="A70" t="s">
        <v>60</v>
      </c>
      <c r="B70">
        <v>5366</v>
      </c>
    </row>
    <row r="72" spans="1:34" x14ac:dyDescent="0.25">
      <c r="A72" t="s">
        <v>61</v>
      </c>
      <c r="C72">
        <v>2019</v>
      </c>
      <c r="D72">
        <v>2020</v>
      </c>
      <c r="E72">
        <v>2021</v>
      </c>
      <c r="F72">
        <v>2022</v>
      </c>
      <c r="G72">
        <v>2023</v>
      </c>
      <c r="H72">
        <v>2024</v>
      </c>
      <c r="I72">
        <v>2025</v>
      </c>
      <c r="J72">
        <v>2026</v>
      </c>
      <c r="K72">
        <v>2027</v>
      </c>
      <c r="L72">
        <v>2028</v>
      </c>
      <c r="M72">
        <v>2029</v>
      </c>
      <c r="N72">
        <v>2030</v>
      </c>
      <c r="O72">
        <v>2031</v>
      </c>
      <c r="P72">
        <v>2032</v>
      </c>
      <c r="Q72">
        <v>2033</v>
      </c>
      <c r="R72">
        <v>2034</v>
      </c>
      <c r="S72">
        <v>2035</v>
      </c>
      <c r="T72">
        <v>2036</v>
      </c>
      <c r="U72">
        <v>2037</v>
      </c>
      <c r="V72">
        <v>2038</v>
      </c>
      <c r="W72">
        <v>2039</v>
      </c>
      <c r="X72">
        <v>2040</v>
      </c>
      <c r="Y72">
        <v>2041</v>
      </c>
      <c r="Z72">
        <v>2042</v>
      </c>
      <c r="AA72">
        <v>2043</v>
      </c>
      <c r="AB72">
        <v>2044</v>
      </c>
      <c r="AC72">
        <v>2045</v>
      </c>
      <c r="AD72">
        <v>2046</v>
      </c>
      <c r="AE72">
        <v>2047</v>
      </c>
      <c r="AF72">
        <v>2048</v>
      </c>
      <c r="AG72">
        <v>2049</v>
      </c>
      <c r="AH72">
        <v>2050</v>
      </c>
    </row>
    <row r="73" spans="1:34" x14ac:dyDescent="0.25">
      <c r="A73" t="s">
        <v>28</v>
      </c>
      <c r="C73">
        <f t="shared" ref="C73:AH73" si="26">IF(D3&lt;200000,7500,0)</f>
        <v>7500</v>
      </c>
      <c r="D73">
        <f t="shared" si="26"/>
        <v>7500</v>
      </c>
      <c r="E73">
        <f t="shared" si="26"/>
        <v>7500</v>
      </c>
      <c r="F73">
        <f t="shared" si="26"/>
        <v>7500</v>
      </c>
      <c r="G73">
        <f t="shared" si="26"/>
        <v>7500</v>
      </c>
      <c r="H73">
        <f t="shared" si="26"/>
        <v>0</v>
      </c>
      <c r="I73">
        <f t="shared" si="26"/>
        <v>0</v>
      </c>
      <c r="J73">
        <f t="shared" si="26"/>
        <v>0</v>
      </c>
      <c r="K73">
        <f t="shared" si="26"/>
        <v>0</v>
      </c>
      <c r="L73">
        <f t="shared" si="26"/>
        <v>0</v>
      </c>
      <c r="M73">
        <f t="shared" si="26"/>
        <v>0</v>
      </c>
      <c r="N73">
        <f t="shared" si="26"/>
        <v>0</v>
      </c>
      <c r="O73">
        <f t="shared" si="26"/>
        <v>0</v>
      </c>
      <c r="P73">
        <f t="shared" si="26"/>
        <v>0</v>
      </c>
      <c r="Q73">
        <f t="shared" si="26"/>
        <v>0</v>
      </c>
      <c r="R73">
        <f t="shared" si="26"/>
        <v>0</v>
      </c>
      <c r="S73">
        <f t="shared" si="26"/>
        <v>0</v>
      </c>
      <c r="T73">
        <f t="shared" si="26"/>
        <v>0</v>
      </c>
      <c r="U73">
        <f t="shared" si="26"/>
        <v>0</v>
      </c>
      <c r="V73">
        <f t="shared" si="26"/>
        <v>0</v>
      </c>
      <c r="W73">
        <f t="shared" si="26"/>
        <v>0</v>
      </c>
      <c r="X73">
        <f t="shared" si="26"/>
        <v>0</v>
      </c>
      <c r="Y73">
        <f t="shared" si="26"/>
        <v>0</v>
      </c>
      <c r="Z73">
        <f t="shared" si="26"/>
        <v>0</v>
      </c>
      <c r="AA73">
        <f t="shared" si="26"/>
        <v>0</v>
      </c>
      <c r="AB73">
        <f t="shared" si="26"/>
        <v>0</v>
      </c>
      <c r="AC73">
        <f t="shared" si="26"/>
        <v>0</v>
      </c>
      <c r="AD73">
        <f t="shared" si="26"/>
        <v>0</v>
      </c>
      <c r="AE73">
        <f t="shared" si="26"/>
        <v>0</v>
      </c>
      <c r="AF73">
        <f t="shared" si="26"/>
        <v>0</v>
      </c>
      <c r="AG73">
        <f t="shared" si="26"/>
        <v>0</v>
      </c>
      <c r="AH73">
        <f t="shared" si="26"/>
        <v>0</v>
      </c>
    </row>
    <row r="74" spans="1:34" x14ac:dyDescent="0.25">
      <c r="A74" t="s">
        <v>29</v>
      </c>
      <c r="C74">
        <f t="shared" ref="C74:AH74" si="27">IF(D4&lt;200000,7500,0)</f>
        <v>7500</v>
      </c>
      <c r="D74">
        <f t="shared" si="27"/>
        <v>7500</v>
      </c>
      <c r="E74">
        <f t="shared" si="27"/>
        <v>7500</v>
      </c>
      <c r="F74">
        <f t="shared" si="27"/>
        <v>7500</v>
      </c>
      <c r="G74">
        <f t="shared" si="27"/>
        <v>7500</v>
      </c>
      <c r="H74">
        <f t="shared" si="27"/>
        <v>7500</v>
      </c>
      <c r="I74">
        <f t="shared" si="27"/>
        <v>7500</v>
      </c>
      <c r="J74">
        <f t="shared" si="27"/>
        <v>7500</v>
      </c>
      <c r="K74">
        <f t="shared" si="27"/>
        <v>7500</v>
      </c>
      <c r="L74">
        <f t="shared" si="27"/>
        <v>7500</v>
      </c>
      <c r="M74">
        <f t="shared" si="27"/>
        <v>7500</v>
      </c>
      <c r="N74">
        <f t="shared" si="27"/>
        <v>0</v>
      </c>
      <c r="O74">
        <f t="shared" si="27"/>
        <v>0</v>
      </c>
      <c r="P74">
        <f t="shared" si="27"/>
        <v>0</v>
      </c>
      <c r="Q74">
        <f t="shared" si="27"/>
        <v>0</v>
      </c>
      <c r="R74">
        <f t="shared" si="27"/>
        <v>0</v>
      </c>
      <c r="S74">
        <f t="shared" si="27"/>
        <v>0</v>
      </c>
      <c r="T74">
        <f t="shared" si="27"/>
        <v>0</v>
      </c>
      <c r="U74">
        <f t="shared" si="27"/>
        <v>0</v>
      </c>
      <c r="V74">
        <f t="shared" si="27"/>
        <v>0</v>
      </c>
      <c r="W74">
        <f t="shared" si="27"/>
        <v>0</v>
      </c>
      <c r="X74">
        <f t="shared" si="27"/>
        <v>0</v>
      </c>
      <c r="Y74">
        <f t="shared" si="27"/>
        <v>0</v>
      </c>
      <c r="Z74">
        <f t="shared" si="27"/>
        <v>0</v>
      </c>
      <c r="AA74">
        <f t="shared" si="27"/>
        <v>0</v>
      </c>
      <c r="AB74">
        <f t="shared" si="27"/>
        <v>0</v>
      </c>
      <c r="AC74">
        <f t="shared" si="27"/>
        <v>0</v>
      </c>
      <c r="AD74">
        <f t="shared" si="27"/>
        <v>0</v>
      </c>
      <c r="AE74">
        <f t="shared" si="27"/>
        <v>0</v>
      </c>
      <c r="AF74">
        <f t="shared" si="27"/>
        <v>0</v>
      </c>
      <c r="AG74">
        <f t="shared" si="27"/>
        <v>0</v>
      </c>
      <c r="AH74">
        <f t="shared" si="27"/>
        <v>0</v>
      </c>
    </row>
    <row r="75" spans="1:34" x14ac:dyDescent="0.25">
      <c r="A75" t="s">
        <v>30</v>
      </c>
      <c r="C75">
        <f t="shared" ref="C75:AH75" si="28">IF(D5&lt;200000,7500,0)</f>
        <v>7500</v>
      </c>
      <c r="D75">
        <f t="shared" si="28"/>
        <v>7500</v>
      </c>
      <c r="E75">
        <f t="shared" si="28"/>
        <v>7500</v>
      </c>
      <c r="F75">
        <f t="shared" si="28"/>
        <v>7500</v>
      </c>
      <c r="G75">
        <f t="shared" si="28"/>
        <v>0</v>
      </c>
      <c r="H75">
        <f t="shared" si="28"/>
        <v>0</v>
      </c>
      <c r="I75">
        <f t="shared" si="28"/>
        <v>0</v>
      </c>
      <c r="J75">
        <f t="shared" si="28"/>
        <v>0</v>
      </c>
      <c r="K75">
        <f t="shared" si="28"/>
        <v>0</v>
      </c>
      <c r="L75">
        <f t="shared" si="28"/>
        <v>0</v>
      </c>
      <c r="M75">
        <f t="shared" si="28"/>
        <v>0</v>
      </c>
      <c r="N75">
        <f t="shared" si="28"/>
        <v>0</v>
      </c>
      <c r="O75">
        <f t="shared" si="28"/>
        <v>0</v>
      </c>
      <c r="P75">
        <f t="shared" si="28"/>
        <v>0</v>
      </c>
      <c r="Q75">
        <f t="shared" si="28"/>
        <v>0</v>
      </c>
      <c r="R75">
        <f t="shared" si="28"/>
        <v>0</v>
      </c>
      <c r="S75">
        <f t="shared" si="28"/>
        <v>0</v>
      </c>
      <c r="T75">
        <f t="shared" si="28"/>
        <v>0</v>
      </c>
      <c r="U75">
        <f t="shared" si="28"/>
        <v>0</v>
      </c>
      <c r="V75">
        <f t="shared" si="28"/>
        <v>0</v>
      </c>
      <c r="W75">
        <f t="shared" si="28"/>
        <v>0</v>
      </c>
      <c r="X75">
        <f t="shared" si="28"/>
        <v>0</v>
      </c>
      <c r="Y75">
        <f t="shared" si="28"/>
        <v>0</v>
      </c>
      <c r="Z75">
        <f t="shared" si="28"/>
        <v>0</v>
      </c>
      <c r="AA75">
        <f t="shared" si="28"/>
        <v>0</v>
      </c>
      <c r="AB75">
        <f t="shared" si="28"/>
        <v>0</v>
      </c>
      <c r="AC75">
        <f t="shared" si="28"/>
        <v>0</v>
      </c>
      <c r="AD75">
        <f t="shared" si="28"/>
        <v>0</v>
      </c>
      <c r="AE75">
        <f t="shared" si="28"/>
        <v>0</v>
      </c>
      <c r="AF75">
        <f t="shared" si="28"/>
        <v>0</v>
      </c>
      <c r="AG75">
        <f t="shared" si="28"/>
        <v>0</v>
      </c>
      <c r="AH75">
        <f t="shared" si="28"/>
        <v>0</v>
      </c>
    </row>
    <row r="76" spans="1:34" x14ac:dyDescent="0.25">
      <c r="A76" t="s">
        <v>31</v>
      </c>
      <c r="C76">
        <f t="shared" ref="C76:AH76" si="29">IF(D6&lt;200000,7500,0)</f>
        <v>7500</v>
      </c>
      <c r="D76">
        <f t="shared" si="29"/>
        <v>7500</v>
      </c>
      <c r="E76">
        <f t="shared" si="29"/>
        <v>7500</v>
      </c>
      <c r="F76">
        <f t="shared" si="29"/>
        <v>7500</v>
      </c>
      <c r="G76">
        <f t="shared" si="29"/>
        <v>7500</v>
      </c>
      <c r="H76">
        <f t="shared" si="29"/>
        <v>7500</v>
      </c>
      <c r="I76">
        <f t="shared" si="29"/>
        <v>7500</v>
      </c>
      <c r="J76">
        <f t="shared" si="29"/>
        <v>7500</v>
      </c>
      <c r="K76">
        <f t="shared" si="29"/>
        <v>7500</v>
      </c>
      <c r="L76">
        <f t="shared" si="29"/>
        <v>7500</v>
      </c>
      <c r="M76">
        <f t="shared" si="29"/>
        <v>7500</v>
      </c>
      <c r="N76">
        <f t="shared" si="29"/>
        <v>7500</v>
      </c>
      <c r="O76">
        <f t="shared" si="29"/>
        <v>7500</v>
      </c>
      <c r="P76">
        <f t="shared" si="29"/>
        <v>7500</v>
      </c>
      <c r="Q76">
        <f t="shared" si="29"/>
        <v>7500</v>
      </c>
      <c r="R76">
        <f t="shared" si="29"/>
        <v>7500</v>
      </c>
      <c r="S76">
        <f t="shared" si="29"/>
        <v>7500</v>
      </c>
      <c r="T76">
        <f t="shared" si="29"/>
        <v>7500</v>
      </c>
      <c r="U76">
        <f t="shared" si="29"/>
        <v>7500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  <c r="AC76">
        <f t="shared" si="29"/>
        <v>0</v>
      </c>
      <c r="AD76">
        <f t="shared" si="29"/>
        <v>0</v>
      </c>
      <c r="AE76">
        <f t="shared" si="29"/>
        <v>0</v>
      </c>
      <c r="AF76">
        <f t="shared" si="29"/>
        <v>0</v>
      </c>
      <c r="AG76">
        <f t="shared" si="29"/>
        <v>0</v>
      </c>
      <c r="AH76">
        <f t="shared" si="29"/>
        <v>0</v>
      </c>
    </row>
    <row r="77" spans="1:34" x14ac:dyDescent="0.25">
      <c r="A77" t="s">
        <v>32</v>
      </c>
      <c r="C77">
        <f t="shared" ref="C77:AH77" si="30">IF(D7&lt;200000,7500,0)</f>
        <v>7500</v>
      </c>
      <c r="D77">
        <f t="shared" si="30"/>
        <v>7500</v>
      </c>
      <c r="E77">
        <f t="shared" si="30"/>
        <v>7500</v>
      </c>
      <c r="F77">
        <f t="shared" si="30"/>
        <v>7500</v>
      </c>
      <c r="G77">
        <f t="shared" si="30"/>
        <v>7500</v>
      </c>
      <c r="H77">
        <f t="shared" si="30"/>
        <v>7500</v>
      </c>
      <c r="I77">
        <f t="shared" si="30"/>
        <v>0</v>
      </c>
      <c r="J77">
        <f t="shared" si="30"/>
        <v>0</v>
      </c>
      <c r="K77">
        <f t="shared" si="30"/>
        <v>0</v>
      </c>
      <c r="L77">
        <f t="shared" si="30"/>
        <v>0</v>
      </c>
      <c r="M77">
        <f t="shared" si="30"/>
        <v>0</v>
      </c>
      <c r="N77">
        <f t="shared" si="30"/>
        <v>0</v>
      </c>
      <c r="O77">
        <f t="shared" si="30"/>
        <v>0</v>
      </c>
      <c r="P77">
        <f t="shared" si="30"/>
        <v>0</v>
      </c>
      <c r="Q77">
        <f t="shared" si="30"/>
        <v>0</v>
      </c>
      <c r="R77">
        <f t="shared" si="30"/>
        <v>0</v>
      </c>
      <c r="S77">
        <f t="shared" si="30"/>
        <v>0</v>
      </c>
      <c r="T77">
        <f t="shared" si="30"/>
        <v>0</v>
      </c>
      <c r="U77">
        <f t="shared" si="30"/>
        <v>0</v>
      </c>
      <c r="V77">
        <f t="shared" si="30"/>
        <v>0</v>
      </c>
      <c r="W77">
        <f t="shared" si="30"/>
        <v>0</v>
      </c>
      <c r="X77">
        <f t="shared" si="30"/>
        <v>0</v>
      </c>
      <c r="Y77">
        <f t="shared" si="30"/>
        <v>0</v>
      </c>
      <c r="Z77">
        <f t="shared" si="30"/>
        <v>0</v>
      </c>
      <c r="AA77">
        <f t="shared" si="30"/>
        <v>0</v>
      </c>
      <c r="AB77">
        <f t="shared" si="30"/>
        <v>0</v>
      </c>
      <c r="AC77">
        <f t="shared" si="30"/>
        <v>0</v>
      </c>
      <c r="AD77">
        <f t="shared" si="30"/>
        <v>0</v>
      </c>
      <c r="AE77">
        <f t="shared" si="30"/>
        <v>0</v>
      </c>
      <c r="AF77">
        <f t="shared" si="30"/>
        <v>0</v>
      </c>
      <c r="AG77">
        <f t="shared" si="30"/>
        <v>0</v>
      </c>
      <c r="AH77">
        <f t="shared" si="30"/>
        <v>0</v>
      </c>
    </row>
    <row r="78" spans="1:34" x14ac:dyDescent="0.25">
      <c r="A78" t="s">
        <v>33</v>
      </c>
      <c r="C78">
        <f t="shared" ref="C78:AH78" si="31">IF(D8&lt;200000,7500,0)</f>
        <v>0</v>
      </c>
      <c r="D78">
        <f t="shared" si="31"/>
        <v>0</v>
      </c>
      <c r="E78">
        <f t="shared" si="31"/>
        <v>0</v>
      </c>
      <c r="F78">
        <f t="shared" si="31"/>
        <v>0</v>
      </c>
      <c r="G78">
        <f t="shared" si="31"/>
        <v>0</v>
      </c>
      <c r="H78">
        <f t="shared" si="31"/>
        <v>0</v>
      </c>
      <c r="I78">
        <f t="shared" si="31"/>
        <v>0</v>
      </c>
      <c r="J78">
        <f t="shared" si="31"/>
        <v>0</v>
      </c>
      <c r="K78">
        <f t="shared" si="31"/>
        <v>0</v>
      </c>
      <c r="L78">
        <f t="shared" si="31"/>
        <v>0</v>
      </c>
      <c r="M78">
        <f t="shared" si="31"/>
        <v>0</v>
      </c>
      <c r="N78">
        <f t="shared" si="31"/>
        <v>0</v>
      </c>
      <c r="O78">
        <f t="shared" si="31"/>
        <v>0</v>
      </c>
      <c r="P78">
        <f t="shared" si="31"/>
        <v>0</v>
      </c>
      <c r="Q78">
        <f t="shared" si="31"/>
        <v>0</v>
      </c>
      <c r="R78">
        <f t="shared" si="31"/>
        <v>0</v>
      </c>
      <c r="S78">
        <f t="shared" si="31"/>
        <v>0</v>
      </c>
      <c r="T78">
        <f t="shared" si="31"/>
        <v>0</v>
      </c>
      <c r="U78">
        <f t="shared" si="31"/>
        <v>0</v>
      </c>
      <c r="V78">
        <f t="shared" si="31"/>
        <v>0</v>
      </c>
      <c r="W78">
        <f t="shared" si="31"/>
        <v>0</v>
      </c>
      <c r="X78">
        <f t="shared" si="31"/>
        <v>0</v>
      </c>
      <c r="Y78">
        <f t="shared" si="31"/>
        <v>0</v>
      </c>
      <c r="Z78">
        <f t="shared" si="31"/>
        <v>0</v>
      </c>
      <c r="AA78">
        <f t="shared" si="31"/>
        <v>0</v>
      </c>
      <c r="AB78">
        <f t="shared" si="31"/>
        <v>0</v>
      </c>
      <c r="AC78">
        <f t="shared" si="31"/>
        <v>0</v>
      </c>
      <c r="AD78">
        <f t="shared" si="31"/>
        <v>0</v>
      </c>
      <c r="AE78">
        <f t="shared" si="31"/>
        <v>0</v>
      </c>
      <c r="AF78">
        <f t="shared" si="31"/>
        <v>0</v>
      </c>
      <c r="AG78">
        <f t="shared" si="31"/>
        <v>0</v>
      </c>
      <c r="AH78">
        <f t="shared" si="31"/>
        <v>0</v>
      </c>
    </row>
    <row r="79" spans="1:34" x14ac:dyDescent="0.25">
      <c r="A79" t="s">
        <v>34</v>
      </c>
      <c r="C79">
        <f t="shared" ref="C79:AH79" si="32">IF(D9&lt;200000,7500,0)</f>
        <v>7500</v>
      </c>
      <c r="D79">
        <f t="shared" si="32"/>
        <v>7500</v>
      </c>
      <c r="E79">
        <f t="shared" si="32"/>
        <v>7500</v>
      </c>
      <c r="F79">
        <f t="shared" si="32"/>
        <v>7500</v>
      </c>
      <c r="G79">
        <f t="shared" si="32"/>
        <v>7500</v>
      </c>
      <c r="H79">
        <f t="shared" si="32"/>
        <v>7500</v>
      </c>
      <c r="I79">
        <f t="shared" si="32"/>
        <v>7500</v>
      </c>
      <c r="J79">
        <f t="shared" si="32"/>
        <v>7500</v>
      </c>
      <c r="K79">
        <f t="shared" si="32"/>
        <v>7500</v>
      </c>
      <c r="L79">
        <f t="shared" si="32"/>
        <v>7500</v>
      </c>
      <c r="M79">
        <f t="shared" si="32"/>
        <v>7500</v>
      </c>
      <c r="N79">
        <f t="shared" si="32"/>
        <v>7500</v>
      </c>
      <c r="O79">
        <f t="shared" si="32"/>
        <v>0</v>
      </c>
      <c r="P79">
        <f t="shared" si="32"/>
        <v>0</v>
      </c>
      <c r="Q79">
        <f t="shared" si="32"/>
        <v>0</v>
      </c>
      <c r="R79">
        <f t="shared" si="32"/>
        <v>0</v>
      </c>
      <c r="S79">
        <f t="shared" si="32"/>
        <v>0</v>
      </c>
      <c r="T79">
        <f t="shared" si="32"/>
        <v>0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  <c r="AC79">
        <f t="shared" si="32"/>
        <v>0</v>
      </c>
      <c r="AD79">
        <f t="shared" si="32"/>
        <v>0</v>
      </c>
      <c r="AE79">
        <f t="shared" si="32"/>
        <v>0</v>
      </c>
      <c r="AF79">
        <f t="shared" si="32"/>
        <v>0</v>
      </c>
      <c r="AG79">
        <f t="shared" si="32"/>
        <v>0</v>
      </c>
      <c r="AH79">
        <f t="shared" si="32"/>
        <v>0</v>
      </c>
    </row>
    <row r="80" spans="1:34" x14ac:dyDescent="0.25">
      <c r="A80" t="s">
        <v>35</v>
      </c>
      <c r="C80">
        <f t="shared" ref="C80:AH80" si="33">IF(D10&lt;200000,7500,0)</f>
        <v>7500</v>
      </c>
      <c r="D80">
        <f t="shared" si="33"/>
        <v>7500</v>
      </c>
      <c r="E80">
        <f t="shared" si="33"/>
        <v>7500</v>
      </c>
      <c r="F80">
        <f t="shared" si="33"/>
        <v>7500</v>
      </c>
      <c r="G80">
        <f t="shared" si="33"/>
        <v>7500</v>
      </c>
      <c r="H80">
        <f t="shared" si="33"/>
        <v>7500</v>
      </c>
      <c r="I80">
        <f t="shared" si="33"/>
        <v>7500</v>
      </c>
      <c r="J80">
        <f t="shared" si="33"/>
        <v>7500</v>
      </c>
      <c r="K80">
        <f t="shared" si="33"/>
        <v>7500</v>
      </c>
      <c r="L80">
        <f t="shared" si="33"/>
        <v>7500</v>
      </c>
      <c r="M80">
        <f t="shared" si="33"/>
        <v>0</v>
      </c>
      <c r="N80">
        <f t="shared" si="33"/>
        <v>0</v>
      </c>
      <c r="O80">
        <f t="shared" si="33"/>
        <v>0</v>
      </c>
      <c r="P80">
        <f t="shared" si="33"/>
        <v>0</v>
      </c>
      <c r="Q80">
        <f t="shared" si="33"/>
        <v>0</v>
      </c>
      <c r="R80">
        <f t="shared" si="33"/>
        <v>0</v>
      </c>
      <c r="S80">
        <f t="shared" si="33"/>
        <v>0</v>
      </c>
      <c r="T80">
        <f t="shared" si="33"/>
        <v>0</v>
      </c>
      <c r="U80">
        <f t="shared" si="33"/>
        <v>0</v>
      </c>
      <c r="V80">
        <f t="shared" si="33"/>
        <v>0</v>
      </c>
      <c r="W80">
        <f t="shared" si="33"/>
        <v>0</v>
      </c>
      <c r="X80">
        <f t="shared" si="33"/>
        <v>0</v>
      </c>
      <c r="Y80">
        <f t="shared" si="33"/>
        <v>0</v>
      </c>
      <c r="Z80">
        <f t="shared" si="33"/>
        <v>0</v>
      </c>
      <c r="AA80">
        <f t="shared" si="33"/>
        <v>0</v>
      </c>
      <c r="AB80">
        <f t="shared" si="33"/>
        <v>0</v>
      </c>
      <c r="AC80">
        <f t="shared" si="33"/>
        <v>0</v>
      </c>
      <c r="AD80">
        <f t="shared" si="33"/>
        <v>0</v>
      </c>
      <c r="AE80">
        <f t="shared" si="33"/>
        <v>0</v>
      </c>
      <c r="AF80">
        <f t="shared" si="33"/>
        <v>0</v>
      </c>
      <c r="AG80">
        <f t="shared" si="33"/>
        <v>0</v>
      </c>
      <c r="AH80">
        <f t="shared" si="33"/>
        <v>0</v>
      </c>
    </row>
    <row r="81" spans="1:34" x14ac:dyDescent="0.25">
      <c r="A81" t="s">
        <v>36</v>
      </c>
      <c r="C81">
        <f t="shared" ref="C81:AH81" si="34">IF(D11&lt;200000,7500,0)</f>
        <v>7500</v>
      </c>
      <c r="D81">
        <f t="shared" si="34"/>
        <v>7500</v>
      </c>
      <c r="E81">
        <f t="shared" si="34"/>
        <v>7500</v>
      </c>
      <c r="F81">
        <f t="shared" si="34"/>
        <v>7500</v>
      </c>
      <c r="G81">
        <f t="shared" si="34"/>
        <v>7500</v>
      </c>
      <c r="H81">
        <f t="shared" si="34"/>
        <v>7500</v>
      </c>
      <c r="I81">
        <f t="shared" si="34"/>
        <v>7500</v>
      </c>
      <c r="J81">
        <f t="shared" si="34"/>
        <v>7500</v>
      </c>
      <c r="K81">
        <f t="shared" si="34"/>
        <v>0</v>
      </c>
      <c r="L81">
        <f t="shared" si="34"/>
        <v>0</v>
      </c>
      <c r="M81">
        <f t="shared" si="34"/>
        <v>0</v>
      </c>
      <c r="N81">
        <f t="shared" si="34"/>
        <v>0</v>
      </c>
      <c r="O81">
        <f t="shared" si="34"/>
        <v>0</v>
      </c>
      <c r="P81">
        <f t="shared" si="34"/>
        <v>0</v>
      </c>
      <c r="Q81">
        <f t="shared" si="34"/>
        <v>0</v>
      </c>
      <c r="R81">
        <f t="shared" si="34"/>
        <v>0</v>
      </c>
      <c r="S81">
        <f t="shared" si="34"/>
        <v>0</v>
      </c>
      <c r="T81">
        <f t="shared" si="34"/>
        <v>0</v>
      </c>
      <c r="U81">
        <f t="shared" si="34"/>
        <v>0</v>
      </c>
      <c r="V81">
        <f t="shared" si="34"/>
        <v>0</v>
      </c>
      <c r="W81">
        <f t="shared" si="34"/>
        <v>0</v>
      </c>
      <c r="X81">
        <f t="shared" si="34"/>
        <v>0</v>
      </c>
      <c r="Y81">
        <f t="shared" si="34"/>
        <v>0</v>
      </c>
      <c r="Z81">
        <f t="shared" si="34"/>
        <v>0</v>
      </c>
      <c r="AA81">
        <f t="shared" si="34"/>
        <v>0</v>
      </c>
      <c r="AB81">
        <f t="shared" si="34"/>
        <v>0</v>
      </c>
      <c r="AC81">
        <f t="shared" si="34"/>
        <v>0</v>
      </c>
      <c r="AD81">
        <f t="shared" si="34"/>
        <v>0</v>
      </c>
      <c r="AE81">
        <f t="shared" si="34"/>
        <v>0</v>
      </c>
      <c r="AF81">
        <f t="shared" si="34"/>
        <v>0</v>
      </c>
      <c r="AG81">
        <f t="shared" si="34"/>
        <v>0</v>
      </c>
      <c r="AH81">
        <f t="shared" si="34"/>
        <v>0</v>
      </c>
    </row>
    <row r="82" spans="1:34" x14ac:dyDescent="0.25">
      <c r="A82" t="s">
        <v>37</v>
      </c>
      <c r="C82">
        <f t="shared" ref="C82:AH82" si="35">IF(D12&lt;200000,7500,0)</f>
        <v>7500</v>
      </c>
      <c r="D82">
        <f t="shared" si="35"/>
        <v>7500</v>
      </c>
      <c r="E82">
        <f t="shared" si="35"/>
        <v>7500</v>
      </c>
      <c r="F82">
        <f t="shared" si="35"/>
        <v>7500</v>
      </c>
      <c r="G82">
        <f t="shared" si="35"/>
        <v>7500</v>
      </c>
      <c r="H82">
        <f t="shared" si="35"/>
        <v>7500</v>
      </c>
      <c r="I82">
        <f t="shared" si="35"/>
        <v>7500</v>
      </c>
      <c r="J82">
        <f t="shared" si="35"/>
        <v>7500</v>
      </c>
      <c r="K82">
        <f t="shared" si="35"/>
        <v>7500</v>
      </c>
      <c r="L82">
        <f t="shared" si="35"/>
        <v>7500</v>
      </c>
      <c r="M82">
        <f t="shared" si="35"/>
        <v>7500</v>
      </c>
      <c r="N82">
        <f t="shared" si="35"/>
        <v>7500</v>
      </c>
      <c r="O82">
        <f t="shared" si="35"/>
        <v>0</v>
      </c>
      <c r="P82">
        <f t="shared" si="35"/>
        <v>0</v>
      </c>
      <c r="Q82">
        <f t="shared" si="35"/>
        <v>0</v>
      </c>
      <c r="R82">
        <f t="shared" si="35"/>
        <v>0</v>
      </c>
      <c r="S82">
        <f t="shared" si="35"/>
        <v>0</v>
      </c>
      <c r="T82">
        <f t="shared" si="35"/>
        <v>0</v>
      </c>
      <c r="U82">
        <f t="shared" si="35"/>
        <v>0</v>
      </c>
      <c r="V82">
        <f t="shared" si="35"/>
        <v>0</v>
      </c>
      <c r="W82">
        <f t="shared" si="35"/>
        <v>0</v>
      </c>
      <c r="X82">
        <f t="shared" si="35"/>
        <v>0</v>
      </c>
      <c r="Y82">
        <f t="shared" si="35"/>
        <v>0</v>
      </c>
      <c r="Z82">
        <f t="shared" si="35"/>
        <v>0</v>
      </c>
      <c r="AA82">
        <f t="shared" si="35"/>
        <v>0</v>
      </c>
      <c r="AB82">
        <f t="shared" si="35"/>
        <v>0</v>
      </c>
      <c r="AC82">
        <f t="shared" si="35"/>
        <v>0</v>
      </c>
      <c r="AD82">
        <f t="shared" si="35"/>
        <v>0</v>
      </c>
      <c r="AE82">
        <f t="shared" si="35"/>
        <v>0</v>
      </c>
      <c r="AF82">
        <f t="shared" si="35"/>
        <v>0</v>
      </c>
      <c r="AG82">
        <f t="shared" si="35"/>
        <v>0</v>
      </c>
      <c r="AH82">
        <f t="shared" si="35"/>
        <v>0</v>
      </c>
    </row>
    <row r="83" spans="1:34" x14ac:dyDescent="0.25">
      <c r="A83" t="s">
        <v>38</v>
      </c>
      <c r="C83">
        <f t="shared" ref="C83:AH83" si="36">IF(D13&lt;200000,7500,0)</f>
        <v>7500</v>
      </c>
      <c r="D83">
        <f t="shared" si="36"/>
        <v>7500</v>
      </c>
      <c r="E83">
        <f t="shared" si="36"/>
        <v>7500</v>
      </c>
      <c r="F83">
        <f t="shared" si="36"/>
        <v>0</v>
      </c>
      <c r="G83">
        <f t="shared" si="36"/>
        <v>0</v>
      </c>
      <c r="H83">
        <f t="shared" si="36"/>
        <v>0</v>
      </c>
      <c r="I83">
        <f t="shared" si="36"/>
        <v>0</v>
      </c>
      <c r="J83">
        <f t="shared" si="36"/>
        <v>0</v>
      </c>
      <c r="K83">
        <f t="shared" si="36"/>
        <v>0</v>
      </c>
      <c r="L83">
        <f t="shared" si="36"/>
        <v>0</v>
      </c>
      <c r="M83">
        <f t="shared" si="36"/>
        <v>0</v>
      </c>
      <c r="N83">
        <f t="shared" si="36"/>
        <v>0</v>
      </c>
      <c r="O83">
        <f t="shared" si="36"/>
        <v>0</v>
      </c>
      <c r="P83">
        <f t="shared" si="36"/>
        <v>0</v>
      </c>
      <c r="Q83">
        <f t="shared" si="36"/>
        <v>0</v>
      </c>
      <c r="R83">
        <f t="shared" si="36"/>
        <v>0</v>
      </c>
      <c r="S83">
        <f t="shared" si="36"/>
        <v>0</v>
      </c>
      <c r="T83">
        <f t="shared" si="36"/>
        <v>0</v>
      </c>
      <c r="U83">
        <f t="shared" si="36"/>
        <v>0</v>
      </c>
      <c r="V83">
        <f t="shared" si="36"/>
        <v>0</v>
      </c>
      <c r="W83">
        <f t="shared" si="36"/>
        <v>0</v>
      </c>
      <c r="X83">
        <f t="shared" si="36"/>
        <v>0</v>
      </c>
      <c r="Y83">
        <f t="shared" si="36"/>
        <v>0</v>
      </c>
      <c r="Z83">
        <f t="shared" si="36"/>
        <v>0</v>
      </c>
      <c r="AA83">
        <f t="shared" si="36"/>
        <v>0</v>
      </c>
      <c r="AB83">
        <f t="shared" si="36"/>
        <v>0</v>
      </c>
      <c r="AC83">
        <f t="shared" si="36"/>
        <v>0</v>
      </c>
      <c r="AD83">
        <f t="shared" si="36"/>
        <v>0</v>
      </c>
      <c r="AE83">
        <f t="shared" si="36"/>
        <v>0</v>
      </c>
      <c r="AF83">
        <f t="shared" si="36"/>
        <v>0</v>
      </c>
      <c r="AG83">
        <f t="shared" si="36"/>
        <v>0</v>
      </c>
      <c r="AH83">
        <f t="shared" si="36"/>
        <v>0</v>
      </c>
    </row>
    <row r="84" spans="1:34" x14ac:dyDescent="0.25">
      <c r="A84" t="s">
        <v>39</v>
      </c>
      <c r="C84">
        <f t="shared" ref="C84:AH84" si="37">IF(D14&lt;200000,7500,0)</f>
        <v>7500</v>
      </c>
      <c r="D84">
        <f t="shared" si="37"/>
        <v>7500</v>
      </c>
      <c r="E84">
        <f t="shared" si="37"/>
        <v>7500</v>
      </c>
      <c r="F84">
        <f t="shared" si="37"/>
        <v>7500</v>
      </c>
      <c r="G84">
        <f t="shared" si="37"/>
        <v>7500</v>
      </c>
      <c r="H84">
        <f t="shared" si="37"/>
        <v>7500</v>
      </c>
      <c r="I84">
        <f t="shared" si="37"/>
        <v>7500</v>
      </c>
      <c r="J84">
        <f t="shared" si="37"/>
        <v>7500</v>
      </c>
      <c r="K84">
        <f t="shared" si="37"/>
        <v>7500</v>
      </c>
      <c r="L84">
        <f t="shared" si="37"/>
        <v>7500</v>
      </c>
      <c r="M84">
        <f t="shared" si="37"/>
        <v>7500</v>
      </c>
      <c r="N84">
        <f t="shared" si="37"/>
        <v>0</v>
      </c>
      <c r="O84">
        <f t="shared" si="37"/>
        <v>0</v>
      </c>
      <c r="P84">
        <f t="shared" si="37"/>
        <v>0</v>
      </c>
      <c r="Q84">
        <f t="shared" si="37"/>
        <v>0</v>
      </c>
      <c r="R84">
        <f t="shared" si="37"/>
        <v>0</v>
      </c>
      <c r="S84">
        <f t="shared" si="37"/>
        <v>0</v>
      </c>
      <c r="T84">
        <f t="shared" si="37"/>
        <v>0</v>
      </c>
      <c r="U84">
        <f t="shared" si="37"/>
        <v>0</v>
      </c>
      <c r="V84">
        <f t="shared" si="37"/>
        <v>0</v>
      </c>
      <c r="W84">
        <f t="shared" si="37"/>
        <v>0</v>
      </c>
      <c r="X84">
        <f t="shared" si="37"/>
        <v>0</v>
      </c>
      <c r="Y84">
        <f t="shared" si="37"/>
        <v>0</v>
      </c>
      <c r="Z84">
        <f t="shared" si="37"/>
        <v>0</v>
      </c>
      <c r="AA84">
        <f t="shared" si="37"/>
        <v>0</v>
      </c>
      <c r="AB84">
        <f t="shared" si="37"/>
        <v>0</v>
      </c>
      <c r="AC84">
        <f t="shared" si="37"/>
        <v>0</v>
      </c>
      <c r="AD84">
        <f t="shared" si="37"/>
        <v>0</v>
      </c>
      <c r="AE84">
        <f t="shared" si="37"/>
        <v>0</v>
      </c>
      <c r="AF84">
        <f t="shared" si="37"/>
        <v>0</v>
      </c>
      <c r="AG84">
        <f t="shared" si="37"/>
        <v>0</v>
      </c>
      <c r="AH84">
        <f t="shared" si="37"/>
        <v>0</v>
      </c>
    </row>
    <row r="85" spans="1:34" x14ac:dyDescent="0.25">
      <c r="A85" t="s">
        <v>40</v>
      </c>
      <c r="C85">
        <f t="shared" ref="C85:AH85" si="38">IF(D15&lt;200000,7500,0)</f>
        <v>0</v>
      </c>
      <c r="D85">
        <f t="shared" si="38"/>
        <v>0</v>
      </c>
      <c r="E85">
        <f t="shared" si="38"/>
        <v>0</v>
      </c>
      <c r="F85">
        <f t="shared" si="38"/>
        <v>0</v>
      </c>
      <c r="G85">
        <f t="shared" si="38"/>
        <v>0</v>
      </c>
      <c r="H85">
        <f t="shared" si="38"/>
        <v>0</v>
      </c>
      <c r="I85">
        <f t="shared" si="38"/>
        <v>0</v>
      </c>
      <c r="J85">
        <f t="shared" si="38"/>
        <v>0</v>
      </c>
      <c r="K85">
        <f t="shared" si="38"/>
        <v>0</v>
      </c>
      <c r="L85">
        <f t="shared" si="38"/>
        <v>0</v>
      </c>
      <c r="M85">
        <f t="shared" si="38"/>
        <v>0</v>
      </c>
      <c r="N85">
        <f t="shared" si="38"/>
        <v>0</v>
      </c>
      <c r="O85">
        <f t="shared" si="38"/>
        <v>0</v>
      </c>
      <c r="P85">
        <f t="shared" si="38"/>
        <v>0</v>
      </c>
      <c r="Q85">
        <f t="shared" si="38"/>
        <v>0</v>
      </c>
      <c r="R85">
        <f t="shared" si="38"/>
        <v>0</v>
      </c>
      <c r="S85">
        <f t="shared" si="38"/>
        <v>0</v>
      </c>
      <c r="T85">
        <f t="shared" si="38"/>
        <v>0</v>
      </c>
      <c r="U85">
        <f t="shared" si="38"/>
        <v>0</v>
      </c>
      <c r="V85">
        <f t="shared" si="38"/>
        <v>0</v>
      </c>
      <c r="W85">
        <f t="shared" si="38"/>
        <v>0</v>
      </c>
      <c r="X85">
        <f t="shared" si="38"/>
        <v>0</v>
      </c>
      <c r="Y85">
        <f t="shared" si="38"/>
        <v>0</v>
      </c>
      <c r="Z85">
        <f t="shared" si="38"/>
        <v>0</v>
      </c>
      <c r="AA85">
        <f t="shared" si="38"/>
        <v>0</v>
      </c>
      <c r="AB85">
        <f t="shared" si="38"/>
        <v>0</v>
      </c>
      <c r="AC85">
        <f t="shared" si="38"/>
        <v>0</v>
      </c>
      <c r="AD85">
        <f t="shared" si="38"/>
        <v>0</v>
      </c>
      <c r="AE85">
        <f t="shared" si="38"/>
        <v>0</v>
      </c>
      <c r="AF85">
        <f t="shared" si="38"/>
        <v>0</v>
      </c>
      <c r="AG85">
        <f t="shared" si="38"/>
        <v>0</v>
      </c>
      <c r="AH85">
        <f t="shared" si="38"/>
        <v>0</v>
      </c>
    </row>
    <row r="86" spans="1:34" x14ac:dyDescent="0.25">
      <c r="A86" t="s">
        <v>41</v>
      </c>
      <c r="C86">
        <f t="shared" ref="C86:AH86" si="39">IF(D16&lt;200000,7500,0)</f>
        <v>7500</v>
      </c>
      <c r="D86">
        <f t="shared" si="39"/>
        <v>7500</v>
      </c>
      <c r="E86">
        <f t="shared" si="39"/>
        <v>7500</v>
      </c>
      <c r="F86">
        <f t="shared" si="39"/>
        <v>0</v>
      </c>
      <c r="G86">
        <f t="shared" si="39"/>
        <v>0</v>
      </c>
      <c r="H86">
        <f t="shared" si="39"/>
        <v>0</v>
      </c>
      <c r="I86">
        <f t="shared" si="39"/>
        <v>0</v>
      </c>
      <c r="J86">
        <f t="shared" si="39"/>
        <v>0</v>
      </c>
      <c r="K86">
        <f t="shared" si="39"/>
        <v>0</v>
      </c>
      <c r="L86">
        <f t="shared" si="39"/>
        <v>0</v>
      </c>
      <c r="M86">
        <f t="shared" si="39"/>
        <v>0</v>
      </c>
      <c r="N86">
        <f t="shared" si="39"/>
        <v>0</v>
      </c>
      <c r="O86">
        <f t="shared" si="39"/>
        <v>0</v>
      </c>
      <c r="P86">
        <f t="shared" si="39"/>
        <v>0</v>
      </c>
      <c r="Q86">
        <f t="shared" si="39"/>
        <v>0</v>
      </c>
      <c r="R86">
        <f t="shared" si="39"/>
        <v>0</v>
      </c>
      <c r="S86">
        <f t="shared" si="39"/>
        <v>0</v>
      </c>
      <c r="T86">
        <f t="shared" si="39"/>
        <v>0</v>
      </c>
      <c r="U86">
        <f t="shared" si="39"/>
        <v>0</v>
      </c>
      <c r="V86">
        <f t="shared" si="39"/>
        <v>0</v>
      </c>
      <c r="W86">
        <f t="shared" si="39"/>
        <v>0</v>
      </c>
      <c r="X86">
        <f t="shared" si="39"/>
        <v>0</v>
      </c>
      <c r="Y86">
        <f t="shared" si="39"/>
        <v>0</v>
      </c>
      <c r="Z86">
        <f t="shared" si="39"/>
        <v>0</v>
      </c>
      <c r="AA86">
        <f t="shared" si="39"/>
        <v>0</v>
      </c>
      <c r="AB86">
        <f t="shared" si="39"/>
        <v>0</v>
      </c>
      <c r="AC86">
        <f t="shared" si="39"/>
        <v>0</v>
      </c>
      <c r="AD86">
        <f t="shared" si="39"/>
        <v>0</v>
      </c>
      <c r="AE86">
        <f t="shared" si="39"/>
        <v>0</v>
      </c>
      <c r="AF86">
        <f t="shared" si="39"/>
        <v>0</v>
      </c>
      <c r="AG86">
        <f t="shared" si="39"/>
        <v>0</v>
      </c>
      <c r="AH86">
        <f t="shared" si="39"/>
        <v>0</v>
      </c>
    </row>
    <row r="87" spans="1:34" x14ac:dyDescent="0.25">
      <c r="A87" t="s">
        <v>42</v>
      </c>
      <c r="C87">
        <f t="shared" ref="C87:AH87" si="40">IF(D17&lt;200000,7500,0)</f>
        <v>7500</v>
      </c>
      <c r="D87">
        <f t="shared" si="40"/>
        <v>7500</v>
      </c>
      <c r="E87">
        <f t="shared" si="40"/>
        <v>7500</v>
      </c>
      <c r="F87">
        <f t="shared" si="40"/>
        <v>7500</v>
      </c>
      <c r="G87">
        <f t="shared" si="40"/>
        <v>7500</v>
      </c>
      <c r="H87">
        <f t="shared" si="40"/>
        <v>7500</v>
      </c>
      <c r="I87">
        <f t="shared" si="40"/>
        <v>7500</v>
      </c>
      <c r="J87">
        <f t="shared" si="40"/>
        <v>7500</v>
      </c>
      <c r="K87">
        <f t="shared" si="40"/>
        <v>7500</v>
      </c>
      <c r="L87">
        <f t="shared" si="40"/>
        <v>7500</v>
      </c>
      <c r="M87">
        <f t="shared" si="40"/>
        <v>7500</v>
      </c>
      <c r="N87">
        <f t="shared" si="40"/>
        <v>0</v>
      </c>
      <c r="O87">
        <f t="shared" si="40"/>
        <v>0</v>
      </c>
      <c r="P87">
        <f t="shared" si="40"/>
        <v>0</v>
      </c>
      <c r="Q87">
        <f t="shared" si="40"/>
        <v>0</v>
      </c>
      <c r="R87">
        <f t="shared" si="40"/>
        <v>0</v>
      </c>
      <c r="S87">
        <f t="shared" si="40"/>
        <v>0</v>
      </c>
      <c r="T87">
        <f t="shared" si="40"/>
        <v>0</v>
      </c>
      <c r="U87">
        <f t="shared" si="40"/>
        <v>0</v>
      </c>
      <c r="V87">
        <f t="shared" si="40"/>
        <v>0</v>
      </c>
      <c r="W87">
        <f t="shared" si="40"/>
        <v>0</v>
      </c>
      <c r="X87">
        <f t="shared" si="40"/>
        <v>0</v>
      </c>
      <c r="Y87">
        <f t="shared" si="40"/>
        <v>0</v>
      </c>
      <c r="Z87">
        <f t="shared" si="40"/>
        <v>0</v>
      </c>
      <c r="AA87">
        <f t="shared" si="40"/>
        <v>0</v>
      </c>
      <c r="AB87">
        <f t="shared" si="40"/>
        <v>0</v>
      </c>
      <c r="AC87">
        <f t="shared" si="40"/>
        <v>0</v>
      </c>
      <c r="AD87">
        <f t="shared" si="40"/>
        <v>0</v>
      </c>
      <c r="AE87">
        <f t="shared" si="40"/>
        <v>0</v>
      </c>
      <c r="AF87">
        <f t="shared" si="40"/>
        <v>0</v>
      </c>
      <c r="AG87">
        <f t="shared" si="40"/>
        <v>0</v>
      </c>
      <c r="AH87">
        <f t="shared" si="40"/>
        <v>0</v>
      </c>
    </row>
    <row r="88" spans="1:34" x14ac:dyDescent="0.25">
      <c r="A88" t="s">
        <v>43</v>
      </c>
      <c r="C88">
        <f t="shared" ref="C88:AH88" si="41">IF(D18&lt;200000,7500,0)</f>
        <v>7500</v>
      </c>
      <c r="D88">
        <f t="shared" si="41"/>
        <v>7500</v>
      </c>
      <c r="E88">
        <f t="shared" si="41"/>
        <v>7500</v>
      </c>
      <c r="F88">
        <f t="shared" si="41"/>
        <v>7500</v>
      </c>
      <c r="G88">
        <f t="shared" si="41"/>
        <v>7500</v>
      </c>
      <c r="H88">
        <f t="shared" si="41"/>
        <v>7500</v>
      </c>
      <c r="I88">
        <f t="shared" si="41"/>
        <v>7500</v>
      </c>
      <c r="J88">
        <f t="shared" si="41"/>
        <v>7500</v>
      </c>
      <c r="K88">
        <f t="shared" si="41"/>
        <v>7500</v>
      </c>
      <c r="L88">
        <f t="shared" si="41"/>
        <v>7500</v>
      </c>
      <c r="M88">
        <f t="shared" si="41"/>
        <v>7500</v>
      </c>
      <c r="N88">
        <f t="shared" si="41"/>
        <v>0</v>
      </c>
      <c r="O88">
        <f t="shared" si="41"/>
        <v>0</v>
      </c>
      <c r="P88">
        <f t="shared" si="41"/>
        <v>0</v>
      </c>
      <c r="Q88">
        <f t="shared" si="41"/>
        <v>0</v>
      </c>
      <c r="R88">
        <f t="shared" si="41"/>
        <v>0</v>
      </c>
      <c r="S88">
        <f t="shared" si="41"/>
        <v>0</v>
      </c>
      <c r="T88">
        <f t="shared" si="41"/>
        <v>0</v>
      </c>
      <c r="U88">
        <f t="shared" si="41"/>
        <v>0</v>
      </c>
      <c r="V88">
        <f t="shared" si="41"/>
        <v>0</v>
      </c>
      <c r="W88">
        <f t="shared" si="41"/>
        <v>0</v>
      </c>
      <c r="X88">
        <f t="shared" si="41"/>
        <v>0</v>
      </c>
      <c r="Y88">
        <f t="shared" si="41"/>
        <v>0</v>
      </c>
      <c r="Z88">
        <f t="shared" si="41"/>
        <v>0</v>
      </c>
      <c r="AA88">
        <f t="shared" si="41"/>
        <v>0</v>
      </c>
      <c r="AB88">
        <f t="shared" si="41"/>
        <v>0</v>
      </c>
      <c r="AC88">
        <f t="shared" si="41"/>
        <v>0</v>
      </c>
      <c r="AD88">
        <f t="shared" si="41"/>
        <v>0</v>
      </c>
      <c r="AE88">
        <f t="shared" si="41"/>
        <v>0</v>
      </c>
      <c r="AF88">
        <f t="shared" si="41"/>
        <v>0</v>
      </c>
      <c r="AG88">
        <f t="shared" si="41"/>
        <v>0</v>
      </c>
      <c r="AH88">
        <f t="shared" si="41"/>
        <v>0</v>
      </c>
    </row>
    <row r="89" spans="1:34" x14ac:dyDescent="0.25">
      <c r="A89" t="s">
        <v>44</v>
      </c>
      <c r="C89">
        <f t="shared" ref="C89:AH89" si="42">IF(D19&lt;200000,7500,0)</f>
        <v>7500</v>
      </c>
      <c r="D89">
        <f t="shared" si="42"/>
        <v>7500</v>
      </c>
      <c r="E89">
        <f t="shared" si="42"/>
        <v>7500</v>
      </c>
      <c r="F89">
        <f t="shared" si="42"/>
        <v>7500</v>
      </c>
      <c r="G89">
        <f t="shared" si="42"/>
        <v>7500</v>
      </c>
      <c r="H89">
        <f t="shared" si="42"/>
        <v>7500</v>
      </c>
      <c r="I89">
        <f t="shared" si="42"/>
        <v>7500</v>
      </c>
      <c r="J89">
        <f t="shared" si="42"/>
        <v>7500</v>
      </c>
      <c r="K89">
        <f t="shared" si="42"/>
        <v>7500</v>
      </c>
      <c r="L89">
        <f t="shared" si="42"/>
        <v>7500</v>
      </c>
      <c r="M89">
        <f t="shared" si="42"/>
        <v>7500</v>
      </c>
      <c r="N89">
        <f t="shared" si="42"/>
        <v>7500</v>
      </c>
      <c r="O89">
        <f t="shared" si="42"/>
        <v>0</v>
      </c>
      <c r="P89">
        <f t="shared" si="42"/>
        <v>0</v>
      </c>
      <c r="Q89">
        <f t="shared" si="42"/>
        <v>0</v>
      </c>
      <c r="R89">
        <f t="shared" si="42"/>
        <v>0</v>
      </c>
      <c r="S89">
        <f t="shared" si="42"/>
        <v>0</v>
      </c>
      <c r="T89">
        <f t="shared" si="42"/>
        <v>0</v>
      </c>
      <c r="U89">
        <f t="shared" si="42"/>
        <v>0</v>
      </c>
      <c r="V89">
        <f t="shared" si="42"/>
        <v>0</v>
      </c>
      <c r="W89">
        <f t="shared" si="42"/>
        <v>0</v>
      </c>
      <c r="X89">
        <f t="shared" si="42"/>
        <v>0</v>
      </c>
      <c r="Y89">
        <f t="shared" si="42"/>
        <v>0</v>
      </c>
      <c r="Z89">
        <f t="shared" si="42"/>
        <v>0</v>
      </c>
      <c r="AA89">
        <f t="shared" si="42"/>
        <v>0</v>
      </c>
      <c r="AB89">
        <f t="shared" si="42"/>
        <v>0</v>
      </c>
      <c r="AC89">
        <f t="shared" si="42"/>
        <v>0</v>
      </c>
      <c r="AD89">
        <f t="shared" si="42"/>
        <v>0</v>
      </c>
      <c r="AE89">
        <f t="shared" si="42"/>
        <v>0</v>
      </c>
      <c r="AF89">
        <f t="shared" si="42"/>
        <v>0</v>
      </c>
      <c r="AG89">
        <f t="shared" si="42"/>
        <v>0</v>
      </c>
      <c r="AH89">
        <f t="shared" si="42"/>
        <v>0</v>
      </c>
    </row>
    <row r="91" spans="1:34" x14ac:dyDescent="0.25">
      <c r="A91" t="s">
        <v>62</v>
      </c>
      <c r="C91">
        <v>2019</v>
      </c>
    </row>
    <row r="92" spans="1:34" x14ac:dyDescent="0.25">
      <c r="C92" s="16">
        <f t="shared" ref="C92:AH92" si="43">SUMPRODUCT(C73:C89,C50:C66)/SUM(C50:C66)</f>
        <v>2745.8606136031594</v>
      </c>
      <c r="D92" s="16">
        <f t="shared" si="43"/>
        <v>2745.8606136031599</v>
      </c>
      <c r="E92" s="16">
        <f t="shared" si="43"/>
        <v>2745.8606136031608</v>
      </c>
      <c r="F92" s="16">
        <f t="shared" si="43"/>
        <v>1913.0458308533098</v>
      </c>
      <c r="G92" s="16">
        <f t="shared" si="43"/>
        <v>1531.9111519939402</v>
      </c>
      <c r="H92" s="16">
        <f t="shared" si="43"/>
        <v>1131.4322818029341</v>
      </c>
      <c r="I92" s="16">
        <f t="shared" si="43"/>
        <v>933.18813916995919</v>
      </c>
      <c r="J92" s="16">
        <f t="shared" si="43"/>
        <v>933.18813916995839</v>
      </c>
      <c r="K92" s="16">
        <f t="shared" si="43"/>
        <v>744.00735890914939</v>
      </c>
      <c r="L92" s="16">
        <f t="shared" si="43"/>
        <v>744.00735890914984</v>
      </c>
      <c r="M92" s="16">
        <f t="shared" si="43"/>
        <v>621.92251501542148</v>
      </c>
      <c r="N92" s="16">
        <f t="shared" si="43"/>
        <v>240.24673989502756</v>
      </c>
      <c r="O92" s="16">
        <f t="shared" si="43"/>
        <v>18.397272874844436</v>
      </c>
      <c r="P92" s="16">
        <f t="shared" si="43"/>
        <v>18.397272874844436</v>
      </c>
      <c r="Q92" s="16">
        <f t="shared" si="43"/>
        <v>18.397272874844436</v>
      </c>
      <c r="R92" s="16">
        <f t="shared" si="43"/>
        <v>18.397272874844436</v>
      </c>
      <c r="S92" s="16">
        <f t="shared" si="43"/>
        <v>18.397272874844436</v>
      </c>
      <c r="T92" s="16">
        <f t="shared" si="43"/>
        <v>18.39727287484444</v>
      </c>
      <c r="U92" s="16">
        <f t="shared" si="43"/>
        <v>18.39727287484444</v>
      </c>
      <c r="V92" s="16">
        <f t="shared" si="43"/>
        <v>0</v>
      </c>
      <c r="W92" s="16">
        <f t="shared" si="43"/>
        <v>0</v>
      </c>
      <c r="X92" s="16">
        <f t="shared" si="43"/>
        <v>0</v>
      </c>
      <c r="Y92" s="16">
        <f t="shared" si="43"/>
        <v>0</v>
      </c>
      <c r="Z92" s="16">
        <f t="shared" si="43"/>
        <v>0</v>
      </c>
      <c r="AA92" s="16">
        <f t="shared" si="43"/>
        <v>0</v>
      </c>
      <c r="AB92" s="16">
        <f t="shared" si="43"/>
        <v>0</v>
      </c>
      <c r="AC92" s="16">
        <f t="shared" si="43"/>
        <v>0</v>
      </c>
      <c r="AD92" s="16">
        <f t="shared" si="43"/>
        <v>0</v>
      </c>
      <c r="AE92" s="16">
        <f t="shared" si="43"/>
        <v>0</v>
      </c>
      <c r="AF92" s="16">
        <f t="shared" si="43"/>
        <v>0</v>
      </c>
      <c r="AG92" s="16">
        <f t="shared" si="43"/>
        <v>0</v>
      </c>
      <c r="AH92" s="16">
        <f t="shared" si="43"/>
        <v>0</v>
      </c>
    </row>
  </sheetData>
  <conditionalFormatting sqref="D3:AI19">
    <cfRule type="expression" dxfId="1" priority="1">
      <formula>D3&gt;600000</formula>
    </cfRule>
    <cfRule type="expression" dxfId="0" priority="2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51"/>
  <sheetViews>
    <sheetView workbookViewId="0"/>
  </sheetViews>
  <sheetFormatPr defaultColWidth="8.85546875" defaultRowHeight="15" x14ac:dyDescent="0.25"/>
  <cols>
    <col min="3" max="3" width="26.85546875" style="10" bestFit="1" customWidth="1"/>
  </cols>
  <sheetData>
    <row r="2" spans="1:17" x14ac:dyDescent="0.25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  <c r="K2" t="s">
        <v>73</v>
      </c>
      <c r="L2" t="s">
        <v>74</v>
      </c>
      <c r="M2" t="s">
        <v>75</v>
      </c>
      <c r="N2" t="s">
        <v>76</v>
      </c>
      <c r="O2" t="s">
        <v>77</v>
      </c>
      <c r="P2" t="s">
        <v>78</v>
      </c>
    </row>
    <row r="3" spans="1:17" x14ac:dyDescent="0.25">
      <c r="A3" t="s">
        <v>40</v>
      </c>
      <c r="B3" t="s">
        <v>59</v>
      </c>
      <c r="C3" t="s">
        <v>79</v>
      </c>
      <c r="D3">
        <v>6500</v>
      </c>
      <c r="E3">
        <v>5750</v>
      </c>
      <c r="F3">
        <v>10175</v>
      </c>
      <c r="G3">
        <v>10050</v>
      </c>
      <c r="H3">
        <v>13950</v>
      </c>
      <c r="P3">
        <v>46425</v>
      </c>
      <c r="Q3" t="s">
        <v>79</v>
      </c>
    </row>
    <row r="4" spans="1:17" x14ac:dyDescent="0.25">
      <c r="A4" t="s">
        <v>41</v>
      </c>
      <c r="B4" t="s">
        <v>60</v>
      </c>
      <c r="C4" t="s">
        <v>80</v>
      </c>
      <c r="D4">
        <v>1123</v>
      </c>
      <c r="E4">
        <v>1205</v>
      </c>
      <c r="F4">
        <v>1820</v>
      </c>
      <c r="G4">
        <v>1399</v>
      </c>
      <c r="H4">
        <v>1914</v>
      </c>
      <c r="P4">
        <v>7461</v>
      </c>
      <c r="Q4" t="s">
        <v>80</v>
      </c>
    </row>
    <row r="5" spans="1:17" x14ac:dyDescent="0.25">
      <c r="A5" t="s">
        <v>33</v>
      </c>
      <c r="B5" t="s">
        <v>59</v>
      </c>
      <c r="C5" t="s">
        <v>81</v>
      </c>
      <c r="D5">
        <v>925</v>
      </c>
      <c r="E5">
        <v>1225</v>
      </c>
      <c r="F5">
        <v>2166</v>
      </c>
      <c r="G5">
        <v>910</v>
      </c>
      <c r="H5">
        <v>1396</v>
      </c>
      <c r="P5">
        <v>6622</v>
      </c>
      <c r="Q5" t="s">
        <v>81</v>
      </c>
    </row>
    <row r="6" spans="1:17" x14ac:dyDescent="0.25">
      <c r="A6" t="s">
        <v>40</v>
      </c>
      <c r="B6" t="s">
        <v>59</v>
      </c>
      <c r="C6" t="s">
        <v>82</v>
      </c>
      <c r="D6">
        <v>775</v>
      </c>
      <c r="E6">
        <v>900</v>
      </c>
      <c r="F6">
        <v>2175</v>
      </c>
      <c r="G6">
        <v>1050</v>
      </c>
      <c r="H6">
        <v>1375</v>
      </c>
      <c r="P6">
        <v>6275</v>
      </c>
      <c r="Q6" t="s">
        <v>82</v>
      </c>
    </row>
    <row r="7" spans="1:17" x14ac:dyDescent="0.25">
      <c r="A7" t="s">
        <v>28</v>
      </c>
      <c r="B7" t="s">
        <v>60</v>
      </c>
      <c r="C7" t="s">
        <v>83</v>
      </c>
      <c r="D7">
        <v>1192</v>
      </c>
      <c r="E7">
        <v>1213</v>
      </c>
      <c r="F7">
        <v>1311</v>
      </c>
      <c r="G7">
        <v>981</v>
      </c>
      <c r="H7">
        <v>816</v>
      </c>
      <c r="P7">
        <v>5513</v>
      </c>
      <c r="Q7" t="s">
        <v>83</v>
      </c>
    </row>
    <row r="8" spans="1:17" x14ac:dyDescent="0.25">
      <c r="A8" t="s">
        <v>40</v>
      </c>
      <c r="B8" t="s">
        <v>59</v>
      </c>
      <c r="C8" t="s">
        <v>84</v>
      </c>
      <c r="D8">
        <v>725</v>
      </c>
      <c r="E8">
        <v>625</v>
      </c>
      <c r="F8">
        <v>2275</v>
      </c>
      <c r="G8">
        <v>825</v>
      </c>
      <c r="H8">
        <v>1025</v>
      </c>
      <c r="P8">
        <v>5475</v>
      </c>
      <c r="Q8" t="s">
        <v>84</v>
      </c>
    </row>
    <row r="9" spans="1:17" x14ac:dyDescent="0.25">
      <c r="A9" t="s">
        <v>38</v>
      </c>
      <c r="B9" t="s">
        <v>59</v>
      </c>
      <c r="C9" t="s">
        <v>85</v>
      </c>
      <c r="D9">
        <v>717</v>
      </c>
      <c r="E9">
        <v>654</v>
      </c>
      <c r="F9">
        <v>1314</v>
      </c>
      <c r="G9">
        <v>951</v>
      </c>
      <c r="H9">
        <v>1216</v>
      </c>
      <c r="P9">
        <v>4852</v>
      </c>
      <c r="Q9" t="s">
        <v>85</v>
      </c>
    </row>
    <row r="10" spans="1:17" x14ac:dyDescent="0.25">
      <c r="A10" t="s">
        <v>33</v>
      </c>
      <c r="B10" t="s">
        <v>60</v>
      </c>
      <c r="C10" t="s">
        <v>86</v>
      </c>
      <c r="D10">
        <v>675</v>
      </c>
      <c r="E10">
        <v>615</v>
      </c>
      <c r="F10">
        <v>1230</v>
      </c>
      <c r="G10">
        <v>405</v>
      </c>
      <c r="H10">
        <v>408</v>
      </c>
      <c r="P10">
        <v>3333</v>
      </c>
      <c r="Q10" t="s">
        <v>86</v>
      </c>
    </row>
    <row r="11" spans="1:17" x14ac:dyDescent="0.25">
      <c r="A11" t="s">
        <v>30</v>
      </c>
      <c r="B11" t="s">
        <v>60</v>
      </c>
      <c r="C11" t="s">
        <v>87</v>
      </c>
      <c r="D11">
        <v>376</v>
      </c>
      <c r="E11">
        <v>414</v>
      </c>
      <c r="F11">
        <v>436</v>
      </c>
      <c r="G11">
        <v>416</v>
      </c>
      <c r="H11">
        <v>727</v>
      </c>
      <c r="P11">
        <v>2369</v>
      </c>
      <c r="Q11" t="s">
        <v>87</v>
      </c>
    </row>
    <row r="12" spans="1:17" x14ac:dyDescent="0.25">
      <c r="A12" t="s">
        <v>32</v>
      </c>
      <c r="B12" t="s">
        <v>60</v>
      </c>
      <c r="C12" t="s">
        <v>88</v>
      </c>
      <c r="D12">
        <v>557</v>
      </c>
      <c r="E12">
        <v>573</v>
      </c>
      <c r="F12">
        <v>611</v>
      </c>
      <c r="G12">
        <v>585</v>
      </c>
      <c r="H12">
        <v>605</v>
      </c>
      <c r="P12">
        <v>2931</v>
      </c>
      <c r="Q12" t="s">
        <v>88</v>
      </c>
    </row>
    <row r="13" spans="1:17" x14ac:dyDescent="0.25">
      <c r="A13" t="s">
        <v>33</v>
      </c>
      <c r="B13" t="s">
        <v>60</v>
      </c>
      <c r="C13" t="s">
        <v>89</v>
      </c>
      <c r="D13">
        <v>436</v>
      </c>
      <c r="E13">
        <v>589</v>
      </c>
      <c r="F13">
        <v>383</v>
      </c>
      <c r="G13">
        <v>347</v>
      </c>
      <c r="H13">
        <v>390</v>
      </c>
      <c r="P13">
        <v>2145</v>
      </c>
      <c r="Q13" t="s">
        <v>89</v>
      </c>
    </row>
    <row r="14" spans="1:17" x14ac:dyDescent="0.25">
      <c r="A14" t="s">
        <v>30</v>
      </c>
      <c r="B14" t="s">
        <v>59</v>
      </c>
      <c r="C14" t="s">
        <v>90</v>
      </c>
      <c r="D14">
        <v>255</v>
      </c>
      <c r="E14">
        <v>350</v>
      </c>
      <c r="F14">
        <v>359</v>
      </c>
      <c r="G14">
        <v>331</v>
      </c>
      <c r="H14">
        <v>439</v>
      </c>
      <c r="P14">
        <v>1734</v>
      </c>
      <c r="Q14" t="s">
        <v>90</v>
      </c>
    </row>
    <row r="15" spans="1:17" x14ac:dyDescent="0.25">
      <c r="A15" t="s">
        <v>35</v>
      </c>
      <c r="B15" t="s">
        <v>60</v>
      </c>
      <c r="C15" t="s">
        <v>91</v>
      </c>
      <c r="D15">
        <v>279</v>
      </c>
      <c r="E15">
        <v>505</v>
      </c>
      <c r="F15">
        <v>230</v>
      </c>
      <c r="G15">
        <v>245</v>
      </c>
      <c r="H15">
        <v>329</v>
      </c>
      <c r="P15">
        <v>1588</v>
      </c>
      <c r="Q15" t="s">
        <v>91</v>
      </c>
    </row>
    <row r="16" spans="1:17" x14ac:dyDescent="0.25">
      <c r="A16" t="s">
        <v>42</v>
      </c>
      <c r="B16" t="s">
        <v>59</v>
      </c>
      <c r="C16" t="s">
        <v>92</v>
      </c>
      <c r="D16">
        <v>164</v>
      </c>
      <c r="E16">
        <v>118</v>
      </c>
      <c r="F16">
        <v>581</v>
      </c>
      <c r="G16">
        <v>400</v>
      </c>
      <c r="H16">
        <v>264</v>
      </c>
      <c r="P16">
        <v>1527</v>
      </c>
      <c r="Q16" t="s">
        <v>92</v>
      </c>
    </row>
    <row r="17" spans="1:17" x14ac:dyDescent="0.25">
      <c r="A17" t="s">
        <v>51</v>
      </c>
      <c r="B17" t="s">
        <v>59</v>
      </c>
      <c r="C17" t="s">
        <v>93</v>
      </c>
      <c r="D17">
        <v>210</v>
      </c>
      <c r="E17">
        <v>186</v>
      </c>
      <c r="F17">
        <v>212</v>
      </c>
      <c r="G17">
        <v>237</v>
      </c>
      <c r="H17">
        <v>228</v>
      </c>
      <c r="P17">
        <v>1073</v>
      </c>
      <c r="Q17" t="s">
        <v>93</v>
      </c>
    </row>
    <row r="18" spans="1:17" x14ac:dyDescent="0.25">
      <c r="A18" t="s">
        <v>29</v>
      </c>
      <c r="B18" t="s">
        <v>59</v>
      </c>
      <c r="C18" t="s">
        <v>94</v>
      </c>
      <c r="G18">
        <v>253</v>
      </c>
      <c r="H18">
        <v>856</v>
      </c>
      <c r="P18">
        <v>1109</v>
      </c>
      <c r="Q18" t="s">
        <v>94</v>
      </c>
    </row>
    <row r="19" spans="1:17" x14ac:dyDescent="0.25">
      <c r="A19" t="s">
        <v>37</v>
      </c>
      <c r="B19" t="s">
        <v>60</v>
      </c>
      <c r="C19" t="s">
        <v>95</v>
      </c>
      <c r="D19">
        <v>133</v>
      </c>
      <c r="E19">
        <v>157</v>
      </c>
      <c r="F19">
        <v>341</v>
      </c>
      <c r="G19">
        <v>163</v>
      </c>
      <c r="H19">
        <v>232</v>
      </c>
      <c r="P19">
        <v>1026</v>
      </c>
      <c r="Q19" t="s">
        <v>95</v>
      </c>
    </row>
    <row r="20" spans="1:17" x14ac:dyDescent="0.25">
      <c r="A20" t="s">
        <v>39</v>
      </c>
      <c r="B20" t="s">
        <v>60</v>
      </c>
      <c r="C20" t="s">
        <v>96</v>
      </c>
      <c r="D20">
        <v>150</v>
      </c>
      <c r="E20">
        <v>160</v>
      </c>
      <c r="F20">
        <v>195</v>
      </c>
      <c r="G20">
        <v>155</v>
      </c>
      <c r="H20">
        <v>170</v>
      </c>
      <c r="P20">
        <v>830</v>
      </c>
      <c r="Q20" t="s">
        <v>96</v>
      </c>
    </row>
    <row r="21" spans="1:17" x14ac:dyDescent="0.25">
      <c r="A21" t="s">
        <v>30</v>
      </c>
      <c r="B21" t="s">
        <v>60</v>
      </c>
      <c r="C21" t="s">
        <v>97</v>
      </c>
      <c r="D21">
        <v>216</v>
      </c>
      <c r="E21">
        <v>185</v>
      </c>
      <c r="F21">
        <v>175</v>
      </c>
      <c r="G21">
        <v>53</v>
      </c>
      <c r="H21">
        <v>27</v>
      </c>
      <c r="P21">
        <v>656</v>
      </c>
      <c r="Q21" t="s">
        <v>97</v>
      </c>
    </row>
    <row r="22" spans="1:17" x14ac:dyDescent="0.25">
      <c r="A22" t="s">
        <v>36</v>
      </c>
      <c r="B22" t="s">
        <v>60</v>
      </c>
      <c r="C22" t="s">
        <v>98</v>
      </c>
      <c r="D22">
        <v>140</v>
      </c>
      <c r="E22">
        <v>145</v>
      </c>
      <c r="F22">
        <v>135</v>
      </c>
      <c r="G22">
        <v>173</v>
      </c>
      <c r="H22">
        <v>225</v>
      </c>
      <c r="P22">
        <v>818</v>
      </c>
      <c r="Q22" t="s">
        <v>98</v>
      </c>
    </row>
    <row r="23" spans="1:17" x14ac:dyDescent="0.25">
      <c r="A23" t="s">
        <v>43</v>
      </c>
      <c r="B23" t="s">
        <v>60</v>
      </c>
      <c r="C23" t="s">
        <v>99</v>
      </c>
      <c r="D23">
        <v>95</v>
      </c>
      <c r="E23">
        <v>105</v>
      </c>
      <c r="F23">
        <v>155</v>
      </c>
      <c r="G23">
        <v>100</v>
      </c>
      <c r="H23">
        <v>120</v>
      </c>
      <c r="P23">
        <v>575</v>
      </c>
      <c r="Q23" t="s">
        <v>99</v>
      </c>
    </row>
    <row r="24" spans="1:17" x14ac:dyDescent="0.25">
      <c r="A24" t="s">
        <v>36</v>
      </c>
      <c r="B24" t="s">
        <v>60</v>
      </c>
      <c r="C24" t="s">
        <v>100</v>
      </c>
      <c r="D24">
        <v>74</v>
      </c>
      <c r="E24">
        <v>72</v>
      </c>
      <c r="F24">
        <v>175</v>
      </c>
      <c r="G24">
        <v>220</v>
      </c>
      <c r="H24">
        <v>275</v>
      </c>
      <c r="P24">
        <v>816</v>
      </c>
      <c r="Q24" t="s">
        <v>100</v>
      </c>
    </row>
    <row r="25" spans="1:17" x14ac:dyDescent="0.25">
      <c r="A25" t="s">
        <v>43</v>
      </c>
      <c r="B25" t="s">
        <v>60</v>
      </c>
      <c r="C25" t="s">
        <v>101</v>
      </c>
      <c r="D25">
        <v>90</v>
      </c>
      <c r="E25">
        <v>100</v>
      </c>
      <c r="F25">
        <v>125</v>
      </c>
      <c r="G25">
        <v>85</v>
      </c>
      <c r="H25">
        <v>95</v>
      </c>
      <c r="P25">
        <v>495</v>
      </c>
      <c r="Q25" t="s">
        <v>101</v>
      </c>
    </row>
    <row r="26" spans="1:17" x14ac:dyDescent="0.25">
      <c r="A26" t="s">
        <v>39</v>
      </c>
      <c r="B26" t="s">
        <v>60</v>
      </c>
      <c r="C26" t="s">
        <v>102</v>
      </c>
      <c r="D26">
        <v>65</v>
      </c>
      <c r="E26">
        <v>95</v>
      </c>
      <c r="F26">
        <v>115</v>
      </c>
      <c r="G26">
        <v>70</v>
      </c>
      <c r="H26">
        <v>105</v>
      </c>
      <c r="P26">
        <v>450</v>
      </c>
      <c r="Q26" t="s">
        <v>102</v>
      </c>
    </row>
    <row r="27" spans="1:17" x14ac:dyDescent="0.25">
      <c r="A27" t="s">
        <v>36</v>
      </c>
      <c r="B27" t="s">
        <v>60</v>
      </c>
      <c r="C27" t="s">
        <v>103</v>
      </c>
      <c r="D27">
        <v>92</v>
      </c>
      <c r="E27">
        <v>95</v>
      </c>
      <c r="F27">
        <v>110</v>
      </c>
      <c r="G27">
        <v>150</v>
      </c>
      <c r="H27">
        <v>185</v>
      </c>
      <c r="P27">
        <v>632</v>
      </c>
      <c r="Q27" t="s">
        <v>103</v>
      </c>
    </row>
    <row r="28" spans="1:17" x14ac:dyDescent="0.25">
      <c r="A28" t="s">
        <v>29</v>
      </c>
      <c r="B28" t="s">
        <v>60</v>
      </c>
      <c r="C28" t="s">
        <v>104</v>
      </c>
      <c r="D28">
        <v>175</v>
      </c>
      <c r="E28">
        <v>210</v>
      </c>
      <c r="F28">
        <v>45</v>
      </c>
      <c r="G28">
        <v>7</v>
      </c>
      <c r="H28">
        <v>0</v>
      </c>
      <c r="P28">
        <v>437</v>
      </c>
      <c r="Q28" t="s">
        <v>104</v>
      </c>
    </row>
    <row r="29" spans="1:17" x14ac:dyDescent="0.25">
      <c r="A29" t="s">
        <v>28</v>
      </c>
      <c r="B29" t="s">
        <v>59</v>
      </c>
      <c r="C29" t="s">
        <v>105</v>
      </c>
      <c r="D29">
        <v>78</v>
      </c>
      <c r="E29">
        <v>68</v>
      </c>
      <c r="F29">
        <v>92</v>
      </c>
      <c r="G29">
        <v>88</v>
      </c>
      <c r="H29">
        <v>82</v>
      </c>
      <c r="P29">
        <v>408</v>
      </c>
      <c r="Q29" t="s">
        <v>105</v>
      </c>
    </row>
    <row r="30" spans="1:17" x14ac:dyDescent="0.25">
      <c r="A30" t="s">
        <v>30</v>
      </c>
      <c r="B30" t="s">
        <v>60</v>
      </c>
      <c r="C30" t="s">
        <v>106</v>
      </c>
      <c r="D30">
        <v>23</v>
      </c>
      <c r="E30">
        <v>47</v>
      </c>
      <c r="F30">
        <v>91</v>
      </c>
      <c r="G30">
        <v>87</v>
      </c>
      <c r="H30">
        <v>145</v>
      </c>
      <c r="P30">
        <v>393</v>
      </c>
      <c r="Q30" t="s">
        <v>106</v>
      </c>
    </row>
    <row r="31" spans="1:17" x14ac:dyDescent="0.25">
      <c r="A31" t="s">
        <v>34</v>
      </c>
      <c r="B31" t="s">
        <v>60</v>
      </c>
      <c r="C31" t="s">
        <v>107</v>
      </c>
      <c r="D31">
        <v>73</v>
      </c>
      <c r="E31">
        <v>54</v>
      </c>
      <c r="F31">
        <v>94</v>
      </c>
      <c r="G31">
        <v>63</v>
      </c>
      <c r="H31">
        <v>63</v>
      </c>
      <c r="P31">
        <v>347</v>
      </c>
      <c r="Q31" t="s">
        <v>108</v>
      </c>
    </row>
    <row r="32" spans="1:17" x14ac:dyDescent="0.25">
      <c r="A32" t="s">
        <v>109</v>
      </c>
      <c r="B32" t="s">
        <v>59</v>
      </c>
      <c r="C32" t="s">
        <v>110</v>
      </c>
      <c r="D32">
        <v>83</v>
      </c>
      <c r="E32">
        <v>58</v>
      </c>
      <c r="F32">
        <v>90</v>
      </c>
      <c r="G32">
        <v>85</v>
      </c>
      <c r="H32">
        <v>85</v>
      </c>
      <c r="P32">
        <v>401</v>
      </c>
      <c r="Q32" t="s">
        <v>110</v>
      </c>
    </row>
    <row r="33" spans="1:17" x14ac:dyDescent="0.25">
      <c r="A33" t="s">
        <v>34</v>
      </c>
      <c r="B33" t="s">
        <v>59</v>
      </c>
      <c r="C33" t="s">
        <v>111</v>
      </c>
      <c r="D33">
        <v>0</v>
      </c>
      <c r="E33">
        <v>16</v>
      </c>
      <c r="F33">
        <v>127</v>
      </c>
      <c r="G33">
        <v>77</v>
      </c>
      <c r="H33">
        <v>91</v>
      </c>
      <c r="P33">
        <v>311</v>
      </c>
      <c r="Q33" t="s">
        <v>111</v>
      </c>
    </row>
    <row r="34" spans="1:17" x14ac:dyDescent="0.25">
      <c r="A34" t="s">
        <v>30</v>
      </c>
      <c r="B34" t="s">
        <v>60</v>
      </c>
      <c r="C34" t="s">
        <v>112</v>
      </c>
      <c r="D34">
        <v>50</v>
      </c>
      <c r="E34">
        <v>63</v>
      </c>
      <c r="F34">
        <v>45</v>
      </c>
      <c r="G34">
        <v>37</v>
      </c>
      <c r="H34">
        <v>85</v>
      </c>
      <c r="P34">
        <v>280</v>
      </c>
      <c r="Q34" t="s">
        <v>112</v>
      </c>
    </row>
    <row r="35" spans="1:17" x14ac:dyDescent="0.25">
      <c r="A35" t="s">
        <v>31</v>
      </c>
      <c r="B35" t="s">
        <v>59</v>
      </c>
      <c r="C35" t="s">
        <v>113</v>
      </c>
      <c r="D35">
        <v>72</v>
      </c>
      <c r="E35">
        <v>87</v>
      </c>
      <c r="F35">
        <v>33</v>
      </c>
      <c r="G35">
        <v>20</v>
      </c>
      <c r="H35">
        <v>60</v>
      </c>
      <c r="P35">
        <v>272</v>
      </c>
      <c r="Q35" t="s">
        <v>113</v>
      </c>
    </row>
    <row r="36" spans="1:17" x14ac:dyDescent="0.25">
      <c r="A36" t="s">
        <v>43</v>
      </c>
      <c r="B36" t="s">
        <v>60</v>
      </c>
      <c r="C36" t="s">
        <v>114</v>
      </c>
      <c r="D36">
        <v>35</v>
      </c>
      <c r="E36">
        <v>45</v>
      </c>
      <c r="F36">
        <v>55</v>
      </c>
      <c r="G36">
        <v>35</v>
      </c>
      <c r="H36">
        <v>50</v>
      </c>
      <c r="P36">
        <v>220</v>
      </c>
      <c r="Q36" t="s">
        <v>114</v>
      </c>
    </row>
    <row r="37" spans="1:17" x14ac:dyDescent="0.25">
      <c r="A37" t="s">
        <v>52</v>
      </c>
      <c r="B37" t="s">
        <v>60</v>
      </c>
      <c r="C37" t="s">
        <v>115</v>
      </c>
      <c r="E37">
        <v>27</v>
      </c>
      <c r="F37">
        <v>52</v>
      </c>
      <c r="G37">
        <v>47</v>
      </c>
      <c r="H37">
        <v>65</v>
      </c>
      <c r="P37">
        <v>191</v>
      </c>
      <c r="Q37" t="s">
        <v>115</v>
      </c>
    </row>
    <row r="38" spans="1:17" x14ac:dyDescent="0.25">
      <c r="A38" t="s">
        <v>34</v>
      </c>
      <c r="B38" t="s">
        <v>60</v>
      </c>
      <c r="C38" t="s">
        <v>116</v>
      </c>
      <c r="D38">
        <v>4</v>
      </c>
      <c r="E38">
        <v>71</v>
      </c>
      <c r="F38">
        <v>7</v>
      </c>
      <c r="G38">
        <v>46</v>
      </c>
      <c r="H38">
        <v>40</v>
      </c>
      <c r="P38">
        <v>168</v>
      </c>
      <c r="Q38" t="s">
        <v>116</v>
      </c>
    </row>
    <row r="39" spans="1:17" x14ac:dyDescent="0.25">
      <c r="A39" t="s">
        <v>34</v>
      </c>
      <c r="B39" t="s">
        <v>59</v>
      </c>
      <c r="C39" t="s">
        <v>117</v>
      </c>
      <c r="D39">
        <v>34</v>
      </c>
      <c r="E39">
        <v>32</v>
      </c>
      <c r="F39">
        <v>28</v>
      </c>
      <c r="G39">
        <v>9</v>
      </c>
      <c r="H39">
        <v>61</v>
      </c>
      <c r="P39">
        <v>164</v>
      </c>
      <c r="Q39" t="s">
        <v>117</v>
      </c>
    </row>
    <row r="40" spans="1:17" x14ac:dyDescent="0.25">
      <c r="A40" t="s">
        <v>35</v>
      </c>
      <c r="B40" t="s">
        <v>59</v>
      </c>
      <c r="C40" t="s">
        <v>118</v>
      </c>
      <c r="G40">
        <v>40</v>
      </c>
      <c r="H40">
        <v>119</v>
      </c>
      <c r="P40">
        <v>159</v>
      </c>
      <c r="Q40" t="s">
        <v>118</v>
      </c>
    </row>
    <row r="41" spans="1:17" x14ac:dyDescent="0.25">
      <c r="A41" t="s">
        <v>30</v>
      </c>
      <c r="B41" t="s">
        <v>60</v>
      </c>
      <c r="C41" t="s">
        <v>119</v>
      </c>
      <c r="D41">
        <v>71</v>
      </c>
      <c r="E41">
        <v>38</v>
      </c>
      <c r="F41">
        <v>26</v>
      </c>
      <c r="G41">
        <v>9</v>
      </c>
      <c r="H41">
        <v>4</v>
      </c>
      <c r="P41">
        <v>148</v>
      </c>
      <c r="Q41" t="s">
        <v>119</v>
      </c>
    </row>
    <row r="42" spans="1:17" x14ac:dyDescent="0.25">
      <c r="A42" t="s">
        <v>36</v>
      </c>
      <c r="B42" t="s">
        <v>60</v>
      </c>
      <c r="C42" t="s">
        <v>120</v>
      </c>
      <c r="D42">
        <v>8</v>
      </c>
      <c r="E42">
        <v>10</v>
      </c>
      <c r="F42">
        <v>22</v>
      </c>
      <c r="G42">
        <v>35</v>
      </c>
      <c r="H42">
        <v>51</v>
      </c>
      <c r="P42">
        <v>126</v>
      </c>
      <c r="Q42" t="s">
        <v>120</v>
      </c>
    </row>
    <row r="43" spans="1:17" x14ac:dyDescent="0.25">
      <c r="A43" t="s">
        <v>30</v>
      </c>
      <c r="B43" t="s">
        <v>60</v>
      </c>
      <c r="C43" t="s">
        <v>121</v>
      </c>
      <c r="D43">
        <v>6</v>
      </c>
      <c r="E43">
        <v>14</v>
      </c>
      <c r="F43">
        <v>15</v>
      </c>
      <c r="G43">
        <v>8</v>
      </c>
      <c r="H43">
        <v>12</v>
      </c>
      <c r="P43">
        <v>55</v>
      </c>
      <c r="Q43" t="s">
        <v>121</v>
      </c>
    </row>
    <row r="44" spans="1:17" x14ac:dyDescent="0.25">
      <c r="A44" t="s">
        <v>35</v>
      </c>
      <c r="B44" t="s">
        <v>60</v>
      </c>
      <c r="C44" t="s">
        <v>122</v>
      </c>
      <c r="D44">
        <v>30</v>
      </c>
      <c r="E44">
        <v>11</v>
      </c>
      <c r="F44">
        <v>8</v>
      </c>
      <c r="G44">
        <v>5</v>
      </c>
      <c r="H44">
        <v>0</v>
      </c>
      <c r="P44">
        <v>54</v>
      </c>
      <c r="Q44" t="s">
        <v>122</v>
      </c>
    </row>
    <row r="45" spans="1:17" x14ac:dyDescent="0.25">
      <c r="A45" t="s">
        <v>33</v>
      </c>
      <c r="B45" t="s">
        <v>60</v>
      </c>
      <c r="C45" t="s">
        <v>123</v>
      </c>
      <c r="D45">
        <v>8</v>
      </c>
      <c r="E45">
        <v>1</v>
      </c>
      <c r="F45">
        <v>3</v>
      </c>
      <c r="G45">
        <v>2</v>
      </c>
      <c r="H45">
        <v>0</v>
      </c>
      <c r="P45">
        <v>14</v>
      </c>
      <c r="Q45" t="s">
        <v>123</v>
      </c>
    </row>
    <row r="46" spans="1:17" x14ac:dyDescent="0.25">
      <c r="A46" t="s">
        <v>36</v>
      </c>
      <c r="B46" t="s">
        <v>60</v>
      </c>
      <c r="C46" t="s">
        <v>124</v>
      </c>
      <c r="D46">
        <v>1</v>
      </c>
      <c r="E46">
        <v>2</v>
      </c>
      <c r="F46">
        <v>0</v>
      </c>
      <c r="G46">
        <v>1</v>
      </c>
      <c r="H46">
        <v>0</v>
      </c>
      <c r="P46">
        <v>4</v>
      </c>
      <c r="Q46" t="s">
        <v>124</v>
      </c>
    </row>
    <row r="47" spans="1:17" x14ac:dyDescent="0.25">
      <c r="A47" t="s">
        <v>35</v>
      </c>
      <c r="B47" t="s">
        <v>59</v>
      </c>
      <c r="C47" t="s">
        <v>125</v>
      </c>
      <c r="D47">
        <v>0</v>
      </c>
      <c r="E47">
        <v>1</v>
      </c>
      <c r="F47">
        <v>2</v>
      </c>
      <c r="G47">
        <v>0</v>
      </c>
      <c r="H47">
        <v>1</v>
      </c>
      <c r="P47">
        <v>4</v>
      </c>
      <c r="Q47" t="s">
        <v>125</v>
      </c>
    </row>
    <row r="48" spans="1:17" x14ac:dyDescent="0.25">
      <c r="C48" t="s">
        <v>126</v>
      </c>
      <c r="D48">
        <v>16715</v>
      </c>
      <c r="E48">
        <v>16891</v>
      </c>
      <c r="F48">
        <v>27639</v>
      </c>
      <c r="G48">
        <v>21255</v>
      </c>
      <c r="H48">
        <v>28386</v>
      </c>
      <c r="P48">
        <v>110886</v>
      </c>
      <c r="Q48" t="s">
        <v>126</v>
      </c>
    </row>
    <row r="49" spans="3:17" x14ac:dyDescent="0.25">
      <c r="C49" t="s">
        <v>127</v>
      </c>
      <c r="D49">
        <v>12009</v>
      </c>
      <c r="E49">
        <v>16845</v>
      </c>
      <c r="F49">
        <v>26443</v>
      </c>
      <c r="G49">
        <v>19623</v>
      </c>
      <c r="H49">
        <v>24307</v>
      </c>
      <c r="I49">
        <v>25029</v>
      </c>
      <c r="J49">
        <v>29598</v>
      </c>
      <c r="K49">
        <v>36347</v>
      </c>
      <c r="L49">
        <v>44544</v>
      </c>
      <c r="M49">
        <v>34074</v>
      </c>
      <c r="N49">
        <v>42588</v>
      </c>
      <c r="O49">
        <v>49900</v>
      </c>
      <c r="P49">
        <v>361307</v>
      </c>
      <c r="Q49" t="s">
        <v>127</v>
      </c>
    </row>
    <row r="50" spans="3:17" x14ac:dyDescent="0.25">
      <c r="C50" t="s">
        <v>128</v>
      </c>
      <c r="D50">
        <v>159468</v>
      </c>
      <c r="E50">
        <v>111541</v>
      </c>
      <c r="F50">
        <v>224335</v>
      </c>
      <c r="G50">
        <v>166200</v>
      </c>
      <c r="P50">
        <v>661544</v>
      </c>
      <c r="Q50" t="s">
        <v>128</v>
      </c>
    </row>
    <row r="51" spans="3:17" x14ac:dyDescent="0.25">
      <c r="C51" t="s">
        <v>129</v>
      </c>
      <c r="D51">
        <v>82000</v>
      </c>
      <c r="E51">
        <v>81000</v>
      </c>
      <c r="F51">
        <v>141000</v>
      </c>
      <c r="G51">
        <v>128450</v>
      </c>
      <c r="H51">
        <v>159346</v>
      </c>
      <c r="I51">
        <v>160894</v>
      </c>
      <c r="J51">
        <v>144975</v>
      </c>
      <c r="K51">
        <v>175362</v>
      </c>
      <c r="L51">
        <v>206500</v>
      </c>
      <c r="M51">
        <v>214800</v>
      </c>
      <c r="N51">
        <v>237553</v>
      </c>
      <c r="O51">
        <v>286367</v>
      </c>
      <c r="P51">
        <v>2018247</v>
      </c>
      <c r="Q51" t="s">
        <v>129</v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>
      <selection sqref="A1:A4"/>
    </sheetView>
  </sheetViews>
  <sheetFormatPr defaultColWidth="8.85546875" defaultRowHeight="15" x14ac:dyDescent="0.25"/>
  <cols>
    <col min="1" max="1" width="28.85546875" style="10" bestFit="1" customWidth="1"/>
    <col min="2" max="2" width="17.42578125" style="10" bestFit="1" customWidth="1"/>
  </cols>
  <sheetData>
    <row r="1" spans="1:4" x14ac:dyDescent="0.25">
      <c r="A1" s="22" t="s">
        <v>130</v>
      </c>
      <c r="B1" t="s">
        <v>131</v>
      </c>
      <c r="C1" t="s">
        <v>132</v>
      </c>
      <c r="D1" t="s">
        <v>133</v>
      </c>
    </row>
    <row r="2" spans="1:4" x14ac:dyDescent="0.25">
      <c r="A2" s="22"/>
      <c r="B2" t="s">
        <v>134</v>
      </c>
      <c r="C2" t="s">
        <v>135</v>
      </c>
      <c r="D2" t="s">
        <v>136</v>
      </c>
    </row>
    <row r="3" spans="1:4" x14ac:dyDescent="0.25">
      <c r="A3" s="22"/>
      <c r="C3">
        <v>200000</v>
      </c>
      <c r="D3" t="s">
        <v>137</v>
      </c>
    </row>
    <row r="4" spans="1:4" x14ac:dyDescent="0.25">
      <c r="A4" s="22"/>
      <c r="D4">
        <v>200000</v>
      </c>
    </row>
    <row r="5" spans="1:4" x14ac:dyDescent="0.25">
      <c r="A5" t="s">
        <v>29</v>
      </c>
      <c r="B5">
        <v>10218</v>
      </c>
      <c r="C5">
        <v>189782</v>
      </c>
      <c r="D5">
        <v>2025</v>
      </c>
    </row>
    <row r="6" spans="1:4" x14ac:dyDescent="0.25">
      <c r="A6" t="s">
        <v>30</v>
      </c>
      <c r="B6">
        <v>85888</v>
      </c>
      <c r="C6">
        <v>114112</v>
      </c>
      <c r="D6">
        <v>2023</v>
      </c>
    </row>
    <row r="7" spans="1:4" x14ac:dyDescent="0.25">
      <c r="A7" t="s">
        <v>31</v>
      </c>
      <c r="B7">
        <v>39855</v>
      </c>
      <c r="C7">
        <v>160145</v>
      </c>
      <c r="D7">
        <v>2025</v>
      </c>
    </row>
    <row r="8" spans="1:4" x14ac:dyDescent="0.25">
      <c r="A8" t="s">
        <v>32</v>
      </c>
      <c r="B8">
        <v>114247</v>
      </c>
      <c r="C8">
        <v>88753</v>
      </c>
      <c r="D8">
        <v>2023</v>
      </c>
    </row>
    <row r="9" spans="1:4" x14ac:dyDescent="0.25">
      <c r="A9" t="s">
        <v>33</v>
      </c>
      <c r="B9">
        <v>211587</v>
      </c>
      <c r="C9">
        <v>-11587</v>
      </c>
      <c r="D9" t="s">
        <v>138</v>
      </c>
    </row>
    <row r="10" spans="1:4" x14ac:dyDescent="0.25">
      <c r="A10" t="s">
        <v>28</v>
      </c>
      <c r="B10">
        <v>27636</v>
      </c>
      <c r="C10">
        <v>172364</v>
      </c>
      <c r="D10">
        <v>2025</v>
      </c>
    </row>
    <row r="11" spans="1:4" x14ac:dyDescent="0.25">
      <c r="A11" t="s">
        <v>34</v>
      </c>
      <c r="B11">
        <v>9157</v>
      </c>
      <c r="C11">
        <v>190843</v>
      </c>
      <c r="D11">
        <v>2025</v>
      </c>
    </row>
    <row r="12" spans="1:4" x14ac:dyDescent="0.25">
      <c r="A12" t="s">
        <v>51</v>
      </c>
      <c r="B12">
        <v>1001</v>
      </c>
      <c r="C12">
        <v>198999</v>
      </c>
      <c r="D12">
        <v>2027</v>
      </c>
    </row>
    <row r="13" spans="1:4" x14ac:dyDescent="0.25">
      <c r="A13" t="s">
        <v>35</v>
      </c>
      <c r="B13">
        <v>13325</v>
      </c>
      <c r="C13">
        <v>186675</v>
      </c>
      <c r="D13">
        <v>2025</v>
      </c>
    </row>
    <row r="14" spans="1:4" x14ac:dyDescent="0.25">
      <c r="A14" t="s">
        <v>36</v>
      </c>
      <c r="B14">
        <v>19193</v>
      </c>
      <c r="C14">
        <v>180807</v>
      </c>
      <c r="D14">
        <v>2024</v>
      </c>
    </row>
    <row r="15" spans="1:4" x14ac:dyDescent="0.25">
      <c r="A15" t="s">
        <v>37</v>
      </c>
      <c r="B15">
        <v>7004</v>
      </c>
      <c r="C15">
        <v>192996</v>
      </c>
      <c r="D15">
        <v>2025</v>
      </c>
    </row>
    <row r="16" spans="1:4" x14ac:dyDescent="0.25">
      <c r="A16" t="s">
        <v>38</v>
      </c>
      <c r="B16">
        <v>132227</v>
      </c>
      <c r="C16">
        <v>67773</v>
      </c>
      <c r="D16">
        <v>2021</v>
      </c>
    </row>
    <row r="17" spans="1:4" x14ac:dyDescent="0.25">
      <c r="A17" t="s">
        <v>39</v>
      </c>
      <c r="B17">
        <v>10712</v>
      </c>
      <c r="C17">
        <v>189288</v>
      </c>
      <c r="D17">
        <v>2025</v>
      </c>
    </row>
    <row r="18" spans="1:4" x14ac:dyDescent="0.25">
      <c r="A18" t="s">
        <v>40</v>
      </c>
      <c r="B18">
        <v>382573</v>
      </c>
      <c r="C18">
        <v>-182573</v>
      </c>
      <c r="D18" t="s">
        <v>139</v>
      </c>
    </row>
    <row r="19" spans="1:4" x14ac:dyDescent="0.25">
      <c r="A19" t="s">
        <v>41</v>
      </c>
      <c r="B19">
        <v>99918</v>
      </c>
      <c r="C19">
        <v>100082</v>
      </c>
      <c r="D19">
        <v>2021</v>
      </c>
    </row>
    <row r="20" spans="1:4" x14ac:dyDescent="0.25">
      <c r="A20" t="s">
        <v>43</v>
      </c>
      <c r="B20">
        <v>9841</v>
      </c>
      <c r="C20">
        <v>190159</v>
      </c>
      <c r="D20">
        <v>2024</v>
      </c>
    </row>
    <row r="21" spans="1:4" x14ac:dyDescent="0.25">
      <c r="A21" t="s">
        <v>42</v>
      </c>
      <c r="B21">
        <v>14277</v>
      </c>
      <c r="C21">
        <v>185723</v>
      </c>
      <c r="D21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15.42578125" style="10" customWidth="1"/>
  </cols>
  <sheetData>
    <row r="1" spans="1:36" ht="48" customHeight="1" x14ac:dyDescent="0.25">
      <c r="A1" s="9" t="s">
        <v>140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141</v>
      </c>
      <c r="B2" s="17">
        <f>C2</f>
        <v>0</v>
      </c>
      <c r="C2" s="17">
        <f>D2</f>
        <v>0</v>
      </c>
      <c r="D2" s="17">
        <f>E2</f>
        <v>0</v>
      </c>
      <c r="E2" s="18">
        <f>Data!A18</f>
        <v>0</v>
      </c>
      <c r="F2" s="18">
        <f>Data!B18</f>
        <v>8.4300914877696545E-2</v>
      </c>
      <c r="G2" s="18">
        <f>Data!C18</f>
        <v>8.6538647249439909E-2</v>
      </c>
      <c r="H2" s="18">
        <f>Data!D18</f>
        <v>7.5316779200562525E-2</v>
      </c>
      <c r="I2" s="18">
        <f>Data!E18</f>
        <v>7.0774277847785838E-2</v>
      </c>
      <c r="J2" s="18">
        <f>Data!F18</f>
        <v>6.2267478079062716E-2</v>
      </c>
      <c r="K2" s="18">
        <f>Data!G18</f>
        <v>6.3402711716319532E-2</v>
      </c>
      <c r="L2" s="18">
        <f>Data!H18</f>
        <v>6.1205218300947169E-2</v>
      </c>
      <c r="M2" s="18">
        <f>Data!I18</f>
        <v>6.2153918658006402E-2</v>
      </c>
      <c r="N2" s="18">
        <f>Data!J18</f>
        <v>5.7200520330968327E-2</v>
      </c>
      <c r="O2" s="18">
        <f>Data!K18</f>
        <v>5.3311086089346385E-2</v>
      </c>
      <c r="P2" s="18">
        <f>Data!L18</f>
        <v>5.1491982858763628E-2</v>
      </c>
      <c r="Q2" s="18">
        <f>Data!M18</f>
        <v>5.2056114727300727E-2</v>
      </c>
      <c r="R2" s="18">
        <f>Data!N18</f>
        <v>5.2560370303522494E-2</v>
      </c>
      <c r="S2" s="18">
        <f>Data!O18</f>
        <v>5.3016506271281759E-2</v>
      </c>
      <c r="T2" s="18">
        <f>Data!P18</f>
        <v>5.3424822354054428E-2</v>
      </c>
      <c r="U2" s="18">
        <f>Data!Q18</f>
        <v>5.3438470386243282E-2</v>
      </c>
      <c r="V2" s="18">
        <f>Data!R18</f>
        <v>5.3756724599563585E-2</v>
      </c>
      <c r="W2" s="18">
        <f>Data!S18</f>
        <v>5.4041894696262145E-2</v>
      </c>
      <c r="X2" s="18">
        <f>Data!T18</f>
        <v>5.4298714100839182E-2</v>
      </c>
      <c r="Y2" s="18">
        <f>Data!U18</f>
        <v>5.4529681560194623E-2</v>
      </c>
      <c r="Z2" s="18">
        <f>Data!V18</f>
        <v>5.4736266520261007E-2</v>
      </c>
      <c r="AA2" s="18">
        <f>Data!W18</f>
        <v>5.4921427673347435E-2</v>
      </c>
      <c r="AB2" s="18">
        <f>Data!X18</f>
        <v>5.5088818644019745E-2</v>
      </c>
      <c r="AC2" s="18">
        <f>Data!Y18</f>
        <v>5.5240854419829809E-2</v>
      </c>
      <c r="AD2" s="18">
        <f>Data!Z18</f>
        <v>5.5379346236538951E-2</v>
      </c>
      <c r="AE2" s="18">
        <f>Data!AA18</f>
        <v>5.5506167579799412E-2</v>
      </c>
      <c r="AF2" s="18">
        <f>Data!AB18</f>
        <v>5.5622687682388941E-2</v>
      </c>
      <c r="AG2" s="18">
        <f>Data!AC18</f>
        <v>5.5730313476501335E-2</v>
      </c>
      <c r="AH2" s="18">
        <f>Data!AD18</f>
        <v>5.5830063129433449E-2</v>
      </c>
      <c r="AI2" s="18">
        <f>Data!AE18</f>
        <v>5.5922836837511793E-2</v>
      </c>
      <c r="AJ2" s="18">
        <f>Data!AF18</f>
        <v>5.600941191101929E-2</v>
      </c>
    </row>
    <row r="3" spans="1:36" x14ac:dyDescent="0.25">
      <c r="A3" t="s">
        <v>142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146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/>
  </sheetViews>
  <sheetFormatPr defaultColWidth="8.85546875" defaultRowHeight="15" x14ac:dyDescent="0.25"/>
  <cols>
    <col min="1" max="1" width="16.85546875" style="10" customWidth="1"/>
  </cols>
  <sheetData>
    <row r="1" spans="1:36" ht="32.1" customHeight="1" x14ac:dyDescent="0.25">
      <c r="A1" s="9" t="s">
        <v>140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142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146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Data</vt:lpstr>
      <vt:lpstr>BAU</vt:lpstr>
      <vt:lpstr>2019 Sales</vt:lpstr>
      <vt:lpstr>Cumulative Sales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2017-06-20T00:56:40Z</dcterms:created>
  <dcterms:modified xsi:type="dcterms:W3CDTF">2021-09-15T23:12:59Z</dcterms:modified>
</cp:coreProperties>
</file>