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09492038-FD75-4161-8CED-105CA03490E8}" xr6:coauthVersionLast="47" xr6:coauthVersionMax="47" xr10:uidLastSave="{00000000-0000-0000-0000-000000000000}"/>
  <bookViews>
    <workbookView xWindow="390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B3" i="20" l="1"/>
  <c r="G7" i="26"/>
  <c r="J7" i="26" s="1"/>
  <c r="K7" i="26" s="1"/>
  <c r="G35" i="26"/>
  <c r="O35" i="26" s="1"/>
  <c r="P35" i="26" s="1"/>
  <c r="Y4" i="28"/>
  <c r="C6" i="28"/>
  <c r="L7" i="28"/>
  <c r="Y8" i="28"/>
  <c r="C10" i="28"/>
  <c r="L11" i="28"/>
  <c r="Y12" i="28"/>
  <c r="F14" i="28"/>
  <c r="C16" i="28"/>
  <c r="AF20" i="28"/>
  <c r="K26" i="28"/>
  <c r="Z33"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7" i="28"/>
  <c r="AB14" i="28"/>
  <c r="G23" i="26"/>
  <c r="O23" i="26" s="1"/>
  <c r="P23" i="26" s="1"/>
  <c r="C4" i="28"/>
  <c r="L5" i="28"/>
  <c r="Y6" i="28"/>
  <c r="C8" i="28"/>
  <c r="L9" i="28"/>
  <c r="Y10" i="28"/>
  <c r="C12" i="28"/>
  <c r="L13" i="28"/>
  <c r="D15" i="28"/>
  <c r="S17" i="28"/>
  <c r="L19" i="28"/>
  <c r="AB22" i="28"/>
  <c r="X24" i="28"/>
  <c r="H28" i="28"/>
  <c r="C30" i="28"/>
  <c r="T31" i="28"/>
  <c r="H37" i="28"/>
  <c r="H49"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6" i="28"/>
  <c r="AG9" i="28"/>
  <c r="T12" i="28"/>
  <c r="AF18" i="28"/>
  <c r="H48" i="28"/>
  <c r="K5" i="28"/>
  <c r="T8" i="28"/>
  <c r="T10" i="28"/>
  <c r="AG11" i="28"/>
  <c r="D14" i="28"/>
  <c r="L17" i="28"/>
  <c r="AB20" i="28"/>
  <c r="X22" i="28"/>
  <c r="K24" i="28"/>
  <c r="H26" i="28"/>
  <c r="T29" i="28"/>
  <c r="S31" i="28"/>
  <c r="H36" i="28"/>
  <c r="O14"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F2" i="20"/>
  <c r="AG5" i="28"/>
  <c r="Q33" i="28"/>
  <c r="M7" i="24"/>
  <c r="G11" i="26"/>
  <c r="J11" i="26" s="1"/>
  <c r="K11" i="26" s="1"/>
  <c r="G40" i="26"/>
  <c r="O40" i="26" s="1"/>
  <c r="P40" i="26" s="1"/>
  <c r="AG4" i="28"/>
  <c r="K6" i="28"/>
  <c r="T7" i="28"/>
  <c r="AG10" i="28"/>
  <c r="AF4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3" i="25"/>
  <c r="T4" i="28"/>
  <c r="K7" i="28"/>
  <c r="K9" i="28"/>
  <c r="K11" i="28"/>
  <c r="K13" i="28"/>
  <c r="AF15" i="28"/>
  <c r="C28" i="28"/>
  <c r="G28" i="26"/>
  <c r="J28" i="26" s="1"/>
  <c r="K28" i="26" s="1"/>
  <c r="K4" i="28"/>
  <c r="T5" i="28"/>
  <c r="AG6" i="28"/>
  <c r="K8" i="28"/>
  <c r="AG8" i="28"/>
  <c r="T9" i="28"/>
  <c r="K10" i="28"/>
  <c r="T11" i="28"/>
  <c r="K12" i="28"/>
  <c r="AG12" i="28"/>
  <c r="U13" i="28"/>
  <c r="P15" i="28"/>
  <c r="P16" i="28"/>
  <c r="H18" i="28"/>
  <c r="C20" i="28"/>
  <c r="T21" i="28"/>
  <c r="S23" i="28"/>
  <c r="L25" i="28"/>
  <c r="AF26" i="28"/>
  <c r="AB28" i="28"/>
  <c r="X30" i="28"/>
  <c r="K32" i="28"/>
  <c r="Y34"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L1" i="28" s="1"/>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10" i="26" l="1"/>
  <c r="P10" i="26" s="1"/>
  <c r="J10" i="26"/>
  <c r="K10" i="26" s="1"/>
  <c r="D1" i="28"/>
  <c r="Q13" i="24"/>
  <c r="L7" i="24"/>
  <c r="J42" i="19" s="1"/>
  <c r="AB1" i="28"/>
  <c r="V1" i="28"/>
  <c r="J41" i="26"/>
  <c r="K41" i="26" s="1"/>
  <c r="O41" i="26"/>
  <c r="P41" i="26" s="1"/>
  <c r="K6" i="24"/>
  <c r="L6" i="24" s="1"/>
  <c r="J33" i="19" s="1"/>
  <c r="J29" i="26"/>
  <c r="K29" i="26" s="1"/>
  <c r="O29" i="26"/>
  <c r="P29" i="26" s="1"/>
  <c r="J49" i="26"/>
  <c r="K49" i="26" s="1"/>
  <c r="O49" i="26"/>
  <c r="P49" i="26" s="1"/>
  <c r="O36" i="26"/>
  <c r="P36" i="26" s="1"/>
  <c r="J36" i="26"/>
  <c r="K36" i="26" s="1"/>
  <c r="J33" i="26"/>
  <c r="K33" i="26" s="1"/>
  <c r="O33" i="26"/>
  <c r="P33" i="26" s="1"/>
  <c r="J24" i="26"/>
  <c r="K24" i="26" s="1"/>
  <c r="O24" i="26"/>
  <c r="P24" i="26" s="1"/>
  <c r="J21" i="26"/>
  <c r="K21" i="26" s="1"/>
  <c r="O21" i="26"/>
  <c r="P21" i="26" s="1"/>
  <c r="O8" i="26"/>
  <c r="P8" i="26" s="1"/>
  <c r="J8" i="26"/>
  <c r="K8" i="26" s="1"/>
  <c r="K2" i="24"/>
  <c r="K9" i="24"/>
  <c r="L9" i="24" s="1"/>
  <c r="J25" i="19" s="1"/>
  <c r="CE3" i="25"/>
  <c r="P2" i="24"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G6" i="26"/>
  <c r="J6" i="26" s="1"/>
  <c r="G39" i="26"/>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39" i="26" l="1"/>
  <c r="K39" i="26" s="1"/>
  <c r="O39" i="26"/>
  <c r="P39" i="26" s="1"/>
  <c r="P6" i="26"/>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<sst xmlns="http://schemas.openxmlformats.org/spreadsheetml/2006/main" count="35255" uniqueCount="4358">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</sst>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3837</v>
      </c>
      <c r="C1" s="353">
        <v>45495</v>
      </c>
      <c r="G1" s="354" t="s">
        <v>3763</v>
      </c>
      <c r="H1" s="354" t="s">
        <v>3764</v>
      </c>
    </row>
    <row r="2" spans="1:8" x14ac:dyDescent="0.25">
      <c r="B2" t="str">
        <f>_xlfn.XLOOKUP(B1,H:H,G:G,0,0,1)</f>
        <v>OR</v>
      </c>
      <c r="C2" t="str">
        <f>_xlfn.XLOOKUP(B2,G:G, H:H, 0,0,1)</f>
        <v>Oregon</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Oregon.</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6"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Oregon</v>
      </c>
      <c r="B3" s="404">
        <f>ROUND(SUMIFS(B$4:B$54, $A$4:$A$54, $A$3),0)</f>
        <v>144558</v>
      </c>
      <c r="C3" s="405">
        <f t="shared" ref="C3" si="0">ROUND(SUMIFS(C$4:C$54, $A$4:$A$54, $A$3),0)</f>
        <v>145</v>
      </c>
      <c r="D3" s="404">
        <f>SUMIFS(D$4:D$54, $A$4:$A$54, $A$3)</f>
        <v>596545</v>
      </c>
      <c r="E3" s="404">
        <f>SUMIFS(E$4:E$54, $A$4:$A$54, $A$3)</f>
        <v>191994</v>
      </c>
      <c r="F3" s="406">
        <f>ROUND(SUMIFS(F$4:F$54,$A$4:$A$54,$A$3)*100,0)</f>
        <v>-68</v>
      </c>
      <c r="G3" s="178">
        <f>SUMIFS(G$4:G$54, $A$4:$A$54, $A$3)</f>
        <v>4892458</v>
      </c>
      <c r="H3" s="178">
        <f>SUMIFS(H$4:H$54, $A$4:$A$54, $A$3)</f>
        <v>3515910</v>
      </c>
      <c r="I3" s="406">
        <f>ROUND(SUMIFS(I$4:I$54,$A$4:$A$54,$A$3)*100,0)</f>
        <v>-28</v>
      </c>
      <c r="J3" s="406">
        <f>ROUND(SUMIFS(J$4:J$54, $A$4:$A$54, $A$3),0)</f>
        <v>3058</v>
      </c>
      <c r="K3" s="178">
        <f t="shared" ref="K3:AI3" si="1">ROUND(SUMIFS(K$4:K$54, $A$4:$A$54, $A$3),0)</f>
        <v>1113</v>
      </c>
      <c r="L3" s="406">
        <f t="shared" si="1"/>
        <v>1462</v>
      </c>
      <c r="M3" s="178">
        <f t="shared" si="1"/>
        <v>0</v>
      </c>
      <c r="N3" s="178">
        <f t="shared" si="1"/>
        <v>450</v>
      </c>
      <c r="O3" s="178">
        <f t="shared" si="1"/>
        <v>0</v>
      </c>
      <c r="P3" s="178">
        <f t="shared" si="1"/>
        <v>6</v>
      </c>
      <c r="Q3" s="178">
        <f t="shared" si="1"/>
        <v>0</v>
      </c>
      <c r="R3" s="178">
        <f t="shared" si="1"/>
        <v>0</v>
      </c>
      <c r="S3" s="406">
        <f t="shared" si="1"/>
        <v>0</v>
      </c>
      <c r="T3" s="178">
        <f t="shared" si="1"/>
        <v>585</v>
      </c>
      <c r="U3" s="178">
        <f t="shared" si="1"/>
        <v>3357</v>
      </c>
      <c r="V3" s="178">
        <f t="shared" si="1"/>
        <v>0</v>
      </c>
      <c r="W3" s="178">
        <f t="shared" si="1"/>
        <v>8317</v>
      </c>
      <c r="X3" s="178">
        <f t="shared" si="1"/>
        <v>3415</v>
      </c>
      <c r="Y3" s="178">
        <f t="shared" si="1"/>
        <v>400</v>
      </c>
      <c r="Z3" s="178">
        <f t="shared" si="1"/>
        <v>0</v>
      </c>
      <c r="AA3" s="178">
        <f t="shared" si="1"/>
        <v>92</v>
      </c>
      <c r="AB3" s="178">
        <f t="shared" si="1"/>
        <v>20</v>
      </c>
      <c r="AC3" s="178">
        <f t="shared" si="1"/>
        <v>0</v>
      </c>
      <c r="AD3" s="178">
        <f t="shared" si="1"/>
        <v>358</v>
      </c>
      <c r="AE3" s="178">
        <f t="shared" si="1"/>
        <v>0</v>
      </c>
      <c r="AF3" s="178">
        <f t="shared" si="1"/>
        <v>0</v>
      </c>
      <c r="AG3" s="178">
        <f t="shared" si="1"/>
        <v>0</v>
      </c>
      <c r="AH3" s="178">
        <f t="shared" si="1"/>
        <v>0</v>
      </c>
      <c r="AI3" s="406">
        <f t="shared" si="1"/>
        <v>12</v>
      </c>
      <c r="AJ3" s="178">
        <f>ROUND(SUMIFS(AJ$4:AJ$54,$A$4:$A$54,$A$3)*100,0)</f>
        <v>14</v>
      </c>
      <c r="AK3" s="178">
        <f t="shared" ref="AK3:AL3" si="2">ROUND(SUMIFS(AK$4:AK$54,$A$4:$A$54,$A$3)*100,0)</f>
        <v>27</v>
      </c>
      <c r="AL3" s="178">
        <f t="shared" si="2"/>
        <v>37</v>
      </c>
      <c r="AM3" s="178">
        <f>SUMIFS(AM$4:AM$54, $A$4:$A$54, $A$3)</f>
        <v>0</v>
      </c>
      <c r="AN3" s="178">
        <f t="shared" ref="AN3:AQ3" si="3">SUMIFS(AN$4:AN$54, $A$4:$A$54, $A$3)</f>
        <v>2500</v>
      </c>
      <c r="AO3" s="406">
        <f t="shared" si="3"/>
        <v>0</v>
      </c>
      <c r="AP3" s="406">
        <f t="shared" si="3"/>
        <v>2142</v>
      </c>
      <c r="AQ3" s="406">
        <f t="shared" si="3"/>
        <v>4227337</v>
      </c>
      <c r="AR3" s="406">
        <f>ROUND(SUMIFS(AR$4:AR$54,$A$4:$A$54,$A$3),2)</f>
        <v>50.67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438468233611.992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12</v>
      </c>
      <c r="BR3" s="406">
        <f t="shared" si="6"/>
        <v>12</v>
      </c>
      <c r="BS3" s="406">
        <f>ROUND(SUMIFS(BS$4:BS$54,$A$4:$A$54,$A$3)*100,0)</f>
        <v>49</v>
      </c>
      <c r="BT3" s="406">
        <f>ROUND(SUMIFS(BT$4:BT$54,$A$4:$A$54,$A$3)*100,0)</f>
        <v>46</v>
      </c>
      <c r="BU3" s="406">
        <f t="shared" ref="BU3:CH3" si="7">ROUND(SUMIFS(BU$4:BU$54,$A$4:$A$54,$A$3)*100,0)</f>
        <v>67</v>
      </c>
      <c r="BV3" s="406">
        <f t="shared" si="7"/>
        <v>77</v>
      </c>
      <c r="BW3" s="406">
        <f t="shared" si="7"/>
        <v>16</v>
      </c>
      <c r="BX3" s="406">
        <f t="shared" si="7"/>
        <v>22</v>
      </c>
      <c r="BY3" s="406">
        <f t="shared" si="7"/>
        <v>52</v>
      </c>
      <c r="BZ3" s="406">
        <f>ROUND(SUMIFS(BZ$4:BZ$54,$A$4:$A$54,$A$3)*100,0)</f>
        <v>51</v>
      </c>
      <c r="CA3" s="406">
        <f>ROUND(SUMIFS(CA$4:CA$54,$A$4:$A$54,$A$3)*100,0)</f>
        <v>100</v>
      </c>
      <c r="CB3" s="406">
        <f>ROUND(SUMIFS(CB$4:CB$54,$A$4:$A$54,$A$3)*100,0)</f>
        <v>100</v>
      </c>
      <c r="CC3" s="406">
        <f t="shared" si="7"/>
        <v>16</v>
      </c>
      <c r="CD3" s="406">
        <f t="shared" si="7"/>
        <v>22</v>
      </c>
      <c r="CE3" s="406">
        <f t="shared" si="7"/>
        <v>52</v>
      </c>
      <c r="CF3" s="406">
        <f t="shared" si="7"/>
        <v>51</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33</v>
      </c>
      <c r="H39" t="s">
        <v>4069</v>
      </c>
      <c r="I39" s="424">
        <v>2035</v>
      </c>
      <c r="J39" s="424">
        <f t="shared" si="0"/>
        <v>18.150000000000002</v>
      </c>
      <c r="K39" s="424">
        <f t="shared" si="1"/>
        <v>18.150000000000002</v>
      </c>
      <c r="L39" s="424" t="s">
        <v>4070</v>
      </c>
      <c r="M39" t="s">
        <v>4016</v>
      </c>
      <c r="N39" s="425">
        <v>2050</v>
      </c>
      <c r="O39">
        <f t="shared" si="2"/>
        <v>6.5999999999999988</v>
      </c>
      <c r="P39">
        <f t="shared" si="3"/>
        <v>6.5999999999999988</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OR</v>
      </c>
      <c r="C1" s="431">
        <f>SUM(C4:C87)</f>
        <v>32.623415670369468</v>
      </c>
      <c r="D1" s="431">
        <f t="shared" ref="D1:AG1" si="0">SUM(D4:D87)</f>
        <v>34.748823985478971</v>
      </c>
      <c r="E1" s="431">
        <f t="shared" si="0"/>
        <v>35.771733437635262</v>
      </c>
      <c r="F1" s="431">
        <f t="shared" si="0"/>
        <v>36.089146221715055</v>
      </c>
      <c r="G1" s="431">
        <f t="shared" si="0"/>
        <v>37.273606063468392</v>
      </c>
      <c r="H1" s="431">
        <f t="shared" si="0"/>
        <v>35.637416009049886</v>
      </c>
      <c r="I1" s="431">
        <f t="shared" si="0"/>
        <v>38.243813517386606</v>
      </c>
      <c r="J1" s="431">
        <f t="shared" si="0"/>
        <v>37.819850141156529</v>
      </c>
      <c r="K1" s="431">
        <f t="shared" si="0"/>
        <v>43.794352692546859</v>
      </c>
      <c r="L1" s="431">
        <f t="shared" si="0"/>
        <v>45.316976733305651</v>
      </c>
      <c r="M1" s="431">
        <f t="shared" si="0"/>
        <v>43.714453829967574</v>
      </c>
      <c r="N1" s="431">
        <f t="shared" si="0"/>
        <v>42.415150774297722</v>
      </c>
      <c r="O1" s="431">
        <f t="shared" si="0"/>
        <v>40.821724442196221</v>
      </c>
      <c r="P1" s="431">
        <f t="shared" si="0"/>
        <v>41.832604458704097</v>
      </c>
      <c r="Q1" s="431">
        <f t="shared" si="0"/>
        <v>42.436250132343453</v>
      </c>
      <c r="R1" s="431">
        <f t="shared" si="0"/>
        <v>42.698538497143964</v>
      </c>
      <c r="S1" s="431">
        <f t="shared" si="0"/>
        <v>42.00130859493779</v>
      </c>
      <c r="T1" s="431">
        <f t="shared" si="0"/>
        <v>45.35828107942168</v>
      </c>
      <c r="U1" s="431">
        <f t="shared" si="0"/>
        <v>44.330296067429494</v>
      </c>
      <c r="V1" s="431">
        <f t="shared" si="0"/>
        <v>41.560505287043988</v>
      </c>
      <c r="W1" s="431">
        <f t="shared" si="0"/>
        <v>40.961467436016164</v>
      </c>
      <c r="X1" s="431">
        <f t="shared" si="0"/>
        <v>37.792346379998548</v>
      </c>
      <c r="Y1" s="431">
        <f t="shared" si="0"/>
        <v>37.031666353765885</v>
      </c>
      <c r="Z1" s="431">
        <f t="shared" si="0"/>
        <v>39.418368746142534</v>
      </c>
      <c r="AA1" s="431">
        <f t="shared" si="0"/>
        <v>38.358168053730822</v>
      </c>
      <c r="AB1" s="431">
        <f t="shared" si="0"/>
        <v>39.397729046950808</v>
      </c>
      <c r="AC1" s="431">
        <f t="shared" si="0"/>
        <v>39.323236475893168</v>
      </c>
      <c r="AD1" s="431">
        <f t="shared" si="0"/>
        <v>40.572238425680865</v>
      </c>
      <c r="AE1" s="431">
        <f t="shared" si="0"/>
        <v>41.212676581285208</v>
      </c>
      <c r="AF1" s="431">
        <f t="shared" si="0"/>
        <v>43.59279111637283</v>
      </c>
      <c r="AG1" s="431">
        <f t="shared" si="0"/>
        <v>39.629106755470495</v>
      </c>
      <c r="AH1" s="431">
        <f>SUM(AH4:AH87)</f>
        <v>40.7233298526968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435" t="s">
        <v>2220</v>
      </c>
      <c r="B5" s="408" t="s">
        <v>4125</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435" t="s">
        <v>2220</v>
      </c>
      <c r="B6" s="408" t="s">
        <v>4129</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435" t="s">
        <v>2220</v>
      </c>
      <c r="B7" s="408" t="s">
        <v>4131</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435" t="s">
        <v>2220</v>
      </c>
      <c r="B8" s="408" t="s">
        <v>4133</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435" t="s">
        <v>2220</v>
      </c>
      <c r="B9" s="408" t="s">
        <v>4143</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435" t="s">
        <v>2220</v>
      </c>
      <c r="B10" s="408" t="s">
        <v>4152</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435" t="s">
        <v>2220</v>
      </c>
      <c r="B17" s="408" t="s">
        <v>4160</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0.3488035330398</v>
      </c>
      <c r="D19" s="436">
        <f>SUMIFS('EPA Export Aggregation'!G:G,'EPA Export Aggregation'!$A:$A,$B19,'EPA Export Aggregation'!$D:$D,$A$1)*IF($A19="CH4",About!$D$58,IF($A19="N2O",About!$D$59,1))</f>
        <v>0.34433768112980001</v>
      </c>
      <c r="E19" s="436">
        <f>SUMIFS('EPA Export Aggregation'!H:H,'EPA Export Aggregation'!$A:$A,$B19,'EPA Export Aggregation'!$D:$D,$A$1)*IF($A19="CH4",About!$D$58,IF($A19="N2O",About!$D$59,1))</f>
        <v>0.33095722705449998</v>
      </c>
      <c r="F19" s="436">
        <f>SUMIFS('EPA Export Aggregation'!I:I,'EPA Export Aggregation'!$A:$A,$B19,'EPA Export Aggregation'!$D:$D,$A$1)*IF($A19="CH4",About!$D$58,IF($A19="N2O",About!$D$59,1))</f>
        <v>0.1402313</v>
      </c>
      <c r="G19" s="436">
        <f>SUMIFS('EPA Export Aggregation'!J:J,'EPA Export Aggregation'!$A:$A,$B19,'EPA Export Aggregation'!$D:$D,$A$1)*IF($A19="CH4",About!$D$58,IF($A19="N2O",About!$D$59,1))</f>
        <v>0.14076</v>
      </c>
      <c r="H19" s="436">
        <f>SUMIFS('EPA Export Aggregation'!K:K,'EPA Export Aggregation'!$A:$A,$B19,'EPA Export Aggregation'!$D:$D,$A$1)*IF($A19="CH4",About!$D$58,IF($A19="N2O",About!$D$59,1))</f>
        <v>0.14141619999999999</v>
      </c>
      <c r="I19" s="436">
        <f>SUMIFS('EPA Export Aggregation'!L:L,'EPA Export Aggregation'!$A:$A,$B19,'EPA Export Aggregation'!$D:$D,$A$1)*IF($A19="CH4",About!$D$58,IF($A19="N2O",About!$D$59,1))</f>
        <v>0.14144680000000001</v>
      </c>
      <c r="J19" s="436">
        <f>SUMIFS('EPA Export Aggregation'!M:M,'EPA Export Aggregation'!$A:$A,$B19,'EPA Export Aggregation'!$D:$D,$A$1)*IF($A19="CH4",About!$D$58,IF($A19="N2O",About!$D$59,1))</f>
        <v>0.1381879</v>
      </c>
      <c r="K19" s="436">
        <f>SUMIFS('EPA Export Aggregation'!N:N,'EPA Export Aggregation'!$A:$A,$B19,'EPA Export Aggregation'!$D:$D,$A$1)*IF($A19="CH4",About!$D$58,IF($A19="N2O",About!$D$59,1))</f>
        <v>0.137292</v>
      </c>
      <c r="L19" s="436">
        <f>SUMIFS('EPA Export Aggregation'!O:O,'EPA Export Aggregation'!$A:$A,$B19,'EPA Export Aggregation'!$D:$D,$A$1)*IF($A19="CH4",About!$D$58,IF($A19="N2O",About!$D$59,1))</f>
        <v>0.13812669999999999</v>
      </c>
      <c r="M19" s="436">
        <f>SUMIFS('EPA Export Aggregation'!P:P,'EPA Export Aggregation'!$A:$A,$B19,'EPA Export Aggregation'!$D:$D,$A$1)*IF($A19="CH4",About!$D$58,IF($A19="N2O",About!$D$59,1))</f>
        <v>0.11520900000000001</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435" t="s">
        <v>2220</v>
      </c>
      <c r="B23" s="408" t="s">
        <v>4168</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0.19484617033179999</v>
      </c>
      <c r="AG33" s="436">
        <f>SUMIFS('EPA Export Aggregation'!AJ:AJ,'EPA Export Aggregation'!$A:$A,$B33,'EPA Export Aggregation'!$D:$D,$A$1)*IF($A33="CH4",About!$D$58,IF($A33="N2O",About!$D$59,1))</f>
        <v>0.16315581239650001</v>
      </c>
      <c r="AH33" s="436">
        <f>SUMIFS('EPA Export Aggregation'!AK:AK,'EPA Export Aggregation'!$A:$A,$B33,'EPA Export Aggregation'!$D:$D,$A$1)*IF($A33="CH4",About!$D$58,IF($A33="N2O",About!$D$59,1))</f>
        <v>0.17051837023499999</v>
      </c>
    </row>
    <row r="34" spans="1:34" x14ac:dyDescent="0.25">
      <c r="A34" s="435" t="s">
        <v>2220</v>
      </c>
      <c r="B34" s="408" t="s">
        <v>4164</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2.3452055417999999E-2</v>
      </c>
      <c r="D76" s="436">
        <f>SUMIFS('EPA Export Aggregation'!G:G,'EPA Export Aggregation'!$A:$A,$B76,'EPA Export Aggregation'!$D:$D,$A$1)*IF($A76="CH4",About!$D$58,IF($A76="N2O",About!$D$59,1))</f>
        <v>2.3452055417999999E-2</v>
      </c>
      <c r="E76" s="436">
        <f>SUMIFS('EPA Export Aggregation'!H:H,'EPA Export Aggregation'!$A:$A,$B76,'EPA Export Aggregation'!$D:$D,$A$1)*IF($A76="CH4",About!$D$58,IF($A76="N2O",About!$D$59,1))</f>
        <v>2.3452055417999999E-2</v>
      </c>
      <c r="F76" s="436">
        <f>SUMIFS('EPA Export Aggregation'!I:I,'EPA Export Aggregation'!$A:$A,$B76,'EPA Export Aggregation'!$D:$D,$A$1)*IF($A76="CH4",About!$D$58,IF($A76="N2O",About!$D$59,1))</f>
        <v>2.9315069620600001E-2</v>
      </c>
      <c r="G76" s="436">
        <f>SUMIFS('EPA Export Aggregation'!J:J,'EPA Export Aggregation'!$A:$A,$B76,'EPA Export Aggregation'!$D:$D,$A$1)*IF($A76="CH4",About!$D$58,IF($A76="N2O",About!$D$59,1))</f>
        <v>3.2246576713399998E-2</v>
      </c>
      <c r="H76" s="436">
        <f>SUMIFS('EPA Export Aggregation'!K:K,'EPA Export Aggregation'!$A:$A,$B76,'EPA Export Aggregation'!$D:$D,$A$1)*IF($A76="CH4",About!$D$58,IF($A76="N2O",About!$D$59,1))</f>
        <v>4.0523008695299997E-2</v>
      </c>
      <c r="I76" s="436">
        <f>SUMIFS('EPA Export Aggregation'!L:L,'EPA Export Aggregation'!$A:$A,$B76,'EPA Export Aggregation'!$D:$D,$A$1)*IF($A76="CH4",About!$D$58,IF($A76="N2O",About!$D$59,1))</f>
        <v>4.4999296331799998E-2</v>
      </c>
      <c r="J76" s="436">
        <f>SUMIFS('EPA Export Aggregation'!M:M,'EPA Export Aggregation'!$A:$A,$B76,'EPA Export Aggregation'!$D:$D,$A$1)*IF($A76="CH4",About!$D$58,IF($A76="N2O",About!$D$59,1))</f>
        <v>4.7555258133000003E-2</v>
      </c>
      <c r="K76" s="436">
        <f>SUMIFS('EPA Export Aggregation'!N:N,'EPA Export Aggregation'!$A:$A,$B76,'EPA Export Aggregation'!$D:$D,$A$1)*IF($A76="CH4",About!$D$58,IF($A76="N2O",About!$D$59,1))</f>
        <v>5.8311118213699997E-2</v>
      </c>
      <c r="L76" s="436">
        <f>SUMIFS('EPA Export Aggregation'!O:O,'EPA Export Aggregation'!$A:$A,$B76,'EPA Export Aggregation'!$D:$D,$A$1)*IF($A76="CH4",About!$D$58,IF($A76="N2O",About!$D$59,1))</f>
        <v>5.9171760045299997E-2</v>
      </c>
      <c r="M76" s="436">
        <f>SUMIFS('EPA Export Aggregation'!P:P,'EPA Export Aggregation'!$A:$A,$B76,'EPA Export Aggregation'!$D:$D,$A$1)*IF($A76="CH4",About!$D$58,IF($A76="N2O",About!$D$59,1))</f>
        <v>3.6034760304100001E-2</v>
      </c>
      <c r="N76" s="436">
        <f>SUMIFS('EPA Export Aggregation'!Q:Q,'EPA Export Aggregation'!$A:$A,$B76,'EPA Export Aggregation'!$D:$D,$A$1)*IF($A76="CH4",About!$D$58,IF($A76="N2O",About!$D$59,1))</f>
        <v>2.3945464280200002E-2</v>
      </c>
      <c r="O76" s="436">
        <f>SUMIFS('EPA Export Aggregation'!R:R,'EPA Export Aggregation'!$A:$A,$B76,'EPA Export Aggregation'!$D:$D,$A$1)*IF($A76="CH4",About!$D$58,IF($A76="N2O",About!$D$59,1))</f>
        <v>2.2892169020099998E-2</v>
      </c>
      <c r="P76" s="436">
        <f>SUMIFS('EPA Export Aggregation'!S:S,'EPA Export Aggregation'!$A:$A,$B76,'EPA Export Aggregation'!$D:$D,$A$1)*IF($A76="CH4",About!$D$58,IF($A76="N2O",About!$D$59,1))</f>
        <v>2.3937804473999999E-2</v>
      </c>
      <c r="Q76" s="436">
        <f>SUMIFS('EPA Export Aggregation'!T:T,'EPA Export Aggregation'!$A:$A,$B76,'EPA Export Aggregation'!$D:$D,$A$1)*IF($A76="CH4",About!$D$58,IF($A76="N2O",About!$D$59,1))</f>
        <v>2.3833743429E-2</v>
      </c>
      <c r="R76" s="436">
        <f>SUMIFS('EPA Export Aggregation'!U:U,'EPA Export Aggregation'!$A:$A,$B76,'EPA Export Aggregation'!$D:$D,$A$1)*IF($A76="CH4",About!$D$58,IF($A76="N2O",About!$D$59,1))</f>
        <v>2.2879289308400001E-2</v>
      </c>
      <c r="S76" s="436">
        <f>SUMIFS('EPA Export Aggregation'!V:V,'EPA Export Aggregation'!$A:$A,$B76,'EPA Export Aggregation'!$D:$D,$A$1)*IF($A76="CH4",About!$D$58,IF($A76="N2O",About!$D$59,1))</f>
        <v>2.72396983078E-2</v>
      </c>
      <c r="T76" s="436">
        <f>SUMIFS('EPA Export Aggregation'!W:W,'EPA Export Aggregation'!$A:$A,$B76,'EPA Export Aggregation'!$D:$D,$A$1)*IF($A76="CH4",About!$D$58,IF($A76="N2O",About!$D$59,1))</f>
        <v>2.65073284814E-2</v>
      </c>
      <c r="U76" s="436">
        <f>SUMIFS('EPA Export Aggregation'!X:X,'EPA Export Aggregation'!$A:$A,$B76,'EPA Export Aggregation'!$D:$D,$A$1)*IF($A76="CH4",About!$D$58,IF($A76="N2O",About!$D$59,1))</f>
        <v>2.5098323569500001E-2</v>
      </c>
      <c r="V76" s="436">
        <f>SUMIFS('EPA Export Aggregation'!Y:Y,'EPA Export Aggregation'!$A:$A,$B76,'EPA Export Aggregation'!$D:$D,$A$1)*IF($A76="CH4",About!$D$58,IF($A76="N2O",About!$D$59,1))</f>
        <v>1.50904706417E-2</v>
      </c>
      <c r="W76" s="436">
        <f>SUMIFS('EPA Export Aggregation'!Z:Z,'EPA Export Aggregation'!$A:$A,$B76,'EPA Export Aggregation'!$D:$D,$A$1)*IF($A76="CH4",About!$D$58,IF($A76="N2O",About!$D$59,1))</f>
        <v>2.1829497522099998E-2</v>
      </c>
      <c r="X76" s="436">
        <f>SUMIFS('EPA Export Aggregation'!AA:AA,'EPA Export Aggregation'!$A:$A,$B76,'EPA Export Aggregation'!$D:$D,$A$1)*IF($A76="CH4",About!$D$58,IF($A76="N2O",About!$D$59,1))</f>
        <v>9.9314960094999995E-3</v>
      </c>
      <c r="Y76" s="436">
        <f>SUMIFS('EPA Export Aggregation'!AB:AB,'EPA Export Aggregation'!$A:$A,$B76,'EPA Export Aggregation'!$D:$D,$A$1)*IF($A76="CH4",About!$D$58,IF($A76="N2O",About!$D$59,1))</f>
        <v>1.07905192197E-2</v>
      </c>
      <c r="Z76" s="436">
        <f>SUMIFS('EPA Export Aggregation'!AC:AC,'EPA Export Aggregation'!$A:$A,$B76,'EPA Export Aggregation'!$D:$D,$A$1)*IF($A76="CH4",About!$D$58,IF($A76="N2O",About!$D$59,1))</f>
        <v>1.15415907859E-2</v>
      </c>
      <c r="AA76" s="436">
        <f>SUMIFS('EPA Export Aggregation'!AD:AD,'EPA Export Aggregation'!$A:$A,$B76,'EPA Export Aggregation'!$D:$D,$A$1)*IF($A76="CH4",About!$D$58,IF($A76="N2O",About!$D$59,1))</f>
        <v>2.5725122923700001E-2</v>
      </c>
      <c r="AB76" s="436">
        <f>SUMIFS('EPA Export Aggregation'!AE:AE,'EPA Export Aggregation'!$A:$A,$B76,'EPA Export Aggregation'!$D:$D,$A$1)*IF($A76="CH4",About!$D$58,IF($A76="N2O",About!$D$59,1))</f>
        <v>2.6490543018399999E-2</v>
      </c>
      <c r="AC76" s="436">
        <f>SUMIFS('EPA Export Aggregation'!AF:AF,'EPA Export Aggregation'!$A:$A,$B76,'EPA Export Aggregation'!$D:$D,$A$1)*IF($A76="CH4",About!$D$58,IF($A76="N2O",About!$D$59,1))</f>
        <v>3.09554137372E-2</v>
      </c>
      <c r="AD76" s="436">
        <f>SUMIFS('EPA Export Aggregation'!AG:AG,'EPA Export Aggregation'!$A:$A,$B76,'EPA Export Aggregation'!$D:$D,$A$1)*IF($A76="CH4",About!$D$58,IF($A76="N2O",About!$D$59,1))</f>
        <v>3.3731507906199998E-2</v>
      </c>
      <c r="AE76" s="436">
        <f>SUMIFS('EPA Export Aggregation'!AH:AH,'EPA Export Aggregation'!$A:$A,$B76,'EPA Export Aggregation'!$D:$D,$A$1)*IF($A76="CH4",About!$D$58,IF($A76="N2O",About!$D$59,1))</f>
        <v>3.7196387323700002E-2</v>
      </c>
      <c r="AF76" s="436">
        <f>SUMIFS('EPA Export Aggregation'!AI:AI,'EPA Export Aggregation'!$A:$A,$B76,'EPA Export Aggregation'!$D:$D,$A$1)*IF($A76="CH4",About!$D$58,IF($A76="N2O",About!$D$59,1))</f>
        <v>4.3364158893599999E-2</v>
      </c>
      <c r="AG76" s="436">
        <f>SUMIFS('EPA Export Aggregation'!AJ:AJ,'EPA Export Aggregation'!$A:$A,$B76,'EPA Export Aggregation'!$D:$D,$A$1)*IF($A76="CH4",About!$D$58,IF($A76="N2O",About!$D$59,1))</f>
        <v>5.1349367962799999E-2</v>
      </c>
      <c r="AH76" s="436">
        <f>SUMIFS('EPA Export Aggregation'!AK:AK,'EPA Export Aggregation'!$A:$A,$B76,'EPA Export Aggregation'!$D:$D,$A$1)*IF($A76="CH4",About!$D$58,IF($A76="N2O",About!$D$59,1))</f>
        <v>7.3672408968099998E-2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0.94347141349800001</v>
      </c>
      <c r="D79" s="436">
        <f>SUMIFS('EPA Export Aggregation'!G:G,'EPA Export Aggregation'!$A:$A,$B79,'EPA Export Aggregation'!$D:$D,$A$1)*IF($A79="CH4",About!$D$58,IF($A79="N2O",About!$D$59,1))</f>
        <v>0.79514226855299996</v>
      </c>
      <c r="E79" s="436">
        <f>SUMIFS('EPA Export Aggregation'!H:H,'EPA Export Aggregation'!$A:$A,$B79,'EPA Export Aggregation'!$D:$D,$A$1)*IF($A79="CH4",About!$D$58,IF($A79="N2O",About!$D$59,1))</f>
        <v>0.36118158364199998</v>
      </c>
      <c r="F79" s="436">
        <f>SUMIFS('EPA Export Aggregation'!I:I,'EPA Export Aggregation'!$A:$A,$B79,'EPA Export Aggregation'!$D:$D,$A$1)*IF($A79="CH4",About!$D$58,IF($A79="N2O",About!$D$59,1))</f>
        <v>0.31009704433200003</v>
      </c>
      <c r="G79" s="436">
        <f>SUMIFS('EPA Export Aggregation'!J:J,'EPA Export Aggregation'!$A:$A,$B79,'EPA Export Aggregation'!$D:$D,$A$1)*IF($A79="CH4",About!$D$58,IF($A79="N2O",About!$D$59,1))</f>
        <v>0.20505744815999999</v>
      </c>
      <c r="H79" s="436">
        <f>SUMIFS('EPA Export Aggregation'!K:K,'EPA Export Aggregation'!$A:$A,$B79,'EPA Export Aggregation'!$D:$D,$A$1)*IF($A79="CH4",About!$D$58,IF($A79="N2O",About!$D$59,1))</f>
        <v>0.242841209103</v>
      </c>
      <c r="I79" s="436">
        <f>SUMIFS('EPA Export Aggregation'!L:L,'EPA Export Aggregation'!$A:$A,$B79,'EPA Export Aggregation'!$D:$D,$A$1)*IF($A79="CH4",About!$D$58,IF($A79="N2O",About!$D$59,1))</f>
        <v>0.26961009127800001</v>
      </c>
      <c r="J79" s="436">
        <f>SUMIFS('EPA Export Aggregation'!M:M,'EPA Export Aggregation'!$A:$A,$B79,'EPA Export Aggregation'!$D:$D,$A$1)*IF($A79="CH4",About!$D$58,IF($A79="N2O",About!$D$59,1))</f>
        <v>0.30574637302199997</v>
      </c>
      <c r="K79" s="436">
        <f>SUMIFS('EPA Export Aggregation'!N:N,'EPA Export Aggregation'!$A:$A,$B79,'EPA Export Aggregation'!$D:$D,$A$1)*IF($A79="CH4",About!$D$58,IF($A79="N2O",About!$D$59,1))</f>
        <v>0.167130487065</v>
      </c>
      <c r="L79" s="436">
        <f>SUMIFS('EPA Export Aggregation'!O:O,'EPA Export Aggregation'!$A:$A,$B79,'EPA Export Aggregation'!$D:$D,$A$1)*IF($A79="CH4",About!$D$58,IF($A79="N2O",About!$D$59,1))</f>
        <v>0.16710060956100001</v>
      </c>
      <c r="M79" s="436">
        <f>SUMIFS('EPA Export Aggregation'!P:P,'EPA Export Aggregation'!$A:$A,$B79,'EPA Export Aggregation'!$D:$D,$A$1)*IF($A79="CH4",About!$D$58,IF($A79="N2O",About!$D$59,1))</f>
        <v>0.19822646252100001</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0.32875424801876818</v>
      </c>
      <c r="D80" s="436">
        <f>SUMIFS('EPA Export Aggregation'!G:G,'EPA Export Aggregation'!$A:$A,$B80,'EPA Export Aggregation'!$D:$D,$A$1)*IF($A80="CH4",About!$D$58,IF($A80="N2O",About!$D$59,1))</f>
        <v>0.32875424801876818</v>
      </c>
      <c r="E80" s="436">
        <f>SUMIFS('EPA Export Aggregation'!H:H,'EPA Export Aggregation'!$A:$A,$B80,'EPA Export Aggregation'!$D:$D,$A$1)*IF($A80="CH4",About!$D$58,IF($A80="N2O",About!$D$59,1))</f>
        <v>0.32875424801876818</v>
      </c>
      <c r="F80" s="436">
        <f>SUMIFS('EPA Export Aggregation'!I:I,'EPA Export Aggregation'!$A:$A,$B80,'EPA Export Aggregation'!$D:$D,$A$1)*IF($A80="CH4",About!$D$58,IF($A80="N2O",About!$D$59,1))</f>
        <v>0.41094281152066009</v>
      </c>
      <c r="G80" s="436">
        <f>SUMIFS('EPA Export Aggregation'!J:J,'EPA Export Aggregation'!$A:$A,$B80,'EPA Export Aggregation'!$D:$D,$A$1)*IF($A80="CH4",About!$D$58,IF($A80="N2O",About!$D$59,1))</f>
        <v>0.45203709094020622</v>
      </c>
      <c r="H80" s="436">
        <f>SUMIFS('EPA Export Aggregation'!K:K,'EPA Export Aggregation'!$A:$A,$B80,'EPA Export Aggregation'!$D:$D,$A$1)*IF($A80="CH4",About!$D$58,IF($A80="N2O",About!$D$59,1))</f>
        <v>0.56805730138748023</v>
      </c>
      <c r="I80" s="436">
        <f>SUMIFS('EPA Export Aggregation'!L:L,'EPA Export Aggregation'!$A:$A,$B80,'EPA Export Aggregation'!$D:$D,$A$1)*IF($A80="CH4",About!$D$58,IF($A80="N2O",About!$D$59,1))</f>
        <v>0.63080653328900915</v>
      </c>
      <c r="J80" s="436">
        <f>SUMIFS('EPA Export Aggregation'!M:M,'EPA Export Aggregation'!$A:$A,$B80,'EPA Export Aggregation'!$D:$D,$A$1)*IF($A80="CH4",About!$D$58,IF($A80="N2O",About!$D$59,1))</f>
        <v>0.66663637997003189</v>
      </c>
      <c r="K80" s="436">
        <f>SUMIFS('EPA Export Aggregation'!N:N,'EPA Export Aggregation'!$A:$A,$B80,'EPA Export Aggregation'!$D:$D,$A$1)*IF($A80="CH4",About!$D$58,IF($A80="N2O",About!$D$59,1))</f>
        <v>0.81741354586784787</v>
      </c>
      <c r="L80" s="436">
        <f>SUMIFS('EPA Export Aggregation'!O:O,'EPA Export Aggregation'!$A:$A,$B80,'EPA Export Aggregation'!$D:$D,$A$1)*IF($A80="CH4",About!$D$58,IF($A80="N2O",About!$D$59,1))</f>
        <v>0.82947814450695545</v>
      </c>
      <c r="M80" s="436">
        <f>SUMIFS('EPA Export Aggregation'!P:P,'EPA Export Aggregation'!$A:$A,$B80,'EPA Export Aggregation'!$D:$D,$A$1)*IF($A80="CH4",About!$D$58,IF($A80="N2O",About!$D$59,1))</f>
        <v>0.70748795247398955</v>
      </c>
      <c r="N80" s="436">
        <f>SUMIFS('EPA Export Aggregation'!Q:Q,'EPA Export Aggregation'!$A:$A,$B80,'EPA Export Aggregation'!$D:$D,$A$1)*IF($A80="CH4",About!$D$58,IF($A80="N2O",About!$D$59,1))</f>
        <v>0.497911747191225</v>
      </c>
      <c r="O80" s="436">
        <f>SUMIFS('EPA Export Aggregation'!R:R,'EPA Export Aggregation'!$A:$A,$B80,'EPA Export Aggregation'!$D:$D,$A$1)*IF($A80="CH4",About!$D$58,IF($A80="N2O",About!$D$59,1))</f>
        <v>0.48776181789581879</v>
      </c>
      <c r="P80" s="436">
        <f>SUMIFS('EPA Export Aggregation'!S:S,'EPA Export Aggregation'!$A:$A,$B80,'EPA Export Aggregation'!$D:$D,$A$1)*IF($A80="CH4",About!$D$58,IF($A80="N2O",About!$D$59,1))</f>
        <v>0.44594955299460842</v>
      </c>
      <c r="Q80" s="436">
        <f>SUMIFS('EPA Export Aggregation'!T:T,'EPA Export Aggregation'!$A:$A,$B80,'EPA Export Aggregation'!$D:$D,$A$1)*IF($A80="CH4",About!$D$58,IF($A80="N2O",About!$D$59,1))</f>
        <v>0.41421627023334467</v>
      </c>
      <c r="R80" s="436">
        <f>SUMIFS('EPA Export Aggregation'!U:U,'EPA Export Aggregation'!$A:$A,$B80,'EPA Export Aggregation'!$D:$D,$A$1)*IF($A80="CH4",About!$D$58,IF($A80="N2O",About!$D$59,1))</f>
        <v>0.38164488261896118</v>
      </c>
      <c r="S80" s="436">
        <f>SUMIFS('EPA Export Aggregation'!V:V,'EPA Export Aggregation'!$A:$A,$B80,'EPA Export Aggregation'!$D:$D,$A$1)*IF($A80="CH4",About!$D$58,IF($A80="N2O",About!$D$59,1))</f>
        <v>0.40775606800528569</v>
      </c>
      <c r="T80" s="436">
        <f>SUMIFS('EPA Export Aggregation'!W:W,'EPA Export Aggregation'!$A:$A,$B80,'EPA Export Aggregation'!$D:$D,$A$1)*IF($A80="CH4",About!$D$58,IF($A80="N2O",About!$D$59,1))</f>
        <v>0.3896376756065919</v>
      </c>
      <c r="U80" s="436">
        <f>SUMIFS('EPA Export Aggregation'!X:X,'EPA Export Aggregation'!$A:$A,$B80,'EPA Export Aggregation'!$D:$D,$A$1)*IF($A80="CH4",About!$D$58,IF($A80="N2O",About!$D$59,1))</f>
        <v>0.35579121485559478</v>
      </c>
      <c r="V80" s="436">
        <f>SUMIFS('EPA Export Aggregation'!Y:Y,'EPA Export Aggregation'!$A:$A,$B80,'EPA Export Aggregation'!$D:$D,$A$1)*IF($A80="CH4",About!$D$58,IF($A80="N2O",About!$D$59,1))</f>
        <v>0.19567635256769561</v>
      </c>
      <c r="W80" s="436">
        <f>SUMIFS('EPA Export Aggregation'!Z:Z,'EPA Export Aggregation'!$A:$A,$B80,'EPA Export Aggregation'!$D:$D,$A$1)*IF($A80="CH4",About!$D$58,IF($A80="N2O",About!$D$59,1))</f>
        <v>0.28229592404945819</v>
      </c>
      <c r="X80" s="436">
        <f>SUMIFS('EPA Export Aggregation'!AA:AA,'EPA Export Aggregation'!$A:$A,$B80,'EPA Export Aggregation'!$D:$D,$A$1)*IF($A80="CH4",About!$D$58,IF($A80="N2O",About!$D$59,1))</f>
        <v>0.28437079236314772</v>
      </c>
      <c r="Y80" s="436">
        <f>SUMIFS('EPA Export Aggregation'!AB:AB,'EPA Export Aggregation'!$A:$A,$B80,'EPA Export Aggregation'!$D:$D,$A$1)*IF($A80="CH4",About!$D$58,IF($A80="N2O",About!$D$59,1))</f>
        <v>0.29074825639680479</v>
      </c>
      <c r="Z80" s="436">
        <f>SUMIFS('EPA Export Aggregation'!AC:AC,'EPA Export Aggregation'!$A:$A,$B80,'EPA Export Aggregation'!$D:$D,$A$1)*IF($A80="CH4",About!$D$58,IF($A80="N2O",About!$D$59,1))</f>
        <v>0.2203339330306244</v>
      </c>
      <c r="AA80" s="436">
        <f>SUMIFS('EPA Export Aggregation'!AD:AD,'EPA Export Aggregation'!$A:$A,$B80,'EPA Export Aggregation'!$D:$D,$A$1)*IF($A80="CH4",About!$D$58,IF($A80="N2O",About!$D$59,1))</f>
        <v>0.27683946275261911</v>
      </c>
      <c r="AB80" s="436">
        <f>SUMIFS('EPA Export Aggregation'!AE:AE,'EPA Export Aggregation'!$A:$A,$B80,'EPA Export Aggregation'!$D:$D,$A$1)*IF($A80="CH4",About!$D$58,IF($A80="N2O",About!$D$59,1))</f>
        <v>0.2670767064713177</v>
      </c>
      <c r="AC80" s="436">
        <f>SUMIFS('EPA Export Aggregation'!AF:AF,'EPA Export Aggregation'!$A:$A,$B80,'EPA Export Aggregation'!$D:$D,$A$1)*IF($A80="CH4",About!$D$58,IF($A80="N2O",About!$D$59,1))</f>
        <v>0.30105925375068199</v>
      </c>
      <c r="AD80" s="436">
        <f>SUMIFS('EPA Export Aggregation'!AG:AG,'EPA Export Aggregation'!$A:$A,$B80,'EPA Export Aggregation'!$D:$D,$A$1)*IF($A80="CH4",About!$D$58,IF($A80="N2O",About!$D$59,1))</f>
        <v>0.2828005235627738</v>
      </c>
      <c r="AE80" s="436">
        <f>SUMIFS('EPA Export Aggregation'!AH:AH,'EPA Export Aggregation'!$A:$A,$B80,'EPA Export Aggregation'!$D:$D,$A$1)*IF($A80="CH4",About!$D$58,IF($A80="N2O",About!$D$59,1))</f>
        <v>0.29448142878421513</v>
      </c>
      <c r="AF80" s="436">
        <f>SUMIFS('EPA Export Aggregation'!AI:AI,'EPA Export Aggregation'!$A:$A,$B80,'EPA Export Aggregation'!$D:$D,$A$1)*IF($A80="CH4",About!$D$58,IF($A80="N2O",About!$D$59,1))</f>
        <v>0.30615868886773862</v>
      </c>
      <c r="AG80" s="436">
        <f>SUMIFS('EPA Export Aggregation'!AJ:AJ,'EPA Export Aggregation'!$A:$A,$B80,'EPA Export Aggregation'!$D:$D,$A$1)*IF($A80="CH4",About!$D$58,IF($A80="N2O",About!$D$59,1))</f>
        <v>0.33729524814859202</v>
      </c>
      <c r="AH80" s="436">
        <f>SUMIFS('EPA Export Aggregation'!AK:AK,'EPA Export Aggregation'!$A:$A,$B80,'EPA Export Aggregation'!$D:$D,$A$1)*IF($A80="CH4",About!$D$58,IF($A80="N2O",About!$D$59,1))</f>
        <v>0.41220639957550798</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6.6084526249999997E-2</v>
      </c>
      <c r="D84" s="436">
        <f>SUMIFS('EPA Export Aggregation'!G:G,'EPA Export Aggregation'!$A:$A,$B84,'EPA Export Aggregation'!$D:$D,$A$1)*IF($A84="CH4",About!$D$58,IF($A84="N2O",About!$D$59,1))</f>
        <v>6.6084526249999997E-2</v>
      </c>
      <c r="E84" s="436">
        <f>SUMIFS('EPA Export Aggregation'!H:H,'EPA Export Aggregation'!$A:$A,$B84,'EPA Export Aggregation'!$D:$D,$A$1)*IF($A84="CH4",About!$D$58,IF($A84="N2O",About!$D$59,1))</f>
        <v>6.6084526249999997E-2</v>
      </c>
      <c r="F84" s="436">
        <f>SUMIFS('EPA Export Aggregation'!I:I,'EPA Export Aggregation'!$A:$A,$B84,'EPA Export Aggregation'!$D:$D,$A$1)*IF($A84="CH4",About!$D$58,IF($A84="N2O",About!$D$59,1))</f>
        <v>8.2605656050000004E-2</v>
      </c>
      <c r="G84" s="436">
        <f>SUMIFS('EPA Export Aggregation'!J:J,'EPA Export Aggregation'!$A:$A,$B84,'EPA Export Aggregation'!$D:$D,$A$1)*IF($A84="CH4",About!$D$58,IF($A84="N2O",About!$D$59,1))</f>
        <v>9.0866223300000007E-2</v>
      </c>
      <c r="H84" s="436">
        <f>SUMIFS('EPA Export Aggregation'!K:K,'EPA Export Aggregation'!$A:$A,$B84,'EPA Export Aggregation'!$D:$D,$A$1)*IF($A84="CH4",About!$D$58,IF($A84="N2O",About!$D$59,1))</f>
        <v>0.1141880228</v>
      </c>
      <c r="I84" s="436">
        <f>SUMIFS('EPA Export Aggregation'!L:L,'EPA Export Aggregation'!$A:$A,$B84,'EPA Export Aggregation'!$D:$D,$A$1)*IF($A84="CH4",About!$D$58,IF($A84="N2O",About!$D$59,1))</f>
        <v>0.12680155614999999</v>
      </c>
      <c r="J84" s="436">
        <f>SUMIFS('EPA Export Aggregation'!M:M,'EPA Export Aggregation'!$A:$A,$B84,'EPA Export Aggregation'!$D:$D,$A$1)*IF($A84="CH4",About!$D$58,IF($A84="N2O",About!$D$59,1))</f>
        <v>0.13400389255</v>
      </c>
      <c r="K84" s="436">
        <f>SUMIFS('EPA Export Aggregation'!N:N,'EPA Export Aggregation'!$A:$A,$B84,'EPA Export Aggregation'!$D:$D,$A$1)*IF($A84="CH4",About!$D$58,IF($A84="N2O",About!$D$59,1))</f>
        <v>0.16431235955000001</v>
      </c>
      <c r="L84" s="436">
        <f>SUMIFS('EPA Export Aggregation'!O:O,'EPA Export Aggregation'!$A:$A,$B84,'EPA Export Aggregation'!$D:$D,$A$1)*IF($A84="CH4",About!$D$58,IF($A84="N2O",About!$D$59,1))</f>
        <v>0.1667375243</v>
      </c>
      <c r="M84" s="436">
        <f>SUMIFS('EPA Export Aggregation'!P:P,'EPA Export Aggregation'!$A:$A,$B84,'EPA Export Aggregation'!$D:$D,$A$1)*IF($A84="CH4",About!$D$58,IF($A84="N2O",About!$D$59,1))</f>
        <v>0.1347657884</v>
      </c>
      <c r="N84" s="436">
        <f>SUMIFS('EPA Export Aggregation'!Q:Q,'EPA Export Aggregation'!$A:$A,$B84,'EPA Export Aggregation'!$D:$D,$A$1)*IF($A84="CH4",About!$D$58,IF($A84="N2O",About!$D$59,1))</f>
        <v>9.1629270649999997E-2</v>
      </c>
      <c r="O84" s="436">
        <f>SUMIFS('EPA Export Aggregation'!R:R,'EPA Export Aggregation'!$A:$A,$B84,'EPA Export Aggregation'!$D:$D,$A$1)*IF($A84="CH4",About!$D$58,IF($A84="N2O",About!$D$59,1))</f>
        <v>8.1331434349999995E-2</v>
      </c>
      <c r="P84" s="436">
        <f>SUMIFS('EPA Export Aggregation'!S:S,'EPA Export Aggregation'!$A:$A,$B84,'EPA Export Aggregation'!$D:$D,$A$1)*IF($A84="CH4",About!$D$58,IF($A84="N2O",About!$D$59,1))</f>
        <v>9.7980810700000004E-2</v>
      </c>
      <c r="Q84" s="436">
        <f>SUMIFS('EPA Export Aggregation'!T:T,'EPA Export Aggregation'!$A:$A,$B84,'EPA Export Aggregation'!$D:$D,$A$1)*IF($A84="CH4",About!$D$58,IF($A84="N2O",About!$D$59,1))</f>
        <v>9.4055201500000005E-2</v>
      </c>
      <c r="R84" s="436">
        <f>SUMIFS('EPA Export Aggregation'!U:U,'EPA Export Aggregation'!$A:$A,$B84,'EPA Export Aggregation'!$D:$D,$A$1)*IF($A84="CH4",About!$D$58,IF($A84="N2O",About!$D$59,1))</f>
        <v>0.1022770995</v>
      </c>
      <c r="S84" s="436">
        <f>SUMIFS('EPA Export Aggregation'!V:V,'EPA Export Aggregation'!$A:$A,$B84,'EPA Export Aggregation'!$D:$D,$A$1)*IF($A84="CH4",About!$D$58,IF($A84="N2O",About!$D$59,1))</f>
        <v>9.9321781799999995E-2</v>
      </c>
      <c r="T84" s="436">
        <f>SUMIFS('EPA Export Aggregation'!W:W,'EPA Export Aggregation'!$A:$A,$B84,'EPA Export Aggregation'!$D:$D,$A$1)*IF($A84="CH4",About!$D$58,IF($A84="N2O",About!$D$59,1))</f>
        <v>7.9911512650000002E-2</v>
      </c>
      <c r="U84" s="436">
        <f>SUMIFS('EPA Export Aggregation'!X:X,'EPA Export Aggregation'!$A:$A,$B84,'EPA Export Aggregation'!$D:$D,$A$1)*IF($A84="CH4",About!$D$58,IF($A84="N2O",About!$D$59,1))</f>
        <v>7.338103185E-2</v>
      </c>
      <c r="V84" s="436">
        <f>SUMIFS('EPA Export Aggregation'!Y:Y,'EPA Export Aggregation'!$A:$A,$B84,'EPA Export Aggregation'!$D:$D,$A$1)*IF($A84="CH4",About!$D$58,IF($A84="N2O",About!$D$59,1))</f>
        <v>4.342656885E-2</v>
      </c>
      <c r="W84" s="436">
        <f>SUMIFS('EPA Export Aggregation'!Z:Z,'EPA Export Aggregation'!$A:$A,$B84,'EPA Export Aggregation'!$D:$D,$A$1)*IF($A84="CH4",About!$D$58,IF($A84="N2O",About!$D$59,1))</f>
        <v>6.1748837350000002E-2</v>
      </c>
      <c r="X84" s="436">
        <f>SUMIFS('EPA Export Aggregation'!AA:AA,'EPA Export Aggregation'!$A:$A,$B84,'EPA Export Aggregation'!$D:$D,$A$1)*IF($A84="CH4",About!$D$58,IF($A84="N2O",About!$D$59,1))</f>
        <v>7.5805317699999999E-2</v>
      </c>
      <c r="Y84" s="436">
        <f>SUMIFS('EPA Export Aggregation'!AB:AB,'EPA Export Aggregation'!$A:$A,$B84,'EPA Export Aggregation'!$D:$D,$A$1)*IF($A84="CH4",About!$D$58,IF($A84="N2O",About!$D$59,1))</f>
        <v>6.31807276E-2</v>
      </c>
      <c r="Z84" s="436">
        <f>SUMIFS('EPA Export Aggregation'!AC:AC,'EPA Export Aggregation'!$A:$A,$B84,'EPA Export Aggregation'!$D:$D,$A$1)*IF($A84="CH4",About!$D$58,IF($A84="N2O",About!$D$59,1))</f>
        <v>5.8736313599999999E-2</v>
      </c>
      <c r="AA84" s="436">
        <f>SUMIFS('EPA Export Aggregation'!AD:AD,'EPA Export Aggregation'!$A:$A,$B84,'EPA Export Aggregation'!$D:$D,$A$1)*IF($A84="CH4",About!$D$58,IF($A84="N2O",About!$D$59,1))</f>
        <v>8.3374914450000004E-2</v>
      </c>
      <c r="AB84" s="436">
        <f>SUMIFS('EPA Export Aggregation'!AE:AE,'EPA Export Aggregation'!$A:$A,$B84,'EPA Export Aggregation'!$D:$D,$A$1)*IF($A84="CH4",About!$D$58,IF($A84="N2O",About!$D$59,1))</f>
        <v>8.3450699599999997E-2</v>
      </c>
      <c r="AC84" s="436">
        <f>SUMIFS('EPA Export Aggregation'!AF:AF,'EPA Export Aggregation'!$A:$A,$B84,'EPA Export Aggregation'!$D:$D,$A$1)*IF($A84="CH4",About!$D$58,IF($A84="N2O",About!$D$59,1))</f>
        <v>8.8349514300000001E-2</v>
      </c>
      <c r="AD84" s="436">
        <f>SUMIFS('EPA Export Aggregation'!AG:AG,'EPA Export Aggregation'!$A:$A,$B84,'EPA Export Aggregation'!$D:$D,$A$1)*IF($A84="CH4",About!$D$58,IF($A84="N2O",About!$D$59,1))</f>
        <v>7.5509448000000007E-2</v>
      </c>
      <c r="AE84" s="436">
        <f>SUMIFS('EPA Export Aggregation'!AH:AH,'EPA Export Aggregation'!$A:$A,$B84,'EPA Export Aggregation'!$D:$D,$A$1)*IF($A84="CH4",About!$D$58,IF($A84="N2O",About!$D$59,1))</f>
        <v>0.1059822928</v>
      </c>
      <c r="AF84" s="436">
        <f>SUMIFS('EPA Export Aggregation'!AI:AI,'EPA Export Aggregation'!$A:$A,$B84,'EPA Export Aggregation'!$D:$D,$A$1)*IF($A84="CH4",About!$D$58,IF($A84="N2O",About!$D$59,1))</f>
        <v>0.11354343190000001</v>
      </c>
      <c r="AG84" s="436">
        <f>SUMIFS('EPA Export Aggregation'!AJ:AJ,'EPA Export Aggregation'!$A:$A,$B84,'EPA Export Aggregation'!$D:$D,$A$1)*IF($A84="CH4",About!$D$58,IF($A84="N2O",About!$D$59,1))</f>
        <v>0.11721481575000001</v>
      </c>
      <c r="AH84" s="436">
        <f>SUMIFS('EPA Export Aggregation'!AK:AK,'EPA Export Aggregation'!$A:$A,$B84,'EPA Export Aggregation'!$D:$D,$A$1)*IF($A84="CH4",About!$D$58,IF($A84="N2O",About!$D$59,1))</f>
        <v>0.15575753470000001</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5.8039437400000003E-3</v>
      </c>
      <c r="D87" s="436">
        <f>SUMIFS('EPA Export Aggregation'!$F:$F,'EPA Export Aggregation'!$A:$A,$B87,'EPA Export Aggregation'!$D:$D,$A$1)*IF($A87="CH4",About!$D$58,IF($A87="N2O",About!$D$59,1))</f>
        <v>5.8039437400000003E-3</v>
      </c>
      <c r="E87" s="436">
        <f>SUMIFS('EPA Export Aggregation'!$F:$F,'EPA Export Aggregation'!$A:$A,$B87,'EPA Export Aggregation'!$D:$D,$A$1)*IF($A87="CH4",About!$D$58,IF($A87="N2O",About!$D$59,1))</f>
        <v>5.8039437400000003E-3</v>
      </c>
      <c r="F87" s="436">
        <f>SUMIFS('EPA Export Aggregation'!$F:$F,'EPA Export Aggregation'!$A:$A,$B87,'EPA Export Aggregation'!$D:$D,$A$1)*IF($A87="CH4",About!$D$58,IF($A87="N2O",About!$D$59,1))</f>
        <v>5.8039437400000003E-3</v>
      </c>
      <c r="G87" s="436">
        <f>SUMIFS('EPA Export Aggregation'!$F:$F,'EPA Export Aggregation'!$A:$A,$B87,'EPA Export Aggregation'!$D:$D,$A$1)*IF($A87="CH4",About!$D$58,IF($A87="N2O",About!$D$59,1))</f>
        <v>5.8039437400000003E-3</v>
      </c>
      <c r="H87" s="436">
        <f>SUMIFS('EPA Export Aggregation'!$F:$F,'EPA Export Aggregation'!$A:$A,$B87,'EPA Export Aggregation'!$D:$D,$A$1)*IF($A87="CH4",About!$D$58,IF($A87="N2O",About!$D$59,1))</f>
        <v>5.8039437400000003E-3</v>
      </c>
      <c r="I87" s="436">
        <f>SUMIFS('EPA Export Aggregation'!$F:$F,'EPA Export Aggregation'!$A:$A,$B87,'EPA Export Aggregation'!$D:$D,$A$1)*IF($A87="CH4",About!$D$58,IF($A87="N2O",About!$D$59,1))</f>
        <v>5.8039437400000003E-3</v>
      </c>
      <c r="J87" s="436">
        <f>SUMIFS('EPA Export Aggregation'!$F:$F,'EPA Export Aggregation'!$A:$A,$B87,'EPA Export Aggregation'!$D:$D,$A$1)*IF($A87="CH4",About!$D$58,IF($A87="N2O",About!$D$59,1))</f>
        <v>5.8039437400000003E-3</v>
      </c>
      <c r="K87" s="436">
        <f>SUMIFS('EPA Export Aggregation'!$F:$F,'EPA Export Aggregation'!$A:$A,$B87,'EPA Export Aggregation'!$D:$D,$A$1)*IF($A87="CH4",About!$D$58,IF($A87="N2O",About!$D$59,1))</f>
        <v>5.8039437400000003E-3</v>
      </c>
      <c r="L87" s="436">
        <f>SUMIFS('EPA Export Aggregation'!$F:$F,'EPA Export Aggregation'!$A:$A,$B87,'EPA Export Aggregation'!$D:$D,$A$1)*IF($A87="CH4",About!$D$58,IF($A87="N2O",About!$D$59,1))</f>
        <v>5.8039437400000003E-3</v>
      </c>
      <c r="M87" s="436">
        <f>SUMIFS('EPA Export Aggregation'!$F:$F,'EPA Export Aggregation'!$A:$A,$B87,'EPA Export Aggregation'!$D:$D,$A$1)*IF($A87="CH4",About!$D$58,IF($A87="N2O",About!$D$59,1))</f>
        <v>5.8039437400000003E-3</v>
      </c>
      <c r="N87" s="436">
        <f>SUMIFS('EPA Export Aggregation'!$F:$F,'EPA Export Aggregation'!$A:$A,$B87,'EPA Export Aggregation'!$D:$D,$A$1)*IF($A87="CH4",About!$D$58,IF($A87="N2O",About!$D$59,1))</f>
        <v>5.8039437400000003E-3</v>
      </c>
      <c r="O87" s="436">
        <f>SUMIFS('EPA Export Aggregation'!$F:$F,'EPA Export Aggregation'!$A:$A,$B87,'EPA Export Aggregation'!$D:$D,$A$1)*IF($A87="CH4",About!$D$58,IF($A87="N2O",About!$D$59,1))</f>
        <v>5.8039437400000003E-3</v>
      </c>
      <c r="P87" s="436">
        <f>SUMIFS('EPA Export Aggregation'!$F:$F,'EPA Export Aggregation'!$A:$A,$B87,'EPA Export Aggregation'!$D:$D,$A$1)*IF($A87="CH4",About!$D$58,IF($A87="N2O",About!$D$59,1))</f>
        <v>5.8039437400000003E-3</v>
      </c>
      <c r="Q87" s="436">
        <f>SUMIFS('EPA Export Aggregation'!$F:$F,'EPA Export Aggregation'!$A:$A,$B87,'EPA Export Aggregation'!$D:$D,$A$1)*IF($A87="CH4",About!$D$58,IF($A87="N2O",About!$D$59,1))</f>
        <v>5.8039437400000003E-3</v>
      </c>
      <c r="R87" s="436">
        <f>SUMIFS('EPA Export Aggregation'!$F:$F,'EPA Export Aggregation'!$A:$A,$B87,'EPA Export Aggregation'!$D:$D,$A$1)*IF($A87="CH4",About!$D$58,IF($A87="N2O",About!$D$59,1))</f>
        <v>5.8039437400000003E-3</v>
      </c>
      <c r="S87" s="436">
        <f>SUMIFS('EPA Export Aggregation'!$F:$F,'EPA Export Aggregation'!$A:$A,$B87,'EPA Export Aggregation'!$D:$D,$A$1)*IF($A87="CH4",About!$D$58,IF($A87="N2O",About!$D$59,1))</f>
        <v>5.8039437400000003E-3</v>
      </c>
      <c r="T87" s="436">
        <f>SUMIFS('EPA Export Aggregation'!$F:$F,'EPA Export Aggregation'!$A:$A,$B87,'EPA Export Aggregation'!$D:$D,$A$1)*IF($A87="CH4",About!$D$58,IF($A87="N2O",About!$D$59,1))</f>
        <v>5.8039437400000003E-3</v>
      </c>
      <c r="U87" s="436">
        <f>SUMIFS('EPA Export Aggregation'!$F:$F,'EPA Export Aggregation'!$A:$A,$B87,'EPA Export Aggregation'!$D:$D,$A$1)*IF($A87="CH4",About!$D$58,IF($A87="N2O",About!$D$59,1))</f>
        <v>5.8039437400000003E-3</v>
      </c>
      <c r="V87" s="436">
        <f>SUMIFS('EPA Export Aggregation'!$F:$F,'EPA Export Aggregation'!$A:$A,$B87,'EPA Export Aggregation'!$D:$D,$A$1)*IF($A87="CH4",About!$D$58,IF($A87="N2O",About!$D$59,1))</f>
        <v>5.8039437400000003E-3</v>
      </c>
      <c r="W87" s="436">
        <f>SUMIFS('EPA Export Aggregation'!$F:$F,'EPA Export Aggregation'!$A:$A,$B87,'EPA Export Aggregation'!$D:$D,$A$1)*IF($A87="CH4",About!$D$58,IF($A87="N2O",About!$D$59,1))</f>
        <v>5.8039437400000003E-3</v>
      </c>
      <c r="X87" s="436">
        <f>SUMIFS('EPA Export Aggregation'!$F:$F,'EPA Export Aggregation'!$A:$A,$B87,'EPA Export Aggregation'!$D:$D,$A$1)*IF($A87="CH4",About!$D$58,IF($A87="N2O",About!$D$59,1))</f>
        <v>5.8039437400000003E-3</v>
      </c>
      <c r="Y87" s="436">
        <f>SUMIFS('EPA Export Aggregation'!$F:$F,'EPA Export Aggregation'!$A:$A,$B87,'EPA Export Aggregation'!$D:$D,$A$1)*IF($A87="CH4",About!$D$58,IF($A87="N2O",About!$D$59,1))</f>
        <v>5.8039437400000003E-3</v>
      </c>
      <c r="Z87" s="436">
        <f>SUMIFS('EPA Export Aggregation'!$F:$F,'EPA Export Aggregation'!$A:$A,$B87,'EPA Export Aggregation'!$D:$D,$A$1)*IF($A87="CH4",About!$D$58,IF($A87="N2O",About!$D$59,1))</f>
        <v>5.8039437400000003E-3</v>
      </c>
      <c r="AA87" s="436">
        <f>SUMIFS('EPA Export Aggregation'!$F:$F,'EPA Export Aggregation'!$A:$A,$B87,'EPA Export Aggregation'!$D:$D,$A$1)*IF($A87="CH4",About!$D$58,IF($A87="N2O",About!$D$59,1))</f>
        <v>5.8039437400000003E-3</v>
      </c>
      <c r="AB87" s="436">
        <f>SUMIFS('EPA Export Aggregation'!$F:$F,'EPA Export Aggregation'!$A:$A,$B87,'EPA Export Aggregation'!$D:$D,$A$1)*IF($A87="CH4",About!$D$58,IF($A87="N2O",About!$D$59,1))</f>
        <v>5.8039437400000003E-3</v>
      </c>
      <c r="AC87" s="436">
        <f>SUMIFS('EPA Export Aggregation'!$F:$F,'EPA Export Aggregation'!$A:$A,$B87,'EPA Export Aggregation'!$D:$D,$A$1)*IF($A87="CH4",About!$D$58,IF($A87="N2O",About!$D$59,1))</f>
        <v>5.8039437400000003E-3</v>
      </c>
      <c r="AD87" s="436">
        <f>SUMIFS('EPA Export Aggregation'!$F:$F,'EPA Export Aggregation'!$A:$A,$B87,'EPA Export Aggregation'!$D:$D,$A$1)*IF($A87="CH4",About!$D$58,IF($A87="N2O",About!$D$59,1))</f>
        <v>5.8039437400000003E-3</v>
      </c>
      <c r="AE87" s="436">
        <f>SUMIFS('EPA Export Aggregation'!$F:$F,'EPA Export Aggregation'!$A:$A,$B87,'EPA Export Aggregation'!$D:$D,$A$1)*IF($A87="CH4",About!$D$58,IF($A87="N2O",About!$D$59,1))</f>
        <v>5.8039437400000003E-3</v>
      </c>
      <c r="AF87" s="436">
        <f>SUMIFS('EPA Export Aggregation'!$F:$F,'EPA Export Aggregation'!$A:$A,$B87,'EPA Export Aggregation'!$D:$D,$A$1)*IF($A87="CH4",About!$D$58,IF($A87="N2O",About!$D$59,1))</f>
        <v>5.8039437400000003E-3</v>
      </c>
      <c r="AG87" s="436">
        <f>SUMIFS('EPA Export Aggregation'!$F:$F,'EPA Export Aggregation'!$A:$A,$B87,'EPA Export Aggregation'!$D:$D,$A$1)*IF($A87="CH4",About!$D$58,IF($A87="N2O",About!$D$59,1))</f>
        <v>5.8039437400000003E-3</v>
      </c>
      <c r="AH87" s="436">
        <f>SUMIFS('EPA Export Aggregation'!$F:$F,'EPA Export Aggregation'!$A:$A,$B87,'EPA Export Aggregation'!$D:$D,$A$1)*IF($A87="CH4",About!$D$58,IF($A87="N2O",About!$D$59,1))</f>
        <v>5.8039437400000003E-3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2024-07-22T23:37:37Z</dcterms:modified>
</cp:coreProperties>
</file>