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OR\webappdata\"/>
    </mc:Choice>
  </mc:AlternateContent>
  <xr:revisionPtr revIDLastSave="0" documentId="8_{1AB02595-4F75-46BE-B243-F45DFDEB9972}"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7" i="26" s="1"/>
  <c r="K7" i="26" s="1"/>
  <c r="J393" i="1"/>
  <c r="O403" i="1"/>
  <c r="P389" i="1"/>
  <c r="L397" i="1"/>
  <c r="R403" i="1"/>
  <c r="J397" i="1"/>
  <c r="B389" i="1"/>
  <c r="P392" i="1"/>
  <c r="M397" i="1"/>
  <c r="N397" i="1"/>
  <c r="M389" i="1"/>
  <c r="P397" i="1"/>
  <c r="A1" i="28"/>
  <c r="H56" i="28" s="1"/>
  <c r="G48" i="26"/>
  <c r="O48" i="26" s="1"/>
  <c r="P48" i="26" s="1"/>
  <c r="D9" i="28"/>
  <c r="T25" i="28"/>
  <c r="M7" i="24"/>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7" i="24" l="1"/>
  <c r="L7" i="24" s="1"/>
  <c r="J42" i="19" s="1"/>
  <c r="K3" i="24"/>
  <c r="J25" i="26"/>
  <c r="K25" i="26" s="1"/>
  <c r="C1" i="28"/>
  <c r="J20" i="26"/>
  <c r="K20" i="26" s="1"/>
  <c r="X18" i="28"/>
  <c r="X1" i="28" s="1"/>
  <c r="D5" i="28"/>
  <c r="D1" i="28" s="1"/>
  <c r="F2" i="20"/>
  <c r="AC13" i="28"/>
  <c r="AC1" i="28"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G6" i="26" l="1"/>
  <c r="O6" i="26" s="1"/>
  <c r="G39" i="26"/>
  <c r="J28" i="19"/>
  <c r="P263" i="1" s="1"/>
  <c r="J8" i="26"/>
  <c r="K8" i="26" s="1"/>
  <c r="L12" i="24"/>
  <c r="J34" i="19" s="1"/>
  <c r="L13" i="24"/>
  <c r="J65" i="19" s="1"/>
  <c r="L2" i="24"/>
  <c r="J17" i="19" s="1"/>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39" i="26" l="1"/>
  <c r="P39" i="26" s="1"/>
  <c r="J39" i="26"/>
  <c r="K39" i="26" s="1"/>
  <c r="P6" i="26"/>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3" i="20" l="1"/>
  <c r="E3" i="20"/>
  <c r="J187" i="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<sst xmlns="http://schemas.openxmlformats.org/spreadsheetml/2006/main" count="35267" uniqueCount="4364">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</sst>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3834</v>
      </c>
      <c r="C1" s="347">
        <v>45519</v>
      </c>
      <c r="G1" s="348" t="s">
        <v>3760</v>
      </c>
      <c r="H1" s="348" t="s">
        <v>3761</v>
      </c>
    </row>
    <row r="2" spans="1:8" x14ac:dyDescent="0.75">
      <c r="B2" t="str">
        <f>_xlfn.XLOOKUP(B1,H:H,G:G,0,0,1)</f>
        <v>OR</v>
      </c>
      <c r="C2" t="str">
        <f>_xlfn.XLOOKUP(B2,G:G, H:H, 0,0,1)</f>
        <v>Oregon</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Oregon.</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Oregon, the share of electricity among fuels used for heating in urban, residential buildings will rise from 16%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Oregon, the share of electricity among fuels used for appliances in urban, residential buildings will fall from 52% to 51%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Oregon, the share of electricity among fuels used for heating in rural, residential buildings will rise from 16%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Oregon, the share of electricity among fuels used for appliances in rural, residential buildings will fall from 52% to 51%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Oregon, the share of electricity among fuels used for heating in commercial buildings will fall from 12% to 12%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Oregon, the share of electricity among fuels used for appliances in commercial buildings will fall from 49% to 46%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Oregon, the share of electricity among fuels used for other components in commercial buildings will rise from 67% to 77%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-28%.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-68%.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Oregon, a 100% setting provides for an additional  3058 MW of demand response capacity in 2050 (on top of a BAU quantity of 1462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Oregon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PV:**Oregon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Wind:**Oregon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145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Oregon.</v>
      </c>
      <c r="L9" s="290" t="str">
        <f>J9&amp;K9</f>
        <v>**Description:** This policy prevents new capacity of the selected type(s) from being built or deployed.  // **Guidance for setting values:**No new coal is planned in Oregon.</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Oregon will retire 0 MW of coal by 2050. Oregon currently has 585 MW of coal capacity.</v>
      </c>
      <c r="L12" s="289" t="str">
        <f>J12&amp;K12&amp;M12&amp;N12&amp;O12&amp;P12</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OR will retire 450 MW of natural gas by 2050. OR currently has 3357 MW of natural gas non-peaker capacity.</v>
      </c>
      <c r="N12" t="str">
        <f>_xlfn.CONCAT("//**Nuclear:** The EIA projects that ", About!B2, " will retire ", 'Supporting Data'!$O$3, " MW of nuclear by 2050. ", About!B2, " currently has ",'Supporting Data'!$V$3, " MW of nuclear capacity." )</f>
        <v>//**Nuclear:** The EIA projects that OR will retire 0 MW of nuclear by 2050. OR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OR will retire 0 MW of natural gas by 2050. OR currently has 358 MW of natural gas peaker capacity.</v>
      </c>
      <c r="P12" t="str">
        <f>_xlfn.CONCAT("//**Lignite:** The EIA projects that ", About!B2, " will retire ", 'Supporting Data'!$S$3, " MW of lignite by 2050. ", About!B2, " currently has ",'Supporting Data'!$AE$3, " MW of lignite capacity." )</f>
        <v>//**Lignite:** The EIA projects that OR will retire 0 MW of lignite by 2050. OR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Oregon</v>
      </c>
      <c r="B3" s="386">
        <f>ROUND(SUMIFS(B$4:B$54, $A$4:$A$54, $A$3),0)</f>
        <v>144558</v>
      </c>
      <c r="C3" s="387">
        <f t="shared" ref="C3" si="0">ROUND(SUMIFS(C$4:C$54, $A$4:$A$54, $A$3),0)</f>
        <v>145</v>
      </c>
      <c r="D3" s="386">
        <f>SUMIFS(D$4:D$54, $A$4:$A$54, $A$3)</f>
        <v>596545</v>
      </c>
      <c r="E3" s="386">
        <f>SUMIFS(E$4:E$54, $A$4:$A$54, $A$3)</f>
        <v>191994</v>
      </c>
      <c r="F3" s="388">
        <f>ROUND(SUMIFS(F$4:F$54,$A$4:$A$54,$A$3)*100,0)</f>
        <v>-68</v>
      </c>
      <c r="G3" s="173">
        <f>SUMIFS(G$4:G$54, $A$4:$A$54, $A$3)</f>
        <v>4892458</v>
      </c>
      <c r="H3" s="173">
        <f>SUMIFS(H$4:H$54, $A$4:$A$54, $A$3)</f>
        <v>3515910</v>
      </c>
      <c r="I3" s="388">
        <f>ROUND(SUMIFS(I$4:I$54,$A$4:$A$54,$A$3)*100,0)</f>
        <v>-28</v>
      </c>
      <c r="J3" s="388">
        <f>ROUND(SUMIFS(J$4:J$54, $A$4:$A$54, $A$3),0)</f>
        <v>3058</v>
      </c>
      <c r="K3" s="173">
        <f t="shared" ref="K3:AI3" si="1">ROUND(SUMIFS(K$4:K$54, $A$4:$A$54, $A$3),0)</f>
        <v>1113</v>
      </c>
      <c r="L3" s="388">
        <f t="shared" si="1"/>
        <v>1462</v>
      </c>
      <c r="M3" s="173">
        <f t="shared" si="1"/>
        <v>0</v>
      </c>
      <c r="N3" s="173">
        <f t="shared" si="1"/>
        <v>450</v>
      </c>
      <c r="O3" s="173">
        <f t="shared" si="1"/>
        <v>0</v>
      </c>
      <c r="P3" s="173">
        <f t="shared" si="1"/>
        <v>6</v>
      </c>
      <c r="Q3" s="173">
        <f t="shared" si="1"/>
        <v>0</v>
      </c>
      <c r="R3" s="173">
        <f t="shared" si="1"/>
        <v>0</v>
      </c>
      <c r="S3" s="388">
        <f t="shared" si="1"/>
        <v>0</v>
      </c>
      <c r="T3" s="173">
        <f t="shared" si="1"/>
        <v>585</v>
      </c>
      <c r="U3" s="173">
        <f t="shared" si="1"/>
        <v>3357</v>
      </c>
      <c r="V3" s="173">
        <f t="shared" si="1"/>
        <v>0</v>
      </c>
      <c r="W3" s="173">
        <f t="shared" si="1"/>
        <v>8317</v>
      </c>
      <c r="X3" s="173">
        <f t="shared" si="1"/>
        <v>3415</v>
      </c>
      <c r="Y3" s="173">
        <f t="shared" si="1"/>
        <v>400</v>
      </c>
      <c r="Z3" s="173">
        <f t="shared" si="1"/>
        <v>0</v>
      </c>
      <c r="AA3" s="173">
        <f t="shared" si="1"/>
        <v>92</v>
      </c>
      <c r="AB3" s="173">
        <f t="shared" si="1"/>
        <v>20</v>
      </c>
      <c r="AC3" s="173">
        <f t="shared" si="1"/>
        <v>0</v>
      </c>
      <c r="AD3" s="173">
        <f t="shared" si="1"/>
        <v>358</v>
      </c>
      <c r="AE3" s="173">
        <f t="shared" si="1"/>
        <v>0</v>
      </c>
      <c r="AF3" s="173">
        <f t="shared" si="1"/>
        <v>0</v>
      </c>
      <c r="AG3" s="173">
        <f t="shared" si="1"/>
        <v>0</v>
      </c>
      <c r="AH3" s="173">
        <f t="shared" si="1"/>
        <v>0</v>
      </c>
      <c r="AI3" s="388">
        <f t="shared" si="1"/>
        <v>12</v>
      </c>
      <c r="AJ3" s="173">
        <f>ROUND(SUMIFS(AJ$4:AJ$54,$A$4:$A$54,$A$3)*100,0)</f>
        <v>60</v>
      </c>
      <c r="AK3" s="173">
        <f t="shared" ref="AK3:AL3" si="2">ROUND(SUMIFS(AK$4:AK$54,$A$4:$A$54,$A$3)*100,0)</f>
        <v>72</v>
      </c>
      <c r="AL3" s="173">
        <f t="shared" si="2"/>
        <v>82</v>
      </c>
      <c r="AM3" s="173">
        <f>SUMIFS(AM$4:AM$54, $A$4:$A$54, $A$3)</f>
        <v>1</v>
      </c>
      <c r="AN3" s="173">
        <f t="shared" ref="AN3:AQ3" si="3">SUMIFS(AN$4:AN$54, $A$4:$A$54, $A$3)</f>
        <v>2500</v>
      </c>
      <c r="AO3" s="388">
        <f t="shared" si="3"/>
        <v>0</v>
      </c>
      <c r="AP3" s="388">
        <f t="shared" si="3"/>
        <v>2142</v>
      </c>
      <c r="AQ3" s="388">
        <f t="shared" si="3"/>
        <v>4227337</v>
      </c>
      <c r="AR3" s="388">
        <f>ROUND(SUMIFS(AR$4:AR$54,$A$4:$A$54,$A$3),2)</f>
        <v>50.67</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438468233611.992</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12</v>
      </c>
      <c r="BR3" s="388">
        <f t="shared" si="6"/>
        <v>12</v>
      </c>
      <c r="BS3" s="388">
        <f>ROUND(SUMIFS(BS$4:BS$54,$A$4:$A$54,$A$3)*100,0)</f>
        <v>49</v>
      </c>
      <c r="BT3" s="388">
        <f>ROUND(SUMIFS(BT$4:BT$54,$A$4:$A$54,$A$3)*100,0)</f>
        <v>46</v>
      </c>
      <c r="BU3" s="388">
        <f t="shared" ref="BU3:CH3" si="7">ROUND(SUMIFS(BU$4:BU$54,$A$4:$A$54,$A$3)*100,0)</f>
        <v>67</v>
      </c>
      <c r="BV3" s="388">
        <f t="shared" si="7"/>
        <v>77</v>
      </c>
      <c r="BW3" s="388">
        <f t="shared" si="7"/>
        <v>16</v>
      </c>
      <c r="BX3" s="388">
        <f t="shared" si="7"/>
        <v>22</v>
      </c>
      <c r="BY3" s="388">
        <f t="shared" si="7"/>
        <v>52</v>
      </c>
      <c r="BZ3" s="388">
        <f>ROUND(SUMIFS(BZ$4:BZ$54,$A$4:$A$54,$A$3)*100,0)</f>
        <v>51</v>
      </c>
      <c r="CA3" s="388">
        <f>ROUND(SUMIFS(CA$4:CA$54,$A$4:$A$54,$A$3)*100,0)</f>
        <v>100</v>
      </c>
      <c r="CB3" s="388">
        <f>ROUND(SUMIFS(CB$4:CB$54,$A$4:$A$54,$A$3)*100,0)</f>
        <v>100</v>
      </c>
      <c r="CC3" s="388">
        <f t="shared" si="7"/>
        <v>16</v>
      </c>
      <c r="CD3" s="388">
        <f t="shared" si="7"/>
        <v>22</v>
      </c>
      <c r="CE3" s="388">
        <f t="shared" si="7"/>
        <v>52</v>
      </c>
      <c r="CF3" s="388">
        <f t="shared" si="7"/>
        <v>51</v>
      </c>
      <c r="CG3" s="388">
        <f t="shared" si="7"/>
        <v>100</v>
      </c>
      <c r="CH3" s="388">
        <f t="shared" si="7"/>
        <v>100</v>
      </c>
      <c r="CI3" s="173">
        <f>SUMIFS(CI$4:CI$54, $A$4:$A$54, $A$3)</f>
        <v>1</v>
      </c>
      <c r="CJ3" s="173">
        <f t="shared" ref="CJ3:CK3" si="8">SUMIFS(CJ$4:CJ$54, $A$4:$A$54, $A$3)</f>
        <v>1</v>
      </c>
      <c r="CK3" s="173">
        <f t="shared" si="8"/>
        <v>1</v>
      </c>
      <c r="CL3" s="173" t="str">
        <f>_xlfn.XLOOKUP($A$3,A4:A54,CL4:CL54,0,0,1)</f>
        <v>TRUE</v>
      </c>
      <c r="CM3" s="173">
        <f>SUMIFS(CM$4:CM$54, $A$4:$A$54, $A$3)</f>
        <v>110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Oregon.</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Oregon.</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Oregon.</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Oregon.</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Oregon.</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Oregon.</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Oregon.</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Oregon.</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Oregon.</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Oregon.</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Oregon.</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Oregon.</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Oregon.</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Oregon.</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Oregon.</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Oregon.</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Oregon.</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Oregon.</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Oregon.</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Oregon.</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Oregon.</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Oregon.</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Oregon.</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Oregon.</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33</v>
      </c>
      <c r="H39" t="s">
        <v>4065</v>
      </c>
      <c r="I39" s="406">
        <v>2035</v>
      </c>
      <c r="J39" s="406">
        <f t="shared" si="0"/>
        <v>18.150000000000002</v>
      </c>
      <c r="K39" s="406">
        <f t="shared" si="1"/>
        <v>18.150000000000002</v>
      </c>
      <c r="L39" s="406" t="s">
        <v>4066</v>
      </c>
      <c r="M39" t="s">
        <v>4012</v>
      </c>
      <c r="N39" s="407">
        <v>2050</v>
      </c>
      <c r="O39">
        <f t="shared" si="2"/>
        <v>6.5999999999999988</v>
      </c>
      <c r="P39">
        <f t="shared" si="3"/>
        <v>6.5999999999999988</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45% below 1990 levels by 2035</v>
      </c>
      <c r="C2" s="1">
        <f>IF(INDEX('State Targets'!I:I,MATCH(About!$C$2,'State Targets'!$B:$B,0))=0,"",INDEX('State Targets'!I:I,MATCH(About!$C$2,'State Targets'!$B:$B,0)))</f>
        <v>2035</v>
      </c>
      <c r="D2" s="1">
        <f>INDEX('State Targets'!J:J,MATCH(About!$C$2,'State Targets'!$B:$B,0))</f>
        <v>18.150000000000002</v>
      </c>
      <c r="E2" s="1">
        <f>INDEX('State Targets'!K:K,MATCH(About!$C$2,'State Targets'!$B:$B,0))</f>
        <v>18.150000000000002</v>
      </c>
      <c r="F2" s="1" t="str">
        <f>IF(INDEX('State Targets'!L:L,MATCH(About!$C$2,'State Targets'!$B:$B,0))=0,"",INDEX('State Targets'!L:L,MATCH(About!$C$2,'State Targets'!$B:$B,0)))</f>
        <v>Oregon set executive targets in 2020 to reduce GHG emissions 45% below 1990 levels by 2035.</v>
      </c>
    </row>
    <row r="3" spans="1:6" ht="44.25" x14ac:dyDescent="0.75">
      <c r="A3" s="1" t="s">
        <v>3572</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6.5999999999999988</v>
      </c>
      <c r="E3" s="1">
        <f>INDEX('State Targets'!P:P,MATCH(About!$C$2,'State Targets'!$B:$B,0))</f>
        <v>6.5999999999999988</v>
      </c>
      <c r="F3" s="1" t="str">
        <f>IF(INDEX('State Targets'!Q:Q,MATCH(About!$C$2,'State Targets'!$B:$B,0))=0,"",INDEX('State Targets'!Q:Q,MATCH(About!$C$2,'State Targets'!$B:$B,0)))</f>
        <v>Oregon set executive targets in 2020 to reduce GHG emissions 80% below 1990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OR</v>
      </c>
      <c r="C1" s="413">
        <f>SUM(C4:C87)</f>
        <v>32.623415670369468</v>
      </c>
      <c r="D1" s="413">
        <f t="shared" ref="D1:AG1" si="0">SUM(D4:D87)</f>
        <v>34.748823985478971</v>
      </c>
      <c r="E1" s="413">
        <f t="shared" si="0"/>
        <v>35.771733437635262</v>
      </c>
      <c r="F1" s="413">
        <f t="shared" si="0"/>
        <v>36.089146221715055</v>
      </c>
      <c r="G1" s="413">
        <f t="shared" si="0"/>
        <v>37.273606063468392</v>
      </c>
      <c r="H1" s="413">
        <f t="shared" si="0"/>
        <v>35.637416009049886</v>
      </c>
      <c r="I1" s="413">
        <f t="shared" si="0"/>
        <v>38.243813517386606</v>
      </c>
      <c r="J1" s="413">
        <f t="shared" si="0"/>
        <v>37.819850141156529</v>
      </c>
      <c r="K1" s="413">
        <f t="shared" si="0"/>
        <v>43.794352692546859</v>
      </c>
      <c r="L1" s="413">
        <f t="shared" si="0"/>
        <v>45.316976733305651</v>
      </c>
      <c r="M1" s="413">
        <f t="shared" si="0"/>
        <v>43.714453829967574</v>
      </c>
      <c r="N1" s="413">
        <f t="shared" si="0"/>
        <v>42.415150774297722</v>
      </c>
      <c r="O1" s="413">
        <f t="shared" si="0"/>
        <v>40.821724442196221</v>
      </c>
      <c r="P1" s="413">
        <f t="shared" si="0"/>
        <v>41.832604458704097</v>
      </c>
      <c r="Q1" s="413">
        <f t="shared" si="0"/>
        <v>42.436250132343453</v>
      </c>
      <c r="R1" s="413">
        <f t="shared" si="0"/>
        <v>42.698538497143964</v>
      </c>
      <c r="S1" s="413">
        <f t="shared" si="0"/>
        <v>42.00130859493779</v>
      </c>
      <c r="T1" s="413">
        <f t="shared" si="0"/>
        <v>45.35828107942168</v>
      </c>
      <c r="U1" s="413">
        <f t="shared" si="0"/>
        <v>44.330296067429494</v>
      </c>
      <c r="V1" s="413">
        <f t="shared" si="0"/>
        <v>41.560505287043988</v>
      </c>
      <c r="W1" s="413">
        <f t="shared" si="0"/>
        <v>40.961467436016164</v>
      </c>
      <c r="X1" s="413">
        <f t="shared" si="0"/>
        <v>37.792346379998548</v>
      </c>
      <c r="Y1" s="413">
        <f t="shared" si="0"/>
        <v>37.031666353765885</v>
      </c>
      <c r="Z1" s="413">
        <f t="shared" si="0"/>
        <v>39.418368746142534</v>
      </c>
      <c r="AA1" s="413">
        <f t="shared" si="0"/>
        <v>38.358168053730822</v>
      </c>
      <c r="AB1" s="413">
        <f t="shared" si="0"/>
        <v>39.397729046950808</v>
      </c>
      <c r="AC1" s="413">
        <f t="shared" si="0"/>
        <v>39.323236475893168</v>
      </c>
      <c r="AD1" s="413">
        <f t="shared" si="0"/>
        <v>40.572238425680865</v>
      </c>
      <c r="AE1" s="413">
        <f t="shared" si="0"/>
        <v>41.212676581285208</v>
      </c>
      <c r="AF1" s="413">
        <f t="shared" si="0"/>
        <v>43.59279111637283</v>
      </c>
      <c r="AG1" s="413">
        <f t="shared" si="0"/>
        <v>39.629106755470495</v>
      </c>
      <c r="AH1" s="413">
        <f>SUM(AH4:AH87)</f>
        <v>40.7233298526968</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1.7749552189666</v>
      </c>
      <c r="D4">
        <f>SUMIFS('EPA Export Aggregation'!G:G,'EPA Export Aggregation'!$A:$A,$B4,'EPA Export Aggregation'!$D:$D,$A$1)*IF($A4="CH4",About!$D$58,IF($A4="N2O",About!$D$59,1))</f>
        <v>3.5699272625162002</v>
      </c>
      <c r="E4">
        <f>SUMIFS('EPA Export Aggregation'!H:H,'EPA Export Aggregation'!$A:$A,$B4,'EPA Export Aggregation'!$D:$D,$A$1)*IF($A4="CH4",About!$D$58,IF($A4="N2O",About!$D$59,1))</f>
        <v>4.4601741553545002</v>
      </c>
      <c r="F4">
        <f>SUMIFS('EPA Export Aggregation'!I:I,'EPA Export Aggregation'!$A:$A,$B4,'EPA Export Aggregation'!$D:$D,$A$1)*IF($A4="CH4",About!$D$58,IF($A4="N2O",About!$D$59,1))</f>
        <v>4.2567397128218998</v>
      </c>
      <c r="G4">
        <f>SUMIFS('EPA Export Aggregation'!J:J,'EPA Export Aggregation'!$A:$A,$B4,'EPA Export Aggregation'!$D:$D,$A$1)*IF($A4="CH4",About!$D$58,IF($A4="N2O",About!$D$59,1))</f>
        <v>5.3928160062114996</v>
      </c>
      <c r="H4">
        <f>SUMIFS('EPA Export Aggregation'!K:K,'EPA Export Aggregation'!$A:$A,$B4,'EPA Export Aggregation'!$D:$D,$A$1)*IF($A4="CH4",About!$D$58,IF($A4="N2O",About!$D$59,1))</f>
        <v>2.6970570728426</v>
      </c>
      <c r="I4">
        <f>SUMIFS('EPA Export Aggregation'!L:L,'EPA Export Aggregation'!$A:$A,$B4,'EPA Export Aggregation'!$D:$D,$A$1)*IF($A4="CH4",About!$D$58,IF($A4="N2O",About!$D$59,1))</f>
        <v>3.1679926107057002</v>
      </c>
      <c r="J4">
        <f>SUMIFS('EPA Export Aggregation'!M:M,'EPA Export Aggregation'!$A:$A,$B4,'EPA Export Aggregation'!$D:$D,$A$1)*IF($A4="CH4",About!$D$58,IF($A4="N2O",About!$D$59,1))</f>
        <v>2.6764509230077</v>
      </c>
      <c r="K4">
        <f>SUMIFS('EPA Export Aggregation'!N:N,'EPA Export Aggregation'!$A:$A,$B4,'EPA Export Aggregation'!$D:$D,$A$1)*IF($A4="CH4",About!$D$58,IF($A4="N2O",About!$D$59,1))</f>
        <v>6.2366925112844998</v>
      </c>
      <c r="L4">
        <f>SUMIFS('EPA Export Aggregation'!O:O,'EPA Export Aggregation'!$A:$A,$B4,'EPA Export Aggregation'!$D:$D,$A$1)*IF($A4="CH4",About!$D$58,IF($A4="N2O",About!$D$59,1))</f>
        <v>6.3516721609553004</v>
      </c>
      <c r="M4">
        <f>SUMIFS('EPA Export Aggregation'!P:P,'EPA Export Aggregation'!$A:$A,$B4,'EPA Export Aggregation'!$D:$D,$A$1)*IF($A4="CH4",About!$D$58,IF($A4="N2O",About!$D$59,1))</f>
        <v>7.4711616537432999</v>
      </c>
      <c r="N4">
        <f>SUMIFS('EPA Export Aggregation'!Q:Q,'EPA Export Aggregation'!$A:$A,$B4,'EPA Export Aggregation'!$D:$D,$A$1)*IF($A4="CH4",About!$D$58,IF($A4="N2O",About!$D$59,1))</f>
        <v>8.6556816279203002</v>
      </c>
      <c r="O4">
        <f>SUMIFS('EPA Export Aggregation'!R:R,'EPA Export Aggregation'!$A:$A,$B4,'EPA Export Aggregation'!$D:$D,$A$1)*IF($A4="CH4",About!$D$58,IF($A4="N2O",About!$D$59,1))</f>
        <v>6.5099184597567996</v>
      </c>
      <c r="P4">
        <f>SUMIFS('EPA Export Aggregation'!S:S,'EPA Export Aggregation'!$A:$A,$B4,'EPA Export Aggregation'!$D:$D,$A$1)*IF($A4="CH4",About!$D$58,IF($A4="N2O",About!$D$59,1))</f>
        <v>8.2143450505901008</v>
      </c>
      <c r="Q4">
        <f>SUMIFS('EPA Export Aggregation'!T:T,'EPA Export Aggregation'!$A:$A,$B4,'EPA Export Aggregation'!$D:$D,$A$1)*IF($A4="CH4",About!$D$58,IF($A4="N2O",About!$D$59,1))</f>
        <v>8.1659448766802996</v>
      </c>
      <c r="R4">
        <f>SUMIFS('EPA Export Aggregation'!U:U,'EPA Export Aggregation'!$A:$A,$B4,'EPA Export Aggregation'!$D:$D,$A$1)*IF($A4="CH4",About!$D$58,IF($A4="N2O",About!$D$59,1))</f>
        <v>8.1760260055092004</v>
      </c>
      <c r="S4">
        <f>SUMIFS('EPA Export Aggregation'!V:V,'EPA Export Aggregation'!$A:$A,$B4,'EPA Export Aggregation'!$D:$D,$A$1)*IF($A4="CH4",About!$D$58,IF($A4="N2O",About!$D$59,1))</f>
        <v>6.3956000090952996</v>
      </c>
      <c r="T4">
        <f>SUMIFS('EPA Export Aggregation'!W:W,'EPA Export Aggregation'!$A:$A,$B4,'EPA Export Aggregation'!$D:$D,$A$1)*IF($A4="CH4",About!$D$58,IF($A4="N2O",About!$D$59,1))</f>
        <v>9.6718178074274004</v>
      </c>
      <c r="U4">
        <f>SUMIFS('EPA Export Aggregation'!X:X,'EPA Export Aggregation'!$A:$A,$B4,'EPA Export Aggregation'!$D:$D,$A$1)*IF($A4="CH4",About!$D$58,IF($A4="N2O",About!$D$59,1))</f>
        <v>10.1008532884206</v>
      </c>
      <c r="V4">
        <f>SUMIFS('EPA Export Aggregation'!Y:Y,'EPA Export Aggregation'!$A:$A,$B4,'EPA Export Aggregation'!$D:$D,$A$1)*IF($A4="CH4",About!$D$58,IF($A4="N2O",About!$D$59,1))</f>
        <v>8.8650458205238998</v>
      </c>
      <c r="W4">
        <f>SUMIFS('EPA Export Aggregation'!Z:Z,'EPA Export Aggregation'!$A:$A,$B4,'EPA Export Aggregation'!$D:$D,$A$1)*IF($A4="CH4",About!$D$58,IF($A4="N2O",About!$D$59,1))</f>
        <v>9.7887904432127009</v>
      </c>
      <c r="X4">
        <f>SUMIFS('EPA Export Aggregation'!AA:AA,'EPA Export Aggregation'!$A:$A,$B4,'EPA Export Aggregation'!$D:$D,$A$1)*IF($A4="CH4",About!$D$58,IF($A4="N2O",About!$D$59,1))</f>
        <v>6.4367329476488999</v>
      </c>
      <c r="Y4">
        <f>SUMIFS('EPA Export Aggregation'!AB:AB,'EPA Export Aggregation'!$A:$A,$B4,'EPA Export Aggregation'!$D:$D,$A$1)*IF($A4="CH4",About!$D$58,IF($A4="N2O",About!$D$59,1))</f>
        <v>6.9459021526399001</v>
      </c>
      <c r="Z4">
        <f>SUMIFS('EPA Export Aggregation'!AC:AC,'EPA Export Aggregation'!$A:$A,$B4,'EPA Export Aggregation'!$D:$D,$A$1)*IF($A4="CH4",About!$D$58,IF($A4="N2O",About!$D$59,1))</f>
        <v>9.0695969673080992</v>
      </c>
      <c r="AA4">
        <f>SUMIFS('EPA Export Aggregation'!AD:AD,'EPA Export Aggregation'!$A:$A,$B4,'EPA Export Aggregation'!$D:$D,$A$1)*IF($A4="CH4",About!$D$58,IF($A4="N2O",About!$D$59,1))</f>
        <v>7.9439453541912002</v>
      </c>
      <c r="AB4">
        <f>SUMIFS('EPA Export Aggregation'!AE:AE,'EPA Export Aggregation'!$A:$A,$B4,'EPA Export Aggregation'!$D:$D,$A$1)*IF($A4="CH4",About!$D$58,IF($A4="N2O",About!$D$59,1))</f>
        <v>8.5715692660265006</v>
      </c>
      <c r="AC4">
        <f>SUMIFS('EPA Export Aggregation'!AF:AF,'EPA Export Aggregation'!$A:$A,$B4,'EPA Export Aggregation'!$D:$D,$A$1)*IF($A4="CH4",About!$D$58,IF($A4="N2O",About!$D$59,1))</f>
        <v>7.7682545553982996</v>
      </c>
      <c r="AD4">
        <f>SUMIFS('EPA Export Aggregation'!AG:AG,'EPA Export Aggregation'!$A:$A,$B4,'EPA Export Aggregation'!$D:$D,$A$1)*IF($A4="CH4",About!$D$58,IF($A4="N2O",About!$D$59,1))</f>
        <v>7.5078201858161</v>
      </c>
      <c r="AE4">
        <f>SUMIFS('EPA Export Aggregation'!AH:AH,'EPA Export Aggregation'!$A:$A,$B4,'EPA Export Aggregation'!$D:$D,$A$1)*IF($A4="CH4",About!$D$58,IF($A4="N2O",About!$D$59,1))</f>
        <v>8.3560391349532992</v>
      </c>
      <c r="AF4">
        <f>SUMIFS('EPA Export Aggregation'!AI:AI,'EPA Export Aggregation'!$A:$A,$B4,'EPA Export Aggregation'!$D:$D,$A$1)*IF($A4="CH4",About!$D$58,IF($A4="N2O",About!$D$59,1))</f>
        <v>10.5148688449218</v>
      </c>
      <c r="AG4">
        <f>SUMIFS('EPA Export Aggregation'!AJ:AJ,'EPA Export Aggregation'!$A:$A,$B4,'EPA Export Aggregation'!$D:$D,$A$1)*IF($A4="CH4",About!$D$58,IF($A4="N2O",About!$D$59,1))</f>
        <v>8.8855006046333997</v>
      </c>
      <c r="AH4">
        <f>SUMIFS('EPA Export Aggregation'!AK:AK,'EPA Export Aggregation'!$A:$A,$B4,'EPA Export Aggregation'!$D:$D,$A$1)*IF($A4="CH4",About!$D$58,IF($A4="N2O",About!$D$59,1))</f>
        <v>8.2228585579811</v>
      </c>
    </row>
    <row r="5" spans="1:34" x14ac:dyDescent="0.75">
      <c r="A5" s="417" t="s">
        <v>2220</v>
      </c>
      <c r="B5" s="390" t="s">
        <v>4121</v>
      </c>
      <c r="C5">
        <f>SUMIFS('EPA Export Aggregation'!F:F,'EPA Export Aggregation'!$A:$A,$B5,'EPA Export Aggregation'!$D:$D,$A$1)*IF($A5="CH4",About!$D$58,IF($A5="N2O",About!$D$59,1))</f>
        <v>17.859583850593001</v>
      </c>
      <c r="D5">
        <f>SUMIFS('EPA Export Aggregation'!G:G,'EPA Export Aggregation'!$A:$A,$B5,'EPA Export Aggregation'!$D:$D,$A$1)*IF($A5="CH4",About!$D$58,IF($A5="N2O",About!$D$59,1))</f>
        <v>17.9294806694332</v>
      </c>
      <c r="E5">
        <f>SUMIFS('EPA Export Aggregation'!H:H,'EPA Export Aggregation'!$A:$A,$B5,'EPA Export Aggregation'!$D:$D,$A$1)*IF($A5="CH4",About!$D$58,IF($A5="N2O",About!$D$59,1))</f>
        <v>18.545125506779399</v>
      </c>
      <c r="F5">
        <f>SUMIFS('EPA Export Aggregation'!I:I,'EPA Export Aggregation'!$A:$A,$B5,'EPA Export Aggregation'!$D:$D,$A$1)*IF($A5="CH4",About!$D$58,IF($A5="N2O",About!$D$59,1))</f>
        <v>18.8093044520704</v>
      </c>
      <c r="G5">
        <f>SUMIFS('EPA Export Aggregation'!J:J,'EPA Export Aggregation'!$A:$A,$B5,'EPA Export Aggregation'!$D:$D,$A$1)*IF($A5="CH4",About!$D$58,IF($A5="N2O",About!$D$59,1))</f>
        <v>18.999790401846699</v>
      </c>
      <c r="H5">
        <f>SUMIFS('EPA Export Aggregation'!K:K,'EPA Export Aggregation'!$A:$A,$B5,'EPA Export Aggregation'!$D:$D,$A$1)*IF($A5="CH4",About!$D$58,IF($A5="N2O",About!$D$59,1))</f>
        <v>19.260481329625399</v>
      </c>
      <c r="I5">
        <f>SUMIFS('EPA Export Aggregation'!L:L,'EPA Export Aggregation'!$A:$A,$B5,'EPA Export Aggregation'!$D:$D,$A$1)*IF($A5="CH4",About!$D$58,IF($A5="N2O",About!$D$59,1))</f>
        <v>20.237389248483201</v>
      </c>
      <c r="J5">
        <f>SUMIFS('EPA Export Aggregation'!M:M,'EPA Export Aggregation'!$A:$A,$B5,'EPA Export Aggregation'!$D:$D,$A$1)*IF($A5="CH4",About!$D$58,IF($A5="N2O",About!$D$59,1))</f>
        <v>19.7933815997173</v>
      </c>
      <c r="K5">
        <f>SUMIFS('EPA Export Aggregation'!N:N,'EPA Export Aggregation'!$A:$A,$B5,'EPA Export Aggregation'!$D:$D,$A$1)*IF($A5="CH4",About!$D$58,IF($A5="N2O",About!$D$59,1))</f>
        <v>21.004563033147701</v>
      </c>
      <c r="L5">
        <f>SUMIFS('EPA Export Aggregation'!O:O,'EPA Export Aggregation'!$A:$A,$B5,'EPA Export Aggregation'!$D:$D,$A$1)*IF($A5="CH4",About!$D$58,IF($A5="N2O",About!$D$59,1))</f>
        <v>21.4694880365339</v>
      </c>
      <c r="M5">
        <f>SUMIFS('EPA Export Aggregation'!P:P,'EPA Export Aggregation'!$A:$A,$B5,'EPA Export Aggregation'!$D:$D,$A$1)*IF($A5="CH4",About!$D$58,IF($A5="N2O",About!$D$59,1))</f>
        <v>21.139843349947999</v>
      </c>
      <c r="N5">
        <f>SUMIFS('EPA Export Aggregation'!Q:Q,'EPA Export Aggregation'!$A:$A,$B5,'EPA Export Aggregation'!$D:$D,$A$1)*IF($A5="CH4",About!$D$58,IF($A5="N2O",About!$D$59,1))</f>
        <v>20.392864240328102</v>
      </c>
      <c r="O5">
        <f>SUMIFS('EPA Export Aggregation'!R:R,'EPA Export Aggregation'!$A:$A,$B5,'EPA Export Aggregation'!$D:$D,$A$1)*IF($A5="CH4",About!$D$58,IF($A5="N2O",About!$D$59,1))</f>
        <v>20.970277853601999</v>
      </c>
      <c r="P5">
        <f>SUMIFS('EPA Export Aggregation'!S:S,'EPA Export Aggregation'!$A:$A,$B5,'EPA Export Aggregation'!$D:$D,$A$1)*IF($A5="CH4",About!$D$58,IF($A5="N2O",About!$D$59,1))</f>
        <v>21.332080773971001</v>
      </c>
      <c r="Q5">
        <f>SUMIFS('EPA Export Aggregation'!T:T,'EPA Export Aggregation'!$A:$A,$B5,'EPA Export Aggregation'!$D:$D,$A$1)*IF($A5="CH4",About!$D$58,IF($A5="N2O",About!$D$59,1))</f>
        <v>21.519728385329302</v>
      </c>
      <c r="R5">
        <f>SUMIFS('EPA Export Aggregation'!U:U,'EPA Export Aggregation'!$A:$A,$B5,'EPA Export Aggregation'!$D:$D,$A$1)*IF($A5="CH4",About!$D$58,IF($A5="N2O",About!$D$59,1))</f>
        <v>21.732895460743201</v>
      </c>
      <c r="S5">
        <f>SUMIFS('EPA Export Aggregation'!V:V,'EPA Export Aggregation'!$A:$A,$B5,'EPA Export Aggregation'!$D:$D,$A$1)*IF($A5="CH4",About!$D$58,IF($A5="N2O",About!$D$59,1))</f>
        <v>21.894752840526898</v>
      </c>
      <c r="T5">
        <f>SUMIFS('EPA Export Aggregation'!W:W,'EPA Export Aggregation'!$A:$A,$B5,'EPA Export Aggregation'!$D:$D,$A$1)*IF($A5="CH4",About!$D$58,IF($A5="N2O",About!$D$59,1))</f>
        <v>22.007147162328799</v>
      </c>
      <c r="U5">
        <f>SUMIFS('EPA Export Aggregation'!X:X,'EPA Export Aggregation'!$A:$A,$B5,'EPA Export Aggregation'!$D:$D,$A$1)*IF($A5="CH4",About!$D$58,IF($A5="N2O",About!$D$59,1))</f>
        <v>20.5859644713099</v>
      </c>
      <c r="V5">
        <f>SUMIFS('EPA Export Aggregation'!Y:Y,'EPA Export Aggregation'!$A:$A,$B5,'EPA Export Aggregation'!$D:$D,$A$1)*IF($A5="CH4",About!$D$58,IF($A5="N2O",About!$D$59,1))</f>
        <v>20.451046499395702</v>
      </c>
      <c r="W5">
        <f>SUMIFS('EPA Export Aggregation'!Z:Z,'EPA Export Aggregation'!$A:$A,$B5,'EPA Export Aggregation'!$D:$D,$A$1)*IF($A5="CH4",About!$D$58,IF($A5="N2O",About!$D$59,1))</f>
        <v>19.729073121187199</v>
      </c>
      <c r="X5">
        <f>SUMIFS('EPA Export Aggregation'!AA:AA,'EPA Export Aggregation'!$A:$A,$B5,'EPA Export Aggregation'!$D:$D,$A$1)*IF($A5="CH4",About!$D$58,IF($A5="N2O",About!$D$59,1))</f>
        <v>19.0656343936319</v>
      </c>
      <c r="Y5">
        <f>SUMIFS('EPA Export Aggregation'!AB:AB,'EPA Export Aggregation'!$A:$A,$B5,'EPA Export Aggregation'!$D:$D,$A$1)*IF($A5="CH4",About!$D$58,IF($A5="N2O",About!$D$59,1))</f>
        <v>18.7463650756577</v>
      </c>
      <c r="Z5">
        <f>SUMIFS('EPA Export Aggregation'!AC:AC,'EPA Export Aggregation'!$A:$A,$B5,'EPA Export Aggregation'!$D:$D,$A$1)*IF($A5="CH4",About!$D$58,IF($A5="N2O",About!$D$59,1))</f>
        <v>18.686534021105</v>
      </c>
      <c r="AA5">
        <f>SUMIFS('EPA Export Aggregation'!AD:AD,'EPA Export Aggregation'!$A:$A,$B5,'EPA Export Aggregation'!$D:$D,$A$1)*IF($A5="CH4",About!$D$58,IF($A5="N2O",About!$D$59,1))</f>
        <v>19.077688094854199</v>
      </c>
      <c r="AB5">
        <f>SUMIFS('EPA Export Aggregation'!AE:AE,'EPA Export Aggregation'!$A:$A,$B5,'EPA Export Aggregation'!$D:$D,$A$1)*IF($A5="CH4",About!$D$58,IF($A5="N2O",About!$D$59,1))</f>
        <v>19.4162950263986</v>
      </c>
      <c r="AC5">
        <f>SUMIFS('EPA Export Aggregation'!AF:AF,'EPA Export Aggregation'!$A:$A,$B5,'EPA Export Aggregation'!$D:$D,$A$1)*IF($A5="CH4",About!$D$58,IF($A5="N2O",About!$D$59,1))</f>
        <v>19.9336573786969</v>
      </c>
      <c r="AD5">
        <f>SUMIFS('EPA Export Aggregation'!AG:AG,'EPA Export Aggregation'!$A:$A,$B5,'EPA Export Aggregation'!$D:$D,$A$1)*IF($A5="CH4",About!$D$58,IF($A5="N2O",About!$D$59,1))</f>
        <v>20.428212569800699</v>
      </c>
      <c r="AE5">
        <f>SUMIFS('EPA Export Aggregation'!AH:AH,'EPA Export Aggregation'!$A:$A,$B5,'EPA Export Aggregation'!$D:$D,$A$1)*IF($A5="CH4",About!$D$58,IF($A5="N2O",About!$D$59,1))</f>
        <v>21.1143837668372</v>
      </c>
      <c r="AF5">
        <f>SUMIFS('EPA Export Aggregation'!AI:AI,'EPA Export Aggregation'!$A:$A,$B5,'EPA Export Aggregation'!$D:$D,$A$1)*IF($A5="CH4",About!$D$58,IF($A5="N2O",About!$D$59,1))</f>
        <v>20.422629392325401</v>
      </c>
      <c r="AG5">
        <f>SUMIFS('EPA Export Aggregation'!AJ:AJ,'EPA Export Aggregation'!$A:$A,$B5,'EPA Export Aggregation'!$D:$D,$A$1)*IF($A5="CH4",About!$D$58,IF($A5="N2O",About!$D$59,1))</f>
        <v>18.521507145948899</v>
      </c>
      <c r="AH5">
        <f>SUMIFS('EPA Export Aggregation'!AK:AK,'EPA Export Aggregation'!$A:$A,$B5,'EPA Export Aggregation'!$D:$D,$A$1)*IF($A5="CH4",About!$D$58,IF($A5="N2O",About!$D$59,1))</f>
        <v>19.909161875917899</v>
      </c>
    </row>
    <row r="6" spans="1:34" x14ac:dyDescent="0.75">
      <c r="A6" s="417" t="s">
        <v>2220</v>
      </c>
      <c r="B6" s="390" t="s">
        <v>4125</v>
      </c>
      <c r="C6">
        <f>SUMIFS('EPA Export Aggregation'!F:F,'EPA Export Aggregation'!$A:$A,$B6,'EPA Export Aggregation'!$D:$D,$A$1)*IF($A6="CH4",About!$D$58,IF($A6="N2O",About!$D$59,1))</f>
        <v>4.8215229034791003</v>
      </c>
      <c r="D6">
        <f>SUMIFS('EPA Export Aggregation'!G:G,'EPA Export Aggregation'!$A:$A,$B6,'EPA Export Aggregation'!$D:$D,$A$1)*IF($A6="CH4",About!$D$58,IF($A6="N2O",About!$D$59,1))</f>
        <v>5.1264160077928</v>
      </c>
      <c r="E6">
        <f>SUMIFS('EPA Export Aggregation'!H:H,'EPA Export Aggregation'!$A:$A,$B6,'EPA Export Aggregation'!$D:$D,$A$1)*IF($A6="CH4",About!$D$58,IF($A6="N2O",About!$D$59,1))</f>
        <v>5.5121076473996</v>
      </c>
      <c r="F6">
        <f>SUMIFS('EPA Export Aggregation'!I:I,'EPA Export Aggregation'!$A:$A,$B6,'EPA Export Aggregation'!$D:$D,$A$1)*IF($A6="CH4",About!$D$58,IF($A6="N2O",About!$D$59,1))</f>
        <v>5.5572527491901003</v>
      </c>
      <c r="G6">
        <f>SUMIFS('EPA Export Aggregation'!J:J,'EPA Export Aggregation'!$A:$A,$B6,'EPA Export Aggregation'!$D:$D,$A$1)*IF($A6="CH4",About!$D$58,IF($A6="N2O",About!$D$59,1))</f>
        <v>5.5174960432736997</v>
      </c>
      <c r="H6">
        <f>SUMIFS('EPA Export Aggregation'!K:K,'EPA Export Aggregation'!$A:$A,$B6,'EPA Export Aggregation'!$D:$D,$A$1)*IF($A6="CH4",About!$D$58,IF($A6="N2O",About!$D$59,1))</f>
        <v>5.9742438277067</v>
      </c>
      <c r="I6">
        <f>SUMIFS('EPA Export Aggregation'!L:L,'EPA Export Aggregation'!$A:$A,$B6,'EPA Export Aggregation'!$D:$D,$A$1)*IF($A6="CH4",About!$D$58,IF($A6="N2O",About!$D$59,1))</f>
        <v>6.4280899219638998</v>
      </c>
      <c r="J6">
        <f>SUMIFS('EPA Export Aggregation'!M:M,'EPA Export Aggregation'!$A:$A,$B6,'EPA Export Aggregation'!$D:$D,$A$1)*IF($A6="CH4",About!$D$58,IF($A6="N2O",About!$D$59,1))</f>
        <v>6.5553236567426003</v>
      </c>
      <c r="K6">
        <f>SUMIFS('EPA Export Aggregation'!N:N,'EPA Export Aggregation'!$A:$A,$B6,'EPA Export Aggregation'!$D:$D,$A$1)*IF($A6="CH4",About!$D$58,IF($A6="N2O",About!$D$59,1))</f>
        <v>7.6319396269634998</v>
      </c>
      <c r="L6">
        <f>SUMIFS('EPA Export Aggregation'!O:O,'EPA Export Aggregation'!$A:$A,$B6,'EPA Export Aggregation'!$D:$D,$A$1)*IF($A6="CH4",About!$D$58,IF($A6="N2O",About!$D$59,1))</f>
        <v>8.1798846428907996</v>
      </c>
      <c r="M6">
        <f>SUMIFS('EPA Export Aggregation'!P:P,'EPA Export Aggregation'!$A:$A,$B6,'EPA Export Aggregation'!$D:$D,$A$1)*IF($A6="CH4",About!$D$58,IF($A6="N2O",About!$D$59,1))</f>
        <v>6.2143569332938</v>
      </c>
      <c r="N6">
        <f>SUMIFS('EPA Export Aggregation'!Q:Q,'EPA Export Aggregation'!$A:$A,$B6,'EPA Export Aggregation'!$D:$D,$A$1)*IF($A6="CH4",About!$D$58,IF($A6="N2O",About!$D$59,1))</f>
        <v>5.3854145784508001</v>
      </c>
      <c r="O6">
        <f>SUMIFS('EPA Export Aggregation'!R:R,'EPA Export Aggregation'!$A:$A,$B6,'EPA Export Aggregation'!$D:$D,$A$1)*IF($A6="CH4",About!$D$58,IF($A6="N2O",About!$D$59,1))</f>
        <v>5.5945516348166002</v>
      </c>
      <c r="P6">
        <f>SUMIFS('EPA Export Aggregation'!S:S,'EPA Export Aggregation'!$A:$A,$B6,'EPA Export Aggregation'!$D:$D,$A$1)*IF($A6="CH4",About!$D$58,IF($A6="N2O",About!$D$59,1))</f>
        <v>5.0423523835806998</v>
      </c>
      <c r="Q6">
        <f>SUMIFS('EPA Export Aggregation'!T:T,'EPA Export Aggregation'!$A:$A,$B6,'EPA Export Aggregation'!$D:$D,$A$1)*IF($A6="CH4",About!$D$58,IF($A6="N2O",About!$D$59,1))</f>
        <v>5.4645072862776001</v>
      </c>
      <c r="R6">
        <f>SUMIFS('EPA Export Aggregation'!U:U,'EPA Export Aggregation'!$A:$A,$B6,'EPA Export Aggregation'!$D:$D,$A$1)*IF($A6="CH4",About!$D$58,IF($A6="N2O",About!$D$59,1))</f>
        <v>5.2473363791510002</v>
      </c>
      <c r="S6">
        <f>SUMIFS('EPA Export Aggregation'!V:V,'EPA Export Aggregation'!$A:$A,$B6,'EPA Export Aggregation'!$D:$D,$A$1)*IF($A6="CH4",About!$D$58,IF($A6="N2O",About!$D$59,1))</f>
        <v>5.8495916438598003</v>
      </c>
      <c r="T6">
        <f>SUMIFS('EPA Export Aggregation'!W:W,'EPA Export Aggregation'!$A:$A,$B6,'EPA Export Aggregation'!$D:$D,$A$1)*IF($A6="CH4",About!$D$58,IF($A6="N2O",About!$D$59,1))</f>
        <v>5.4944868420123996</v>
      </c>
      <c r="U6">
        <f>SUMIFS('EPA Export Aggregation'!X:X,'EPA Export Aggregation'!$A:$A,$B6,'EPA Export Aggregation'!$D:$D,$A$1)*IF($A6="CH4",About!$D$58,IF($A6="N2O",About!$D$59,1))</f>
        <v>5.3337641805773996</v>
      </c>
      <c r="V6">
        <f>SUMIFS('EPA Export Aggregation'!Y:Y,'EPA Export Aggregation'!$A:$A,$B6,'EPA Export Aggregation'!$D:$D,$A$1)*IF($A6="CH4",About!$D$58,IF($A6="N2O",About!$D$59,1))</f>
        <v>4.6997375121224003</v>
      </c>
      <c r="W6">
        <f>SUMIFS('EPA Export Aggregation'!Z:Z,'EPA Export Aggregation'!$A:$A,$B6,'EPA Export Aggregation'!$D:$D,$A$1)*IF($A6="CH4",About!$D$58,IF($A6="N2O",About!$D$59,1))</f>
        <v>4.5339933528784</v>
      </c>
      <c r="X6">
        <f>SUMIFS('EPA Export Aggregation'!AA:AA,'EPA Export Aggregation'!$A:$A,$B6,'EPA Export Aggregation'!$D:$D,$A$1)*IF($A6="CH4",About!$D$58,IF($A6="N2O",About!$D$59,1))</f>
        <v>4.9414118315711004</v>
      </c>
      <c r="Y6">
        <f>SUMIFS('EPA Export Aggregation'!AB:AB,'EPA Export Aggregation'!$A:$A,$B6,'EPA Export Aggregation'!$D:$D,$A$1)*IF($A6="CH4",About!$D$58,IF($A6="N2O",About!$D$59,1))</f>
        <v>4.6692180194831003</v>
      </c>
      <c r="Z6">
        <f>SUMIFS('EPA Export Aggregation'!AC:AC,'EPA Export Aggregation'!$A:$A,$B6,'EPA Export Aggregation'!$D:$D,$A$1)*IF($A6="CH4",About!$D$58,IF($A6="N2O",About!$D$59,1))</f>
        <v>4.6776896601178999</v>
      </c>
      <c r="AA6">
        <f>SUMIFS('EPA Export Aggregation'!AD:AD,'EPA Export Aggregation'!$A:$A,$B6,'EPA Export Aggregation'!$D:$D,$A$1)*IF($A6="CH4",About!$D$58,IF($A6="N2O",About!$D$59,1))</f>
        <v>4.3871341792287</v>
      </c>
      <c r="AB6">
        <f>SUMIFS('EPA Export Aggregation'!AE:AE,'EPA Export Aggregation'!$A:$A,$B6,'EPA Export Aggregation'!$D:$D,$A$1)*IF($A6="CH4",About!$D$58,IF($A6="N2O",About!$D$59,1))</f>
        <v>4.3500507188834998</v>
      </c>
      <c r="AC6">
        <f>SUMIFS('EPA Export Aggregation'!AF:AF,'EPA Export Aggregation'!$A:$A,$B6,'EPA Export Aggregation'!$D:$D,$A$1)*IF($A6="CH4",About!$D$58,IF($A6="N2O",About!$D$59,1))</f>
        <v>4.4432042270901997</v>
      </c>
      <c r="AD6">
        <f>SUMIFS('EPA Export Aggregation'!AG:AG,'EPA Export Aggregation'!$A:$A,$B6,'EPA Export Aggregation'!$D:$D,$A$1)*IF($A6="CH4",About!$D$58,IF($A6="N2O",About!$D$59,1))</f>
        <v>4.3626013065115004</v>
      </c>
      <c r="AE6">
        <f>SUMIFS('EPA Export Aggregation'!AH:AH,'EPA Export Aggregation'!$A:$A,$B6,'EPA Export Aggregation'!$D:$D,$A$1)*IF($A6="CH4",About!$D$58,IF($A6="N2O",About!$D$59,1))</f>
        <v>4.1210049117117</v>
      </c>
      <c r="AF6">
        <f>SUMIFS('EPA Export Aggregation'!AI:AI,'EPA Export Aggregation'!$A:$A,$B6,'EPA Export Aggregation'!$D:$D,$A$1)*IF($A6="CH4",About!$D$58,IF($A6="N2O",About!$D$59,1))</f>
        <v>4.2180825188108004</v>
      </c>
      <c r="AG6">
        <f>SUMIFS('EPA Export Aggregation'!AJ:AJ,'EPA Export Aggregation'!$A:$A,$B6,'EPA Export Aggregation'!$D:$D,$A$1)*IF($A6="CH4",About!$D$58,IF($A6="N2O",About!$D$59,1))</f>
        <v>4.0936029604188002</v>
      </c>
      <c r="AH6">
        <f>SUMIFS('EPA Export Aggregation'!AK:AK,'EPA Export Aggregation'!$A:$A,$B6,'EPA Export Aggregation'!$D:$D,$A$1)*IF($A6="CH4",About!$D$58,IF($A6="N2O",About!$D$59,1))</f>
        <v>4.1904494312456002</v>
      </c>
    </row>
    <row r="7" spans="1:34" x14ac:dyDescent="0.75">
      <c r="A7" s="417" t="s">
        <v>2220</v>
      </c>
      <c r="B7" s="390" t="s">
        <v>4127</v>
      </c>
      <c r="C7">
        <f>SUMIFS('EPA Export Aggregation'!F:F,'EPA Export Aggregation'!$A:$A,$B7,'EPA Export Aggregation'!$D:$D,$A$1)*IF($A7="CH4",About!$D$58,IF($A7="N2O",About!$D$59,1))</f>
        <v>2.0221070762893998</v>
      </c>
      <c r="D7">
        <f>SUMIFS('EPA Export Aggregation'!G:G,'EPA Export Aggregation'!$A:$A,$B7,'EPA Export Aggregation'!$D:$D,$A$1)*IF($A7="CH4",About!$D$58,IF($A7="N2O",About!$D$59,1))</f>
        <v>2.1823758299413001</v>
      </c>
      <c r="E7">
        <f>SUMIFS('EPA Export Aggregation'!H:H,'EPA Export Aggregation'!$A:$A,$B7,'EPA Export Aggregation'!$D:$D,$A$1)*IF($A7="CH4",About!$D$58,IF($A7="N2O",About!$D$59,1))</f>
        <v>1.8670793918088</v>
      </c>
      <c r="F7">
        <f>SUMIFS('EPA Export Aggregation'!I:I,'EPA Export Aggregation'!$A:$A,$B7,'EPA Export Aggregation'!$D:$D,$A$1)*IF($A7="CH4",About!$D$58,IF($A7="N2O",About!$D$59,1))</f>
        <v>2.3451862075031999</v>
      </c>
      <c r="G7">
        <f>SUMIFS('EPA Export Aggregation'!J:J,'EPA Export Aggregation'!$A:$A,$B7,'EPA Export Aggregation'!$D:$D,$A$1)*IF($A7="CH4",About!$D$58,IF($A7="N2O",About!$D$59,1))</f>
        <v>2.2782893657867</v>
      </c>
      <c r="H7">
        <f>SUMIFS('EPA Export Aggregation'!K:K,'EPA Export Aggregation'!$A:$A,$B7,'EPA Export Aggregation'!$D:$D,$A$1)*IF($A7="CH4",About!$D$58,IF($A7="N2O",About!$D$59,1))</f>
        <v>2.1418704759434002</v>
      </c>
      <c r="I7">
        <f>SUMIFS('EPA Export Aggregation'!L:L,'EPA Export Aggregation'!$A:$A,$B7,'EPA Export Aggregation'!$D:$D,$A$1)*IF($A7="CH4",About!$D$58,IF($A7="N2O",About!$D$59,1))</f>
        <v>2.4152938642422002</v>
      </c>
      <c r="J7">
        <f>SUMIFS('EPA Export Aggregation'!M:M,'EPA Export Aggregation'!$A:$A,$B7,'EPA Export Aggregation'!$D:$D,$A$1)*IF($A7="CH4",About!$D$58,IF($A7="N2O",About!$D$59,1))</f>
        <v>2.3168014196561</v>
      </c>
      <c r="K7">
        <f>SUMIFS('EPA Export Aggregation'!N:N,'EPA Export Aggregation'!$A:$A,$B7,'EPA Export Aggregation'!$D:$D,$A$1)*IF($A7="CH4",About!$D$58,IF($A7="N2O",About!$D$59,1))</f>
        <v>2.3963876750809998</v>
      </c>
      <c r="L7">
        <f>SUMIFS('EPA Export Aggregation'!O:O,'EPA Export Aggregation'!$A:$A,$B7,'EPA Export Aggregation'!$D:$D,$A$1)*IF($A7="CH4",About!$D$58,IF($A7="N2O",About!$D$59,1))</f>
        <v>2.7094907375309001</v>
      </c>
      <c r="M7">
        <f>SUMIFS('EPA Export Aggregation'!P:P,'EPA Export Aggregation'!$A:$A,$B7,'EPA Export Aggregation'!$D:$D,$A$1)*IF($A7="CH4",About!$D$58,IF($A7="N2O",About!$D$59,1))</f>
        <v>2.6936012081399001</v>
      </c>
      <c r="N7">
        <f>SUMIFS('EPA Export Aggregation'!Q:Q,'EPA Export Aggregation'!$A:$A,$B7,'EPA Export Aggregation'!$D:$D,$A$1)*IF($A7="CH4",About!$D$58,IF($A7="N2O",About!$D$59,1))</f>
        <v>2.7217912548674001</v>
      </c>
      <c r="O7">
        <f>SUMIFS('EPA Export Aggregation'!R:R,'EPA Export Aggregation'!$A:$A,$B7,'EPA Export Aggregation'!$D:$D,$A$1)*IF($A7="CH4",About!$D$58,IF($A7="N2O",About!$D$59,1))</f>
        <v>2.6938319566771001</v>
      </c>
      <c r="P7">
        <f>SUMIFS('EPA Export Aggregation'!S:S,'EPA Export Aggregation'!$A:$A,$B7,'EPA Export Aggregation'!$D:$D,$A$1)*IF($A7="CH4",About!$D$58,IF($A7="N2O",About!$D$59,1))</f>
        <v>2.5503782778397999</v>
      </c>
      <c r="Q7">
        <f>SUMIFS('EPA Export Aggregation'!T:T,'EPA Export Aggregation'!$A:$A,$B7,'EPA Export Aggregation'!$D:$D,$A$1)*IF($A7="CH4",About!$D$58,IF($A7="N2O",About!$D$59,1))</f>
        <v>2.4922319696919999</v>
      </c>
      <c r="R7">
        <f>SUMIFS('EPA Export Aggregation'!U:U,'EPA Export Aggregation'!$A:$A,$B7,'EPA Export Aggregation'!$D:$D,$A$1)*IF($A7="CH4",About!$D$58,IF($A7="N2O",About!$D$59,1))</f>
        <v>2.6313267568087002</v>
      </c>
      <c r="S7">
        <f>SUMIFS('EPA Export Aggregation'!V:V,'EPA Export Aggregation'!$A:$A,$B7,'EPA Export Aggregation'!$D:$D,$A$1)*IF($A7="CH4",About!$D$58,IF($A7="N2O",About!$D$59,1))</f>
        <v>2.6793483427211</v>
      </c>
      <c r="T7">
        <f>SUMIFS('EPA Export Aggregation'!W:W,'EPA Export Aggregation'!$A:$A,$B7,'EPA Export Aggregation'!$D:$D,$A$1)*IF($A7="CH4",About!$D$58,IF($A7="N2O",About!$D$59,1))</f>
        <v>2.7017397811917001</v>
      </c>
      <c r="U7">
        <f>SUMIFS('EPA Export Aggregation'!X:X,'EPA Export Aggregation'!$A:$A,$B7,'EPA Export Aggregation'!$D:$D,$A$1)*IF($A7="CH4",About!$D$58,IF($A7="N2O",About!$D$59,1))</f>
        <v>2.8490111713282</v>
      </c>
      <c r="V7">
        <f>SUMIFS('EPA Export Aggregation'!Y:Y,'EPA Export Aggregation'!$A:$A,$B7,'EPA Export Aggregation'!$D:$D,$A$1)*IF($A7="CH4",About!$D$58,IF($A7="N2O",About!$D$59,1))</f>
        <v>2.873821749212</v>
      </c>
      <c r="W7">
        <f>SUMIFS('EPA Export Aggregation'!Z:Z,'EPA Export Aggregation'!$A:$A,$B7,'EPA Export Aggregation'!$D:$D,$A$1)*IF($A7="CH4",About!$D$58,IF($A7="N2O",About!$D$59,1))</f>
        <v>2.5411537451363002</v>
      </c>
      <c r="X7">
        <f>SUMIFS('EPA Export Aggregation'!AA:AA,'EPA Export Aggregation'!$A:$A,$B7,'EPA Export Aggregation'!$D:$D,$A$1)*IF($A7="CH4",About!$D$58,IF($A7="N2O",About!$D$59,1))</f>
        <v>2.8829768824995998</v>
      </c>
      <c r="Y7">
        <f>SUMIFS('EPA Export Aggregation'!AB:AB,'EPA Export Aggregation'!$A:$A,$B7,'EPA Export Aggregation'!$D:$D,$A$1)*IF($A7="CH4",About!$D$58,IF($A7="N2O",About!$D$59,1))</f>
        <v>2.6225527003039999</v>
      </c>
      <c r="Z7">
        <f>SUMIFS('EPA Export Aggregation'!AC:AC,'EPA Export Aggregation'!$A:$A,$B7,'EPA Export Aggregation'!$D:$D,$A$1)*IF($A7="CH4",About!$D$58,IF($A7="N2O",About!$D$59,1))</f>
        <v>2.7664611733069</v>
      </c>
      <c r="AA7">
        <f>SUMIFS('EPA Export Aggregation'!AD:AD,'EPA Export Aggregation'!$A:$A,$B7,'EPA Export Aggregation'!$D:$D,$A$1)*IF($A7="CH4",About!$D$58,IF($A7="N2O",About!$D$59,1))</f>
        <v>2.5349308545381</v>
      </c>
      <c r="AB7">
        <f>SUMIFS('EPA Export Aggregation'!AE:AE,'EPA Export Aggregation'!$A:$A,$B7,'EPA Export Aggregation'!$D:$D,$A$1)*IF($A7="CH4",About!$D$58,IF($A7="N2O",About!$D$59,1))</f>
        <v>2.3050641146110999</v>
      </c>
      <c r="AC7">
        <f>SUMIFS('EPA Export Aggregation'!AF:AF,'EPA Export Aggregation'!$A:$A,$B7,'EPA Export Aggregation'!$D:$D,$A$1)*IF($A7="CH4",About!$D$58,IF($A7="N2O",About!$D$59,1))</f>
        <v>2.4736141797704998</v>
      </c>
      <c r="AD7">
        <f>SUMIFS('EPA Export Aggregation'!AG:AG,'EPA Export Aggregation'!$A:$A,$B7,'EPA Export Aggregation'!$D:$D,$A$1)*IF($A7="CH4",About!$D$58,IF($A7="N2O",About!$D$59,1))</f>
        <v>2.9602887375172</v>
      </c>
      <c r="AE7">
        <f>SUMIFS('EPA Export Aggregation'!AH:AH,'EPA Export Aggregation'!$A:$A,$B7,'EPA Export Aggregation'!$D:$D,$A$1)*IF($A7="CH4",About!$D$58,IF($A7="N2O",About!$D$59,1))</f>
        <v>2.6859395981106999</v>
      </c>
      <c r="AF7">
        <f>SUMIFS('EPA Export Aggregation'!AI:AI,'EPA Export Aggregation'!$A:$A,$B7,'EPA Export Aggregation'!$D:$D,$A$1)*IF($A7="CH4",About!$D$58,IF($A7="N2O",About!$D$59,1))</f>
        <v>2.9661416035464998</v>
      </c>
      <c r="AG7">
        <f>SUMIFS('EPA Export Aggregation'!AJ:AJ,'EPA Export Aggregation'!$A:$A,$B7,'EPA Export Aggregation'!$D:$D,$A$1)*IF($A7="CH4",About!$D$58,IF($A7="N2O",About!$D$59,1))</f>
        <v>2.7857140063638002</v>
      </c>
      <c r="AH7">
        <f>SUMIFS('EPA Export Aggregation'!AK:AK,'EPA Export Aggregation'!$A:$A,$B7,'EPA Export Aggregation'!$D:$D,$A$1)*IF($A7="CH4",About!$D$58,IF($A7="N2O",About!$D$59,1))</f>
        <v>2.8926268609813</v>
      </c>
    </row>
    <row r="8" spans="1:34" x14ac:dyDescent="0.75">
      <c r="A8" s="417" t="s">
        <v>2220</v>
      </c>
      <c r="B8" s="390" t="s">
        <v>4129</v>
      </c>
      <c r="C8">
        <f>SUMIFS('EPA Export Aggregation'!F:F,'EPA Export Aggregation'!$A:$A,$B8,'EPA Export Aggregation'!$D:$D,$A$1)*IF($A8="CH4",About!$D$58,IF($A8="N2O",About!$D$59,1))</f>
        <v>1.9334256862660999</v>
      </c>
      <c r="D8">
        <f>SUMIFS('EPA Export Aggregation'!G:G,'EPA Export Aggregation'!$A:$A,$B8,'EPA Export Aggregation'!$D:$D,$A$1)*IF($A8="CH4",About!$D$58,IF($A8="N2O",About!$D$59,1))</f>
        <v>1.9460248219173999</v>
      </c>
      <c r="E8">
        <f>SUMIFS('EPA Export Aggregation'!H:H,'EPA Export Aggregation'!$A:$A,$B8,'EPA Export Aggregation'!$D:$D,$A$1)*IF($A8="CH4",About!$D$58,IF($A8="N2O",About!$D$59,1))</f>
        <v>1.6776246254949001</v>
      </c>
      <c r="F8">
        <f>SUMIFS('EPA Export Aggregation'!I:I,'EPA Export Aggregation'!$A:$A,$B8,'EPA Export Aggregation'!$D:$D,$A$1)*IF($A8="CH4",About!$D$58,IF($A8="N2O",About!$D$59,1))</f>
        <v>1.7976102416359001</v>
      </c>
      <c r="G8">
        <f>SUMIFS('EPA Export Aggregation'!J:J,'EPA Export Aggregation'!$A:$A,$B8,'EPA Export Aggregation'!$D:$D,$A$1)*IF($A8="CH4",About!$D$58,IF($A8="N2O",About!$D$59,1))</f>
        <v>1.7047104886565001</v>
      </c>
      <c r="H8">
        <f>SUMIFS('EPA Export Aggregation'!K:K,'EPA Export Aggregation'!$A:$A,$B8,'EPA Export Aggregation'!$D:$D,$A$1)*IF($A8="CH4",About!$D$58,IF($A8="N2O",About!$D$59,1))</f>
        <v>1.7601987071106</v>
      </c>
      <c r="I8">
        <f>SUMIFS('EPA Export Aggregation'!L:L,'EPA Export Aggregation'!$A:$A,$B8,'EPA Export Aggregation'!$D:$D,$A$1)*IF($A8="CH4",About!$D$58,IF($A8="N2O",About!$D$59,1))</f>
        <v>1.8894607930289</v>
      </c>
      <c r="J8">
        <f>SUMIFS('EPA Export Aggregation'!M:M,'EPA Export Aggregation'!$A:$A,$B8,'EPA Export Aggregation'!$D:$D,$A$1)*IF($A8="CH4",About!$D$58,IF($A8="N2O",About!$D$59,1))</f>
        <v>1.8734195414152</v>
      </c>
      <c r="K8">
        <f>SUMIFS('EPA Export Aggregation'!N:N,'EPA Export Aggregation'!$A:$A,$B8,'EPA Export Aggregation'!$D:$D,$A$1)*IF($A8="CH4",About!$D$58,IF($A8="N2O",About!$D$59,1))</f>
        <v>1.9439013839551</v>
      </c>
      <c r="L8">
        <f>SUMIFS('EPA Export Aggregation'!O:O,'EPA Export Aggregation'!$A:$A,$B8,'EPA Export Aggregation'!$D:$D,$A$1)*IF($A8="CH4",About!$D$58,IF($A8="N2O",About!$D$59,1))</f>
        <v>2.0072945165867999</v>
      </c>
      <c r="M8">
        <f>SUMIFS('EPA Export Aggregation'!P:P,'EPA Export Aggregation'!$A:$A,$B8,'EPA Export Aggregation'!$D:$D,$A$1)*IF($A8="CH4",About!$D$58,IF($A8="N2O",About!$D$59,1))</f>
        <v>2.0572182371538998</v>
      </c>
      <c r="N8">
        <f>SUMIFS('EPA Export Aggregation'!Q:Q,'EPA Export Aggregation'!$A:$A,$B8,'EPA Export Aggregation'!$D:$D,$A$1)*IF($A8="CH4",About!$D$58,IF($A8="N2O",About!$D$59,1))</f>
        <v>2.1425639123337001</v>
      </c>
      <c r="O8">
        <f>SUMIFS('EPA Export Aggregation'!R:R,'EPA Export Aggregation'!$A:$A,$B8,'EPA Export Aggregation'!$D:$D,$A$1)*IF($A8="CH4",About!$D$58,IF($A8="N2O",About!$D$59,1))</f>
        <v>2.0477674454950998</v>
      </c>
      <c r="P8">
        <f>SUMIFS('EPA Export Aggregation'!S:S,'EPA Export Aggregation'!$A:$A,$B8,'EPA Export Aggregation'!$D:$D,$A$1)*IF($A8="CH4",About!$D$58,IF($A8="N2O",About!$D$59,1))</f>
        <v>1.7528873122194</v>
      </c>
      <c r="Q8">
        <f>SUMIFS('EPA Export Aggregation'!T:T,'EPA Export Aggregation'!$A:$A,$B8,'EPA Export Aggregation'!$D:$D,$A$1)*IF($A8="CH4",About!$D$58,IF($A8="N2O",About!$D$59,1))</f>
        <v>1.7464706787538999</v>
      </c>
      <c r="R8">
        <f>SUMIFS('EPA Export Aggregation'!U:U,'EPA Export Aggregation'!$A:$A,$B8,'EPA Export Aggregation'!$D:$D,$A$1)*IF($A8="CH4",About!$D$58,IF($A8="N2O",About!$D$59,1))</f>
        <v>1.8555013686310999</v>
      </c>
      <c r="S8">
        <f>SUMIFS('EPA Export Aggregation'!V:V,'EPA Export Aggregation'!$A:$A,$B8,'EPA Export Aggregation'!$D:$D,$A$1)*IF($A8="CH4",About!$D$58,IF($A8="N2O",About!$D$59,1))</f>
        <v>1.8863855904353</v>
      </c>
      <c r="T8">
        <f>SUMIFS('EPA Export Aggregation'!W:W,'EPA Export Aggregation'!$A:$A,$B8,'EPA Export Aggregation'!$D:$D,$A$1)*IF($A8="CH4",About!$D$58,IF($A8="N2O",About!$D$59,1))</f>
        <v>1.8935108811004999</v>
      </c>
      <c r="U8">
        <f>SUMIFS('EPA Export Aggregation'!X:X,'EPA Export Aggregation'!$A:$A,$B8,'EPA Export Aggregation'!$D:$D,$A$1)*IF($A8="CH4",About!$D$58,IF($A8="N2O",About!$D$59,1))</f>
        <v>2.0152524982880999</v>
      </c>
      <c r="V8">
        <f>SUMIFS('EPA Export Aggregation'!Y:Y,'EPA Export Aggregation'!$A:$A,$B8,'EPA Export Aggregation'!$D:$D,$A$1)*IF($A8="CH4",About!$D$58,IF($A8="N2O",About!$D$59,1))</f>
        <v>2.0544515511149002</v>
      </c>
      <c r="W8">
        <f>SUMIFS('EPA Export Aggregation'!Z:Z,'EPA Export Aggregation'!$A:$A,$B8,'EPA Export Aggregation'!$D:$D,$A$1)*IF($A8="CH4",About!$D$58,IF($A8="N2O",About!$D$59,1))</f>
        <v>1.8925563527181</v>
      </c>
      <c r="X8">
        <f>SUMIFS('EPA Export Aggregation'!AA:AA,'EPA Export Aggregation'!$A:$A,$B8,'EPA Export Aggregation'!$D:$D,$A$1)*IF($A8="CH4",About!$D$58,IF($A8="N2O",About!$D$59,1))</f>
        <v>1.9968106927852001</v>
      </c>
      <c r="Y8">
        <f>SUMIFS('EPA Export Aggregation'!AB:AB,'EPA Export Aggregation'!$A:$A,$B8,'EPA Export Aggregation'!$D:$D,$A$1)*IF($A8="CH4",About!$D$58,IF($A8="N2O",About!$D$59,1))</f>
        <v>1.7969857096059001</v>
      </c>
      <c r="Z8">
        <f>SUMIFS('EPA Export Aggregation'!AC:AC,'EPA Export Aggregation'!$A:$A,$B8,'EPA Export Aggregation'!$D:$D,$A$1)*IF($A8="CH4",About!$D$58,IF($A8="N2O",About!$D$59,1))</f>
        <v>1.8477263413828</v>
      </c>
      <c r="AA8">
        <f>SUMIFS('EPA Export Aggregation'!AD:AD,'EPA Export Aggregation'!$A:$A,$B8,'EPA Export Aggregation'!$D:$D,$A$1)*IF($A8="CH4",About!$D$58,IF($A8="N2O",About!$D$59,1))</f>
        <v>1.7782631084559</v>
      </c>
      <c r="AB8">
        <f>SUMIFS('EPA Export Aggregation'!AE:AE,'EPA Export Aggregation'!$A:$A,$B8,'EPA Export Aggregation'!$D:$D,$A$1)*IF($A8="CH4",About!$D$58,IF($A8="N2O",About!$D$59,1))</f>
        <v>2.0502935580993999</v>
      </c>
      <c r="AC8">
        <f>SUMIFS('EPA Export Aggregation'!AF:AF,'EPA Export Aggregation'!$A:$A,$B8,'EPA Export Aggregation'!$D:$D,$A$1)*IF($A8="CH4",About!$D$58,IF($A8="N2O",About!$D$59,1))</f>
        <v>2.1213762712422999</v>
      </c>
      <c r="AD8">
        <f>SUMIFS('EPA Export Aggregation'!AG:AG,'EPA Export Aggregation'!$A:$A,$B8,'EPA Export Aggregation'!$D:$D,$A$1)*IF($A8="CH4",About!$D$58,IF($A8="N2O",About!$D$59,1))</f>
        <v>2.5183724490407</v>
      </c>
      <c r="AE8">
        <f>SUMIFS('EPA Export Aggregation'!AH:AH,'EPA Export Aggregation'!$A:$A,$B8,'EPA Export Aggregation'!$D:$D,$A$1)*IF($A8="CH4",About!$D$58,IF($A8="N2O",About!$D$59,1))</f>
        <v>2.3070206924885999</v>
      </c>
      <c r="AF8">
        <f>SUMIFS('EPA Export Aggregation'!AI:AI,'EPA Export Aggregation'!$A:$A,$B8,'EPA Export Aggregation'!$D:$D,$A$1)*IF($A8="CH4",About!$D$58,IF($A8="N2O",About!$D$59,1))</f>
        <v>2.5039702563379</v>
      </c>
      <c r="AG8">
        <f>SUMIFS('EPA Export Aggregation'!AJ:AJ,'EPA Export Aggregation'!$A:$A,$B8,'EPA Export Aggregation'!$D:$D,$A$1)*IF($A8="CH4",About!$D$58,IF($A8="N2O",About!$D$59,1))</f>
        <v>2.2978160315773999</v>
      </c>
      <c r="AH8">
        <f>SUMIFS('EPA Export Aggregation'!AK:AK,'EPA Export Aggregation'!$A:$A,$B8,'EPA Export Aggregation'!$D:$D,$A$1)*IF($A8="CH4",About!$D$58,IF($A8="N2O",About!$D$59,1))</f>
        <v>2.3232222606901001</v>
      </c>
    </row>
    <row r="9" spans="1:34" x14ac:dyDescent="0.75">
      <c r="A9" s="417" t="s">
        <v>2220</v>
      </c>
      <c r="B9" s="390" t="s">
        <v>4139</v>
      </c>
      <c r="C9">
        <f>SUMIFS('EPA Export Aggregation'!F:F,'EPA Export Aggregation'!$A:$A,$B9,'EPA Export Aggregation'!$D:$D,$A$1)*IF($A9="CH4",About!$D$58,IF($A9="N2O",About!$D$59,1))</f>
        <v>0.43281068996400002</v>
      </c>
      <c r="D9">
        <f>SUMIFS('EPA Export Aggregation'!G:G,'EPA Export Aggregation'!$A:$A,$B9,'EPA Export Aggregation'!$D:$D,$A$1)*IF($A9="CH4",About!$D$58,IF($A9="N2O",About!$D$59,1))</f>
        <v>0.39249811852979999</v>
      </c>
      <c r="E9">
        <f>SUMIFS('EPA Export Aggregation'!H:H,'EPA Export Aggregation'!$A:$A,$B9,'EPA Export Aggregation'!$D:$D,$A$1)*IF($A9="CH4",About!$D$58,IF($A9="N2O",About!$D$59,1))</f>
        <v>0.46815566756979998</v>
      </c>
      <c r="F9">
        <f>SUMIFS('EPA Export Aggregation'!I:I,'EPA Export Aggregation'!$A:$A,$B9,'EPA Export Aggregation'!$D:$D,$A$1)*IF($A9="CH4",About!$D$58,IF($A9="N2O",About!$D$59,1))</f>
        <v>0.402615770915</v>
      </c>
      <c r="G9">
        <f>SUMIFS('EPA Export Aggregation'!J:J,'EPA Export Aggregation'!$A:$A,$B9,'EPA Export Aggregation'!$D:$D,$A$1)*IF($A9="CH4",About!$D$58,IF($A9="N2O",About!$D$59,1))</f>
        <v>0.4067153118131</v>
      </c>
      <c r="H9">
        <f>SUMIFS('EPA Export Aggregation'!K:K,'EPA Export Aggregation'!$A:$A,$B9,'EPA Export Aggregation'!$D:$D,$A$1)*IF($A9="CH4",About!$D$58,IF($A9="N2O",About!$D$59,1))</f>
        <v>0.40982099426410001</v>
      </c>
      <c r="I9">
        <f>SUMIFS('EPA Export Aggregation'!L:L,'EPA Export Aggregation'!$A:$A,$B9,'EPA Export Aggregation'!$D:$D,$A$1)*IF($A9="CH4",About!$D$58,IF($A9="N2O",About!$D$59,1))</f>
        <v>0.4084143956797</v>
      </c>
      <c r="J9">
        <f>SUMIFS('EPA Export Aggregation'!M:M,'EPA Export Aggregation'!$A:$A,$B9,'EPA Export Aggregation'!$D:$D,$A$1)*IF($A9="CH4",About!$D$58,IF($A9="N2O",About!$D$59,1))</f>
        <v>0.37267818305529998</v>
      </c>
      <c r="K9">
        <f>SUMIFS('EPA Export Aggregation'!N:N,'EPA Export Aggregation'!$A:$A,$B9,'EPA Export Aggregation'!$D:$D,$A$1)*IF($A9="CH4",About!$D$58,IF($A9="N2O",About!$D$59,1))</f>
        <v>0.42425376084729999</v>
      </c>
      <c r="L9">
        <f>SUMIFS('EPA Export Aggregation'!O:O,'EPA Export Aggregation'!$A:$A,$B9,'EPA Export Aggregation'!$D:$D,$A$1)*IF($A9="CH4",About!$D$58,IF($A9="N2O",About!$D$59,1))</f>
        <v>0.55326621305779999</v>
      </c>
      <c r="M9">
        <f>SUMIFS('EPA Export Aggregation'!P:P,'EPA Export Aggregation'!$A:$A,$B9,'EPA Export Aggregation'!$D:$D,$A$1)*IF($A9="CH4",About!$D$58,IF($A9="N2O",About!$D$59,1))</f>
        <v>0.3983163537751</v>
      </c>
      <c r="N9">
        <f>SUMIFS('EPA Export Aggregation'!Q:Q,'EPA Export Aggregation'!$A:$A,$B9,'EPA Export Aggregation'!$D:$D,$A$1)*IF($A9="CH4",About!$D$58,IF($A9="N2O",About!$D$59,1))</f>
        <v>0.34072875671739999</v>
      </c>
      <c r="O9">
        <f>SUMIFS('EPA Export Aggregation'!R:R,'EPA Export Aggregation'!$A:$A,$B9,'EPA Export Aggregation'!$D:$D,$A$1)*IF($A9="CH4",About!$D$58,IF($A9="N2O",About!$D$59,1))</f>
        <v>0.35217799160390001</v>
      </c>
      <c r="P9">
        <f>SUMIFS('EPA Export Aggregation'!S:S,'EPA Export Aggregation'!$A:$A,$B9,'EPA Export Aggregation'!$D:$D,$A$1)*IF($A9="CH4",About!$D$58,IF($A9="N2O",About!$D$59,1))</f>
        <v>0.31320686522640001</v>
      </c>
      <c r="Q9">
        <f>SUMIFS('EPA Export Aggregation'!T:T,'EPA Export Aggregation'!$A:$A,$B9,'EPA Export Aggregation'!$D:$D,$A$1)*IF($A9="CH4",About!$D$58,IF($A9="N2O",About!$D$59,1))</f>
        <v>0.33228478215439999</v>
      </c>
      <c r="R9">
        <f>SUMIFS('EPA Export Aggregation'!U:U,'EPA Export Aggregation'!$A:$A,$B9,'EPA Export Aggregation'!$D:$D,$A$1)*IF($A9="CH4",About!$D$58,IF($A9="N2O",About!$D$59,1))</f>
        <v>0.31457341172190001</v>
      </c>
      <c r="S9">
        <f>SUMIFS('EPA Export Aggregation'!V:V,'EPA Export Aggregation'!$A:$A,$B9,'EPA Export Aggregation'!$D:$D,$A$1)*IF($A9="CH4",About!$D$58,IF($A9="N2O",About!$D$59,1))</f>
        <v>0.3166042558228</v>
      </c>
      <c r="T9">
        <f>SUMIFS('EPA Export Aggregation'!W:W,'EPA Export Aggregation'!$A:$A,$B9,'EPA Export Aggregation'!$D:$D,$A$1)*IF($A9="CH4",About!$D$58,IF($A9="N2O",About!$D$59,1))</f>
        <v>0.32178405455019998</v>
      </c>
      <c r="U9">
        <f>SUMIFS('EPA Export Aggregation'!X:X,'EPA Export Aggregation'!$A:$A,$B9,'EPA Export Aggregation'!$D:$D,$A$1)*IF($A9="CH4",About!$D$58,IF($A9="N2O",About!$D$59,1))</f>
        <v>0.32645970644569999</v>
      </c>
      <c r="V9">
        <f>SUMIFS('EPA Export Aggregation'!Y:Y,'EPA Export Aggregation'!$A:$A,$B9,'EPA Export Aggregation'!$D:$D,$A$1)*IF($A9="CH4",About!$D$58,IF($A9="N2O",About!$D$59,1))</f>
        <v>0.27925900763830003</v>
      </c>
      <c r="W9">
        <f>SUMIFS('EPA Export Aggregation'!Z:Z,'EPA Export Aggregation'!$A:$A,$B9,'EPA Export Aggregation'!$D:$D,$A$1)*IF($A9="CH4",About!$D$58,IF($A9="N2O",About!$D$59,1))</f>
        <v>0.2670631099811</v>
      </c>
      <c r="X9">
        <f>SUMIFS('EPA Export Aggregation'!AA:AA,'EPA Export Aggregation'!$A:$A,$B9,'EPA Export Aggregation'!$D:$D,$A$1)*IF($A9="CH4",About!$D$58,IF($A9="N2O",About!$D$59,1))</f>
        <v>0.25852787446390002</v>
      </c>
      <c r="Y9">
        <f>SUMIFS('EPA Export Aggregation'!AB:AB,'EPA Export Aggregation'!$A:$A,$B9,'EPA Export Aggregation'!$D:$D,$A$1)*IF($A9="CH4",About!$D$58,IF($A9="N2O",About!$D$59,1))</f>
        <v>0.23304916773189999</v>
      </c>
      <c r="Z9">
        <f>SUMIFS('EPA Export Aggregation'!AC:AC,'EPA Export Aggregation'!$A:$A,$B9,'EPA Export Aggregation'!$D:$D,$A$1)*IF($A9="CH4",About!$D$58,IF($A9="N2O",About!$D$59,1))</f>
        <v>0.27913333099850002</v>
      </c>
      <c r="AA9">
        <f>SUMIFS('EPA Export Aggregation'!AD:AD,'EPA Export Aggregation'!$A:$A,$B9,'EPA Export Aggregation'!$D:$D,$A$1)*IF($A9="CH4",About!$D$58,IF($A9="N2O",About!$D$59,1))</f>
        <v>0.29006448605610002</v>
      </c>
      <c r="AB9">
        <f>SUMIFS('EPA Export Aggregation'!AE:AE,'EPA Export Aggregation'!$A:$A,$B9,'EPA Export Aggregation'!$D:$D,$A$1)*IF($A9="CH4",About!$D$58,IF($A9="N2O",About!$D$59,1))</f>
        <v>0.30257745092760002</v>
      </c>
      <c r="AC9">
        <f>SUMIFS('EPA Export Aggregation'!AF:AF,'EPA Export Aggregation'!$A:$A,$B9,'EPA Export Aggregation'!$D:$D,$A$1)*IF($A9="CH4",About!$D$58,IF($A9="N2O",About!$D$59,1))</f>
        <v>0.28644071204659999</v>
      </c>
      <c r="AD9">
        <f>SUMIFS('EPA Export Aggregation'!AG:AG,'EPA Export Aggregation'!$A:$A,$B9,'EPA Export Aggregation'!$D:$D,$A$1)*IF($A9="CH4",About!$D$58,IF($A9="N2O",About!$D$59,1))</f>
        <v>0.26851292039199998</v>
      </c>
      <c r="AE9">
        <f>SUMIFS('EPA Export Aggregation'!AH:AH,'EPA Export Aggregation'!$A:$A,$B9,'EPA Export Aggregation'!$D:$D,$A$1)*IF($A9="CH4",About!$D$58,IF($A9="N2O",About!$D$59,1))</f>
        <v>0.26537748955590001</v>
      </c>
      <c r="AF9">
        <f>SUMIFS('EPA Export Aggregation'!AI:AI,'EPA Export Aggregation'!$A:$A,$B9,'EPA Export Aggregation'!$D:$D,$A$1)*IF($A9="CH4",About!$D$58,IF($A9="N2O",About!$D$59,1))</f>
        <v>0.246048035177</v>
      </c>
      <c r="AG9">
        <f>SUMIFS('EPA Export Aggregation'!AJ:AJ,'EPA Export Aggregation'!$A:$A,$B9,'EPA Export Aggregation'!$D:$D,$A$1)*IF($A9="CH4",About!$D$58,IF($A9="N2O",About!$D$59,1))</f>
        <v>0.23489718685620001</v>
      </c>
      <c r="AH9">
        <f>SUMIFS('EPA Export Aggregation'!AK:AK,'EPA Export Aggregation'!$A:$A,$B9,'EPA Export Aggregation'!$D:$D,$A$1)*IF($A9="CH4",About!$D$58,IF($A9="N2O",About!$D$59,1))</f>
        <v>0.2391730540557</v>
      </c>
    </row>
    <row r="10" spans="1:34" x14ac:dyDescent="0.75">
      <c r="A10" s="417" t="s">
        <v>2220</v>
      </c>
      <c r="B10" s="390" t="s">
        <v>4148</v>
      </c>
      <c r="C10">
        <f>SUMIFS('EPA Export Aggregation'!F:F,'EPA Export Aggregation'!$A:$A,$B10,'EPA Export Aggregation'!$D:$D,$A$1)*IF($A10="CH4",About!$D$58,IF($A10="N2O",About!$D$59,1))</f>
        <v>7.5214291357000003E-3</v>
      </c>
      <c r="D10">
        <f>SUMIFS('EPA Export Aggregation'!G:G,'EPA Export Aggregation'!$A:$A,$B10,'EPA Export Aggregation'!$D:$D,$A$1)*IF($A10="CH4",About!$D$58,IF($A10="N2O",About!$D$59,1))</f>
        <v>7.1447940489999997E-3</v>
      </c>
      <c r="E10">
        <f>SUMIFS('EPA Export Aggregation'!H:H,'EPA Export Aggregation'!$A:$A,$B10,'EPA Export Aggregation'!$D:$D,$A$1)*IF($A10="CH4",About!$D$58,IF($A10="N2O",About!$D$59,1))</f>
        <v>6.7088977493999996E-3</v>
      </c>
      <c r="F10">
        <f>SUMIFS('EPA Export Aggregation'!I:I,'EPA Export Aggregation'!$A:$A,$B10,'EPA Export Aggregation'!$D:$D,$A$1)*IF($A10="CH4",About!$D$58,IF($A10="N2O",About!$D$59,1))</f>
        <v>9.3120760914999993E-3</v>
      </c>
      <c r="G10">
        <f>SUMIFS('EPA Export Aggregation'!J:J,'EPA Export Aggregation'!$A:$A,$B10,'EPA Export Aggregation'!$D:$D,$A$1)*IF($A10="CH4",About!$D$58,IF($A10="N2O",About!$D$59,1))</f>
        <v>7.6032813231999997E-3</v>
      </c>
      <c r="H10">
        <f>SUMIFS('EPA Export Aggregation'!K:K,'EPA Export Aggregation'!$A:$A,$B10,'EPA Export Aggregation'!$D:$D,$A$1)*IF($A10="CH4",About!$D$58,IF($A10="N2O",About!$D$59,1))</f>
        <v>4.8150709417000004E-3</v>
      </c>
      <c r="I10">
        <f>SUMIFS('EPA Export Aggregation'!L:L,'EPA Export Aggregation'!$A:$A,$B10,'EPA Export Aggregation'!$D:$D,$A$1)*IF($A10="CH4",About!$D$58,IF($A10="N2O",About!$D$59,1))</f>
        <v>3.7544602998000002E-3</v>
      </c>
      <c r="J10">
        <f>SUMIFS('EPA Export Aggregation'!M:M,'EPA Export Aggregation'!$A:$A,$B10,'EPA Export Aggregation'!$D:$D,$A$1)*IF($A10="CH4",About!$D$58,IF($A10="N2O",About!$D$59,1))</f>
        <v>3.2670414864000002E-3</v>
      </c>
      <c r="K10">
        <f>SUMIFS('EPA Export Aggregation'!N:N,'EPA Export Aggregation'!$A:$A,$B10,'EPA Export Aggregation'!$D:$D,$A$1)*IF($A10="CH4",About!$D$58,IF($A10="N2O",About!$D$59,1))</f>
        <v>2.9021754376E-3</v>
      </c>
      <c r="L10">
        <f>SUMIFS('EPA Export Aggregation'!O:O,'EPA Export Aggregation'!$A:$A,$B10,'EPA Export Aggregation'!$D:$D,$A$1)*IF($A10="CH4",About!$D$58,IF($A10="N2O",About!$D$59,1))</f>
        <v>3.0678983083999999E-3</v>
      </c>
      <c r="M10">
        <f>SUMIFS('EPA Export Aggregation'!P:P,'EPA Export Aggregation'!$A:$A,$B10,'EPA Export Aggregation'!$D:$D,$A$1)*IF($A10="CH4",About!$D$58,IF($A10="N2O",About!$D$59,1))</f>
        <v>3.0525913705999998E-3</v>
      </c>
      <c r="N10">
        <f>SUMIFS('EPA Export Aggregation'!Q:Q,'EPA Export Aggregation'!$A:$A,$B10,'EPA Export Aggregation'!$D:$D,$A$1)*IF($A10="CH4",About!$D$58,IF($A10="N2O",About!$D$59,1))</f>
        <v>2.8428204159E-3</v>
      </c>
      <c r="O10">
        <f>SUMIFS('EPA Export Aggregation'!R:R,'EPA Export Aggregation'!$A:$A,$B10,'EPA Export Aggregation'!$D:$D,$A$1)*IF($A10="CH4",About!$D$58,IF($A10="N2O",About!$D$59,1))</f>
        <v>2.7435407161000001E-3</v>
      </c>
      <c r="P10">
        <f>SUMIFS('EPA Export Aggregation'!S:S,'EPA Export Aggregation'!$A:$A,$B10,'EPA Export Aggregation'!$D:$D,$A$1)*IF($A10="CH4",About!$D$58,IF($A10="N2O",About!$D$59,1))</f>
        <v>2.5943121881999999E-3</v>
      </c>
      <c r="Q10">
        <f>SUMIFS('EPA Export Aggregation'!T:T,'EPA Export Aggregation'!$A:$A,$B10,'EPA Export Aggregation'!$D:$D,$A$1)*IF($A10="CH4",About!$D$58,IF($A10="N2O",About!$D$59,1))</f>
        <v>2.2632581536000001E-3</v>
      </c>
      <c r="R10">
        <f>SUMIFS('EPA Export Aggregation'!U:U,'EPA Export Aggregation'!$A:$A,$B10,'EPA Export Aggregation'!$D:$D,$A$1)*IF($A10="CH4",About!$D$58,IF($A10="N2O",About!$D$59,1))</f>
        <v>2.3249610052000001E-3</v>
      </c>
      <c r="S10">
        <f>SUMIFS('EPA Export Aggregation'!V:V,'EPA Export Aggregation'!$A:$A,$B10,'EPA Export Aggregation'!$D:$D,$A$1)*IF($A10="CH4",About!$D$58,IF($A10="N2O",About!$D$59,1))</f>
        <v>2.4674079265999999E-3</v>
      </c>
      <c r="T10">
        <f>SUMIFS('EPA Export Aggregation'!W:W,'EPA Export Aggregation'!$A:$A,$B10,'EPA Export Aggregation'!$D:$D,$A$1)*IF($A10="CH4",About!$D$58,IF($A10="N2O",About!$D$59,1))</f>
        <v>2.1009352349999999E-3</v>
      </c>
      <c r="U10">
        <f>SUMIFS('EPA Export Aggregation'!X:X,'EPA Export Aggregation'!$A:$A,$B10,'EPA Export Aggregation'!$D:$D,$A$1)*IF($A10="CH4",About!$D$58,IF($A10="N2O",About!$D$59,1))</f>
        <v>2.6041143023E-3</v>
      </c>
      <c r="V10">
        <f>SUMIFS('EPA Export Aggregation'!Y:Y,'EPA Export Aggregation'!$A:$A,$B10,'EPA Export Aggregation'!$D:$D,$A$1)*IF($A10="CH4",About!$D$58,IF($A10="N2O",About!$D$59,1))</f>
        <v>2.6544459924999998E-3</v>
      </c>
      <c r="W10">
        <f>SUMIFS('EPA Export Aggregation'!Z:Z,'EPA Export Aggregation'!$A:$A,$B10,'EPA Export Aggregation'!$D:$D,$A$1)*IF($A10="CH4",About!$D$58,IF($A10="N2O",About!$D$59,1))</f>
        <v>3.2809071426999998E-3</v>
      </c>
      <c r="X10">
        <f>SUMIFS('EPA Export Aggregation'!AA:AA,'EPA Export Aggregation'!$A:$A,$B10,'EPA Export Aggregation'!$D:$D,$A$1)*IF($A10="CH4",About!$D$58,IF($A10="N2O",About!$D$59,1))</f>
        <v>3.2082313806999999E-3</v>
      </c>
      <c r="Y10">
        <f>SUMIFS('EPA Export Aggregation'!AB:AB,'EPA Export Aggregation'!$A:$A,$B10,'EPA Export Aggregation'!$D:$D,$A$1)*IF($A10="CH4",About!$D$58,IF($A10="N2O",About!$D$59,1))</f>
        <v>2.7411409034000002E-3</v>
      </c>
      <c r="Z10">
        <f>SUMIFS('EPA Export Aggregation'!AC:AC,'EPA Export Aggregation'!$A:$A,$B10,'EPA Export Aggregation'!$D:$D,$A$1)*IF($A10="CH4",About!$D$58,IF($A10="N2O",About!$D$59,1))</f>
        <v>2.7598137758999999E-3</v>
      </c>
      <c r="AA10">
        <f>SUMIFS('EPA Export Aggregation'!AD:AD,'EPA Export Aggregation'!$A:$A,$B10,'EPA Export Aggregation'!$D:$D,$A$1)*IF($A10="CH4",About!$D$58,IF($A10="N2O",About!$D$59,1))</f>
        <v>3.0814073194999998E-3</v>
      </c>
      <c r="AB10">
        <f>SUMIFS('EPA Export Aggregation'!AE:AE,'EPA Export Aggregation'!$A:$A,$B10,'EPA Export Aggregation'!$D:$D,$A$1)*IF($A10="CH4",About!$D$58,IF($A10="N2O",About!$D$59,1))</f>
        <v>2.8390037714E-3</v>
      </c>
      <c r="AC10">
        <f>SUMIFS('EPA Export Aggregation'!AF:AF,'EPA Export Aggregation'!$A:$A,$B10,'EPA Export Aggregation'!$D:$D,$A$1)*IF($A10="CH4",About!$D$58,IF($A10="N2O",About!$D$59,1))</f>
        <v>3.7948908301E-3</v>
      </c>
      <c r="AD10">
        <f>SUMIFS('EPA Export Aggregation'!AG:AG,'EPA Export Aggregation'!$A:$A,$B10,'EPA Export Aggregation'!$D:$D,$A$1)*IF($A10="CH4",About!$D$58,IF($A10="N2O",About!$D$59,1))</f>
        <v>4.9501156221999996E-3</v>
      </c>
      <c r="AE10">
        <f>SUMIFS('EPA Export Aggregation'!AH:AH,'EPA Export Aggregation'!$A:$A,$B10,'EPA Export Aggregation'!$D:$D,$A$1)*IF($A10="CH4",About!$D$58,IF($A10="N2O",About!$D$59,1))</f>
        <v>5.1951072713999997E-3</v>
      </c>
      <c r="AF10">
        <f>SUMIFS('EPA Export Aggregation'!AI:AI,'EPA Export Aggregation'!$A:$A,$B10,'EPA Export Aggregation'!$D:$D,$A$1)*IF($A10="CH4",About!$D$58,IF($A10="N2O",About!$D$59,1))</f>
        <v>1.0942617921699999E-2</v>
      </c>
      <c r="AG10">
        <f>SUMIFS('EPA Export Aggregation'!AJ:AJ,'EPA Export Aggregation'!$A:$A,$B10,'EPA Export Aggregation'!$D:$D,$A$1)*IF($A10="CH4",About!$D$58,IF($A10="N2O",About!$D$59,1))</f>
        <v>1.7594463910599999E-2</v>
      </c>
      <c r="AH10">
        <f>SUMIFS('EPA Export Aggregation'!AK:AK,'EPA Export Aggregation'!$A:$A,$B10,'EPA Export Aggregation'!$D:$D,$A$1)*IF($A10="CH4",About!$D$58,IF($A10="N2O",About!$D$59,1))</f>
        <v>7.8194414124999993E-3</v>
      </c>
    </row>
    <row r="11" spans="1:34" x14ac:dyDescent="0.75">
      <c r="A11" s="417" t="s">
        <v>2220</v>
      </c>
      <c r="B11" s="390" t="s">
        <v>4143</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0.2581871195089</v>
      </c>
      <c r="X11">
        <f>SUMIFS('EPA Export Aggregation'!AA:AA,'EPA Export Aggregation'!$A:$A,$B11,'EPA Export Aggregation'!$D:$D,$A$1)*IF($A11="CH4",About!$D$58,IF($A11="N2O",About!$D$59,1))</f>
        <v>0.26716863696909998</v>
      </c>
      <c r="Y11">
        <f>SUMIFS('EPA Export Aggregation'!AB:AB,'EPA Export Aggregation'!$A:$A,$B11,'EPA Export Aggregation'!$D:$D,$A$1)*IF($A11="CH4",About!$D$58,IF($A11="N2O",About!$D$59,1))</f>
        <v>0.26580057468290003</v>
      </c>
      <c r="Z11">
        <f>SUMIFS('EPA Export Aggregation'!AC:AC,'EPA Export Aggregation'!$A:$A,$B11,'EPA Export Aggregation'!$D:$D,$A$1)*IF($A11="CH4",About!$D$58,IF($A11="N2O",About!$D$59,1))</f>
        <v>0.28113970347119999</v>
      </c>
      <c r="AA11">
        <f>SUMIFS('EPA Export Aggregation'!AD:AD,'EPA Export Aggregation'!$A:$A,$B11,'EPA Export Aggregation'!$D:$D,$A$1)*IF($A11="CH4",About!$D$58,IF($A11="N2O",About!$D$59,1))</f>
        <v>0.40166124693939997</v>
      </c>
      <c r="AB11">
        <f>SUMIFS('EPA Export Aggregation'!AE:AE,'EPA Export Aggregation'!$A:$A,$B11,'EPA Export Aggregation'!$D:$D,$A$1)*IF($A11="CH4",About!$D$58,IF($A11="N2O",About!$D$59,1))</f>
        <v>0.41890186329110002</v>
      </c>
      <c r="AC11">
        <f>SUMIFS('EPA Export Aggregation'!AF:AF,'EPA Export Aggregation'!$A:$A,$B11,'EPA Export Aggregation'!$D:$D,$A$1)*IF($A11="CH4",About!$D$58,IF($A11="N2O",About!$D$59,1))</f>
        <v>0.34156378340240001</v>
      </c>
      <c r="AD11">
        <f>SUMIFS('EPA Export Aggregation'!AG:AG,'EPA Export Aggregation'!$A:$A,$B11,'EPA Export Aggregation'!$D:$D,$A$1)*IF($A11="CH4",About!$D$58,IF($A11="N2O",About!$D$59,1))</f>
        <v>0.42925610441209999</v>
      </c>
      <c r="AE11">
        <f>SUMIFS('EPA Export Aggregation'!AH:AH,'EPA Export Aggregation'!$A:$A,$B11,'EPA Export Aggregation'!$D:$D,$A$1)*IF($A11="CH4",About!$D$58,IF($A11="N2O",About!$D$59,1))</f>
        <v>0.41630333257169999</v>
      </c>
      <c r="AF11">
        <f>SUMIFS('EPA Export Aggregation'!AI:AI,'EPA Export Aggregation'!$A:$A,$B11,'EPA Export Aggregation'!$D:$D,$A$1)*IF($A11="CH4",About!$D$58,IF($A11="N2O",About!$D$59,1))</f>
        <v>0.42245011923269998</v>
      </c>
      <c r="AG11">
        <f>SUMIFS('EPA Export Aggregation'!AJ:AJ,'EPA Export Aggregation'!$A:$A,$B11,'EPA Export Aggregation'!$D:$D,$A$1)*IF($A11="CH4",About!$D$58,IF($A11="N2O",About!$D$59,1))</f>
        <v>0.42018791822500001</v>
      </c>
      <c r="AH11">
        <f>SUMIFS('EPA Export Aggregation'!AK:AK,'EPA Export Aggregation'!$A:$A,$B11,'EPA Export Aggregation'!$D:$D,$A$1)*IF($A11="CH4",About!$D$58,IF($A11="N2O",About!$D$59,1))</f>
        <v>0.41392142702570001</v>
      </c>
    </row>
    <row r="12" spans="1:34" x14ac:dyDescent="0.75">
      <c r="A12" s="417" t="s">
        <v>2220</v>
      </c>
      <c r="B12" s="390" t="s">
        <v>4154</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7.0336972600199998E-2</v>
      </c>
      <c r="D13">
        <f>SUMIFS('EPA Export Aggregation'!G:G,'EPA Export Aggregation'!$A:$A,$B13,'EPA Export Aggregation'!$D:$D,$A$1)*IF($A13="CH4",About!$D$58,IF($A13="N2O",About!$D$59,1))</f>
        <v>6.3963191716200005E-2</v>
      </c>
      <c r="E13">
        <f>SUMIFS('EPA Export Aggregation'!H:H,'EPA Export Aggregation'!$A:$A,$B13,'EPA Export Aggregation'!$D:$D,$A$1)*IF($A13="CH4",About!$D$58,IF($A13="N2O",About!$D$59,1))</f>
        <v>6.3805666151299997E-2</v>
      </c>
      <c r="F13">
        <f>SUMIFS('EPA Export Aggregation'!I:I,'EPA Export Aggregation'!$A:$A,$B13,'EPA Export Aggregation'!$D:$D,$A$1)*IF($A13="CH4",About!$D$58,IF($A13="N2O",About!$D$59,1))</f>
        <v>5.9955407257500003E-2</v>
      </c>
      <c r="G13">
        <f>SUMIFS('EPA Export Aggregation'!J:J,'EPA Export Aggregation'!$A:$A,$B13,'EPA Export Aggregation'!$D:$D,$A$1)*IF($A13="CH4",About!$D$58,IF($A13="N2O",About!$D$59,1))</f>
        <v>6.3692310174299993E-2</v>
      </c>
      <c r="H13">
        <f>SUMIFS('EPA Export Aggregation'!K:K,'EPA Export Aggregation'!$A:$A,$B13,'EPA Export Aggregation'!$D:$D,$A$1)*IF($A13="CH4",About!$D$58,IF($A13="N2O",About!$D$59,1))</f>
        <v>8.6567739382000006E-2</v>
      </c>
      <c r="I13">
        <f>SUMIFS('EPA Export Aggregation'!L:L,'EPA Export Aggregation'!$A:$A,$B13,'EPA Export Aggregation'!$D:$D,$A$1)*IF($A13="CH4",About!$D$58,IF($A13="N2O",About!$D$59,1))</f>
        <v>9.4470028581399995E-2</v>
      </c>
      <c r="J13">
        <f>SUMIFS('EPA Export Aggregation'!M:M,'EPA Export Aggregation'!$A:$A,$B13,'EPA Export Aggregation'!$D:$D,$A$1)*IF($A13="CH4",About!$D$58,IF($A13="N2O",About!$D$59,1))</f>
        <v>9.1836054945700005E-2</v>
      </c>
      <c r="K13">
        <f>SUMIFS('EPA Export Aggregation'!N:N,'EPA Export Aggregation'!$A:$A,$B13,'EPA Export Aggregation'!$D:$D,$A$1)*IF($A13="CH4",About!$D$58,IF($A13="N2O",About!$D$59,1))</f>
        <v>9.39737252346E-2</v>
      </c>
      <c r="L13">
        <f>SUMIFS('EPA Export Aggregation'!O:O,'EPA Export Aggregation'!$A:$A,$B13,'EPA Export Aggregation'!$D:$D,$A$1)*IF($A13="CH4",About!$D$58,IF($A13="N2O",About!$D$59,1))</f>
        <v>0.1034903321267</v>
      </c>
      <c r="M13">
        <f>SUMIFS('EPA Export Aggregation'!P:P,'EPA Export Aggregation'!$A:$A,$B13,'EPA Export Aggregation'!$D:$D,$A$1)*IF($A13="CH4",About!$D$58,IF($A13="N2O",About!$D$59,1))</f>
        <v>6.9017294226100007E-2</v>
      </c>
      <c r="N13">
        <f>SUMIFS('EPA Export Aggregation'!Q:Q,'EPA Export Aggregation'!$A:$A,$B13,'EPA Export Aggregation'!$D:$D,$A$1)*IF($A13="CH4",About!$D$58,IF($A13="N2O",About!$D$59,1))</f>
        <v>7.1704050931400004E-2</v>
      </c>
      <c r="O13">
        <f>SUMIFS('EPA Export Aggregation'!R:R,'EPA Export Aggregation'!$A:$A,$B13,'EPA Export Aggregation'!$D:$D,$A$1)*IF($A13="CH4",About!$D$58,IF($A13="N2O",About!$D$59,1))</f>
        <v>7.5603681259099997E-2</v>
      </c>
      <c r="P13">
        <f>SUMIFS('EPA Export Aggregation'!S:S,'EPA Export Aggregation'!$A:$A,$B13,'EPA Export Aggregation'!$D:$D,$A$1)*IF($A13="CH4",About!$D$58,IF($A13="N2O",About!$D$59,1))</f>
        <v>5.8668490624299997E-2</v>
      </c>
      <c r="Q13">
        <f>SUMIFS('EPA Export Aggregation'!T:T,'EPA Export Aggregation'!$A:$A,$B13,'EPA Export Aggregation'!$D:$D,$A$1)*IF($A13="CH4",About!$D$58,IF($A13="N2O",About!$D$59,1))</f>
        <v>8.0412548186800006E-2</v>
      </c>
      <c r="R13">
        <f>SUMIFS('EPA Export Aggregation'!U:U,'EPA Export Aggregation'!$A:$A,$B13,'EPA Export Aggregation'!$D:$D,$A$1)*IF($A13="CH4",About!$D$58,IF($A13="N2O",About!$D$59,1))</f>
        <v>8.9919747235E-2</v>
      </c>
      <c r="S13">
        <f>SUMIFS('EPA Export Aggregation'!V:V,'EPA Export Aggregation'!$A:$A,$B13,'EPA Export Aggregation'!$D:$D,$A$1)*IF($A13="CH4",About!$D$58,IF($A13="N2O",About!$D$59,1))</f>
        <v>0.1038482495967</v>
      </c>
      <c r="T13">
        <f>SUMIFS('EPA Export Aggregation'!W:W,'EPA Export Aggregation'!$A:$A,$B13,'EPA Export Aggregation'!$D:$D,$A$1)*IF($A13="CH4",About!$D$58,IF($A13="N2O",About!$D$59,1))</f>
        <v>9.5883172106500006E-2</v>
      </c>
      <c r="U13">
        <f>SUMIFS('EPA Export Aggregation'!X:X,'EPA Export Aggregation'!$A:$A,$B13,'EPA Export Aggregation'!$D:$D,$A$1)*IF($A13="CH4",About!$D$58,IF($A13="N2O",About!$D$59,1))</f>
        <v>8.19328858534E-2</v>
      </c>
      <c r="V13">
        <f>SUMIFS('EPA Export Aggregation'!Y:Y,'EPA Export Aggregation'!$A:$A,$B13,'EPA Export Aggregation'!$D:$D,$A$1)*IF($A13="CH4",About!$D$58,IF($A13="N2O",About!$D$59,1))</f>
        <v>0.1059920904905</v>
      </c>
      <c r="W13">
        <f>SUMIFS('EPA Export Aggregation'!Z:Z,'EPA Export Aggregation'!$A:$A,$B13,'EPA Export Aggregation'!$D:$D,$A$1)*IF($A13="CH4",About!$D$58,IF($A13="N2O",About!$D$59,1))</f>
        <v>0.1299664791971</v>
      </c>
      <c r="X13">
        <f>SUMIFS('EPA Export Aggregation'!AA:AA,'EPA Export Aggregation'!$A:$A,$B13,'EPA Export Aggregation'!$D:$D,$A$1)*IF($A13="CH4",About!$D$58,IF($A13="N2O",About!$D$59,1))</f>
        <v>0.11926274572459999</v>
      </c>
      <c r="Y13">
        <f>SUMIFS('EPA Export Aggregation'!AB:AB,'EPA Export Aggregation'!$A:$A,$B13,'EPA Export Aggregation'!$D:$D,$A$1)*IF($A13="CH4",About!$D$58,IF($A13="N2O",About!$D$59,1))</f>
        <v>0.1096544338737</v>
      </c>
      <c r="Z13">
        <f>SUMIFS('EPA Export Aggregation'!AC:AC,'EPA Export Aggregation'!$A:$A,$B13,'EPA Export Aggregation'!$D:$D,$A$1)*IF($A13="CH4",About!$D$58,IF($A13="N2O",About!$D$59,1))</f>
        <v>0.1336131508866</v>
      </c>
      <c r="AA13">
        <f>SUMIFS('EPA Export Aggregation'!AD:AD,'EPA Export Aggregation'!$A:$A,$B13,'EPA Export Aggregation'!$D:$D,$A$1)*IF($A13="CH4",About!$D$58,IF($A13="N2O",About!$D$59,1))</f>
        <v>0.15479703162940001</v>
      </c>
      <c r="AB13">
        <f>SUMIFS('EPA Export Aggregation'!AE:AE,'EPA Export Aggregation'!$A:$A,$B13,'EPA Export Aggregation'!$D:$D,$A$1)*IF($A13="CH4",About!$D$58,IF($A13="N2O",About!$D$59,1))</f>
        <v>0.15034278569949999</v>
      </c>
      <c r="AC13">
        <f>SUMIFS('EPA Export Aggregation'!AF:AF,'EPA Export Aggregation'!$A:$A,$B13,'EPA Export Aggregation'!$D:$D,$A$1)*IF($A13="CH4",About!$D$58,IF($A13="N2O",About!$D$59,1))</f>
        <v>0.13541061265580001</v>
      </c>
      <c r="AD13">
        <f>SUMIFS('EPA Export Aggregation'!AG:AG,'EPA Export Aggregation'!$A:$A,$B13,'EPA Export Aggregation'!$D:$D,$A$1)*IF($A13="CH4",About!$D$58,IF($A13="N2O",About!$D$59,1))</f>
        <v>0.1244699457462</v>
      </c>
      <c r="AE13">
        <f>SUMIFS('EPA Export Aggregation'!AH:AH,'EPA Export Aggregation'!$A:$A,$B13,'EPA Export Aggregation'!$D:$D,$A$1)*IF($A13="CH4",About!$D$58,IF($A13="N2O",About!$D$59,1))</f>
        <v>9.3082237053000005E-2</v>
      </c>
      <c r="AF13">
        <f>SUMIFS('EPA Export Aggregation'!AI:AI,'EPA Export Aggregation'!$A:$A,$B13,'EPA Export Aggregation'!$D:$D,$A$1)*IF($A13="CH4",About!$D$58,IF($A13="N2O",About!$D$59,1))</f>
        <v>0.1069807073754</v>
      </c>
      <c r="AG13">
        <f>SUMIFS('EPA Export Aggregation'!AJ:AJ,'EPA Export Aggregation'!$A:$A,$B13,'EPA Export Aggregation'!$D:$D,$A$1)*IF($A13="CH4",About!$D$58,IF($A13="N2O",About!$D$59,1))</f>
        <v>0.1062958352837</v>
      </c>
      <c r="AH13">
        <f>SUMIFS('EPA Export Aggregation'!AK:AK,'EPA Export Aggregation'!$A:$A,$B13,'EPA Export Aggregation'!$D:$D,$A$1)*IF($A13="CH4",About!$D$58,IF($A13="N2O",About!$D$59,1))</f>
        <v>0.10062511656250001</v>
      </c>
    </row>
    <row r="14" spans="1:34" x14ac:dyDescent="0.75">
      <c r="A14" s="417" t="s">
        <v>2220</v>
      </c>
      <c r="B14" s="390" t="s">
        <v>4176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1.0778275669299999E-2</v>
      </c>
      <c r="X14">
        <f>SUMIFS('EPA Export Aggregation'!AA:AA,'EPA Export Aggregation'!$A:$A,$B14,'EPA Export Aggregation'!$D:$D,$A$1)*IF($A14="CH4",About!$D$58,IF($A14="N2O",About!$D$59,1))</f>
        <v>1.27917012064E-2</v>
      </c>
      <c r="Y14">
        <f>SUMIFS('EPA Export Aggregation'!AB:AB,'EPA Export Aggregation'!$A:$A,$B14,'EPA Export Aggregation'!$D:$D,$A$1)*IF($A14="CH4",About!$D$58,IF($A14="N2O",About!$D$59,1))</f>
        <v>1.1877091821700001E-2</v>
      </c>
      <c r="Z14">
        <f>SUMIFS('EPA Export Aggregation'!AC:AC,'EPA Export Aggregation'!$A:$A,$B14,'EPA Export Aggregation'!$D:$D,$A$1)*IF($A14="CH4",About!$D$58,IF($A14="N2O",About!$D$59,1))</f>
        <v>1.2381200501899999E-2</v>
      </c>
      <c r="AA14">
        <f>SUMIFS('EPA Export Aggregation'!AD:AD,'EPA Export Aggregation'!$A:$A,$B14,'EPA Export Aggregation'!$D:$D,$A$1)*IF($A14="CH4",About!$D$58,IF($A14="N2O",About!$D$59,1))</f>
        <v>1.0671385550999999E-2</v>
      </c>
      <c r="AB14">
        <f>SUMIFS('EPA Export Aggregation'!AE:AE,'EPA Export Aggregation'!$A:$A,$B14,'EPA Export Aggregation'!$D:$D,$A$1)*IF($A14="CH4",About!$D$58,IF($A14="N2O",About!$D$59,1))</f>
        <v>8.9268197789000008E-3</v>
      </c>
      <c r="AC14">
        <f>SUMIFS('EPA Export Aggregation'!AF:AF,'EPA Export Aggregation'!$A:$A,$B14,'EPA Export Aggregation'!$D:$D,$A$1)*IF($A14="CH4",About!$D$58,IF($A14="N2O",About!$D$59,1))</f>
        <v>8.3797135704000002E-3</v>
      </c>
      <c r="AD14">
        <f>SUMIFS('EPA Export Aggregation'!AG:AG,'EPA Export Aggregation'!$A:$A,$B14,'EPA Export Aggregation'!$D:$D,$A$1)*IF($A14="CH4",About!$D$58,IF($A14="N2O",About!$D$59,1))</f>
        <v>9.3223772582999992E-3</v>
      </c>
      <c r="AE14">
        <f>SUMIFS('EPA Export Aggregation'!AH:AH,'EPA Export Aggregation'!$A:$A,$B14,'EPA Export Aggregation'!$D:$D,$A$1)*IF($A14="CH4",About!$D$58,IF($A14="N2O",About!$D$59,1))</f>
        <v>8.3666575645000001E-3</v>
      </c>
      <c r="AF14">
        <f>SUMIFS('EPA Export Aggregation'!AI:AI,'EPA Export Aggregation'!$A:$A,$B14,'EPA Export Aggregation'!$D:$D,$A$1)*IF($A14="CH4",About!$D$58,IF($A14="N2O",About!$D$59,1))</f>
        <v>6.9653074883999997E-3</v>
      </c>
      <c r="AG14">
        <f>SUMIFS('EPA Export Aggregation'!AJ:AJ,'EPA Export Aggregation'!$A:$A,$B14,'EPA Export Aggregation'!$D:$D,$A$1)*IF($A14="CH4",About!$D$58,IF($A14="N2O",About!$D$59,1))</f>
        <v>4.1671486484000002E-3</v>
      </c>
      <c r="AH14">
        <f>SUMIFS('EPA Export Aggregation'!AK:AK,'EPA Export Aggregation'!$A:$A,$B14,'EPA Export Aggregation'!$D:$D,$A$1)*IF($A14="CH4",About!$D$58,IF($A14="N2O",About!$D$59,1))</f>
        <v>2.4750402392000001E-3</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1.6608763852999999E-2</v>
      </c>
      <c r="D16">
        <f>SUMIFS('EPA Export Aggregation'!G:G,'EPA Export Aggregation'!$A:$A,$B16,'EPA Export Aggregation'!$D:$D,$A$1)*IF($A16="CH4",About!$D$58,IF($A16="N2O",About!$D$59,1))</f>
        <v>1.6751513837399999E-2</v>
      </c>
      <c r="E16">
        <f>SUMIFS('EPA Export Aggregation'!H:H,'EPA Export Aggregation'!$A:$A,$B16,'EPA Export Aggregation'!$D:$D,$A$1)*IF($A16="CH4",About!$D$58,IF($A16="N2O",About!$D$59,1))</f>
        <v>1.68039541432E-2</v>
      </c>
      <c r="F16">
        <f>SUMIFS('EPA Export Aggregation'!I:I,'EPA Export Aggregation'!$A:$A,$B16,'EPA Export Aggregation'!$D:$D,$A$1)*IF($A16="CH4",About!$D$58,IF($A16="N2O",About!$D$59,1))</f>
        <v>1.7047865038200001E-2</v>
      </c>
      <c r="G16">
        <f>SUMIFS('EPA Export Aggregation'!J:J,'EPA Export Aggregation'!$A:$A,$B16,'EPA Export Aggregation'!$D:$D,$A$1)*IF($A16="CH4",About!$D$58,IF($A16="N2O",About!$D$59,1))</f>
        <v>1.72525912883E-2</v>
      </c>
      <c r="H16">
        <f>SUMIFS('EPA Export Aggregation'!K:K,'EPA Export Aggregation'!$A:$A,$B16,'EPA Export Aggregation'!$D:$D,$A$1)*IF($A16="CH4",About!$D$58,IF($A16="N2O",About!$D$59,1))</f>
        <v>1.7405238658500001E-2</v>
      </c>
      <c r="I16">
        <f>SUMIFS('EPA Export Aggregation'!L:L,'EPA Export Aggregation'!$A:$A,$B16,'EPA Export Aggregation'!$D:$D,$A$1)*IF($A16="CH4",About!$D$58,IF($A16="N2O",About!$D$59,1))</f>
        <v>1.76440052E-2</v>
      </c>
      <c r="J16">
        <f>SUMIFS('EPA Export Aggregation'!M:M,'EPA Export Aggregation'!$A:$A,$B16,'EPA Export Aggregation'!$D:$D,$A$1)*IF($A16="CH4",About!$D$58,IF($A16="N2O",About!$D$59,1))</f>
        <v>1.7720790729099999E-2</v>
      </c>
      <c r="K16">
        <f>SUMIFS('EPA Export Aggregation'!N:N,'EPA Export Aggregation'!$A:$A,$B16,'EPA Export Aggregation'!$D:$D,$A$1)*IF($A16="CH4",About!$D$58,IF($A16="N2O",About!$D$59,1))</f>
        <v>1.7736022886999998E-2</v>
      </c>
      <c r="L16">
        <f>SUMIFS('EPA Export Aggregation'!O:O,'EPA Export Aggregation'!$A:$A,$B16,'EPA Export Aggregation'!$D:$D,$A$1)*IF($A16="CH4",About!$D$58,IF($A16="N2O",About!$D$59,1))</f>
        <v>1.7726334437900001E-2</v>
      </c>
      <c r="M16">
        <f>SUMIFS('EPA Export Aggregation'!P:P,'EPA Export Aggregation'!$A:$A,$B16,'EPA Export Aggregation'!$D:$D,$A$1)*IF($A16="CH4",About!$D$58,IF($A16="N2O",About!$D$59,1))</f>
        <v>1.77004066449E-2</v>
      </c>
      <c r="N16">
        <f>SUMIFS('EPA Export Aggregation'!Q:Q,'EPA Export Aggregation'!$A:$A,$B16,'EPA Export Aggregation'!$D:$D,$A$1)*IF($A16="CH4",About!$D$58,IF($A16="N2O",About!$D$59,1))</f>
        <v>1.0715327662900001E-2</v>
      </c>
      <c r="O16">
        <f>SUMIFS('EPA Export Aggregation'!R:R,'EPA Export Aggregation'!$A:$A,$B16,'EPA Export Aggregation'!$D:$D,$A$1)*IF($A16="CH4",About!$D$58,IF($A16="N2O",About!$D$59,1))</f>
        <v>1.2607450018399999E-2</v>
      </c>
      <c r="P16">
        <f>SUMIFS('EPA Export Aggregation'!S:S,'EPA Export Aggregation'!$A:$A,$B16,'EPA Export Aggregation'!$D:$D,$A$1)*IF($A16="CH4",About!$D$58,IF($A16="N2O",About!$D$59,1))</f>
        <v>1.64483197387E-2</v>
      </c>
      <c r="Q16">
        <f>SUMIFS('EPA Export Aggregation'!T:T,'EPA Export Aggregation'!$A:$A,$B16,'EPA Export Aggregation'!$D:$D,$A$1)*IF($A16="CH4",About!$D$58,IF($A16="N2O",About!$D$59,1))</f>
        <v>1.513420565E-2</v>
      </c>
      <c r="R16">
        <f>SUMIFS('EPA Export Aggregation'!U:U,'EPA Export Aggregation'!$A:$A,$B16,'EPA Export Aggregation'!$D:$D,$A$1)*IF($A16="CH4",About!$D$58,IF($A16="N2O",About!$D$59,1))</f>
        <v>1.6573158892900001E-2</v>
      </c>
      <c r="S16">
        <f>SUMIFS('EPA Export Aggregation'!V:V,'EPA Export Aggregation'!$A:$A,$B16,'EPA Export Aggregation'!$D:$D,$A$1)*IF($A16="CH4",About!$D$58,IF($A16="N2O",About!$D$59,1))</f>
        <v>2.1329753418399999E-2</v>
      </c>
      <c r="T16">
        <f>SUMIFS('EPA Export Aggregation'!W:W,'EPA Export Aggregation'!$A:$A,$B16,'EPA Export Aggregation'!$D:$D,$A$1)*IF($A16="CH4",About!$D$58,IF($A16="N2O",About!$D$59,1))</f>
        <v>2.3423209663099999E-2</v>
      </c>
      <c r="U16">
        <f>SUMIFS('EPA Export Aggregation'!X:X,'EPA Export Aggregation'!$A:$A,$B16,'EPA Export Aggregation'!$D:$D,$A$1)*IF($A16="CH4",About!$D$58,IF($A16="N2O",About!$D$59,1))</f>
        <v>2.2418375230700002E-2</v>
      </c>
      <c r="V16">
        <f>SUMIFS('EPA Export Aggregation'!Y:Y,'EPA Export Aggregation'!$A:$A,$B16,'EPA Export Aggregation'!$D:$D,$A$1)*IF($A16="CH4",About!$D$58,IF($A16="N2O",About!$D$59,1))</f>
        <v>2.1986656088799999E-2</v>
      </c>
      <c r="W16">
        <f>SUMIFS('EPA Export Aggregation'!Z:Z,'EPA Export Aggregation'!$A:$A,$B16,'EPA Export Aggregation'!$D:$D,$A$1)*IF($A16="CH4",About!$D$58,IF($A16="N2O",About!$D$59,1))</f>
        <v>5.4180916145299997E-2</v>
      </c>
      <c r="X16">
        <f>SUMIFS('EPA Export Aggregation'!AA:AA,'EPA Export Aggregation'!$A:$A,$B16,'EPA Export Aggregation'!$D:$D,$A$1)*IF($A16="CH4",About!$D$58,IF($A16="N2O",About!$D$59,1))</f>
        <v>5.0094058127599997E-2</v>
      </c>
      <c r="Y16">
        <f>SUMIFS('EPA Export Aggregation'!AB:AB,'EPA Export Aggregation'!$A:$A,$B16,'EPA Export Aggregation'!$D:$D,$A$1)*IF($A16="CH4",About!$D$58,IF($A16="N2O",About!$D$59,1))</f>
        <v>4.9308554611599997E-2</v>
      </c>
      <c r="Z16">
        <f>SUMIFS('EPA Export Aggregation'!AC:AC,'EPA Export Aggregation'!$A:$A,$B16,'EPA Export Aggregation'!$D:$D,$A$1)*IF($A16="CH4",About!$D$58,IF($A16="N2O",About!$D$59,1))</f>
        <v>5.1345328442099998E-2</v>
      </c>
      <c r="AA16">
        <f>SUMIFS('EPA Export Aggregation'!AD:AD,'EPA Export Aggregation'!$A:$A,$B16,'EPA Export Aggregation'!$D:$D,$A$1)*IF($A16="CH4",About!$D$58,IF($A16="N2O",About!$D$59,1))</f>
        <v>5.5011894425100002E-2</v>
      </c>
      <c r="AB16">
        <f>SUMIFS('EPA Export Aggregation'!AE:AE,'EPA Export Aggregation'!$A:$A,$B16,'EPA Export Aggregation'!$D:$D,$A$1)*IF($A16="CH4",About!$D$58,IF($A16="N2O",About!$D$59,1))</f>
        <v>6.1158715281499999E-2</v>
      </c>
      <c r="AC16">
        <f>SUMIFS('EPA Export Aggregation'!AF:AF,'EPA Export Aggregation'!$A:$A,$B16,'EPA Export Aggregation'!$D:$D,$A$1)*IF($A16="CH4",About!$D$58,IF($A16="N2O",About!$D$59,1))</f>
        <v>5.8107318588299997E-2</v>
      </c>
      <c r="AD16">
        <f>SUMIFS('EPA Export Aggregation'!AG:AG,'EPA Export Aggregation'!$A:$A,$B16,'EPA Export Aggregation'!$D:$D,$A$1)*IF($A16="CH4",About!$D$58,IF($A16="N2O",About!$D$59,1))</f>
        <v>5.7765098408000003E-2</v>
      </c>
      <c r="AE16">
        <f>SUMIFS('EPA Export Aggregation'!AH:AH,'EPA Export Aggregation'!$A:$A,$B16,'EPA Export Aggregation'!$D:$D,$A$1)*IF($A16="CH4",About!$D$58,IF($A16="N2O",About!$D$59,1))</f>
        <v>5.2292951071499998E-2</v>
      </c>
      <c r="AF16">
        <f>SUMIFS('EPA Export Aggregation'!AI:AI,'EPA Export Aggregation'!$A:$A,$B16,'EPA Export Aggregation'!$D:$D,$A$1)*IF($A16="CH4",About!$D$58,IF($A16="N2O",About!$D$59,1))</f>
        <v>6.1863686123E-2</v>
      </c>
      <c r="AG16">
        <f>SUMIFS('EPA Export Aggregation'!AJ:AJ,'EPA Export Aggregation'!$A:$A,$B16,'EPA Export Aggregation'!$D:$D,$A$1)*IF($A16="CH4",About!$D$58,IF($A16="N2O",About!$D$59,1))</f>
        <v>6.2897377417300004E-2</v>
      </c>
      <c r="AH16">
        <f>SUMIFS('EPA Export Aggregation'!AK:AK,'EPA Export Aggregation'!$A:$A,$B16,'EPA Export Aggregation'!$D:$D,$A$1)*IF($A16="CH4",About!$D$58,IF($A16="N2O",About!$D$59,1))</f>
        <v>6.3148785119900006E-2</v>
      </c>
    </row>
    <row r="17" spans="1:34" x14ac:dyDescent="0.75">
      <c r="A17" s="417" t="s">
        <v>2220</v>
      </c>
      <c r="B17" s="390" t="s">
        <v>4156</v>
      </c>
      <c r="C17">
        <f>SUMIFS('EPA Export Aggregation'!F:F,'EPA Export Aggregation'!$A:$A,$B17,'EPA Export Aggregation'!$D:$D,$A$1)*IF($A17="CH4",About!$D$58,IF($A17="N2O",About!$D$59,1))</f>
        <v>0.1041596676072</v>
      </c>
      <c r="D17">
        <f>SUMIFS('EPA Export Aggregation'!G:G,'EPA Export Aggregation'!$A:$A,$B17,'EPA Export Aggregation'!$D:$D,$A$1)*IF($A17="CH4",About!$D$58,IF($A17="N2O",About!$D$59,1))</f>
        <v>8.0249803220299995E-2</v>
      </c>
      <c r="E17">
        <f>SUMIFS('EPA Export Aggregation'!H:H,'EPA Export Aggregation'!$A:$A,$B17,'EPA Export Aggregation'!$D:$D,$A$1)*IF($A17="CH4",About!$D$58,IF($A17="N2O",About!$D$59,1))</f>
        <v>8.2814543614200001E-2</v>
      </c>
      <c r="F17">
        <f>SUMIFS('EPA Export Aggregation'!I:I,'EPA Export Aggregation'!$A:$A,$B17,'EPA Export Aggregation'!$D:$D,$A$1)*IF($A17="CH4",About!$D$58,IF($A17="N2O",About!$D$59,1))</f>
        <v>7.6515919485100004E-2</v>
      </c>
      <c r="G17">
        <f>SUMIFS('EPA Export Aggregation'!J:J,'EPA Export Aggregation'!$A:$A,$B17,'EPA Export Aggregation'!$D:$D,$A$1)*IF($A17="CH4",About!$D$58,IF($A17="N2O",About!$D$59,1))</f>
        <v>8.6688571112500001E-2</v>
      </c>
      <c r="H17">
        <f>SUMIFS('EPA Export Aggregation'!K:K,'EPA Export Aggregation'!$A:$A,$B17,'EPA Export Aggregation'!$D:$D,$A$1)*IF($A17="CH4",About!$D$58,IF($A17="N2O",About!$D$59,1))</f>
        <v>9.4886236213400005E-2</v>
      </c>
      <c r="I17">
        <f>SUMIFS('EPA Export Aggregation'!L:L,'EPA Export Aggregation'!$A:$A,$B17,'EPA Export Aggregation'!$D:$D,$A$1)*IF($A17="CH4",About!$D$58,IF($A17="N2O",About!$D$59,1))</f>
        <v>0.19374652661110001</v>
      </c>
      <c r="J17">
        <f>SUMIFS('EPA Export Aggregation'!M:M,'EPA Export Aggregation'!$A:$A,$B17,'EPA Export Aggregation'!$D:$D,$A$1)*IF($A17="CH4",About!$D$58,IF($A17="N2O",About!$D$59,1))</f>
        <v>0.13609486095590001</v>
      </c>
      <c r="K17">
        <f>SUMIFS('EPA Export Aggregation'!N:N,'EPA Export Aggregation'!$A:$A,$B17,'EPA Export Aggregation'!$D:$D,$A$1)*IF($A17="CH4",About!$D$58,IF($A17="N2O",About!$D$59,1))</f>
        <v>0.2056963284959</v>
      </c>
      <c r="L17">
        <f>SUMIFS('EPA Export Aggregation'!O:O,'EPA Export Aggregation'!$A:$A,$B17,'EPA Export Aggregation'!$D:$D,$A$1)*IF($A17="CH4",About!$D$58,IF($A17="N2O",About!$D$59,1))</f>
        <v>0.22397305307109999</v>
      </c>
      <c r="M17">
        <f>SUMIFS('EPA Export Aggregation'!P:P,'EPA Export Aggregation'!$A:$A,$B17,'EPA Export Aggregation'!$D:$D,$A$1)*IF($A17="CH4",About!$D$58,IF($A17="N2O",About!$D$59,1))</f>
        <v>0.10680933742110001</v>
      </c>
      <c r="N17">
        <f>SUMIFS('EPA Export Aggregation'!Q:Q,'EPA Export Aggregation'!$A:$A,$B17,'EPA Export Aggregation'!$D:$D,$A$1)*IF($A17="CH4",About!$D$58,IF($A17="N2O",About!$D$59,1))</f>
        <v>9.9004573774400001E-2</v>
      </c>
      <c r="O17">
        <f>SUMIFS('EPA Export Aggregation'!R:R,'EPA Export Aggregation'!$A:$A,$B17,'EPA Export Aggregation'!$D:$D,$A$1)*IF($A17="CH4",About!$D$58,IF($A17="N2O",About!$D$59,1))</f>
        <v>9.4882136689299998E-2</v>
      </c>
      <c r="P17">
        <f>SUMIFS('EPA Export Aggregation'!S:S,'EPA Export Aggregation'!$A:$A,$B17,'EPA Export Aggregation'!$D:$D,$A$1)*IF($A17="CH4",About!$D$58,IF($A17="N2O",About!$D$59,1))</f>
        <v>8.4855150511499999E-2</v>
      </c>
      <c r="Q17">
        <f>SUMIFS('EPA Export Aggregation'!T:T,'EPA Export Aggregation'!$A:$A,$B17,'EPA Export Aggregation'!$D:$D,$A$1)*IF($A17="CH4",About!$D$58,IF($A17="N2O",About!$D$59,1))</f>
        <v>7.3115582154700001E-2</v>
      </c>
      <c r="R17">
        <f>SUMIFS('EPA Export Aggregation'!U:U,'EPA Export Aggregation'!$A:$A,$B17,'EPA Export Aggregation'!$D:$D,$A$1)*IF($A17="CH4",About!$D$58,IF($A17="N2O",About!$D$59,1))</f>
        <v>7.0267051608600001E-2</v>
      </c>
      <c r="S17">
        <f>SUMIFS('EPA Export Aggregation'!V:V,'EPA Export Aggregation'!$A:$A,$B17,'EPA Export Aggregation'!$D:$D,$A$1)*IF($A17="CH4",About!$D$58,IF($A17="N2O",About!$D$59,1))</f>
        <v>9.0665410948100003E-2</v>
      </c>
      <c r="T17">
        <f>SUMIFS('EPA Export Aggregation'!W:W,'EPA Export Aggregation'!$A:$A,$B17,'EPA Export Aggregation'!$D:$D,$A$1)*IF($A17="CH4",About!$D$58,IF($A17="N2O",About!$D$59,1))</f>
        <v>9.1389377450400003E-2</v>
      </c>
      <c r="U17">
        <f>SUMIFS('EPA Export Aggregation'!X:X,'EPA Export Aggregation'!$A:$A,$B17,'EPA Export Aggregation'!$D:$D,$A$1)*IF($A17="CH4",About!$D$58,IF($A17="N2O",About!$D$59,1))</f>
        <v>8.9132453516700003E-2</v>
      </c>
      <c r="V17">
        <f>SUMIFS('EPA Export Aggregation'!Y:Y,'EPA Export Aggregation'!$A:$A,$B17,'EPA Export Aggregation'!$D:$D,$A$1)*IF($A17="CH4",About!$D$58,IF($A17="N2O",About!$D$59,1))</f>
        <v>8.4292755937100006E-2</v>
      </c>
      <c r="W17">
        <f>SUMIFS('EPA Export Aggregation'!Z:Z,'EPA Export Aggregation'!$A:$A,$B17,'EPA Export Aggregation'!$D:$D,$A$1)*IF($A17="CH4",About!$D$58,IF($A17="N2O",About!$D$59,1))</f>
        <v>8.1189382048700007E-2</v>
      </c>
      <c r="X17">
        <f>SUMIFS('EPA Export Aggregation'!AA:AA,'EPA Export Aggregation'!$A:$A,$B17,'EPA Export Aggregation'!$D:$D,$A$1)*IF($A17="CH4",About!$D$58,IF($A17="N2O",About!$D$59,1))</f>
        <v>8.1106889359399997E-2</v>
      </c>
      <c r="Y17">
        <f>SUMIFS('EPA Export Aggregation'!AB:AB,'EPA Export Aggregation'!$A:$A,$B17,'EPA Export Aggregation'!$D:$D,$A$1)*IF($A17="CH4",About!$D$58,IF($A17="N2O",About!$D$59,1))</f>
        <v>8.4496524498199999E-2</v>
      </c>
      <c r="Z17">
        <f>SUMIFS('EPA Export Aggregation'!AC:AC,'EPA Export Aggregation'!$A:$A,$B17,'EPA Export Aggregation'!$D:$D,$A$1)*IF($A17="CH4",About!$D$58,IF($A17="N2O",About!$D$59,1))</f>
        <v>8.8953738897800005E-2</v>
      </c>
      <c r="AA17">
        <f>SUMIFS('EPA Export Aggregation'!AD:AD,'EPA Export Aggregation'!$A:$A,$B17,'EPA Export Aggregation'!$D:$D,$A$1)*IF($A17="CH4",About!$D$58,IF($A17="N2O",About!$D$59,1))</f>
        <v>8.83079176089E-2</v>
      </c>
      <c r="AB17">
        <f>SUMIFS('EPA Export Aggregation'!AE:AE,'EPA Export Aggregation'!$A:$A,$B17,'EPA Export Aggregation'!$D:$D,$A$1)*IF($A17="CH4",About!$D$58,IF($A17="N2O",About!$D$59,1))</f>
        <v>8.86913881855E-2</v>
      </c>
      <c r="AC17">
        <f>SUMIFS('EPA Export Aggregation'!AF:AF,'EPA Export Aggregation'!$A:$A,$B17,'EPA Export Aggregation'!$D:$D,$A$1)*IF($A17="CH4",About!$D$58,IF($A17="N2O",About!$D$59,1))</f>
        <v>8.5208468855799996E-2</v>
      </c>
      <c r="AD17">
        <f>SUMIFS('EPA Export Aggregation'!AG:AG,'EPA Export Aggregation'!$A:$A,$B17,'EPA Export Aggregation'!$D:$D,$A$1)*IF($A17="CH4",About!$D$58,IF($A17="N2O",About!$D$59,1))</f>
        <v>8.1136866840299998E-2</v>
      </c>
      <c r="AE17">
        <f>SUMIFS('EPA Export Aggregation'!AH:AH,'EPA Export Aggregation'!$A:$A,$B17,'EPA Export Aggregation'!$D:$D,$A$1)*IF($A17="CH4",About!$D$58,IF($A17="N2O",About!$D$59,1))</f>
        <v>8.0854495772199997E-2</v>
      </c>
      <c r="AF17">
        <f>SUMIFS('EPA Export Aggregation'!AI:AI,'EPA Export Aggregation'!$A:$A,$B17,'EPA Export Aggregation'!$D:$D,$A$1)*IF($A17="CH4",About!$D$58,IF($A17="N2O",About!$D$59,1))</f>
        <v>8.2443382536599996E-2</v>
      </c>
      <c r="AG17">
        <f>SUMIFS('EPA Export Aggregation'!AJ:AJ,'EPA Export Aggregation'!$A:$A,$B17,'EPA Export Aggregation'!$D:$D,$A$1)*IF($A17="CH4",About!$D$58,IF($A17="N2O",About!$D$59,1))</f>
        <v>8.1706045346600004E-2</v>
      </c>
      <c r="AH17">
        <f>SUMIFS('EPA Export Aggregation'!AK:AK,'EPA Export Aggregation'!$A:$A,$B17,'EPA Export Aggregation'!$D:$D,$A$1)*IF($A17="CH4",About!$D$58,IF($A17="N2O",About!$D$59,1))</f>
        <v>7.7274415158199994E-2</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0.3488035330398</v>
      </c>
      <c r="D19" s="418">
        <f>SUMIFS('EPA Export Aggregation'!G:G,'EPA Export Aggregation'!$A:$A,$B19,'EPA Export Aggregation'!$D:$D,$A$1)*IF($A19="CH4",About!$D$58,IF($A19="N2O",About!$D$59,1))</f>
        <v>0.34433768112980001</v>
      </c>
      <c r="E19" s="418">
        <f>SUMIFS('EPA Export Aggregation'!H:H,'EPA Export Aggregation'!$A:$A,$B19,'EPA Export Aggregation'!$D:$D,$A$1)*IF($A19="CH4",About!$D$58,IF($A19="N2O",About!$D$59,1))</f>
        <v>0.33095722705449998</v>
      </c>
      <c r="F19" s="418">
        <f>SUMIFS('EPA Export Aggregation'!I:I,'EPA Export Aggregation'!$A:$A,$B19,'EPA Export Aggregation'!$D:$D,$A$1)*IF($A19="CH4",About!$D$58,IF($A19="N2O",About!$D$59,1))</f>
        <v>0.1402313</v>
      </c>
      <c r="G19" s="418">
        <f>SUMIFS('EPA Export Aggregation'!J:J,'EPA Export Aggregation'!$A:$A,$B19,'EPA Export Aggregation'!$D:$D,$A$1)*IF($A19="CH4",About!$D$58,IF($A19="N2O",About!$D$59,1))</f>
        <v>0.14076</v>
      </c>
      <c r="H19" s="418">
        <f>SUMIFS('EPA Export Aggregation'!K:K,'EPA Export Aggregation'!$A:$A,$B19,'EPA Export Aggregation'!$D:$D,$A$1)*IF($A19="CH4",About!$D$58,IF($A19="N2O",About!$D$59,1))</f>
        <v>0.14141619999999999</v>
      </c>
      <c r="I19" s="418">
        <f>SUMIFS('EPA Export Aggregation'!L:L,'EPA Export Aggregation'!$A:$A,$B19,'EPA Export Aggregation'!$D:$D,$A$1)*IF($A19="CH4",About!$D$58,IF($A19="N2O",About!$D$59,1))</f>
        <v>0.14144680000000001</v>
      </c>
      <c r="J19" s="418">
        <f>SUMIFS('EPA Export Aggregation'!M:M,'EPA Export Aggregation'!$A:$A,$B19,'EPA Export Aggregation'!$D:$D,$A$1)*IF($A19="CH4",About!$D$58,IF($A19="N2O",About!$D$59,1))</f>
        <v>0.1381879</v>
      </c>
      <c r="K19" s="418">
        <f>SUMIFS('EPA Export Aggregation'!N:N,'EPA Export Aggregation'!$A:$A,$B19,'EPA Export Aggregation'!$D:$D,$A$1)*IF($A19="CH4",About!$D$58,IF($A19="N2O",About!$D$59,1))</f>
        <v>0.137292</v>
      </c>
      <c r="L19" s="418">
        <f>SUMIFS('EPA Export Aggregation'!O:O,'EPA Export Aggregation'!$A:$A,$B19,'EPA Export Aggregation'!$D:$D,$A$1)*IF($A19="CH4",About!$D$58,IF($A19="N2O",About!$D$59,1))</f>
        <v>0.13812669999999999</v>
      </c>
      <c r="M19" s="418">
        <f>SUMIFS('EPA Export Aggregation'!P:P,'EPA Export Aggregation'!$A:$A,$B19,'EPA Export Aggregation'!$D:$D,$A$1)*IF($A19="CH4",About!$D$58,IF($A19="N2O",About!$D$59,1))</f>
        <v>0.11520900000000001</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1.4357512573532001</v>
      </c>
      <c r="D20">
        <f>SUMIFS('EPA Export Aggregation'!G:G,'EPA Export Aggregation'!$A:$A,$B20,'EPA Export Aggregation'!$D:$D,$A$1)*IF($A20="CH4",About!$D$58,IF($A20="N2O",About!$D$59,1))</f>
        <v>1.3055502303907001</v>
      </c>
      <c r="E20">
        <f>SUMIFS('EPA Export Aggregation'!H:H,'EPA Export Aggregation'!$A:$A,$B20,'EPA Export Aggregation'!$D:$D,$A$1)*IF($A20="CH4",About!$D$58,IF($A20="N2O",About!$D$59,1))</f>
        <v>1.33228515881</v>
      </c>
      <c r="F20">
        <f>SUMIFS('EPA Export Aggregation'!I:I,'EPA Export Aggregation'!$A:$A,$B20,'EPA Export Aggregation'!$D:$D,$A$1)*IF($A20="CH4",About!$D$58,IF($A20="N2O",About!$D$59,1))</f>
        <v>1.2845975511578001</v>
      </c>
      <c r="G20">
        <f>SUMIFS('EPA Export Aggregation'!J:J,'EPA Export Aggregation'!$A:$A,$B20,'EPA Export Aggregation'!$D:$D,$A$1)*IF($A20="CH4",About!$D$58,IF($A20="N2O",About!$D$59,1))</f>
        <v>1.2942419573287001</v>
      </c>
      <c r="H20">
        <f>SUMIFS('EPA Export Aggregation'!K:K,'EPA Export Aggregation'!$A:$A,$B20,'EPA Export Aggregation'!$D:$D,$A$1)*IF($A20="CH4",About!$D$58,IF($A20="N2O",About!$D$59,1))</f>
        <v>1.3495037762855999</v>
      </c>
      <c r="I20">
        <f>SUMIFS('EPA Export Aggregation'!L:L,'EPA Export Aggregation'!$A:$A,$B20,'EPA Export Aggregation'!$D:$D,$A$1)*IF($A20="CH4",About!$D$58,IF($A20="N2O",About!$D$59,1))</f>
        <v>1.3325108473438001</v>
      </c>
      <c r="J20">
        <f>SUMIFS('EPA Export Aggregation'!M:M,'EPA Export Aggregation'!$A:$A,$B20,'EPA Export Aggregation'!$D:$D,$A$1)*IF($A20="CH4",About!$D$58,IF($A20="N2O",About!$D$59,1))</f>
        <v>1.3587578241311</v>
      </c>
      <c r="K20">
        <f>SUMIFS('EPA Export Aggregation'!N:N,'EPA Export Aggregation'!$A:$A,$B20,'EPA Export Aggregation'!$D:$D,$A$1)*IF($A20="CH4",About!$D$58,IF($A20="N2O",About!$D$59,1))</f>
        <v>1.0546409012853999</v>
      </c>
      <c r="L20">
        <f>SUMIFS('EPA Export Aggregation'!O:O,'EPA Export Aggregation'!$A:$A,$B20,'EPA Export Aggregation'!$D:$D,$A$1)*IF($A20="CH4",About!$D$58,IF($A20="N2O",About!$D$59,1))</f>
        <v>0.80461472156559999</v>
      </c>
      <c r="M20">
        <f>SUMIFS('EPA Export Aggregation'!P:P,'EPA Export Aggregation'!$A:$A,$B20,'EPA Export Aggregation'!$D:$D,$A$1)*IF($A20="CH4",About!$D$58,IF($A20="N2O",About!$D$59,1))</f>
        <v>0.80817722585240004</v>
      </c>
      <c r="N20">
        <f>SUMIFS('EPA Export Aggregation'!Q:Q,'EPA Export Aggregation'!$A:$A,$B20,'EPA Export Aggregation'!$D:$D,$A$1)*IF($A20="CH4",About!$D$58,IF($A20="N2O",About!$D$59,1))</f>
        <v>0.53079596012050001</v>
      </c>
      <c r="O20">
        <f>SUMIFS('EPA Export Aggregation'!R:R,'EPA Export Aggregation'!$A:$A,$B20,'EPA Export Aggregation'!$D:$D,$A$1)*IF($A20="CH4",About!$D$58,IF($A20="N2O",About!$D$59,1))</f>
        <v>0.32139060006370002</v>
      </c>
      <c r="P20">
        <f>SUMIFS('EPA Export Aggregation'!S:S,'EPA Export Aggregation'!$A:$A,$B20,'EPA Export Aggregation'!$D:$D,$A$1)*IF($A20="CH4",About!$D$58,IF($A20="N2O",About!$D$59,1))</f>
        <v>0.3439009846096</v>
      </c>
      <c r="Q20">
        <f>SUMIFS('EPA Export Aggregation'!T:T,'EPA Export Aggregation'!$A:$A,$B20,'EPA Export Aggregation'!$D:$D,$A$1)*IF($A20="CH4",About!$D$58,IF($A20="N2O",About!$D$59,1))</f>
        <v>0.37358100698710001</v>
      </c>
      <c r="R20">
        <f>SUMIFS('EPA Export Aggregation'!U:U,'EPA Export Aggregation'!$A:$A,$B20,'EPA Export Aggregation'!$D:$D,$A$1)*IF($A20="CH4",About!$D$58,IF($A20="N2O",About!$D$59,1))</f>
        <v>0.35058387940710001</v>
      </c>
      <c r="S20">
        <f>SUMIFS('EPA Export Aggregation'!V:V,'EPA Export Aggregation'!$A:$A,$B20,'EPA Export Aggregation'!$D:$D,$A$1)*IF($A20="CH4",About!$D$58,IF($A20="N2O",About!$D$59,1))</f>
        <v>0.42841233180589999</v>
      </c>
      <c r="T20">
        <f>SUMIFS('EPA Export Aggregation'!W:W,'EPA Export Aggregation'!$A:$A,$B20,'EPA Export Aggregation'!$D:$D,$A$1)*IF($A20="CH4",About!$D$58,IF($A20="N2O",About!$D$59,1))</f>
        <v>0.48684136111319998</v>
      </c>
      <c r="U20">
        <f>SUMIFS('EPA Export Aggregation'!X:X,'EPA Export Aggregation'!$A:$A,$B20,'EPA Export Aggregation'!$D:$D,$A$1)*IF($A20="CH4",About!$D$58,IF($A20="N2O",About!$D$59,1))</f>
        <v>0.47299267095820002</v>
      </c>
      <c r="V20">
        <f>SUMIFS('EPA Export Aggregation'!Y:Y,'EPA Export Aggregation'!$A:$A,$B20,'EPA Export Aggregation'!$D:$D,$A$1)*IF($A20="CH4",About!$D$58,IF($A20="N2O",About!$D$59,1))</f>
        <v>0.33592887816080003</v>
      </c>
      <c r="W20">
        <f>SUMIFS('EPA Export Aggregation'!Z:Z,'EPA Export Aggregation'!$A:$A,$B20,'EPA Export Aggregation'!$D:$D,$A$1)*IF($A20="CH4",About!$D$58,IF($A20="N2O",About!$D$59,1))</f>
        <v>3.0834390544300001E-2</v>
      </c>
      <c r="X20">
        <f>SUMIFS('EPA Export Aggregation'!AA:AA,'EPA Export Aggregation'!$A:$A,$B20,'EPA Export Aggregation'!$D:$D,$A$1)*IF($A20="CH4",About!$D$58,IF($A20="N2O",About!$D$59,1))</f>
        <v>3.10516793155E-2</v>
      </c>
      <c r="Y20">
        <f>SUMIFS('EPA Export Aggregation'!AB:AB,'EPA Export Aggregation'!$A:$A,$B20,'EPA Export Aggregation'!$D:$D,$A$1)*IF($A20="CH4",About!$D$58,IF($A20="N2O",About!$D$59,1))</f>
        <v>3.30847917863E-2</v>
      </c>
      <c r="Z20">
        <f>SUMIFS('EPA Export Aggregation'!AC:AC,'EPA Export Aggregation'!$A:$A,$B20,'EPA Export Aggregation'!$D:$D,$A$1)*IF($A20="CH4",About!$D$58,IF($A20="N2O",About!$D$59,1))</f>
        <v>3.5832059523400003E-2</v>
      </c>
      <c r="AA20">
        <f>SUMIFS('EPA Export Aggregation'!AD:AD,'EPA Export Aggregation'!$A:$A,$B20,'EPA Export Aggregation'!$D:$D,$A$1)*IF($A20="CH4",About!$D$58,IF($A20="N2O",About!$D$59,1))</f>
        <v>2.98267865087E-2</v>
      </c>
      <c r="AB20">
        <f>SUMIFS('EPA Export Aggregation'!AE:AE,'EPA Export Aggregation'!$A:$A,$B20,'EPA Export Aggregation'!$D:$D,$A$1)*IF($A20="CH4",About!$D$58,IF($A20="N2O",About!$D$59,1))</f>
        <v>4.0079678948300002E-2</v>
      </c>
      <c r="AC20">
        <f>SUMIFS('EPA Export Aggregation'!AF:AF,'EPA Export Aggregation'!$A:$A,$B20,'EPA Export Aggregation'!$D:$D,$A$1)*IF($A20="CH4",About!$D$58,IF($A20="N2O",About!$D$59,1))</f>
        <v>3.06459919123E-2</v>
      </c>
      <c r="AD20">
        <f>SUMIFS('EPA Export Aggregation'!AG:AG,'EPA Export Aggregation'!$A:$A,$B20,'EPA Export Aggregation'!$D:$D,$A$1)*IF($A20="CH4",About!$D$58,IF($A20="N2O",About!$D$59,1))</f>
        <v>3.0820907808400001E-2</v>
      </c>
      <c r="AE20">
        <f>SUMIFS('EPA Export Aggregation'!AH:AH,'EPA Export Aggregation'!$A:$A,$B20,'EPA Export Aggregation'!$D:$D,$A$1)*IF($A20="CH4",About!$D$58,IF($A20="N2O",About!$D$59,1))</f>
        <v>2.8152461864599999E-2</v>
      </c>
      <c r="AF20">
        <f>SUMIFS('EPA Export Aggregation'!AI:AI,'EPA Export Aggregation'!$A:$A,$B20,'EPA Export Aggregation'!$D:$D,$A$1)*IF($A20="CH4",About!$D$58,IF($A20="N2O",About!$D$59,1))</f>
        <v>2.7689265917000001E-2</v>
      </c>
      <c r="AG20">
        <f>SUMIFS('EPA Export Aggregation'!AJ:AJ,'EPA Export Aggregation'!$A:$A,$B20,'EPA Export Aggregation'!$D:$D,$A$1)*IF($A20="CH4",About!$D$58,IF($A20="N2O",About!$D$59,1))</f>
        <v>3.6619294591499998E-2</v>
      </c>
      <c r="AH20">
        <f>SUMIFS('EPA Export Aggregation'!AK:AK,'EPA Export Aggregation'!$A:$A,$B20,'EPA Export Aggregation'!$D:$D,$A$1)*IF($A20="CH4",About!$D$58,IF($A20="N2O",About!$D$59,1))</f>
        <v>2.6154363339300001E-2</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7.2821772560200004E-2</v>
      </c>
      <c r="D22">
        <f>SUMIFS('EPA Export Aggregation'!G:G,'EPA Export Aggregation'!$A:$A,$B22,'EPA Export Aggregation'!$D:$D,$A$1)*IF($A22="CH4",About!$D$58,IF($A22="N2O",About!$D$59,1))</f>
        <v>7.2856242831499995E-2</v>
      </c>
      <c r="E22">
        <f>SUMIFS('EPA Export Aggregation'!H:H,'EPA Export Aggregation'!$A:$A,$B22,'EPA Export Aggregation'!$D:$D,$A$1)*IF($A22="CH4",About!$D$58,IF($A22="N2O",About!$D$59,1))</f>
        <v>7.4987898769699995E-2</v>
      </c>
      <c r="F22">
        <f>SUMIFS('EPA Export Aggregation'!I:I,'EPA Export Aggregation'!$A:$A,$B22,'EPA Export Aggregation'!$D:$D,$A$1)*IF($A22="CH4",About!$D$58,IF($A22="N2O",About!$D$59,1))</f>
        <v>7.0576714170699995E-2</v>
      </c>
      <c r="G22">
        <f>SUMIFS('EPA Export Aggregation'!J:J,'EPA Export Aggregation'!$A:$A,$B22,'EPA Export Aggregation'!$D:$D,$A$1)*IF($A22="CH4",About!$D$58,IF($A22="N2O",About!$D$59,1))</f>
        <v>7.4554486864399999E-2</v>
      </c>
      <c r="H22">
        <f>SUMIFS('EPA Export Aggregation'!K:K,'EPA Export Aggregation'!$A:$A,$B22,'EPA Export Aggregation'!$D:$D,$A$1)*IF($A22="CH4",About!$D$58,IF($A22="N2O",About!$D$59,1))</f>
        <v>7.6157005579000001E-2</v>
      </c>
      <c r="I22">
        <f>SUMIFS('EPA Export Aggregation'!L:L,'EPA Export Aggregation'!$A:$A,$B22,'EPA Export Aggregation'!$D:$D,$A$1)*IF($A22="CH4",About!$D$58,IF($A22="N2O",About!$D$59,1))</f>
        <v>7.7441707220599995E-2</v>
      </c>
      <c r="J22">
        <f>SUMIFS('EPA Export Aggregation'!M:M,'EPA Export Aggregation'!$A:$A,$B22,'EPA Export Aggregation'!$D:$D,$A$1)*IF($A22="CH4",About!$D$58,IF($A22="N2O",About!$D$59,1))</f>
        <v>7.7656891800500005E-2</v>
      </c>
      <c r="K22">
        <f>SUMIFS('EPA Export Aggregation'!N:N,'EPA Export Aggregation'!$A:$A,$B22,'EPA Export Aggregation'!$D:$D,$A$1)*IF($A22="CH4",About!$D$58,IF($A22="N2O",About!$D$59,1))</f>
        <v>7.7806726604399995E-2</v>
      </c>
      <c r="L22">
        <f>SUMIFS('EPA Export Aggregation'!O:O,'EPA Export Aggregation'!$A:$A,$B22,'EPA Export Aggregation'!$D:$D,$A$1)*IF($A22="CH4",About!$D$58,IF($A22="N2O",About!$D$59,1))</f>
        <v>7.4759809687899997E-2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5.4155633144099997E-2</v>
      </c>
      <c r="O22">
        <f>SUMIFS('EPA Export Aggregation'!R:R,'EPA Export Aggregation'!$A:$A,$B22,'EPA Export Aggregation'!$D:$D,$A$1)*IF($A22="CH4",About!$D$58,IF($A22="N2O",About!$D$59,1))</f>
        <v>7.1204653418999994E-2</v>
      </c>
      <c r="P22">
        <f>SUMIFS('EPA Export Aggregation'!S:S,'EPA Export Aggregation'!$A:$A,$B22,'EPA Export Aggregation'!$D:$D,$A$1)*IF($A22="CH4",About!$D$58,IF($A22="N2O",About!$D$59,1))</f>
        <v>6.4708788553399996E-2</v>
      </c>
      <c r="Q22">
        <f>SUMIFS('EPA Export Aggregation'!T:T,'EPA Export Aggregation'!$A:$A,$B22,'EPA Export Aggregation'!$D:$D,$A$1)*IF($A22="CH4",About!$D$58,IF($A22="N2O",About!$D$59,1))</f>
        <v>7.1888629675099999E-2</v>
      </c>
      <c r="R22">
        <f>SUMIFS('EPA Export Aggregation'!U:U,'EPA Export Aggregation'!$A:$A,$B22,'EPA Export Aggregation'!$D:$D,$A$1)*IF($A22="CH4",About!$D$58,IF($A22="N2O",About!$D$59,1))</f>
        <v>8.08639174998E-2</v>
      </c>
      <c r="S22">
        <f>SUMIFS('EPA Export Aggregation'!V:V,'EPA Export Aggregation'!$A:$A,$B22,'EPA Export Aggregation'!$D:$D,$A$1)*IF($A22="CH4",About!$D$58,IF($A22="N2O",About!$D$59,1))</f>
        <v>8.3494147423900003E-2</v>
      </c>
      <c r="T22">
        <f>SUMIFS('EPA Export Aggregation'!W:W,'EPA Export Aggregation'!$A:$A,$B22,'EPA Export Aggregation'!$D:$D,$A$1)*IF($A22="CH4",About!$D$58,IF($A22="N2O",About!$D$59,1))</f>
        <v>9.8461366186699997E-2</v>
      </c>
      <c r="U22">
        <f>SUMIFS('EPA Export Aggregation'!X:X,'EPA Export Aggregation'!$A:$A,$B22,'EPA Export Aggregation'!$D:$D,$A$1)*IF($A22="CH4",About!$D$58,IF($A22="N2O",About!$D$59,1))</f>
        <v>9.2935352575199998E-2</v>
      </c>
      <c r="V22">
        <f>SUMIFS('EPA Export Aggregation'!Y:Y,'EPA Export Aggregation'!$A:$A,$B22,'EPA Export Aggregation'!$D:$D,$A$1)*IF($A22="CH4",About!$D$58,IF($A22="N2O",About!$D$59,1))</f>
        <v>8.7637422378500002E-2</v>
      </c>
      <c r="W22">
        <f>SUMIFS('EPA Export Aggregation'!Z:Z,'EPA Export Aggregation'!$A:$A,$B22,'EPA Export Aggregation'!$D:$D,$A$1)*IF($A22="CH4",About!$D$58,IF($A22="N2O",About!$D$59,1))</f>
        <v>8.1473790219199996E-2</v>
      </c>
      <c r="X22">
        <f>SUMIFS('EPA Export Aggregation'!AA:AA,'EPA Export Aggregation'!$A:$A,$B22,'EPA Export Aggregation'!$D:$D,$A$1)*IF($A22="CH4",About!$D$58,IF($A22="N2O",About!$D$59,1))</f>
        <v>8.3145991197800001E-2</v>
      </c>
      <c r="Y22">
        <f>SUMIFS('EPA Export Aggregation'!AB:AB,'EPA Export Aggregation'!$A:$A,$B22,'EPA Export Aggregation'!$D:$D,$A$1)*IF($A22="CH4",About!$D$58,IF($A22="N2O",About!$D$59,1))</f>
        <v>8.0316433709400004E-2</v>
      </c>
      <c r="Z22">
        <f>SUMIFS('EPA Export Aggregation'!AC:AC,'EPA Export Aggregation'!$A:$A,$B22,'EPA Export Aggregation'!$D:$D,$A$1)*IF($A22="CH4",About!$D$58,IF($A22="N2O",About!$D$59,1))</f>
        <v>8.9050902460299994E-2</v>
      </c>
      <c r="AA22">
        <f>SUMIFS('EPA Export Aggregation'!AD:AD,'EPA Export Aggregation'!$A:$A,$B22,'EPA Export Aggregation'!$D:$D,$A$1)*IF($A22="CH4",About!$D$58,IF($A22="N2O",About!$D$59,1))</f>
        <v>9.3516128030300003E-2</v>
      </c>
      <c r="AB22">
        <f>SUMIFS('EPA Export Aggregation'!AE:AE,'EPA Export Aggregation'!$A:$A,$B22,'EPA Export Aggregation'!$D:$D,$A$1)*IF($A22="CH4",About!$D$58,IF($A22="N2O",About!$D$59,1))</f>
        <v>7.8664575806400003E-2</v>
      </c>
      <c r="AC22">
        <f>SUMIFS('EPA Export Aggregation'!AF:AF,'EPA Export Aggregation'!$A:$A,$B22,'EPA Export Aggregation'!$D:$D,$A$1)*IF($A22="CH4",About!$D$58,IF($A22="N2O",About!$D$59,1))</f>
        <v>6.9729457446200002E-2</v>
      </c>
      <c r="AD22">
        <f>SUMIFS('EPA Export Aggregation'!AG:AG,'EPA Export Aggregation'!$A:$A,$B22,'EPA Export Aggregation'!$D:$D,$A$1)*IF($A22="CH4",About!$D$58,IF($A22="N2O",About!$D$59,1))</f>
        <v>7.3361565050099997E-2</v>
      </c>
      <c r="AE22">
        <f>SUMIFS('EPA Export Aggregation'!AH:AH,'EPA Export Aggregation'!$A:$A,$B22,'EPA Export Aggregation'!$D:$D,$A$1)*IF($A22="CH4",About!$D$58,IF($A22="N2O",About!$D$59,1))</f>
        <v>5.8648262826100001E-2</v>
      </c>
      <c r="AF22">
        <f>SUMIFS('EPA Export Aggregation'!AI:AI,'EPA Export Aggregation'!$A:$A,$B22,'EPA Export Aggregation'!$D:$D,$A$1)*IF($A22="CH4",About!$D$58,IF($A22="N2O",About!$D$59,1))</f>
        <v>6.3364497691100002E-2</v>
      </c>
      <c r="AG22">
        <f>SUMIFS('EPA Export Aggregation'!AJ:AJ,'EPA Export Aggregation'!$A:$A,$B22,'EPA Export Aggregation'!$D:$D,$A$1)*IF($A22="CH4",About!$D$58,IF($A22="N2O",About!$D$59,1))</f>
        <v>5.7520657856000003E-2</v>
      </c>
      <c r="AH22">
        <f>SUMIFS('EPA Export Aggregation'!AK:AK,'EPA Export Aggregation'!$A:$A,$B22,'EPA Export Aggregation'!$D:$D,$A$1)*IF($A22="CH4",About!$D$58,IF($A22="N2O",About!$D$59,1))</f>
        <v>6.7972973704999995E-2</v>
      </c>
    </row>
    <row r="23" spans="1:34" x14ac:dyDescent="0.75">
      <c r="A23" s="417" t="s">
        <v>2220</v>
      </c>
      <c r="B23" s="390" t="s">
        <v>4164</v>
      </c>
      <c r="C23">
        <f>SUMIFS('EPA Export Aggregation'!F:F,'EPA Export Aggregation'!$A:$A,$B23,'EPA Export Aggregation'!$D:$D,$A$1)*IF($A23="CH4",About!$D$58,IF($A23="N2O",About!$D$59,1))</f>
        <v>4.2701395126100002E-2</v>
      </c>
      <c r="D23">
        <f>SUMIFS('EPA Export Aggregation'!G:G,'EPA Export Aggregation'!$A:$A,$B23,'EPA Export Aggregation'!$D:$D,$A$1)*IF($A23="CH4",About!$D$58,IF($A23="N2O",About!$D$59,1))</f>
        <v>3.9914699023499998E-2</v>
      </c>
      <c r="E23">
        <f>SUMIFS('EPA Export Aggregation'!H:H,'EPA Export Aggregation'!$A:$A,$B23,'EPA Export Aggregation'!$D:$D,$A$1)*IF($A23="CH4",About!$D$58,IF($A23="N2O",About!$D$59,1))</f>
        <v>4.4373727905999999E-2</v>
      </c>
      <c r="F23">
        <f>SUMIFS('EPA Export Aggregation'!I:I,'EPA Export Aggregation'!$A:$A,$B23,'EPA Export Aggregation'!$D:$D,$A$1)*IF($A23="CH4",About!$D$58,IF($A23="N2O",About!$D$59,1))</f>
        <v>5.2984674127000003E-2</v>
      </c>
      <c r="G23">
        <f>SUMIFS('EPA Export Aggregation'!J:J,'EPA Export Aggregation'!$A:$A,$B23,'EPA Export Aggregation'!$D:$D,$A$1)*IF($A23="CH4",About!$D$58,IF($A23="N2O",About!$D$59,1))</f>
        <v>4.9874460350899999E-2</v>
      </c>
      <c r="H23">
        <f>SUMIFS('EPA Export Aggregation'!K:K,'EPA Export Aggregation'!$A:$A,$B23,'EPA Export Aggregation'!$D:$D,$A$1)*IF($A23="CH4",About!$D$58,IF($A23="N2O",About!$D$59,1))</f>
        <v>5.0122935343800003E-2</v>
      </c>
      <c r="I23">
        <f>SUMIFS('EPA Export Aggregation'!L:L,'EPA Export Aggregation'!$A:$A,$B23,'EPA Export Aggregation'!$D:$D,$A$1)*IF($A23="CH4",About!$D$58,IF($A23="N2O",About!$D$59,1))</f>
        <v>4.5827509311799998E-2</v>
      </c>
      <c r="J23">
        <f>SUMIFS('EPA Export Aggregation'!M:M,'EPA Export Aggregation'!$A:$A,$B23,'EPA Export Aggregation'!$D:$D,$A$1)*IF($A23="CH4",About!$D$58,IF($A23="N2O",About!$D$59,1))</f>
        <v>4.6939026667700001E-2</v>
      </c>
      <c r="K23">
        <f>SUMIFS('EPA Export Aggregation'!N:N,'EPA Export Aggregation'!$A:$A,$B23,'EPA Export Aggregation'!$D:$D,$A$1)*IF($A23="CH4",About!$D$58,IF($A23="N2O",About!$D$59,1))</f>
        <v>5.8000032121099998E-2</v>
      </c>
      <c r="L23">
        <f>SUMIFS('EPA Export Aggregation'!O:O,'EPA Export Aggregation'!$A:$A,$B23,'EPA Export Aggregation'!$D:$D,$A$1)*IF($A23="CH4",About!$D$58,IF($A23="N2O",About!$D$59,1))</f>
        <v>5.5726438938E-2</v>
      </c>
      <c r="M23">
        <f>SUMIFS('EPA Export Aggregation'!P:P,'EPA Export Aggregation'!$A:$A,$B23,'EPA Export Aggregation'!$D:$D,$A$1)*IF($A23="CH4",About!$D$58,IF($A23="N2O",About!$D$59,1))</f>
        <v>5.06691453951E-2</v>
      </c>
      <c r="N23">
        <f>SUMIFS('EPA Export Aggregation'!Q:Q,'EPA Export Aggregation'!$A:$A,$B23,'EPA Export Aggregation'!$D:$D,$A$1)*IF($A23="CH4",About!$D$58,IF($A23="N2O",About!$D$59,1))</f>
        <v>4.8830890082599998E-2</v>
      </c>
      <c r="O23">
        <f>SUMIFS('EPA Export Aggregation'!R:R,'EPA Export Aggregation'!$A:$A,$B23,'EPA Export Aggregation'!$D:$D,$A$1)*IF($A23="CH4",About!$D$58,IF($A23="N2O",About!$D$59,1))</f>
        <v>4.4543417623099997E-2</v>
      </c>
      <c r="P23">
        <f>SUMIFS('EPA Export Aggregation'!S:S,'EPA Export Aggregation'!$A:$A,$B23,'EPA Export Aggregation'!$D:$D,$A$1)*IF($A23="CH4",About!$D$58,IF($A23="N2O",About!$D$59,1))</f>
        <v>4.2879020235899998E-2</v>
      </c>
      <c r="Q23">
        <f>SUMIFS('EPA Export Aggregation'!T:T,'EPA Export Aggregation'!$A:$A,$B23,'EPA Export Aggregation'!$D:$D,$A$1)*IF($A23="CH4",About!$D$58,IF($A23="N2O",About!$D$59,1))</f>
        <v>4.4140349129900003E-2</v>
      </c>
      <c r="R23">
        <f>SUMIFS('EPA Export Aggregation'!U:U,'EPA Export Aggregation'!$A:$A,$B23,'EPA Export Aggregation'!$D:$D,$A$1)*IF($A23="CH4",About!$D$58,IF($A23="N2O",About!$D$59,1))</f>
        <v>4.4035580144600003E-2</v>
      </c>
      <c r="S23">
        <f>SUMIFS('EPA Export Aggregation'!V:V,'EPA Export Aggregation'!$A:$A,$B23,'EPA Export Aggregation'!$D:$D,$A$1)*IF($A23="CH4",About!$D$58,IF($A23="N2O",About!$D$59,1))</f>
        <v>4.2694183128600002E-2</v>
      </c>
      <c r="T23">
        <f>SUMIFS('EPA Export Aggregation'!W:W,'EPA Export Aggregation'!$A:$A,$B23,'EPA Export Aggregation'!$D:$D,$A$1)*IF($A23="CH4",About!$D$58,IF($A23="N2O",About!$D$59,1))</f>
        <v>6.0255136322400003E-2</v>
      </c>
      <c r="U23">
        <f>SUMIFS('EPA Export Aggregation'!X:X,'EPA Export Aggregation'!$A:$A,$B23,'EPA Export Aggregation'!$D:$D,$A$1)*IF($A23="CH4",About!$D$58,IF($A23="N2O",About!$D$59,1))</f>
        <v>4.9698794249100002E-2</v>
      </c>
      <c r="V23">
        <f>SUMIFS('EPA Export Aggregation'!Y:Y,'EPA Export Aggregation'!$A:$A,$B23,'EPA Export Aggregation'!$D:$D,$A$1)*IF($A23="CH4",About!$D$58,IF($A23="N2O",About!$D$59,1))</f>
        <v>4.1982479885300003E-2</v>
      </c>
      <c r="W23">
        <f>SUMIFS('EPA Export Aggregation'!Z:Z,'EPA Export Aggregation'!$A:$A,$B23,'EPA Export Aggregation'!$D:$D,$A$1)*IF($A23="CH4",About!$D$58,IF($A23="N2O",About!$D$59,1))</f>
        <v>5.7913973239499997E-2</v>
      </c>
      <c r="X23">
        <f>SUMIFS('EPA Export Aggregation'!AA:AA,'EPA Export Aggregation'!$A:$A,$B23,'EPA Export Aggregation'!$D:$D,$A$1)*IF($A23="CH4",About!$D$58,IF($A23="N2O",About!$D$59,1))</f>
        <v>6.2488792927199999E-2</v>
      </c>
      <c r="Y23">
        <f>SUMIFS('EPA Export Aggregation'!AB:AB,'EPA Export Aggregation'!$A:$A,$B23,'EPA Export Aggregation'!$D:$D,$A$1)*IF($A23="CH4",About!$D$58,IF($A23="N2O",About!$D$59,1))</f>
        <v>5.91308079177E-2</v>
      </c>
      <c r="Z23">
        <f>SUMIFS('EPA Export Aggregation'!AC:AC,'EPA Export Aggregation'!$A:$A,$B23,'EPA Export Aggregation'!$D:$D,$A$1)*IF($A23="CH4",About!$D$58,IF($A23="N2O",About!$D$59,1))</f>
        <v>5.5868663928000002E-2</v>
      </c>
      <c r="AA23">
        <f>SUMIFS('EPA Export Aggregation'!AD:AD,'EPA Export Aggregation'!$A:$A,$B23,'EPA Export Aggregation'!$D:$D,$A$1)*IF($A23="CH4",About!$D$58,IF($A23="N2O",About!$D$59,1))</f>
        <v>2.2254665670599999E-2</v>
      </c>
      <c r="AB23">
        <f>SUMIFS('EPA Export Aggregation'!AE:AE,'EPA Export Aggregation'!$A:$A,$B23,'EPA Export Aggregation'!$D:$D,$A$1)*IF($A23="CH4",About!$D$58,IF($A23="N2O",About!$D$59,1))</f>
        <v>5.72778432568E-2</v>
      </c>
      <c r="AC23">
        <f>SUMIFS('EPA Export Aggregation'!AF:AF,'EPA Export Aggregation'!$A:$A,$B23,'EPA Export Aggregation'!$D:$D,$A$1)*IF($A23="CH4",About!$D$58,IF($A23="N2O",About!$D$59,1))</f>
        <v>6.6237216673900007E-2</v>
      </c>
      <c r="AD23">
        <f>SUMIFS('EPA Export Aggregation'!AG:AG,'EPA Export Aggregation'!$A:$A,$B23,'EPA Export Aggregation'!$D:$D,$A$1)*IF($A23="CH4",About!$D$58,IF($A23="N2O",About!$D$59,1))</f>
        <v>6.5092360440700006E-2</v>
      </c>
      <c r="AE23">
        <f>SUMIFS('EPA Export Aggregation'!AH:AH,'EPA Export Aggregation'!$A:$A,$B23,'EPA Export Aggregation'!$D:$D,$A$1)*IF($A23="CH4",About!$D$58,IF($A23="N2O",About!$D$59,1))</f>
        <v>7.7370696157299995E-2</v>
      </c>
      <c r="AF23">
        <f>SUMIFS('EPA Export Aggregation'!AI:AI,'EPA Export Aggregation'!$A:$A,$B23,'EPA Export Aggregation'!$D:$D,$A$1)*IF($A23="CH4",About!$D$58,IF($A23="N2O",About!$D$59,1))</f>
        <v>7.8172245189299994E-2</v>
      </c>
      <c r="AG23">
        <f>SUMIFS('EPA Export Aggregation'!AJ:AJ,'EPA Export Aggregation'!$A:$A,$B23,'EPA Export Aggregation'!$D:$D,$A$1)*IF($A23="CH4",About!$D$58,IF($A23="N2O",About!$D$59,1))</f>
        <v>7.3582026985400006E-2</v>
      </c>
      <c r="AH23">
        <f>SUMIFS('EPA Export Aggregation'!AK:AK,'EPA Export Aggregation'!$A:$A,$B23,'EPA Export Aggregation'!$D:$D,$A$1)*IF($A23="CH4",About!$D$58,IF($A23="N2O",About!$D$59,1))</f>
        <v>6.3139327762200007E-2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8.2196571630000002E-4</v>
      </c>
      <c r="D26">
        <f>SUMIFS('EPA Export Aggregation'!G:G,'EPA Export Aggregation'!$A:$A,$B26,'EPA Export Aggregation'!$D:$D,$A$1)*IF($A26="CH4",About!$D$58,IF($A26="N2O",About!$D$59,1))</f>
        <v>6.1909475280000001E-4</v>
      </c>
      <c r="E26">
        <f>SUMIFS('EPA Export Aggregation'!H:H,'EPA Export Aggregation'!$A:$A,$B26,'EPA Export Aggregation'!$D:$D,$A$1)*IF($A26="CH4",About!$D$58,IF($A26="N2O",About!$D$59,1))</f>
        <v>7.6184929819999995E-4</v>
      </c>
      <c r="F26">
        <f>SUMIFS('EPA Export Aggregation'!I:I,'EPA Export Aggregation'!$A:$A,$B26,'EPA Export Aggregation'!$D:$D,$A$1)*IF($A26="CH4",About!$D$58,IF($A26="N2O",About!$D$59,1))</f>
        <v>8.5212308710000005E-4</v>
      </c>
      <c r="G26">
        <f>SUMIFS('EPA Export Aggregation'!J:J,'EPA Export Aggregation'!$A:$A,$B26,'EPA Export Aggregation'!$D:$D,$A$1)*IF($A26="CH4",About!$D$58,IF($A26="N2O",About!$D$59,1))</f>
        <v>8.9547175010000002E-4</v>
      </c>
      <c r="H26">
        <f>SUMIFS('EPA Export Aggregation'!K:K,'EPA Export Aggregation'!$A:$A,$B26,'EPA Export Aggregation'!$D:$D,$A$1)*IF($A26="CH4",About!$D$58,IF($A26="N2O",About!$D$59,1))</f>
        <v>1.2179297177000001E-3</v>
      </c>
      <c r="I26">
        <f>SUMIFS('EPA Export Aggregation'!L:L,'EPA Export Aggregation'!$A:$A,$B26,'EPA Export Aggregation'!$D:$D,$A$1)*IF($A26="CH4",About!$D$58,IF($A26="N2O",About!$D$59,1))</f>
        <v>1.3691592612E-3</v>
      </c>
      <c r="J26">
        <f>SUMIFS('EPA Export Aggregation'!M:M,'EPA Export Aggregation'!$A:$A,$B26,'EPA Export Aggregation'!$D:$D,$A$1)*IF($A26="CH4",About!$D$58,IF($A26="N2O",About!$D$59,1))</f>
        <v>1.712873541E-3</v>
      </c>
      <c r="K26">
        <f>SUMIFS('EPA Export Aggregation'!N:N,'EPA Export Aggregation'!$A:$A,$B26,'EPA Export Aggregation'!$D:$D,$A$1)*IF($A26="CH4",About!$D$58,IF($A26="N2O",About!$D$59,1))</f>
        <v>1.9575101372E-3</v>
      </c>
      <c r="L26">
        <f>SUMIFS('EPA Export Aggregation'!O:O,'EPA Export Aggregation'!$A:$A,$B26,'EPA Export Aggregation'!$D:$D,$A$1)*IF($A26="CH4",About!$D$58,IF($A26="N2O",About!$D$59,1))</f>
        <v>1.2752984958E-3</v>
      </c>
      <c r="M26">
        <f>SUMIFS('EPA Export Aggregation'!P:P,'EPA Export Aggregation'!$A:$A,$B26,'EPA Export Aggregation'!$D:$D,$A$1)*IF($A26="CH4",About!$D$58,IF($A26="N2O",About!$D$59,1))</f>
        <v>1.3967550525E-3</v>
      </c>
      <c r="N26">
        <f>SUMIFS('EPA Export Aggregation'!Q:Q,'EPA Export Aggregation'!$A:$A,$B26,'EPA Export Aggregation'!$D:$D,$A$1)*IF($A26="CH4",About!$D$58,IF($A26="N2O",About!$D$59,1))</f>
        <v>1.0194244404E-3</v>
      </c>
      <c r="O26">
        <f>SUMIFS('EPA Export Aggregation'!R:R,'EPA Export Aggregation'!$A:$A,$B26,'EPA Export Aggregation'!$D:$D,$A$1)*IF($A26="CH4",About!$D$58,IF($A26="N2O",About!$D$59,1))</f>
        <v>1.1995220250999999E-3</v>
      </c>
      <c r="P26">
        <f>SUMIFS('EPA Export Aggregation'!S:S,'EPA Export Aggregation'!$A:$A,$B26,'EPA Export Aggregation'!$D:$D,$A$1)*IF($A26="CH4",About!$D$58,IF($A26="N2O",About!$D$59,1))</f>
        <v>1.2648510008E-3</v>
      </c>
      <c r="Q26">
        <f>SUMIFS('EPA Export Aggregation'!T:T,'EPA Export Aggregation'!$A:$A,$B26,'EPA Export Aggregation'!$D:$D,$A$1)*IF($A26="CH4",About!$D$58,IF($A26="N2O",About!$D$59,1))</f>
        <v>1.5178802232E-3</v>
      </c>
      <c r="R26">
        <f>SUMIFS('EPA Export Aggregation'!U:U,'EPA Export Aggregation'!$A:$A,$B26,'EPA Export Aggregation'!$D:$D,$A$1)*IF($A26="CH4",About!$D$58,IF($A26="N2O",About!$D$59,1))</f>
        <v>1.4593408203E-3</v>
      </c>
      <c r="S26">
        <f>SUMIFS('EPA Export Aggregation'!V:V,'EPA Export Aggregation'!$A:$A,$B26,'EPA Export Aggregation'!$D:$D,$A$1)*IF($A26="CH4",About!$D$58,IF($A26="N2O",About!$D$59,1))</f>
        <v>1.3338245615000001E-3</v>
      </c>
      <c r="T26">
        <f>SUMIFS('EPA Export Aggregation'!W:W,'EPA Export Aggregation'!$A:$A,$B26,'EPA Export Aggregation'!$D:$D,$A$1)*IF($A26="CH4",About!$D$58,IF($A26="N2O",About!$D$59,1))</f>
        <v>1.2046476266999999E-3</v>
      </c>
      <c r="U26">
        <f>SUMIFS('EPA Export Aggregation'!X:X,'EPA Export Aggregation'!$A:$A,$B26,'EPA Export Aggregation'!$D:$D,$A$1)*IF($A26="CH4",About!$D$58,IF($A26="N2O",About!$D$59,1))</f>
        <v>9.7434179560000004E-4</v>
      </c>
      <c r="V26">
        <f>SUMIFS('EPA Export Aggregation'!Y:Y,'EPA Export Aggregation'!$A:$A,$B26,'EPA Export Aggregation'!$D:$D,$A$1)*IF($A26="CH4",About!$D$58,IF($A26="N2O",About!$D$59,1))</f>
        <v>6.2158806310000001E-4</v>
      </c>
      <c r="W26">
        <f>SUMIFS('EPA Export Aggregation'!Z:Z,'EPA Export Aggregation'!$A:$A,$B26,'EPA Export Aggregation'!$D:$D,$A$1)*IF($A26="CH4",About!$D$58,IF($A26="N2O",About!$D$59,1))</f>
        <v>1.0403969220000001E-3</v>
      </c>
      <c r="X26">
        <f>SUMIFS('EPA Export Aggregation'!AA:AA,'EPA Export Aggregation'!$A:$A,$B26,'EPA Export Aggregation'!$D:$D,$A$1)*IF($A26="CH4",About!$D$58,IF($A26="N2O",About!$D$59,1))</f>
        <v>9.1895610899999996E-4</v>
      </c>
      <c r="Y26">
        <f>SUMIFS('EPA Export Aggregation'!AB:AB,'EPA Export Aggregation'!$A:$A,$B26,'EPA Export Aggregation'!$D:$D,$A$1)*IF($A26="CH4",About!$D$58,IF($A26="N2O",About!$D$59,1))</f>
        <v>7.7079381170000005E-4</v>
      </c>
      <c r="Z26">
        <f>SUMIFS('EPA Export Aggregation'!AC:AC,'EPA Export Aggregation'!$A:$A,$B26,'EPA Export Aggregation'!$D:$D,$A$1)*IF($A26="CH4",About!$D$58,IF($A26="N2O",About!$D$59,1))</f>
        <v>9.037620354E-4</v>
      </c>
      <c r="AA26">
        <f>SUMIFS('EPA Export Aggregation'!AD:AD,'EPA Export Aggregation'!$A:$A,$B26,'EPA Export Aggregation'!$D:$D,$A$1)*IF($A26="CH4",About!$D$58,IF($A26="N2O",About!$D$59,1))</f>
        <v>9.5202254810000002E-4</v>
      </c>
      <c r="AB26">
        <f>SUMIFS('EPA Export Aggregation'!AE:AE,'EPA Export Aggregation'!$A:$A,$B26,'EPA Export Aggregation'!$D:$D,$A$1)*IF($A26="CH4",About!$D$58,IF($A26="N2O",About!$D$59,1))</f>
        <v>1.044678501E-3</v>
      </c>
      <c r="AC26">
        <f>SUMIFS('EPA Export Aggregation'!AF:AF,'EPA Export Aggregation'!$A:$A,$B26,'EPA Export Aggregation'!$D:$D,$A$1)*IF($A26="CH4",About!$D$58,IF($A26="N2O",About!$D$59,1))</f>
        <v>9.7843286789999991E-4</v>
      </c>
      <c r="AD26">
        <f>SUMIFS('EPA Export Aggregation'!AG:AG,'EPA Export Aggregation'!$A:$A,$B26,'EPA Export Aggregation'!$D:$D,$A$1)*IF($A26="CH4",About!$D$58,IF($A26="N2O",About!$D$59,1))</f>
        <v>1.1337185525000001E-3</v>
      </c>
      <c r="AE26">
        <f>SUMIFS('EPA Export Aggregation'!AH:AH,'EPA Export Aggregation'!$A:$A,$B26,'EPA Export Aggregation'!$D:$D,$A$1)*IF($A26="CH4",About!$D$58,IF($A26="N2O",About!$D$59,1))</f>
        <v>1.1731764818E-3</v>
      </c>
      <c r="AF26">
        <f>SUMIFS('EPA Export Aggregation'!AI:AI,'EPA Export Aggregation'!$A:$A,$B26,'EPA Export Aggregation'!$D:$D,$A$1)*IF($A26="CH4",About!$D$58,IF($A26="N2O",About!$D$59,1))</f>
        <v>1.0644551498999999E-3</v>
      </c>
      <c r="AG26">
        <f>SUMIFS('EPA Export Aggregation'!AJ:AJ,'EPA Export Aggregation'!$A:$A,$B26,'EPA Export Aggregation'!$D:$D,$A$1)*IF($A26="CH4",About!$D$58,IF($A26="N2O",About!$D$59,1))</f>
        <v>7.9148862540000004E-4</v>
      </c>
      <c r="AH26">
        <f>SUMIFS('EPA Export Aggregation'!AK:AK,'EPA Export Aggregation'!$A:$A,$B26,'EPA Export Aggregation'!$D:$D,$A$1)*IF($A26="CH4",About!$D$58,IF($A26="N2O",About!$D$59,1))</f>
        <v>1.0179728344000001E-3</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4189</v>
      </c>
      <c r="C30">
        <f>SUMIFS('EPA Export Aggregation'!F:F,'EPA Export Aggregation'!$A:$A,$B30,'EPA Export Aggregation'!$D:$D,$A$1)*IF($A30="CH4",About!$D$58,IF($A30="N2O",About!$D$59,1))</f>
        <v>5.4826770000000005E-7</v>
      </c>
      <c r="D30">
        <f>SUMIFS('EPA Export Aggregation'!G:G,'EPA Export Aggregation'!$A:$A,$B30,'EPA Export Aggregation'!$D:$D,$A$1)*IF($A30="CH4",About!$D$58,IF($A30="N2O",About!$D$59,1))</f>
        <v>5.8242890000000004E-7</v>
      </c>
      <c r="E30">
        <f>SUMIFS('EPA Export Aggregation'!H:H,'EPA Export Aggregation'!$A:$A,$B30,'EPA Export Aggregation'!$D:$D,$A$1)*IF($A30="CH4",About!$D$58,IF($A30="N2O",About!$D$59,1))</f>
        <v>6.5438450000000003E-7</v>
      </c>
      <c r="F30">
        <f>SUMIFS('EPA Export Aggregation'!I:I,'EPA Export Aggregation'!$A:$A,$B30,'EPA Export Aggregation'!$D:$D,$A$1)*IF($A30="CH4",About!$D$58,IF($A30="N2O",About!$D$59,1))</f>
        <v>6.6377409999999996E-7</v>
      </c>
      <c r="G30">
        <f>SUMIFS('EPA Export Aggregation'!J:J,'EPA Export Aggregation'!$A:$A,$B30,'EPA Export Aggregation'!$D:$D,$A$1)*IF($A30="CH4",About!$D$58,IF($A30="N2O",About!$D$59,1))</f>
        <v>6.9676550000000005E-7</v>
      </c>
      <c r="H30">
        <f>SUMIFS('EPA Export Aggregation'!K:K,'EPA Export Aggregation'!$A:$A,$B30,'EPA Export Aggregation'!$D:$D,$A$1)*IF($A30="CH4",About!$D$58,IF($A30="N2O",About!$D$59,1))</f>
        <v>7.3710559999999999E-7</v>
      </c>
      <c r="I30">
        <f>SUMIFS('EPA Export Aggregation'!L:L,'EPA Export Aggregation'!$A:$A,$B30,'EPA Export Aggregation'!$D:$D,$A$1)*IF($A30="CH4",About!$D$58,IF($A30="N2O",About!$D$59,1))</f>
        <v>7.5662830000000005E-7</v>
      </c>
      <c r="J30">
        <f>SUMIFS('EPA Export Aggregation'!M:M,'EPA Export Aggregation'!$A:$A,$B30,'EPA Export Aggregation'!$D:$D,$A$1)*IF($A30="CH4",About!$D$58,IF($A30="N2O",About!$D$59,1))</f>
        <v>7.6994220000000001E-7</v>
      </c>
      <c r="K30">
        <f>SUMIFS('EPA Export Aggregation'!N:N,'EPA Export Aggregation'!$A:$A,$B30,'EPA Export Aggregation'!$D:$D,$A$1)*IF($A30="CH4",About!$D$58,IF($A30="N2O",About!$D$59,1))</f>
        <v>7.783389E-7</v>
      </c>
      <c r="L30">
        <f>SUMIFS('EPA Export Aggregation'!O:O,'EPA Export Aggregation'!$A:$A,$B30,'EPA Export Aggregation'!$D:$D,$A$1)*IF($A30="CH4",About!$D$58,IF($A30="N2O",About!$D$59,1))</f>
        <v>7.988843E-7</v>
      </c>
      <c r="M30">
        <f>SUMIFS('EPA Export Aggregation'!P:P,'EPA Export Aggregation'!$A:$A,$B30,'EPA Export Aggregation'!$D:$D,$A$1)*IF($A30="CH4",About!$D$58,IF($A30="N2O",About!$D$59,1))</f>
        <v>8.2081509999999997E-7</v>
      </c>
      <c r="N30">
        <f>SUMIFS('EPA Export Aggregation'!Q:Q,'EPA Export Aggregation'!$A:$A,$B30,'EPA Export Aggregation'!$D:$D,$A$1)*IF($A30="CH4",About!$D$58,IF($A30="N2O",About!$D$59,1))</f>
        <v>8.2565810000000004E-7</v>
      </c>
      <c r="O30">
        <f>SUMIFS('EPA Export Aggregation'!R:R,'EPA Export Aggregation'!$A:$A,$B30,'EPA Export Aggregation'!$D:$D,$A$1)*IF($A30="CH4",About!$D$58,IF($A30="N2O",About!$D$59,1))</f>
        <v>8.2738450000000001E-7</v>
      </c>
      <c r="P30">
        <f>SUMIFS('EPA Export Aggregation'!S:S,'EPA Export Aggregation'!$A:$A,$B30,'EPA Export Aggregation'!$D:$D,$A$1)*IF($A30="CH4",About!$D$58,IF($A30="N2O",About!$D$59,1))</f>
        <v>8.2604210000000005E-7</v>
      </c>
      <c r="Q30">
        <f>SUMIFS('EPA Export Aggregation'!T:T,'EPA Export Aggregation'!$A:$A,$B30,'EPA Export Aggregation'!$D:$D,$A$1)*IF($A30="CH4",About!$D$58,IF($A30="N2O",About!$D$59,1))</f>
        <v>8.2765730000000004E-7</v>
      </c>
      <c r="R30">
        <f>SUMIFS('EPA Export Aggregation'!U:U,'EPA Export Aggregation'!$A:$A,$B30,'EPA Export Aggregation'!$D:$D,$A$1)*IF($A30="CH4",About!$D$58,IF($A30="N2O",About!$D$59,1))</f>
        <v>8.2920910000000002E-7</v>
      </c>
      <c r="S30">
        <f>SUMIFS('EPA Export Aggregation'!V:V,'EPA Export Aggregation'!$A:$A,$B30,'EPA Export Aggregation'!$D:$D,$A$1)*IF($A30="CH4",About!$D$58,IF($A30="N2O",About!$D$59,1))</f>
        <v>8.3069740000000004E-7</v>
      </c>
      <c r="T30">
        <f>SUMIFS('EPA Export Aggregation'!W:W,'EPA Export Aggregation'!$A:$A,$B30,'EPA Export Aggregation'!$D:$D,$A$1)*IF($A30="CH4",About!$D$58,IF($A30="N2O",About!$D$59,1))</f>
        <v>8.2623839999999999E-7</v>
      </c>
      <c r="U30">
        <f>SUMIFS('EPA Export Aggregation'!X:X,'EPA Export Aggregation'!$A:$A,$B30,'EPA Export Aggregation'!$D:$D,$A$1)*IF($A30="CH4",About!$D$58,IF($A30="N2O",About!$D$59,1))</f>
        <v>8.2177929999999999E-7</v>
      </c>
      <c r="V30">
        <f>SUMIFS('EPA Export Aggregation'!Y:Y,'EPA Export Aggregation'!$A:$A,$B30,'EPA Export Aggregation'!$D:$D,$A$1)*IF($A30="CH4",About!$D$58,IF($A30="N2O",About!$D$59,1))</f>
        <v>8.2023049999999999E-7</v>
      </c>
      <c r="W30">
        <f>SUMIFS('EPA Export Aggregation'!Z:Z,'EPA Export Aggregation'!$A:$A,$B30,'EPA Export Aggregation'!$D:$D,$A$1)*IF($A30="CH4",About!$D$58,IF($A30="N2O",About!$D$59,1))</f>
        <v>8.1575559999999997E-7</v>
      </c>
      <c r="X30">
        <f>SUMIFS('EPA Export Aggregation'!AA:AA,'EPA Export Aggregation'!$A:$A,$B30,'EPA Export Aggregation'!$D:$D,$A$1)*IF($A30="CH4",About!$D$58,IF($A30="N2O",About!$D$59,1))</f>
        <v>8.1128070000000005E-7</v>
      </c>
      <c r="Y30">
        <f>SUMIFS('EPA Export Aggregation'!AB:AB,'EPA Export Aggregation'!$A:$A,$B30,'EPA Export Aggregation'!$D:$D,$A$1)*IF($A30="CH4",About!$D$58,IF($A30="N2O",About!$D$59,1))</f>
        <v>8.1253079999999997E-7</v>
      </c>
      <c r="Z30">
        <f>SUMIFS('EPA Export Aggregation'!AC:AC,'EPA Export Aggregation'!$A:$A,$B30,'EPA Export Aggregation'!$D:$D,$A$1)*IF($A30="CH4",About!$D$58,IF($A30="N2O",About!$D$59,1))</f>
        <v>8.2510399999999995E-7</v>
      </c>
      <c r="AA30">
        <f>SUMIFS('EPA Export Aggregation'!AD:AD,'EPA Export Aggregation'!$A:$A,$B30,'EPA Export Aggregation'!$D:$D,$A$1)*IF($A30="CH4",About!$D$58,IF($A30="N2O",About!$D$59,1))</f>
        <v>8.4749909999999995E-7</v>
      </c>
      <c r="AB30">
        <f>SUMIFS('EPA Export Aggregation'!AE:AE,'EPA Export Aggregation'!$A:$A,$B30,'EPA Export Aggregation'!$D:$D,$A$1)*IF($A30="CH4",About!$D$58,IF($A30="N2O",About!$D$59,1))</f>
        <v>8.4556060000000002E-7</v>
      </c>
      <c r="AC30">
        <f>SUMIFS('EPA Export Aggregation'!AF:AF,'EPA Export Aggregation'!$A:$A,$B30,'EPA Export Aggregation'!$D:$D,$A$1)*IF($A30="CH4",About!$D$58,IF($A30="N2O",About!$D$59,1))</f>
        <v>8.4359039999999997E-7</v>
      </c>
      <c r="AD30">
        <f>SUMIFS('EPA Export Aggregation'!AG:AG,'EPA Export Aggregation'!$A:$A,$B30,'EPA Export Aggregation'!$D:$D,$A$1)*IF($A30="CH4",About!$D$58,IF($A30="N2O",About!$D$59,1))</f>
        <v>8.5272099999999995E-7</v>
      </c>
      <c r="AE30">
        <f>SUMIFS('EPA Export Aggregation'!AH:AH,'EPA Export Aggregation'!$A:$A,$B30,'EPA Export Aggregation'!$D:$D,$A$1)*IF($A30="CH4",About!$D$58,IF($A30="N2O",About!$D$59,1))</f>
        <v>8.4785650000000003E-7</v>
      </c>
      <c r="AF30">
        <f>SUMIFS('EPA Export Aggregation'!AI:AI,'EPA Export Aggregation'!$A:$A,$B30,'EPA Export Aggregation'!$D:$D,$A$1)*IF($A30="CH4",About!$D$58,IF($A30="N2O",About!$D$59,1))</f>
        <v>8.457434E-7</v>
      </c>
      <c r="AG30">
        <f>SUMIFS('EPA Export Aggregation'!AJ:AJ,'EPA Export Aggregation'!$A:$A,$B30,'EPA Export Aggregation'!$D:$D,$A$1)*IF($A30="CH4",About!$D$58,IF($A30="N2O",About!$D$59,1))</f>
        <v>8.4086310000000005E-7</v>
      </c>
      <c r="AH30">
        <f>SUMIFS('EPA Export Aggregation'!AK:AK,'EPA Export Aggregation'!$A:$A,$B30,'EPA Export Aggregation'!$D:$D,$A$1)*IF($A30="CH4",About!$D$58,IF($A30="N2O",About!$D$59,1))</f>
        <v>8.4086310000000005E-7</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0.19484617033179999</v>
      </c>
      <c r="AG33" s="418">
        <f>SUMIFS('EPA Export Aggregation'!AJ:AJ,'EPA Export Aggregation'!$A:$A,$B33,'EPA Export Aggregation'!$D:$D,$A$1)*IF($A33="CH4",About!$D$58,IF($A33="N2O",About!$D$59,1))</f>
        <v>0.16315581239650001</v>
      </c>
      <c r="AH33" s="418">
        <f>SUMIFS('EPA Export Aggregation'!AK:AK,'EPA Export Aggregation'!$A:$A,$B33,'EPA Export Aggregation'!$D:$D,$A$1)*IF($A33="CH4",About!$D$58,IF($A33="N2O",About!$D$59,1))</f>
        <v>0.17051837023499999</v>
      </c>
    </row>
    <row r="34" spans="1:34" x14ac:dyDescent="0.75">
      <c r="A34" s="417" t="s">
        <v>2220</v>
      </c>
      <c r="B34" s="390" t="s">
        <v>4160</v>
      </c>
      <c r="C34">
        <f>SUMIFS('EPA Export Aggregation'!F:F,'EPA Export Aggregation'!$A:$A,$B34,'EPA Export Aggregation'!$D:$D,$A$1)*IF($A34="CH4",About!$D$58,IF($A34="N2O",About!$D$59,1))</f>
        <v>6.2761591218399998E-2</v>
      </c>
      <c r="D34">
        <f>SUMIFS('EPA Export Aggregation'!G:G,'EPA Export Aggregation'!$A:$A,$B34,'EPA Export Aggregation'!$D:$D,$A$1)*IF($A34="CH4",About!$D$58,IF($A34="N2O",About!$D$59,1))</f>
        <v>6.2290074450400003E-2</v>
      </c>
      <c r="E34">
        <f>SUMIFS('EPA Export Aggregation'!H:H,'EPA Export Aggregation'!$A:$A,$B34,'EPA Export Aggregation'!$D:$D,$A$1)*IF($A34="CH4",About!$D$58,IF($A34="N2O",About!$D$59,1))</f>
        <v>6.3470539538500001E-2</v>
      </c>
      <c r="F34">
        <f>SUMIFS('EPA Export Aggregation'!I:I,'EPA Export Aggregation'!$A:$A,$B34,'EPA Export Aggregation'!$D:$D,$A$1)*IF($A34="CH4",About!$D$58,IF($A34="N2O",About!$D$59,1))</f>
        <v>6.5229657383000003E-2</v>
      </c>
      <c r="G34">
        <f>SUMIFS('EPA Export Aggregation'!J:J,'EPA Export Aggregation'!$A:$A,$B34,'EPA Export Aggregation'!$D:$D,$A$1)*IF($A34="CH4",About!$D$58,IF($A34="N2O",About!$D$59,1))</f>
        <v>7.0706161178099997E-2</v>
      </c>
      <c r="H34">
        <f>SUMIFS('EPA Export Aggregation'!K:K,'EPA Export Aggregation'!$A:$A,$B34,'EPA Export Aggregation'!$D:$D,$A$1)*IF($A34="CH4",About!$D$58,IF($A34="N2O",About!$D$59,1))</f>
        <v>7.1844081889400002E-2</v>
      </c>
      <c r="I34">
        <f>SUMIFS('EPA Export Aggregation'!L:L,'EPA Export Aggregation'!$A:$A,$B34,'EPA Export Aggregation'!$D:$D,$A$1)*IF($A34="CH4",About!$D$58,IF($A34="N2O",About!$D$59,1))</f>
        <v>7.4246746136899994E-2</v>
      </c>
      <c r="J34">
        <f>SUMIFS('EPA Export Aggregation'!M:M,'EPA Export Aggregation'!$A:$A,$B34,'EPA Export Aggregation'!$D:$D,$A$1)*IF($A34="CH4",About!$D$58,IF($A34="N2O",About!$D$59,1))</f>
        <v>7.8505002509900002E-2</v>
      </c>
      <c r="K34">
        <f>SUMIFS('EPA Export Aggregation'!N:N,'EPA Export Aggregation'!$A:$A,$B34,'EPA Export Aggregation'!$D:$D,$A$1)*IF($A34="CH4",About!$D$58,IF($A34="N2O",About!$D$59,1))</f>
        <v>8.4955536363400003E-2</v>
      </c>
      <c r="L34">
        <f>SUMIFS('EPA Export Aggregation'!O:O,'EPA Export Aggregation'!$A:$A,$B34,'EPA Export Aggregation'!$D:$D,$A$1)*IF($A34="CH4",About!$D$58,IF($A34="N2O",About!$D$59,1))</f>
        <v>7.0282424506299998E-2</v>
      </c>
      <c r="M34">
        <f>SUMIFS('EPA Export Aggregation'!P:P,'EPA Export Aggregation'!$A:$A,$B34,'EPA Export Aggregation'!$D:$D,$A$1)*IF($A34="CH4",About!$D$58,IF($A34="N2O",About!$D$59,1))</f>
        <v>5.25128098219E-2</v>
      </c>
      <c r="N34">
        <f>SUMIFS('EPA Export Aggregation'!Q:Q,'EPA Export Aggregation'!$A:$A,$B34,'EPA Export Aggregation'!$D:$D,$A$1)*IF($A34="CH4",About!$D$58,IF($A34="N2O",About!$D$59,1))</f>
        <v>8.0250635217299998E-2</v>
      </c>
      <c r="O34">
        <f>SUMIFS('EPA Export Aggregation'!R:R,'EPA Export Aggregation'!$A:$A,$B34,'EPA Export Aggregation'!$D:$D,$A$1)*IF($A34="CH4",About!$D$58,IF($A34="N2O",About!$D$59,1))</f>
        <v>0.1292362307902</v>
      </c>
      <c r="P34">
        <f>SUMIFS('EPA Export Aggregation'!S:S,'EPA Export Aggregation'!$A:$A,$B34,'EPA Export Aggregation'!$D:$D,$A$1)*IF($A34="CH4",About!$D$58,IF($A34="N2O",About!$D$59,1))</f>
        <v>0.1439754830204</v>
      </c>
      <c r="Q34">
        <f>SUMIFS('EPA Export Aggregation'!T:T,'EPA Export Aggregation'!$A:$A,$B34,'EPA Export Aggregation'!$D:$D,$A$1)*IF($A34="CH4",About!$D$58,IF($A34="N2O",About!$D$59,1))</f>
        <v>0.1202492231395</v>
      </c>
      <c r="R34">
        <f>SUMIFS('EPA Export Aggregation'!U:U,'EPA Export Aggregation'!$A:$A,$B34,'EPA Export Aggregation'!$D:$D,$A$1)*IF($A34="CH4",About!$D$58,IF($A34="N2O",About!$D$59,1))</f>
        <v>0.11688877486470001</v>
      </c>
      <c r="S34">
        <f>SUMIFS('EPA Export Aggregation'!V:V,'EPA Export Aggregation'!$A:$A,$B34,'EPA Export Aggregation'!$D:$D,$A$1)*IF($A34="CH4",About!$D$58,IF($A34="N2O",About!$D$59,1))</f>
        <v>0.12184316235750001</v>
      </c>
      <c r="T34">
        <f>SUMIFS('EPA Export Aggregation'!W:W,'EPA Export Aggregation'!$A:$A,$B34,'EPA Export Aggregation'!$D:$D,$A$1)*IF($A34="CH4",About!$D$58,IF($A34="N2O",About!$D$59,1))</f>
        <v>0.12807635199129999</v>
      </c>
      <c r="U34">
        <f>SUMIFS('EPA Export Aggregation'!X:X,'EPA Export Aggregation'!$A:$A,$B34,'EPA Export Aggregation'!$D:$D,$A$1)*IF($A34="CH4",About!$D$58,IF($A34="N2O",About!$D$59,1))</f>
        <v>0.11336514379029999</v>
      </c>
      <c r="V34">
        <f>SUMIFS('EPA Export Aggregation'!Y:Y,'EPA Export Aggregation'!$A:$A,$B34,'EPA Export Aggregation'!$D:$D,$A$1)*IF($A34="CH4",About!$D$58,IF($A34="N2O",About!$D$59,1))</f>
        <v>9.8325789712399997E-2</v>
      </c>
      <c r="W34">
        <f>SUMIFS('EPA Export Aggregation'!Z:Z,'EPA Export Aggregation'!$A:$A,$B34,'EPA Export Aggregation'!$D:$D,$A$1)*IF($A34="CH4",About!$D$58,IF($A34="N2O",About!$D$59,1))</f>
        <v>0.1206336925822</v>
      </c>
      <c r="X34">
        <f>SUMIFS('EPA Export Aggregation'!AA:AA,'EPA Export Aggregation'!$A:$A,$B34,'EPA Export Aggregation'!$D:$D,$A$1)*IF($A34="CH4",About!$D$58,IF($A34="N2O",About!$D$59,1))</f>
        <v>0.13030982067800001</v>
      </c>
      <c r="Y34">
        <f>SUMIFS('EPA Export Aggregation'!AB:AB,'EPA Export Aggregation'!$A:$A,$B34,'EPA Export Aggregation'!$D:$D,$A$1)*IF($A34="CH4",About!$D$58,IF($A34="N2O",About!$D$59,1))</f>
        <v>0.12902974386890001</v>
      </c>
      <c r="Z34">
        <f>SUMIFS('EPA Export Aggregation'!AC:AC,'EPA Export Aggregation'!$A:$A,$B34,'EPA Export Aggregation'!$D:$D,$A$1)*IF($A34="CH4",About!$D$58,IF($A34="N2O",About!$D$59,1))</f>
        <v>0.13741587988750001</v>
      </c>
      <c r="AA34">
        <f>SUMIFS('EPA Export Aggregation'!AD:AD,'EPA Export Aggregation'!$A:$A,$B34,'EPA Export Aggregation'!$D:$D,$A$1)*IF($A34="CH4",About!$D$58,IF($A34="N2O",About!$D$59,1))</f>
        <v>0.14184538619250001</v>
      </c>
      <c r="AB34">
        <f>SUMIFS('EPA Export Aggregation'!AE:AE,'EPA Export Aggregation'!$A:$A,$B34,'EPA Export Aggregation'!$D:$D,$A$1)*IF($A34="CH4",About!$D$58,IF($A34="N2O",About!$D$59,1))</f>
        <v>0.12463611321779999</v>
      </c>
      <c r="AC34">
        <f>SUMIFS('EPA Export Aggregation'!AF:AF,'EPA Export Aggregation'!$A:$A,$B34,'EPA Export Aggregation'!$D:$D,$A$1)*IF($A34="CH4",About!$D$58,IF($A34="N2O",About!$D$59,1))</f>
        <v>0.109399765702</v>
      </c>
      <c r="AD34">
        <f>SUMIFS('EPA Export Aggregation'!AG:AG,'EPA Export Aggregation'!$A:$A,$B34,'EPA Export Aggregation'!$D:$D,$A$1)*IF($A34="CH4",About!$D$58,IF($A34="N2O",About!$D$59,1))</f>
        <v>0.13132930772199999</v>
      </c>
      <c r="AE34">
        <f>SUMIFS('EPA Export Aggregation'!AH:AH,'EPA Export Aggregation'!$A:$A,$B34,'EPA Export Aggregation'!$D:$D,$A$1)*IF($A34="CH4",About!$D$58,IF($A34="N2O",About!$D$59,1))</f>
        <v>0.1164224345306</v>
      </c>
      <c r="AF34">
        <f>SUMIFS('EPA Export Aggregation'!AI:AI,'EPA Export Aggregation'!$A:$A,$B34,'EPA Export Aggregation'!$D:$D,$A$1)*IF($A34="CH4",About!$D$58,IF($A34="N2O",About!$D$59,1))</f>
        <v>0.1095512397796</v>
      </c>
      <c r="AG34">
        <f>SUMIFS('EPA Export Aggregation'!AJ:AJ,'EPA Export Aggregation'!$A:$A,$B34,'EPA Export Aggregation'!$D:$D,$A$1)*IF($A34="CH4",About!$D$58,IF($A34="N2O",About!$D$59,1))</f>
        <v>0.10268004502859999</v>
      </c>
      <c r="AH34">
        <f>SUMIFS('EPA Export Aggregation'!AK:AK,'EPA Export Aggregation'!$A:$A,$B34,'EPA Export Aggregation'!$D:$D,$A$1)*IF($A34="CH4",About!$D$58,IF($A34="N2O",About!$D$59,1))</f>
        <v>9.58088502776E-2</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2.8518284764E-3</v>
      </c>
      <c r="D74">
        <f>SUMIFS('EPA Export Aggregation'!G:G,'EPA Export Aggregation'!$A:$A,$B74,'EPA Export Aggregation'!$D:$D,$A$1)*IF($A74="CH4",About!$D$58,IF($A74="N2O",About!$D$59,1))</f>
        <v>6.0623031618000003E-3</v>
      </c>
      <c r="E74">
        <f>SUMIFS('EPA Export Aggregation'!H:H,'EPA Export Aggregation'!$A:$A,$B74,'EPA Export Aggregation'!$D:$D,$A$1)*IF($A74="CH4",About!$D$58,IF($A74="N2O",About!$D$59,1))</f>
        <v>1.41585531174E-2</v>
      </c>
      <c r="F74">
        <f>SUMIFS('EPA Export Aggregation'!I:I,'EPA Export Aggregation'!$A:$A,$B74,'EPA Export Aggregation'!$D:$D,$A$1)*IF($A74="CH4",About!$D$58,IF($A74="N2O",About!$D$59,1))</f>
        <v>4.3587466412199995E-2</v>
      </c>
      <c r="G74">
        <f>SUMIFS('EPA Export Aggregation'!J:J,'EPA Export Aggregation'!$A:$A,$B74,'EPA Export Aggregation'!$D:$D,$A$1)*IF($A74="CH4",About!$D$58,IF($A74="N2O",About!$D$59,1))</f>
        <v>0.1046469511488</v>
      </c>
      <c r="H74">
        <f>SUMIFS('EPA Export Aggregation'!K:K,'EPA Export Aggregation'!$A:$A,$B74,'EPA Export Aggregation'!$D:$D,$A$1)*IF($A74="CH4",About!$D$58,IF($A74="N2O",About!$D$59,1))</f>
        <v>0.2329938192812</v>
      </c>
      <c r="I74">
        <f>SUMIFS('EPA Export Aggregation'!L:L,'EPA Export Aggregation'!$A:$A,$B74,'EPA Export Aggregation'!$D:$D,$A$1)*IF($A74="CH4",About!$D$58,IF($A74="N2O",About!$D$59,1))</f>
        <v>0.33196945855530002</v>
      </c>
      <c r="J74">
        <f>SUMIFS('EPA Export Aggregation'!M:M,'EPA Export Aggregation'!$A:$A,$B74,'EPA Export Aggregation'!$D:$D,$A$1)*IF($A74="CH4",About!$D$58,IF($A74="N2O",About!$D$59,1))</f>
        <v>0.42289704484440005</v>
      </c>
      <c r="K74">
        <f>SUMIFS('EPA Export Aggregation'!N:N,'EPA Export Aggregation'!$A:$A,$B74,'EPA Export Aggregation'!$D:$D,$A$1)*IF($A74="CH4",About!$D$58,IF($A74="N2O",About!$D$59,1))</f>
        <v>0.48881426111450005</v>
      </c>
      <c r="L74">
        <f>SUMIFS('EPA Export Aggregation'!O:O,'EPA Export Aggregation'!$A:$A,$B74,'EPA Export Aggregation'!$D:$D,$A$1)*IF($A74="CH4",About!$D$58,IF($A74="N2O",About!$D$59,1))</f>
        <v>0.55500376755650005</v>
      </c>
      <c r="M74">
        <f>SUMIFS('EPA Export Aggregation'!P:P,'EPA Export Aggregation'!$A:$A,$B74,'EPA Export Aggregation'!$D:$D,$A$1)*IF($A74="CH4",About!$D$58,IF($A74="N2O",About!$D$59,1))</f>
        <v>0.60842818137080001</v>
      </c>
      <c r="N74">
        <f>SUMIFS('EPA Export Aggregation'!Q:Q,'EPA Export Aggregation'!$A:$A,$B74,'EPA Export Aggregation'!$D:$D,$A$1)*IF($A74="CH4",About!$D$58,IF($A74="N2O",About!$D$59,1))</f>
        <v>0.66092864499039994</v>
      </c>
      <c r="O74">
        <f>SUMIFS('EPA Export Aggregation'!R:R,'EPA Export Aggregation'!$A:$A,$B74,'EPA Export Aggregation'!$D:$D,$A$1)*IF($A74="CH4",About!$D$58,IF($A74="N2O",About!$D$59,1))</f>
        <v>0.70567159825500003</v>
      </c>
      <c r="P74">
        <f>SUMIFS('EPA Export Aggregation'!S:S,'EPA Export Aggregation'!$A:$A,$B74,'EPA Export Aggregation'!$D:$D,$A$1)*IF($A74="CH4",About!$D$58,IF($A74="N2O",About!$D$59,1))</f>
        <v>0.7464087635030997</v>
      </c>
      <c r="Q74">
        <f>SUMIFS('EPA Export Aggregation'!T:T,'EPA Export Aggregation'!$A:$A,$B74,'EPA Export Aggregation'!$D:$D,$A$1)*IF($A74="CH4",About!$D$58,IF($A74="N2O",About!$D$59,1))</f>
        <v>0.77884365724479998</v>
      </c>
      <c r="R74">
        <f>SUMIFS('EPA Export Aggregation'!U:U,'EPA Export Aggregation'!$A:$A,$B74,'EPA Export Aggregation'!$D:$D,$A$1)*IF($A74="CH4",About!$D$58,IF($A74="N2O",About!$D$59,1))</f>
        <v>0.82431916997090005</v>
      </c>
      <c r="S74">
        <f>SUMIFS('EPA Export Aggregation'!V:V,'EPA Export Aggregation'!$A:$A,$B74,'EPA Export Aggregation'!$D:$D,$A$1)*IF($A74="CH4",About!$D$58,IF($A74="N2O",About!$D$59,1))</f>
        <v>0.88834088501779995</v>
      </c>
      <c r="T74">
        <f>SUMIFS('EPA Export Aggregation'!W:W,'EPA Export Aggregation'!$A:$A,$B74,'EPA Export Aggregation'!$D:$D,$A$1)*IF($A74="CH4",About!$D$58,IF($A74="N2O",About!$D$59,1))</f>
        <v>0.95988754378789998</v>
      </c>
      <c r="U74">
        <f>SUMIFS('EPA Export Aggregation'!X:X,'EPA Export Aggregation'!$A:$A,$B74,'EPA Export Aggregation'!$D:$D,$A$1)*IF($A74="CH4",About!$D$58,IF($A74="N2O",About!$D$59,1))</f>
        <v>1.0348844418816003</v>
      </c>
      <c r="V74">
        <f>SUMIFS('EPA Export Aggregation'!Y:Y,'EPA Export Aggregation'!$A:$A,$B74,'EPA Export Aggregation'!$D:$D,$A$1)*IF($A74="CH4",About!$D$58,IF($A74="N2O",About!$D$59,1))</f>
        <v>0.70909827758250021</v>
      </c>
      <c r="W74">
        <f>SUMIFS('EPA Export Aggregation'!Z:Z,'EPA Export Aggregation'!$A:$A,$B74,'EPA Export Aggregation'!$D:$D,$A$1)*IF($A74="CH4",About!$D$58,IF($A74="N2O",About!$D$59,1))</f>
        <v>1.007678969266</v>
      </c>
      <c r="X74">
        <f>SUMIFS('EPA Export Aggregation'!AA:AA,'EPA Export Aggregation'!$A:$A,$B74,'EPA Export Aggregation'!$D:$D,$A$1)*IF($A74="CH4",About!$D$58,IF($A74="N2O",About!$D$59,1))</f>
        <v>0.99279189330930007</v>
      </c>
      <c r="Y74">
        <f>SUMIFS('EPA Export Aggregation'!AB:AB,'EPA Export Aggregation'!$A:$A,$B74,'EPA Export Aggregation'!$D:$D,$A$1)*IF($A74="CH4",About!$D$58,IF($A74="N2O",About!$D$59,1))</f>
        <v>0.82085837737059986</v>
      </c>
      <c r="Z74">
        <f>SUMIFS('EPA Export Aggregation'!AC:AC,'EPA Export Aggregation'!$A:$A,$B74,'EPA Export Aggregation'!$D:$D,$A$1)*IF($A74="CH4",About!$D$58,IF($A74="N2O",About!$D$59,1))</f>
        <v>0.90554644185270017</v>
      </c>
      <c r="AA74">
        <f>SUMIFS('EPA Export Aggregation'!AD:AD,'EPA Export Aggregation'!$A:$A,$B74,'EPA Export Aggregation'!$D:$D,$A$1)*IF($A74="CH4",About!$D$58,IF($A74="N2O",About!$D$59,1))</f>
        <v>0.9524718126177002</v>
      </c>
      <c r="AB74">
        <f>SUMIFS('EPA Export Aggregation'!AE:AE,'EPA Export Aggregation'!$A:$A,$B74,'EPA Export Aggregation'!$D:$D,$A$1)*IF($A74="CH4",About!$D$58,IF($A74="N2O",About!$D$59,1))</f>
        <v>0.98649270787560006</v>
      </c>
      <c r="AC74">
        <f>SUMIFS('EPA Export Aggregation'!AF:AF,'EPA Export Aggregation'!$A:$A,$B74,'EPA Export Aggregation'!$D:$D,$A$1)*IF($A74="CH4",About!$D$58,IF($A74="N2O",About!$D$59,1))</f>
        <v>0.96106453002500003</v>
      </c>
      <c r="AD74">
        <f>SUMIFS('EPA Export Aggregation'!AG:AG,'EPA Export Aggregation'!$A:$A,$B74,'EPA Export Aggregation'!$D:$D,$A$1)*IF($A74="CH4",About!$D$58,IF($A74="N2O",About!$D$59,1))</f>
        <v>1.1199456128119001</v>
      </c>
      <c r="AE74">
        <f>SUMIFS('EPA Export Aggregation'!AH:AH,'EPA Export Aggregation'!$A:$A,$B74,'EPA Export Aggregation'!$D:$D,$A$1)*IF($A74="CH4",About!$D$58,IF($A74="N2O",About!$D$59,1))</f>
        <v>0.98158427395870007</v>
      </c>
      <c r="AF74">
        <f>SUMIFS('EPA Export Aggregation'!AI:AI,'EPA Export Aggregation'!$A:$A,$B74,'EPA Export Aggregation'!$D:$D,$A$1)*IF($A74="CH4",About!$D$58,IF($A74="N2O",About!$D$59,1))</f>
        <v>1.0858457013722003</v>
      </c>
      <c r="AG74">
        <f>SUMIFS('EPA Export Aggregation'!AJ:AJ,'EPA Export Aggregation'!$A:$A,$B74,'EPA Export Aggregation'!$D:$D,$A$1)*IF($A74="CH4",About!$D$58,IF($A74="N2O",About!$D$59,1))</f>
        <v>1.1712064888925</v>
      </c>
      <c r="AH74">
        <f>SUMIFS('EPA Export Aggregation'!AK:AK,'EPA Export Aggregation'!$A:$A,$B74,'EPA Export Aggregation'!$D:$D,$A$1)*IF($A74="CH4",About!$D$58,IF($A74="N2O",About!$D$59,1))</f>
        <v>1.2085206003069002</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2.3452055417999999E-2</v>
      </c>
      <c r="D76" s="418">
        <f>SUMIFS('EPA Export Aggregation'!G:G,'EPA Export Aggregation'!$A:$A,$B76,'EPA Export Aggregation'!$D:$D,$A$1)*IF($A76="CH4",About!$D$58,IF($A76="N2O",About!$D$59,1))</f>
        <v>2.3452055417999999E-2</v>
      </c>
      <c r="E76" s="418">
        <f>SUMIFS('EPA Export Aggregation'!H:H,'EPA Export Aggregation'!$A:$A,$B76,'EPA Export Aggregation'!$D:$D,$A$1)*IF($A76="CH4",About!$D$58,IF($A76="N2O",About!$D$59,1))</f>
        <v>2.3452055417999999E-2</v>
      </c>
      <c r="F76" s="418">
        <f>SUMIFS('EPA Export Aggregation'!I:I,'EPA Export Aggregation'!$A:$A,$B76,'EPA Export Aggregation'!$D:$D,$A$1)*IF($A76="CH4",About!$D$58,IF($A76="N2O",About!$D$59,1))</f>
        <v>2.9315069620600001E-2</v>
      </c>
      <c r="G76" s="418">
        <f>SUMIFS('EPA Export Aggregation'!J:J,'EPA Export Aggregation'!$A:$A,$B76,'EPA Export Aggregation'!$D:$D,$A$1)*IF($A76="CH4",About!$D$58,IF($A76="N2O",About!$D$59,1))</f>
        <v>3.2246576713399998E-2</v>
      </c>
      <c r="H76" s="418">
        <f>SUMIFS('EPA Export Aggregation'!K:K,'EPA Export Aggregation'!$A:$A,$B76,'EPA Export Aggregation'!$D:$D,$A$1)*IF($A76="CH4",About!$D$58,IF($A76="N2O",About!$D$59,1))</f>
        <v>4.0523008695299997E-2</v>
      </c>
      <c r="I76" s="418">
        <f>SUMIFS('EPA Export Aggregation'!L:L,'EPA Export Aggregation'!$A:$A,$B76,'EPA Export Aggregation'!$D:$D,$A$1)*IF($A76="CH4",About!$D$58,IF($A76="N2O",About!$D$59,1))</f>
        <v>4.4999296331799998E-2</v>
      </c>
      <c r="J76" s="418">
        <f>SUMIFS('EPA Export Aggregation'!M:M,'EPA Export Aggregation'!$A:$A,$B76,'EPA Export Aggregation'!$D:$D,$A$1)*IF($A76="CH4",About!$D$58,IF($A76="N2O",About!$D$59,1))</f>
        <v>4.7555258133000003E-2</v>
      </c>
      <c r="K76" s="418">
        <f>SUMIFS('EPA Export Aggregation'!N:N,'EPA Export Aggregation'!$A:$A,$B76,'EPA Export Aggregation'!$D:$D,$A$1)*IF($A76="CH4",About!$D$58,IF($A76="N2O",About!$D$59,1))</f>
        <v>5.8311118213699997E-2</v>
      </c>
      <c r="L76" s="418">
        <f>SUMIFS('EPA Export Aggregation'!O:O,'EPA Export Aggregation'!$A:$A,$B76,'EPA Export Aggregation'!$D:$D,$A$1)*IF($A76="CH4",About!$D$58,IF($A76="N2O",About!$D$59,1))</f>
        <v>5.9171760045299997E-2</v>
      </c>
      <c r="M76" s="418">
        <f>SUMIFS('EPA Export Aggregation'!P:P,'EPA Export Aggregation'!$A:$A,$B76,'EPA Export Aggregation'!$D:$D,$A$1)*IF($A76="CH4",About!$D$58,IF($A76="N2O",About!$D$59,1))</f>
        <v>3.6034760304100001E-2</v>
      </c>
      <c r="N76" s="418">
        <f>SUMIFS('EPA Export Aggregation'!Q:Q,'EPA Export Aggregation'!$A:$A,$B76,'EPA Export Aggregation'!$D:$D,$A$1)*IF($A76="CH4",About!$D$58,IF($A76="N2O",About!$D$59,1))</f>
        <v>2.3945464280200002E-2</v>
      </c>
      <c r="O76" s="418">
        <f>SUMIFS('EPA Export Aggregation'!R:R,'EPA Export Aggregation'!$A:$A,$B76,'EPA Export Aggregation'!$D:$D,$A$1)*IF($A76="CH4",About!$D$58,IF($A76="N2O",About!$D$59,1))</f>
        <v>2.2892169020099998E-2</v>
      </c>
      <c r="P76" s="418">
        <f>SUMIFS('EPA Export Aggregation'!S:S,'EPA Export Aggregation'!$A:$A,$B76,'EPA Export Aggregation'!$D:$D,$A$1)*IF($A76="CH4",About!$D$58,IF($A76="N2O",About!$D$59,1))</f>
        <v>2.3937804473999999E-2</v>
      </c>
      <c r="Q76" s="418">
        <f>SUMIFS('EPA Export Aggregation'!T:T,'EPA Export Aggregation'!$A:$A,$B76,'EPA Export Aggregation'!$D:$D,$A$1)*IF($A76="CH4",About!$D$58,IF($A76="N2O",About!$D$59,1))</f>
        <v>2.3833743429E-2</v>
      </c>
      <c r="R76" s="418">
        <f>SUMIFS('EPA Export Aggregation'!U:U,'EPA Export Aggregation'!$A:$A,$B76,'EPA Export Aggregation'!$D:$D,$A$1)*IF($A76="CH4",About!$D$58,IF($A76="N2O",About!$D$59,1))</f>
        <v>2.2879289308400001E-2</v>
      </c>
      <c r="S76" s="418">
        <f>SUMIFS('EPA Export Aggregation'!V:V,'EPA Export Aggregation'!$A:$A,$B76,'EPA Export Aggregation'!$D:$D,$A$1)*IF($A76="CH4",About!$D$58,IF($A76="N2O",About!$D$59,1))</f>
        <v>2.72396983078E-2</v>
      </c>
      <c r="T76" s="418">
        <f>SUMIFS('EPA Export Aggregation'!W:W,'EPA Export Aggregation'!$A:$A,$B76,'EPA Export Aggregation'!$D:$D,$A$1)*IF($A76="CH4",About!$D$58,IF($A76="N2O",About!$D$59,1))</f>
        <v>2.65073284814E-2</v>
      </c>
      <c r="U76" s="418">
        <f>SUMIFS('EPA Export Aggregation'!X:X,'EPA Export Aggregation'!$A:$A,$B76,'EPA Export Aggregation'!$D:$D,$A$1)*IF($A76="CH4",About!$D$58,IF($A76="N2O",About!$D$59,1))</f>
        <v>2.5098323569500001E-2</v>
      </c>
      <c r="V76" s="418">
        <f>SUMIFS('EPA Export Aggregation'!Y:Y,'EPA Export Aggregation'!$A:$A,$B76,'EPA Export Aggregation'!$D:$D,$A$1)*IF($A76="CH4",About!$D$58,IF($A76="N2O",About!$D$59,1))</f>
        <v>1.50904706417E-2</v>
      </c>
      <c r="W76" s="418">
        <f>SUMIFS('EPA Export Aggregation'!Z:Z,'EPA Export Aggregation'!$A:$A,$B76,'EPA Export Aggregation'!$D:$D,$A$1)*IF($A76="CH4",About!$D$58,IF($A76="N2O",About!$D$59,1))</f>
        <v>2.1829497522099998E-2</v>
      </c>
      <c r="X76" s="418">
        <f>SUMIFS('EPA Export Aggregation'!AA:AA,'EPA Export Aggregation'!$A:$A,$B76,'EPA Export Aggregation'!$D:$D,$A$1)*IF($A76="CH4",About!$D$58,IF($A76="N2O",About!$D$59,1))</f>
        <v>9.9314960094999995E-3</v>
      </c>
      <c r="Y76" s="418">
        <f>SUMIFS('EPA Export Aggregation'!AB:AB,'EPA Export Aggregation'!$A:$A,$B76,'EPA Export Aggregation'!$D:$D,$A$1)*IF($A76="CH4",About!$D$58,IF($A76="N2O",About!$D$59,1))</f>
        <v>1.07905192197E-2</v>
      </c>
      <c r="Z76" s="418">
        <f>SUMIFS('EPA Export Aggregation'!AC:AC,'EPA Export Aggregation'!$A:$A,$B76,'EPA Export Aggregation'!$D:$D,$A$1)*IF($A76="CH4",About!$D$58,IF($A76="N2O",About!$D$59,1))</f>
        <v>1.15415907859E-2</v>
      </c>
      <c r="AA76" s="418">
        <f>SUMIFS('EPA Export Aggregation'!AD:AD,'EPA Export Aggregation'!$A:$A,$B76,'EPA Export Aggregation'!$D:$D,$A$1)*IF($A76="CH4",About!$D$58,IF($A76="N2O",About!$D$59,1))</f>
        <v>2.5725122923700001E-2</v>
      </c>
      <c r="AB76" s="418">
        <f>SUMIFS('EPA Export Aggregation'!AE:AE,'EPA Export Aggregation'!$A:$A,$B76,'EPA Export Aggregation'!$D:$D,$A$1)*IF($A76="CH4",About!$D$58,IF($A76="N2O",About!$D$59,1))</f>
        <v>2.6490543018399999E-2</v>
      </c>
      <c r="AC76" s="418">
        <f>SUMIFS('EPA Export Aggregation'!AF:AF,'EPA Export Aggregation'!$A:$A,$B76,'EPA Export Aggregation'!$D:$D,$A$1)*IF($A76="CH4",About!$D$58,IF($A76="N2O",About!$D$59,1))</f>
        <v>3.09554137372E-2</v>
      </c>
      <c r="AD76" s="418">
        <f>SUMIFS('EPA Export Aggregation'!AG:AG,'EPA Export Aggregation'!$A:$A,$B76,'EPA Export Aggregation'!$D:$D,$A$1)*IF($A76="CH4",About!$D$58,IF($A76="N2O",About!$D$59,1))</f>
        <v>3.3731507906199998E-2</v>
      </c>
      <c r="AE76" s="418">
        <f>SUMIFS('EPA Export Aggregation'!AH:AH,'EPA Export Aggregation'!$A:$A,$B76,'EPA Export Aggregation'!$D:$D,$A$1)*IF($A76="CH4",About!$D$58,IF($A76="N2O",About!$D$59,1))</f>
        <v>3.7196387323700002E-2</v>
      </c>
      <c r="AF76" s="418">
        <f>SUMIFS('EPA Export Aggregation'!AI:AI,'EPA Export Aggregation'!$A:$A,$B76,'EPA Export Aggregation'!$D:$D,$A$1)*IF($A76="CH4",About!$D$58,IF($A76="N2O",About!$D$59,1))</f>
        <v>4.3364158893599999E-2</v>
      </c>
      <c r="AG76" s="418">
        <f>SUMIFS('EPA Export Aggregation'!AJ:AJ,'EPA Export Aggregation'!$A:$A,$B76,'EPA Export Aggregation'!$D:$D,$A$1)*IF($A76="CH4",About!$D$58,IF($A76="N2O",About!$D$59,1))</f>
        <v>5.1349367962799999E-2</v>
      </c>
      <c r="AH76" s="418">
        <f>SUMIFS('EPA Export Aggregation'!AK:AK,'EPA Export Aggregation'!$A:$A,$B76,'EPA Export Aggregation'!$D:$D,$A$1)*IF($A76="CH4",About!$D$58,IF($A76="N2O",About!$D$59,1))</f>
        <v>7.3672408968099998E-2</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0.94347141349800001</v>
      </c>
      <c r="D79" s="418">
        <f>SUMIFS('EPA Export Aggregation'!G:G,'EPA Export Aggregation'!$A:$A,$B79,'EPA Export Aggregation'!$D:$D,$A$1)*IF($A79="CH4",About!$D$58,IF($A79="N2O",About!$D$59,1))</f>
        <v>0.79514226855299996</v>
      </c>
      <c r="E79" s="418">
        <f>SUMIFS('EPA Export Aggregation'!H:H,'EPA Export Aggregation'!$A:$A,$B79,'EPA Export Aggregation'!$D:$D,$A$1)*IF($A79="CH4",About!$D$58,IF($A79="N2O",About!$D$59,1))</f>
        <v>0.36118158364199998</v>
      </c>
      <c r="F79" s="418">
        <f>SUMIFS('EPA Export Aggregation'!I:I,'EPA Export Aggregation'!$A:$A,$B79,'EPA Export Aggregation'!$D:$D,$A$1)*IF($A79="CH4",About!$D$58,IF($A79="N2O",About!$D$59,1))</f>
        <v>0.31009704433200003</v>
      </c>
      <c r="G79" s="418">
        <f>SUMIFS('EPA Export Aggregation'!J:J,'EPA Export Aggregation'!$A:$A,$B79,'EPA Export Aggregation'!$D:$D,$A$1)*IF($A79="CH4",About!$D$58,IF($A79="N2O",About!$D$59,1))</f>
        <v>0.20505744815999999</v>
      </c>
      <c r="H79" s="418">
        <f>SUMIFS('EPA Export Aggregation'!K:K,'EPA Export Aggregation'!$A:$A,$B79,'EPA Export Aggregation'!$D:$D,$A$1)*IF($A79="CH4",About!$D$58,IF($A79="N2O",About!$D$59,1))</f>
        <v>0.242841209103</v>
      </c>
      <c r="I79" s="418">
        <f>SUMIFS('EPA Export Aggregation'!L:L,'EPA Export Aggregation'!$A:$A,$B79,'EPA Export Aggregation'!$D:$D,$A$1)*IF($A79="CH4",About!$D$58,IF($A79="N2O",About!$D$59,1))</f>
        <v>0.26961009127800001</v>
      </c>
      <c r="J79" s="418">
        <f>SUMIFS('EPA Export Aggregation'!M:M,'EPA Export Aggregation'!$A:$A,$B79,'EPA Export Aggregation'!$D:$D,$A$1)*IF($A79="CH4",About!$D$58,IF($A79="N2O",About!$D$59,1))</f>
        <v>0.30574637302199997</v>
      </c>
      <c r="K79" s="418">
        <f>SUMIFS('EPA Export Aggregation'!N:N,'EPA Export Aggregation'!$A:$A,$B79,'EPA Export Aggregation'!$D:$D,$A$1)*IF($A79="CH4",About!$D$58,IF($A79="N2O",About!$D$59,1))</f>
        <v>0.167130487065</v>
      </c>
      <c r="L79" s="418">
        <f>SUMIFS('EPA Export Aggregation'!O:O,'EPA Export Aggregation'!$A:$A,$B79,'EPA Export Aggregation'!$D:$D,$A$1)*IF($A79="CH4",About!$D$58,IF($A79="N2O",About!$D$59,1))</f>
        <v>0.16710060956100001</v>
      </c>
      <c r="M79" s="418">
        <f>SUMIFS('EPA Export Aggregation'!P:P,'EPA Export Aggregation'!$A:$A,$B79,'EPA Export Aggregation'!$D:$D,$A$1)*IF($A79="CH4",About!$D$58,IF($A79="N2O",About!$D$59,1))</f>
        <v>0.19822646252100001</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0.32875424801876818</v>
      </c>
      <c r="D80" s="418">
        <f>SUMIFS('EPA Export Aggregation'!G:G,'EPA Export Aggregation'!$A:$A,$B80,'EPA Export Aggregation'!$D:$D,$A$1)*IF($A80="CH4",About!$D$58,IF($A80="N2O",About!$D$59,1))</f>
        <v>0.32875424801876818</v>
      </c>
      <c r="E80" s="418">
        <f>SUMIFS('EPA Export Aggregation'!H:H,'EPA Export Aggregation'!$A:$A,$B80,'EPA Export Aggregation'!$D:$D,$A$1)*IF($A80="CH4",About!$D$58,IF($A80="N2O",About!$D$59,1))</f>
        <v>0.32875424801876818</v>
      </c>
      <c r="F80" s="418">
        <f>SUMIFS('EPA Export Aggregation'!I:I,'EPA Export Aggregation'!$A:$A,$B80,'EPA Export Aggregation'!$D:$D,$A$1)*IF($A80="CH4",About!$D$58,IF($A80="N2O",About!$D$59,1))</f>
        <v>0.41094281152066009</v>
      </c>
      <c r="G80" s="418">
        <f>SUMIFS('EPA Export Aggregation'!J:J,'EPA Export Aggregation'!$A:$A,$B80,'EPA Export Aggregation'!$D:$D,$A$1)*IF($A80="CH4",About!$D$58,IF($A80="N2O",About!$D$59,1))</f>
        <v>0.45203709094020622</v>
      </c>
      <c r="H80" s="418">
        <f>SUMIFS('EPA Export Aggregation'!K:K,'EPA Export Aggregation'!$A:$A,$B80,'EPA Export Aggregation'!$D:$D,$A$1)*IF($A80="CH4",About!$D$58,IF($A80="N2O",About!$D$59,1))</f>
        <v>0.56805730138748023</v>
      </c>
      <c r="I80" s="418">
        <f>SUMIFS('EPA Export Aggregation'!L:L,'EPA Export Aggregation'!$A:$A,$B80,'EPA Export Aggregation'!$D:$D,$A$1)*IF($A80="CH4",About!$D$58,IF($A80="N2O",About!$D$59,1))</f>
        <v>0.63080653328900915</v>
      </c>
      <c r="J80" s="418">
        <f>SUMIFS('EPA Export Aggregation'!M:M,'EPA Export Aggregation'!$A:$A,$B80,'EPA Export Aggregation'!$D:$D,$A$1)*IF($A80="CH4",About!$D$58,IF($A80="N2O",About!$D$59,1))</f>
        <v>0.66663637997003189</v>
      </c>
      <c r="K80" s="418">
        <f>SUMIFS('EPA Export Aggregation'!N:N,'EPA Export Aggregation'!$A:$A,$B80,'EPA Export Aggregation'!$D:$D,$A$1)*IF($A80="CH4",About!$D$58,IF($A80="N2O",About!$D$59,1))</f>
        <v>0.81741354586784787</v>
      </c>
      <c r="L80" s="418">
        <f>SUMIFS('EPA Export Aggregation'!O:O,'EPA Export Aggregation'!$A:$A,$B80,'EPA Export Aggregation'!$D:$D,$A$1)*IF($A80="CH4",About!$D$58,IF($A80="N2O",About!$D$59,1))</f>
        <v>0.82947814450695545</v>
      </c>
      <c r="M80" s="418">
        <f>SUMIFS('EPA Export Aggregation'!P:P,'EPA Export Aggregation'!$A:$A,$B80,'EPA Export Aggregation'!$D:$D,$A$1)*IF($A80="CH4",About!$D$58,IF($A80="N2O",About!$D$59,1))</f>
        <v>0.70748795247398955</v>
      </c>
      <c r="N80" s="418">
        <f>SUMIFS('EPA Export Aggregation'!Q:Q,'EPA Export Aggregation'!$A:$A,$B80,'EPA Export Aggregation'!$D:$D,$A$1)*IF($A80="CH4",About!$D$58,IF($A80="N2O",About!$D$59,1))</f>
        <v>0.497911747191225</v>
      </c>
      <c r="O80" s="418">
        <f>SUMIFS('EPA Export Aggregation'!R:R,'EPA Export Aggregation'!$A:$A,$B80,'EPA Export Aggregation'!$D:$D,$A$1)*IF($A80="CH4",About!$D$58,IF($A80="N2O",About!$D$59,1))</f>
        <v>0.48776181789581879</v>
      </c>
      <c r="P80" s="418">
        <f>SUMIFS('EPA Export Aggregation'!S:S,'EPA Export Aggregation'!$A:$A,$B80,'EPA Export Aggregation'!$D:$D,$A$1)*IF($A80="CH4",About!$D$58,IF($A80="N2O",About!$D$59,1))</f>
        <v>0.44594955299460842</v>
      </c>
      <c r="Q80" s="418">
        <f>SUMIFS('EPA Export Aggregation'!T:T,'EPA Export Aggregation'!$A:$A,$B80,'EPA Export Aggregation'!$D:$D,$A$1)*IF($A80="CH4",About!$D$58,IF($A80="N2O",About!$D$59,1))</f>
        <v>0.41421627023334467</v>
      </c>
      <c r="R80" s="418">
        <f>SUMIFS('EPA Export Aggregation'!U:U,'EPA Export Aggregation'!$A:$A,$B80,'EPA Export Aggregation'!$D:$D,$A$1)*IF($A80="CH4",About!$D$58,IF($A80="N2O",About!$D$59,1))</f>
        <v>0.38164488261896118</v>
      </c>
      <c r="S80" s="418">
        <f>SUMIFS('EPA Export Aggregation'!V:V,'EPA Export Aggregation'!$A:$A,$B80,'EPA Export Aggregation'!$D:$D,$A$1)*IF($A80="CH4",About!$D$58,IF($A80="N2O",About!$D$59,1))</f>
        <v>0.40775606800528569</v>
      </c>
      <c r="T80" s="418">
        <f>SUMIFS('EPA Export Aggregation'!W:W,'EPA Export Aggregation'!$A:$A,$B80,'EPA Export Aggregation'!$D:$D,$A$1)*IF($A80="CH4",About!$D$58,IF($A80="N2O",About!$D$59,1))</f>
        <v>0.3896376756065919</v>
      </c>
      <c r="U80" s="418">
        <f>SUMIFS('EPA Export Aggregation'!X:X,'EPA Export Aggregation'!$A:$A,$B80,'EPA Export Aggregation'!$D:$D,$A$1)*IF($A80="CH4",About!$D$58,IF($A80="N2O",About!$D$59,1))</f>
        <v>0.35579121485559478</v>
      </c>
      <c r="V80" s="418">
        <f>SUMIFS('EPA Export Aggregation'!Y:Y,'EPA Export Aggregation'!$A:$A,$B80,'EPA Export Aggregation'!$D:$D,$A$1)*IF($A80="CH4",About!$D$58,IF($A80="N2O",About!$D$59,1))</f>
        <v>0.19567635256769561</v>
      </c>
      <c r="W80" s="418">
        <f>SUMIFS('EPA Export Aggregation'!Z:Z,'EPA Export Aggregation'!$A:$A,$B80,'EPA Export Aggregation'!$D:$D,$A$1)*IF($A80="CH4",About!$D$58,IF($A80="N2O",About!$D$59,1))</f>
        <v>0.28229592404945819</v>
      </c>
      <c r="X80" s="418">
        <f>SUMIFS('EPA Export Aggregation'!AA:AA,'EPA Export Aggregation'!$A:$A,$B80,'EPA Export Aggregation'!$D:$D,$A$1)*IF($A80="CH4",About!$D$58,IF($A80="N2O",About!$D$59,1))</f>
        <v>0.28437079236314772</v>
      </c>
      <c r="Y80" s="418">
        <f>SUMIFS('EPA Export Aggregation'!AB:AB,'EPA Export Aggregation'!$A:$A,$B80,'EPA Export Aggregation'!$D:$D,$A$1)*IF($A80="CH4",About!$D$58,IF($A80="N2O",About!$D$59,1))</f>
        <v>0.29074825639680479</v>
      </c>
      <c r="Z80" s="418">
        <f>SUMIFS('EPA Export Aggregation'!AC:AC,'EPA Export Aggregation'!$A:$A,$B80,'EPA Export Aggregation'!$D:$D,$A$1)*IF($A80="CH4",About!$D$58,IF($A80="N2O",About!$D$59,1))</f>
        <v>0.2203339330306244</v>
      </c>
      <c r="AA80" s="418">
        <f>SUMIFS('EPA Export Aggregation'!AD:AD,'EPA Export Aggregation'!$A:$A,$B80,'EPA Export Aggregation'!$D:$D,$A$1)*IF($A80="CH4",About!$D$58,IF($A80="N2O",About!$D$59,1))</f>
        <v>0.27683946275261911</v>
      </c>
      <c r="AB80" s="418">
        <f>SUMIFS('EPA Export Aggregation'!AE:AE,'EPA Export Aggregation'!$A:$A,$B80,'EPA Export Aggregation'!$D:$D,$A$1)*IF($A80="CH4",About!$D$58,IF($A80="N2O",About!$D$59,1))</f>
        <v>0.2670767064713177</v>
      </c>
      <c r="AC80" s="418">
        <f>SUMIFS('EPA Export Aggregation'!AF:AF,'EPA Export Aggregation'!$A:$A,$B80,'EPA Export Aggregation'!$D:$D,$A$1)*IF($A80="CH4",About!$D$58,IF($A80="N2O",About!$D$59,1))</f>
        <v>0.30105925375068199</v>
      </c>
      <c r="AD80" s="418">
        <f>SUMIFS('EPA Export Aggregation'!AG:AG,'EPA Export Aggregation'!$A:$A,$B80,'EPA Export Aggregation'!$D:$D,$A$1)*IF($A80="CH4",About!$D$58,IF($A80="N2O",About!$D$59,1))</f>
        <v>0.2828005235627738</v>
      </c>
      <c r="AE80" s="418">
        <f>SUMIFS('EPA Export Aggregation'!AH:AH,'EPA Export Aggregation'!$A:$A,$B80,'EPA Export Aggregation'!$D:$D,$A$1)*IF($A80="CH4",About!$D$58,IF($A80="N2O",About!$D$59,1))</f>
        <v>0.29448142878421513</v>
      </c>
      <c r="AF80" s="418">
        <f>SUMIFS('EPA Export Aggregation'!AI:AI,'EPA Export Aggregation'!$A:$A,$B80,'EPA Export Aggregation'!$D:$D,$A$1)*IF($A80="CH4",About!$D$58,IF($A80="N2O",About!$D$59,1))</f>
        <v>0.30615868886773862</v>
      </c>
      <c r="AG80" s="418">
        <f>SUMIFS('EPA Export Aggregation'!AJ:AJ,'EPA Export Aggregation'!$A:$A,$B80,'EPA Export Aggregation'!$D:$D,$A$1)*IF($A80="CH4",About!$D$58,IF($A80="N2O",About!$D$59,1))</f>
        <v>0.33729524814859202</v>
      </c>
      <c r="AH80" s="418">
        <f>SUMIFS('EPA Export Aggregation'!AK:AK,'EPA Export Aggregation'!$A:$A,$B80,'EPA Export Aggregation'!$D:$D,$A$1)*IF($A80="CH4",About!$D$58,IF($A80="N2O",About!$D$59,1))</f>
        <v>0.41220639957550798</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6.6084526249999997E-2</v>
      </c>
      <c r="D84" s="418">
        <f>SUMIFS('EPA Export Aggregation'!G:G,'EPA Export Aggregation'!$A:$A,$B84,'EPA Export Aggregation'!$D:$D,$A$1)*IF($A84="CH4",About!$D$58,IF($A84="N2O",About!$D$59,1))</f>
        <v>6.6084526249999997E-2</v>
      </c>
      <c r="E84" s="418">
        <f>SUMIFS('EPA Export Aggregation'!H:H,'EPA Export Aggregation'!$A:$A,$B84,'EPA Export Aggregation'!$D:$D,$A$1)*IF($A84="CH4",About!$D$58,IF($A84="N2O",About!$D$59,1))</f>
        <v>6.6084526249999997E-2</v>
      </c>
      <c r="F84" s="418">
        <f>SUMIFS('EPA Export Aggregation'!I:I,'EPA Export Aggregation'!$A:$A,$B84,'EPA Export Aggregation'!$D:$D,$A$1)*IF($A84="CH4",About!$D$58,IF($A84="N2O",About!$D$59,1))</f>
        <v>8.2605656050000004E-2</v>
      </c>
      <c r="G84" s="418">
        <f>SUMIFS('EPA Export Aggregation'!J:J,'EPA Export Aggregation'!$A:$A,$B84,'EPA Export Aggregation'!$D:$D,$A$1)*IF($A84="CH4",About!$D$58,IF($A84="N2O",About!$D$59,1))</f>
        <v>9.0866223300000007E-2</v>
      </c>
      <c r="H84" s="418">
        <f>SUMIFS('EPA Export Aggregation'!K:K,'EPA Export Aggregation'!$A:$A,$B84,'EPA Export Aggregation'!$D:$D,$A$1)*IF($A84="CH4",About!$D$58,IF($A84="N2O",About!$D$59,1))</f>
        <v>0.1141880228</v>
      </c>
      <c r="I84" s="418">
        <f>SUMIFS('EPA Export Aggregation'!L:L,'EPA Export Aggregation'!$A:$A,$B84,'EPA Export Aggregation'!$D:$D,$A$1)*IF($A84="CH4",About!$D$58,IF($A84="N2O",About!$D$59,1))</f>
        <v>0.12680155614999999</v>
      </c>
      <c r="J84" s="418">
        <f>SUMIFS('EPA Export Aggregation'!M:M,'EPA Export Aggregation'!$A:$A,$B84,'EPA Export Aggregation'!$D:$D,$A$1)*IF($A84="CH4",About!$D$58,IF($A84="N2O",About!$D$59,1))</f>
        <v>0.13400389255</v>
      </c>
      <c r="K84" s="418">
        <f>SUMIFS('EPA Export Aggregation'!N:N,'EPA Export Aggregation'!$A:$A,$B84,'EPA Export Aggregation'!$D:$D,$A$1)*IF($A84="CH4",About!$D$58,IF($A84="N2O",About!$D$59,1))</f>
        <v>0.16431235955000001</v>
      </c>
      <c r="L84" s="418">
        <f>SUMIFS('EPA Export Aggregation'!O:O,'EPA Export Aggregation'!$A:$A,$B84,'EPA Export Aggregation'!$D:$D,$A$1)*IF($A84="CH4",About!$D$58,IF($A84="N2O",About!$D$59,1))</f>
        <v>0.1667375243</v>
      </c>
      <c r="M84" s="418">
        <f>SUMIFS('EPA Export Aggregation'!P:P,'EPA Export Aggregation'!$A:$A,$B84,'EPA Export Aggregation'!$D:$D,$A$1)*IF($A84="CH4",About!$D$58,IF($A84="N2O",About!$D$59,1))</f>
        <v>0.1347657884</v>
      </c>
      <c r="N84" s="418">
        <f>SUMIFS('EPA Export Aggregation'!Q:Q,'EPA Export Aggregation'!$A:$A,$B84,'EPA Export Aggregation'!$D:$D,$A$1)*IF($A84="CH4",About!$D$58,IF($A84="N2O",About!$D$59,1))</f>
        <v>9.1629270649999997E-2</v>
      </c>
      <c r="O84" s="418">
        <f>SUMIFS('EPA Export Aggregation'!R:R,'EPA Export Aggregation'!$A:$A,$B84,'EPA Export Aggregation'!$D:$D,$A$1)*IF($A84="CH4",About!$D$58,IF($A84="N2O",About!$D$59,1))</f>
        <v>8.1331434349999995E-2</v>
      </c>
      <c r="P84" s="418">
        <f>SUMIFS('EPA Export Aggregation'!S:S,'EPA Export Aggregation'!$A:$A,$B84,'EPA Export Aggregation'!$D:$D,$A$1)*IF($A84="CH4",About!$D$58,IF($A84="N2O",About!$D$59,1))</f>
        <v>9.7980810700000004E-2</v>
      </c>
      <c r="Q84" s="418">
        <f>SUMIFS('EPA Export Aggregation'!T:T,'EPA Export Aggregation'!$A:$A,$B84,'EPA Export Aggregation'!$D:$D,$A$1)*IF($A84="CH4",About!$D$58,IF($A84="N2O",About!$D$59,1))</f>
        <v>9.4055201500000005E-2</v>
      </c>
      <c r="R84" s="418">
        <f>SUMIFS('EPA Export Aggregation'!U:U,'EPA Export Aggregation'!$A:$A,$B84,'EPA Export Aggregation'!$D:$D,$A$1)*IF($A84="CH4",About!$D$58,IF($A84="N2O",About!$D$59,1))</f>
        <v>0.1022770995</v>
      </c>
      <c r="S84" s="418">
        <f>SUMIFS('EPA Export Aggregation'!V:V,'EPA Export Aggregation'!$A:$A,$B84,'EPA Export Aggregation'!$D:$D,$A$1)*IF($A84="CH4",About!$D$58,IF($A84="N2O",About!$D$59,1))</f>
        <v>9.9321781799999995E-2</v>
      </c>
      <c r="T84" s="418">
        <f>SUMIFS('EPA Export Aggregation'!W:W,'EPA Export Aggregation'!$A:$A,$B84,'EPA Export Aggregation'!$D:$D,$A$1)*IF($A84="CH4",About!$D$58,IF($A84="N2O",About!$D$59,1))</f>
        <v>7.9911512650000002E-2</v>
      </c>
      <c r="U84" s="418">
        <f>SUMIFS('EPA Export Aggregation'!X:X,'EPA Export Aggregation'!$A:$A,$B84,'EPA Export Aggregation'!$D:$D,$A$1)*IF($A84="CH4",About!$D$58,IF($A84="N2O",About!$D$59,1))</f>
        <v>7.338103185E-2</v>
      </c>
      <c r="V84" s="418">
        <f>SUMIFS('EPA Export Aggregation'!Y:Y,'EPA Export Aggregation'!$A:$A,$B84,'EPA Export Aggregation'!$D:$D,$A$1)*IF($A84="CH4",About!$D$58,IF($A84="N2O",About!$D$59,1))</f>
        <v>4.342656885E-2</v>
      </c>
      <c r="W84" s="418">
        <f>SUMIFS('EPA Export Aggregation'!Z:Z,'EPA Export Aggregation'!$A:$A,$B84,'EPA Export Aggregation'!$D:$D,$A$1)*IF($A84="CH4",About!$D$58,IF($A84="N2O",About!$D$59,1))</f>
        <v>6.1748837350000002E-2</v>
      </c>
      <c r="X84" s="418">
        <f>SUMIFS('EPA Export Aggregation'!AA:AA,'EPA Export Aggregation'!$A:$A,$B84,'EPA Export Aggregation'!$D:$D,$A$1)*IF($A84="CH4",About!$D$58,IF($A84="N2O",About!$D$59,1))</f>
        <v>7.5805317699999999E-2</v>
      </c>
      <c r="Y84" s="418">
        <f>SUMIFS('EPA Export Aggregation'!AB:AB,'EPA Export Aggregation'!$A:$A,$B84,'EPA Export Aggregation'!$D:$D,$A$1)*IF($A84="CH4",About!$D$58,IF($A84="N2O",About!$D$59,1))</f>
        <v>6.31807276E-2</v>
      </c>
      <c r="Z84" s="418">
        <f>SUMIFS('EPA Export Aggregation'!AC:AC,'EPA Export Aggregation'!$A:$A,$B84,'EPA Export Aggregation'!$D:$D,$A$1)*IF($A84="CH4",About!$D$58,IF($A84="N2O",About!$D$59,1))</f>
        <v>5.8736313599999999E-2</v>
      </c>
      <c r="AA84" s="418">
        <f>SUMIFS('EPA Export Aggregation'!AD:AD,'EPA Export Aggregation'!$A:$A,$B84,'EPA Export Aggregation'!$D:$D,$A$1)*IF($A84="CH4",About!$D$58,IF($A84="N2O",About!$D$59,1))</f>
        <v>8.3374914450000004E-2</v>
      </c>
      <c r="AB84" s="418">
        <f>SUMIFS('EPA Export Aggregation'!AE:AE,'EPA Export Aggregation'!$A:$A,$B84,'EPA Export Aggregation'!$D:$D,$A$1)*IF($A84="CH4",About!$D$58,IF($A84="N2O",About!$D$59,1))</f>
        <v>8.3450699599999997E-2</v>
      </c>
      <c r="AC84" s="418">
        <f>SUMIFS('EPA Export Aggregation'!AF:AF,'EPA Export Aggregation'!$A:$A,$B84,'EPA Export Aggregation'!$D:$D,$A$1)*IF($A84="CH4",About!$D$58,IF($A84="N2O",About!$D$59,1))</f>
        <v>8.8349514300000001E-2</v>
      </c>
      <c r="AD84" s="418">
        <f>SUMIFS('EPA Export Aggregation'!AG:AG,'EPA Export Aggregation'!$A:$A,$B84,'EPA Export Aggregation'!$D:$D,$A$1)*IF($A84="CH4",About!$D$58,IF($A84="N2O",About!$D$59,1))</f>
        <v>7.5509448000000007E-2</v>
      </c>
      <c r="AE84" s="418">
        <f>SUMIFS('EPA Export Aggregation'!AH:AH,'EPA Export Aggregation'!$A:$A,$B84,'EPA Export Aggregation'!$D:$D,$A$1)*IF($A84="CH4",About!$D$58,IF($A84="N2O",About!$D$59,1))</f>
        <v>0.1059822928</v>
      </c>
      <c r="AF84" s="418">
        <f>SUMIFS('EPA Export Aggregation'!AI:AI,'EPA Export Aggregation'!$A:$A,$B84,'EPA Export Aggregation'!$D:$D,$A$1)*IF($A84="CH4",About!$D$58,IF($A84="N2O",About!$D$59,1))</f>
        <v>0.11354343190000001</v>
      </c>
      <c r="AG84" s="418">
        <f>SUMIFS('EPA Export Aggregation'!AJ:AJ,'EPA Export Aggregation'!$A:$A,$B84,'EPA Export Aggregation'!$D:$D,$A$1)*IF($A84="CH4",About!$D$58,IF($A84="N2O",About!$D$59,1))</f>
        <v>0.11721481575000001</v>
      </c>
      <c r="AH84" s="418">
        <f>SUMIFS('EPA Export Aggregation'!AK:AK,'EPA Export Aggregation'!$A:$A,$B84,'EPA Export Aggregation'!$D:$D,$A$1)*IF($A84="CH4",About!$D$58,IF($A84="N2O",About!$D$59,1))</f>
        <v>0.15575753470000001</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5.8039437400000003E-3</v>
      </c>
      <c r="D87" s="418">
        <f>SUMIFS('EPA Export Aggregation'!$F:$F,'EPA Export Aggregation'!$A:$A,$B87,'EPA Export Aggregation'!$D:$D,$A$1)*IF($A87="CH4",About!$D$58,IF($A87="N2O",About!$D$59,1))</f>
        <v>5.8039437400000003E-3</v>
      </c>
      <c r="E87" s="418">
        <f>SUMIFS('EPA Export Aggregation'!$F:$F,'EPA Export Aggregation'!$A:$A,$B87,'EPA Export Aggregation'!$D:$D,$A$1)*IF($A87="CH4",About!$D$58,IF($A87="N2O",About!$D$59,1))</f>
        <v>5.8039437400000003E-3</v>
      </c>
      <c r="F87" s="418">
        <f>SUMIFS('EPA Export Aggregation'!$F:$F,'EPA Export Aggregation'!$A:$A,$B87,'EPA Export Aggregation'!$D:$D,$A$1)*IF($A87="CH4",About!$D$58,IF($A87="N2O",About!$D$59,1))</f>
        <v>5.8039437400000003E-3</v>
      </c>
      <c r="G87" s="418">
        <f>SUMIFS('EPA Export Aggregation'!$F:$F,'EPA Export Aggregation'!$A:$A,$B87,'EPA Export Aggregation'!$D:$D,$A$1)*IF($A87="CH4",About!$D$58,IF($A87="N2O",About!$D$59,1))</f>
        <v>5.8039437400000003E-3</v>
      </c>
      <c r="H87" s="418">
        <f>SUMIFS('EPA Export Aggregation'!$F:$F,'EPA Export Aggregation'!$A:$A,$B87,'EPA Export Aggregation'!$D:$D,$A$1)*IF($A87="CH4",About!$D$58,IF($A87="N2O",About!$D$59,1))</f>
        <v>5.8039437400000003E-3</v>
      </c>
      <c r="I87" s="418">
        <f>SUMIFS('EPA Export Aggregation'!$F:$F,'EPA Export Aggregation'!$A:$A,$B87,'EPA Export Aggregation'!$D:$D,$A$1)*IF($A87="CH4",About!$D$58,IF($A87="N2O",About!$D$59,1))</f>
        <v>5.8039437400000003E-3</v>
      </c>
      <c r="J87" s="418">
        <f>SUMIFS('EPA Export Aggregation'!$F:$F,'EPA Export Aggregation'!$A:$A,$B87,'EPA Export Aggregation'!$D:$D,$A$1)*IF($A87="CH4",About!$D$58,IF($A87="N2O",About!$D$59,1))</f>
        <v>5.8039437400000003E-3</v>
      </c>
      <c r="K87" s="418">
        <f>SUMIFS('EPA Export Aggregation'!$F:$F,'EPA Export Aggregation'!$A:$A,$B87,'EPA Export Aggregation'!$D:$D,$A$1)*IF($A87="CH4",About!$D$58,IF($A87="N2O",About!$D$59,1))</f>
        <v>5.8039437400000003E-3</v>
      </c>
      <c r="L87" s="418">
        <f>SUMIFS('EPA Export Aggregation'!$F:$F,'EPA Export Aggregation'!$A:$A,$B87,'EPA Export Aggregation'!$D:$D,$A$1)*IF($A87="CH4",About!$D$58,IF($A87="N2O",About!$D$59,1))</f>
        <v>5.8039437400000003E-3</v>
      </c>
      <c r="M87" s="418">
        <f>SUMIFS('EPA Export Aggregation'!$F:$F,'EPA Export Aggregation'!$A:$A,$B87,'EPA Export Aggregation'!$D:$D,$A$1)*IF($A87="CH4",About!$D$58,IF($A87="N2O",About!$D$59,1))</f>
        <v>5.8039437400000003E-3</v>
      </c>
      <c r="N87" s="418">
        <f>SUMIFS('EPA Export Aggregation'!$F:$F,'EPA Export Aggregation'!$A:$A,$B87,'EPA Export Aggregation'!$D:$D,$A$1)*IF($A87="CH4",About!$D$58,IF($A87="N2O",About!$D$59,1))</f>
        <v>5.8039437400000003E-3</v>
      </c>
      <c r="O87" s="418">
        <f>SUMIFS('EPA Export Aggregation'!$F:$F,'EPA Export Aggregation'!$A:$A,$B87,'EPA Export Aggregation'!$D:$D,$A$1)*IF($A87="CH4",About!$D$58,IF($A87="N2O",About!$D$59,1))</f>
        <v>5.8039437400000003E-3</v>
      </c>
      <c r="P87" s="418">
        <f>SUMIFS('EPA Export Aggregation'!$F:$F,'EPA Export Aggregation'!$A:$A,$B87,'EPA Export Aggregation'!$D:$D,$A$1)*IF($A87="CH4",About!$D$58,IF($A87="N2O",About!$D$59,1))</f>
        <v>5.8039437400000003E-3</v>
      </c>
      <c r="Q87" s="418">
        <f>SUMIFS('EPA Export Aggregation'!$F:$F,'EPA Export Aggregation'!$A:$A,$B87,'EPA Export Aggregation'!$D:$D,$A$1)*IF($A87="CH4",About!$D$58,IF($A87="N2O",About!$D$59,1))</f>
        <v>5.8039437400000003E-3</v>
      </c>
      <c r="R87" s="418">
        <f>SUMIFS('EPA Export Aggregation'!$F:$F,'EPA Export Aggregation'!$A:$A,$B87,'EPA Export Aggregation'!$D:$D,$A$1)*IF($A87="CH4",About!$D$58,IF($A87="N2O",About!$D$59,1))</f>
        <v>5.8039437400000003E-3</v>
      </c>
      <c r="S87" s="418">
        <f>SUMIFS('EPA Export Aggregation'!$F:$F,'EPA Export Aggregation'!$A:$A,$B87,'EPA Export Aggregation'!$D:$D,$A$1)*IF($A87="CH4",About!$D$58,IF($A87="N2O",About!$D$59,1))</f>
        <v>5.8039437400000003E-3</v>
      </c>
      <c r="T87" s="418">
        <f>SUMIFS('EPA Export Aggregation'!$F:$F,'EPA Export Aggregation'!$A:$A,$B87,'EPA Export Aggregation'!$D:$D,$A$1)*IF($A87="CH4",About!$D$58,IF($A87="N2O",About!$D$59,1))</f>
        <v>5.8039437400000003E-3</v>
      </c>
      <c r="U87" s="418">
        <f>SUMIFS('EPA Export Aggregation'!$F:$F,'EPA Export Aggregation'!$A:$A,$B87,'EPA Export Aggregation'!$D:$D,$A$1)*IF($A87="CH4",About!$D$58,IF($A87="N2O",About!$D$59,1))</f>
        <v>5.8039437400000003E-3</v>
      </c>
      <c r="V87" s="418">
        <f>SUMIFS('EPA Export Aggregation'!$F:$F,'EPA Export Aggregation'!$A:$A,$B87,'EPA Export Aggregation'!$D:$D,$A$1)*IF($A87="CH4",About!$D$58,IF($A87="N2O",About!$D$59,1))</f>
        <v>5.8039437400000003E-3</v>
      </c>
      <c r="W87" s="418">
        <f>SUMIFS('EPA Export Aggregation'!$F:$F,'EPA Export Aggregation'!$A:$A,$B87,'EPA Export Aggregation'!$D:$D,$A$1)*IF($A87="CH4",About!$D$58,IF($A87="N2O",About!$D$59,1))</f>
        <v>5.8039437400000003E-3</v>
      </c>
      <c r="X87" s="418">
        <f>SUMIFS('EPA Export Aggregation'!$F:$F,'EPA Export Aggregation'!$A:$A,$B87,'EPA Export Aggregation'!$D:$D,$A$1)*IF($A87="CH4",About!$D$58,IF($A87="N2O",About!$D$59,1))</f>
        <v>5.8039437400000003E-3</v>
      </c>
      <c r="Y87" s="418">
        <f>SUMIFS('EPA Export Aggregation'!$F:$F,'EPA Export Aggregation'!$A:$A,$B87,'EPA Export Aggregation'!$D:$D,$A$1)*IF($A87="CH4",About!$D$58,IF($A87="N2O",About!$D$59,1))</f>
        <v>5.8039437400000003E-3</v>
      </c>
      <c r="Z87" s="418">
        <f>SUMIFS('EPA Export Aggregation'!$F:$F,'EPA Export Aggregation'!$A:$A,$B87,'EPA Export Aggregation'!$D:$D,$A$1)*IF($A87="CH4",About!$D$58,IF($A87="N2O",About!$D$59,1))</f>
        <v>5.8039437400000003E-3</v>
      </c>
      <c r="AA87" s="418">
        <f>SUMIFS('EPA Export Aggregation'!$F:$F,'EPA Export Aggregation'!$A:$A,$B87,'EPA Export Aggregation'!$D:$D,$A$1)*IF($A87="CH4",About!$D$58,IF($A87="N2O",About!$D$59,1))</f>
        <v>5.8039437400000003E-3</v>
      </c>
      <c r="AB87" s="418">
        <f>SUMIFS('EPA Export Aggregation'!$F:$F,'EPA Export Aggregation'!$A:$A,$B87,'EPA Export Aggregation'!$D:$D,$A$1)*IF($A87="CH4",About!$D$58,IF($A87="N2O",About!$D$59,1))</f>
        <v>5.8039437400000003E-3</v>
      </c>
      <c r="AC87" s="418">
        <f>SUMIFS('EPA Export Aggregation'!$F:$F,'EPA Export Aggregation'!$A:$A,$B87,'EPA Export Aggregation'!$D:$D,$A$1)*IF($A87="CH4",About!$D$58,IF($A87="N2O",About!$D$59,1))</f>
        <v>5.8039437400000003E-3</v>
      </c>
      <c r="AD87" s="418">
        <f>SUMIFS('EPA Export Aggregation'!$F:$F,'EPA Export Aggregation'!$A:$A,$B87,'EPA Export Aggregation'!$D:$D,$A$1)*IF($A87="CH4",About!$D$58,IF($A87="N2O",About!$D$59,1))</f>
        <v>5.8039437400000003E-3</v>
      </c>
      <c r="AE87" s="418">
        <f>SUMIFS('EPA Export Aggregation'!$F:$F,'EPA Export Aggregation'!$A:$A,$B87,'EPA Export Aggregation'!$D:$D,$A$1)*IF($A87="CH4",About!$D$58,IF($A87="N2O",About!$D$59,1))</f>
        <v>5.8039437400000003E-3</v>
      </c>
      <c r="AF87" s="418">
        <f>SUMIFS('EPA Export Aggregation'!$F:$F,'EPA Export Aggregation'!$A:$A,$B87,'EPA Export Aggregation'!$D:$D,$A$1)*IF($A87="CH4",About!$D$58,IF($A87="N2O",About!$D$59,1))</f>
        <v>5.8039437400000003E-3</v>
      </c>
      <c r="AG87" s="418">
        <f>SUMIFS('EPA Export Aggregation'!$F:$F,'EPA Export Aggregation'!$A:$A,$B87,'EPA Export Aggregation'!$D:$D,$A$1)*IF($A87="CH4",About!$D$58,IF($A87="N2O",About!$D$59,1))</f>
        <v>5.8039437400000003E-3</v>
      </c>
      <c r="AH87" s="418">
        <f>SUMIFS('EPA Export Aggregation'!$F:$F,'EPA Export Aggregation'!$A:$A,$B87,'EPA Export Aggregation'!$D:$D,$A$1)*IF($A87="CH4",About!$D$58,IF($A87="N2O",About!$D$59,1))</f>
        <v>5.8039437400000003E-3</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2024-08-15T23:17:16Z</dcterms:modified>
</cp:coreProperties>
</file>