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nah\Documents\EPS Model\.eps-oregon-1.4.3.2 - WIP\InputData\land\CSpULApYbP\"/>
    </mc:Choice>
  </mc:AlternateContent>
  <xr:revisionPtr revIDLastSave="0" documentId="13_ncr:1_{F549FA98-268A-40A1-A30D-BF48EE121715}" xr6:coauthVersionLast="45" xr6:coauthVersionMax="45" xr10:uidLastSave="{00000000-0000-0000-0000-000000000000}"/>
  <bookViews>
    <workbookView xWindow="28680" yWindow="-6480" windowWidth="15990" windowHeight="24990" xr2:uid="{00000000-000D-0000-FFFF-FFFF00000000}"/>
  </bookViews>
  <sheets>
    <sheet name="About" sheetId="1" r:id="rId1"/>
    <sheet name="Calculations" sheetId="6" r:id="rId2"/>
    <sheet name="County Data" sheetId="5" r:id="rId3"/>
    <sheet name="CSpULApYbP" sheetId="3" r:id="rId4"/>
  </sheets>
  <externalReferences>
    <externalReference r:id="rId5"/>
    <externalReference r:id="rId6"/>
  </externalReferences>
  <definedNames>
    <definedName name="_xlnm._FilterDatabase" localSheetId="2" hidden="1">'County Data'!$A$11:$T$11</definedName>
    <definedName name="acres_per_hectare">#REF!</definedName>
    <definedName name="acres_per_million_hectares">'[1]conversion factors'!$A$1</definedName>
    <definedName name="C_to_CO2">'[2]Conversion Factors'!$A$4</definedName>
    <definedName name="grams_per_ton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0" i="6" l="1"/>
  <c r="A22" i="6"/>
  <c r="A19" i="6" l="1"/>
  <c r="A23" i="6"/>
  <c r="A24" i="6" s="1"/>
  <c r="A6" i="6" l="1"/>
  <c r="B2" i="3" l="1"/>
  <c r="T43" i="5"/>
  <c r="M43" i="5"/>
  <c r="T38" i="5"/>
  <c r="M38" i="5"/>
  <c r="T33" i="5"/>
  <c r="M33" i="5"/>
  <c r="T45" i="5"/>
  <c r="M45" i="5"/>
  <c r="T47" i="5"/>
  <c r="M47" i="5"/>
  <c r="T35" i="5"/>
  <c r="M35" i="5"/>
  <c r="T16" i="5"/>
  <c r="M16" i="5"/>
  <c r="T39" i="5"/>
  <c r="M39" i="5"/>
  <c r="T22" i="5"/>
  <c r="M22" i="5"/>
  <c r="T44" i="5"/>
  <c r="M44" i="5"/>
  <c r="T36" i="5"/>
  <c r="M36" i="5"/>
  <c r="T15" i="5"/>
  <c r="M15" i="5"/>
  <c r="T41" i="5"/>
  <c r="M41" i="5"/>
  <c r="T32" i="5"/>
  <c r="M32" i="5"/>
  <c r="T27" i="5"/>
  <c r="M27" i="5"/>
  <c r="T40" i="5"/>
  <c r="M40" i="5"/>
  <c r="T14" i="5"/>
  <c r="M14" i="5"/>
  <c r="T31" i="5"/>
  <c r="M31" i="5"/>
  <c r="T46" i="5"/>
  <c r="M46" i="5"/>
  <c r="T37" i="5"/>
  <c r="M37" i="5"/>
  <c r="T13" i="5"/>
  <c r="M13" i="5"/>
  <c r="T25" i="5"/>
  <c r="M25" i="5"/>
  <c r="T42" i="5"/>
  <c r="M42" i="5"/>
  <c r="T12" i="5"/>
  <c r="M12" i="5"/>
  <c r="T28" i="5"/>
  <c r="M28" i="5"/>
  <c r="T18" i="5"/>
  <c r="M18" i="5"/>
  <c r="T23" i="5"/>
  <c r="M23" i="5"/>
  <c r="T20" i="5"/>
  <c r="M20" i="5"/>
  <c r="T21" i="5"/>
  <c r="M21" i="5"/>
  <c r="T17" i="5"/>
  <c r="M17" i="5"/>
  <c r="T30" i="5"/>
  <c r="M30" i="5"/>
  <c r="T24" i="5"/>
  <c r="M24" i="5"/>
  <c r="T34" i="5"/>
  <c r="M34" i="5"/>
  <c r="T19" i="5"/>
  <c r="M19" i="5"/>
  <c r="T29" i="5"/>
  <c r="M29" i="5"/>
  <c r="T26" i="5"/>
  <c r="M26" i="5"/>
  <c r="A7" i="6" l="1"/>
  <c r="B3" i="3" s="1"/>
</calcChain>
</file>

<file path=xl/sharedStrings.xml><?xml version="1.0" encoding="utf-8"?>
<sst xmlns="http://schemas.openxmlformats.org/spreadsheetml/2006/main" count="169" uniqueCount="148">
  <si>
    <t>CSpULApYbP CO2 Sequestered per Unit Land Area per Year by Policy</t>
  </si>
  <si>
    <t>Sources:</t>
  </si>
  <si>
    <t>Notes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</si>
  <si>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</si>
  <si>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</si>
  <si>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</si>
  <si>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</si>
  <si>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</si>
  <si>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</si>
  <si>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g CO2 / acre / yr</t>
  </si>
  <si>
    <t>COUNTY-LEVEL DATA ON LAND PRICES, TREE ESTABLISHMENT COSTS, CARBON UPTAKE RATES, AND ELIGIBLE LAND FOR CONVERSION TO FOREST</t>
  </si>
  <si>
    <t>Notes:</t>
  </si>
  <si>
    <t>We have added three columns to the source spreadsheet (N, O, P, and T), highlighted in yellow.</t>
  </si>
  <si>
    <t>In columns K, L, and M, the source data provided is the present value of all sequestration over an</t>
  </si>
  <si>
    <t>85 year timeline at a discount rate of 5%.  In columns N, O, and P, we use the PMT function in Excel</t>
  </si>
  <si>
    <t>to convert this to an annual number.  We also convert from C to CO2.</t>
  </si>
  <si>
    <t>Column T simply totals the land eligible for conversion to forest.</t>
  </si>
  <si>
    <t>County fips</t>
  </si>
  <si>
    <t>County name</t>
  </si>
  <si>
    <r>
      <t>Land price ($/acre), without timber harvest</t>
    </r>
    <r>
      <rPr>
        <vertAlign val="superscript"/>
        <sz val="11"/>
        <color theme="1"/>
        <rFont val="Calibri"/>
        <family val="2"/>
        <scheme val="minor"/>
      </rPr>
      <t>a</t>
    </r>
  </si>
  <si>
    <r>
      <t>Land price ($/acre), with timber harvest</t>
    </r>
    <r>
      <rPr>
        <vertAlign val="superscript"/>
        <sz val="11"/>
        <color theme="1"/>
        <rFont val="Calibri"/>
        <family val="2"/>
        <scheme val="minor"/>
      </rPr>
      <t>b</t>
    </r>
  </si>
  <si>
    <r>
      <t>Tree establishment costs ($/acre)</t>
    </r>
    <r>
      <rPr>
        <vertAlign val="superscript"/>
        <sz val="11"/>
        <color theme="1"/>
        <rFont val="Calibri"/>
        <family val="2"/>
        <scheme val="minor"/>
      </rPr>
      <t>c</t>
    </r>
  </si>
  <si>
    <r>
      <t>Carbon uptake (MT per acre)</t>
    </r>
    <r>
      <rPr>
        <vertAlign val="superscript"/>
        <sz val="11"/>
        <color theme="1"/>
        <rFont val="Calibri"/>
        <family val="2"/>
        <scheme val="minor"/>
      </rPr>
      <t>f</t>
    </r>
  </si>
  <si>
    <t>Calculated Annual CO2 Uptake</t>
  </si>
  <si>
    <r>
      <t>Land eligible for conversion to forest (acres)</t>
    </r>
    <r>
      <rPr>
        <vertAlign val="superscript"/>
        <sz val="11"/>
        <color theme="1"/>
        <rFont val="Calibri"/>
        <family val="2"/>
        <scheme val="minor"/>
      </rPr>
      <t>g</t>
    </r>
  </si>
  <si>
    <t>Crops</t>
  </si>
  <si>
    <t>Pasture</t>
  </si>
  <si>
    <t>Range</t>
  </si>
  <si>
    <r>
      <t>Original CRP</t>
    </r>
    <r>
      <rPr>
        <vertAlign val="superscript"/>
        <sz val="11"/>
        <color theme="1"/>
        <rFont val="Calibri"/>
        <family val="2"/>
        <scheme val="minor"/>
      </rPr>
      <t>d</t>
    </r>
  </si>
  <si>
    <r>
      <t>Original CRP and predicted</t>
    </r>
    <r>
      <rPr>
        <vertAlign val="superscript"/>
        <sz val="11"/>
        <color theme="1"/>
        <rFont val="Calibri"/>
        <family val="2"/>
        <scheme val="minor"/>
      </rPr>
      <t>e</t>
    </r>
  </si>
  <si>
    <t>No harvest</t>
  </si>
  <si>
    <t>Harvest</t>
  </si>
  <si>
    <t>Shifting to No Harvest</t>
  </si>
  <si>
    <t>Total</t>
  </si>
  <si>
    <t>JACKSON COUNTY, OR</t>
  </si>
  <si>
    <t>KLAMATH COUNTY, OR</t>
  </si>
  <si>
    <t>CURRY COUNTY, OR</t>
  </si>
  <si>
    <t>MALHEUR COUNTY, OR</t>
  </si>
  <si>
    <t>HARNEY COUNTY, OR</t>
  </si>
  <si>
    <t>LAKE COUNTY, OR</t>
  </si>
  <si>
    <t>COOS COUNTY, OR</t>
  </si>
  <si>
    <t>DOUGLAS COUNTY, OR</t>
  </si>
  <si>
    <t>DESCHUTES COUNTY, OR</t>
  </si>
  <si>
    <t>GRANT COUNTY, OR</t>
  </si>
  <si>
    <t>CROOK COUNTY, OR</t>
  </si>
  <si>
    <t>JOSEPHINE COUNTY, OR</t>
  </si>
  <si>
    <t>BAKER COUNTY, OR</t>
  </si>
  <si>
    <t>UNION COUNTY, OR</t>
  </si>
  <si>
    <t>HOOD RIVER COUNTY, OR</t>
  </si>
  <si>
    <t>BENTON COUNTY, OR</t>
  </si>
  <si>
    <t>MULTNOMAH COUNTY, OR</t>
  </si>
  <si>
    <t>WHEELER COUNTY, OR</t>
  </si>
  <si>
    <t>LANE COUNTY, OR</t>
  </si>
  <si>
    <t>CLACKAMAS COUNTY, OR</t>
  </si>
  <si>
    <t>TILLAMOOK COUNTY, OR</t>
  </si>
  <si>
    <t>JEFFERSON COUNTY, OR</t>
  </si>
  <si>
    <t>LINCOLN COUNTY, OR</t>
  </si>
  <si>
    <t>UMATILLA COUNTY, OR</t>
  </si>
  <si>
    <t>CLATSOP COUNTY, OR</t>
  </si>
  <si>
    <t>MORROW COUNTY, OR</t>
  </si>
  <si>
    <t>WASCO COUNTY, OR</t>
  </si>
  <si>
    <t>GILLIAM COUNTY, OR</t>
  </si>
  <si>
    <t>SHERMAN COUNTY, OR</t>
  </si>
  <si>
    <t>COLUMBIA COUNTY, OR</t>
  </si>
  <si>
    <t>MARION COUNTY, OR</t>
  </si>
  <si>
    <t>YAMHILL COUNTY, OR</t>
  </si>
  <si>
    <t>WASHINGTON COUNTY, OR</t>
  </si>
  <si>
    <t>LINN COUNTY, OR</t>
  </si>
  <si>
    <t>POLK COUNTY, OR</t>
  </si>
  <si>
    <t>WALLOWA COUNTY, OR</t>
  </si>
  <si>
    <t>Notes (see Nielsen et al., 2013, for more details.)</t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</si>
  <si>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The average price of land in the county, by use, in dollars (1997=100) per acre.  These values assume that the land, if converted to forest, will not be harvested periodically for timber.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</si>
  <si>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The average price of land in the county, by use, in dollars (1997=100) per acre.  These values assumed that the land will be converted to forest and harvested periodically for timber.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</si>
  <si>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The average cost of planting trees in the county in dollars (1997=100) per acre.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</si>
  <si>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Based on original data from the Conservation Reserve Program (1986 - 1993) on the cost share for tree establishment.  A blank cell indicates that there was no enrollment in the CRP tree planting category.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</si>
  <si>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The blank cells in column I are filled with predicted values of tree planting costs.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</si>
  <si>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The average present value carbon uptake by a forest in the county, in metric tons per acre, assuming a 5% discount rate.  Values in column K assume no periodic timber harvesting.  Values in column L assume periodic timber harvesting.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</si>
  <si>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The area of private land in each county, by use, within a Holdridge Forest Zone, in acres.</t>
    </r>
  </si>
  <si>
    <t>Afforestation / Reforestation</t>
  </si>
  <si>
    <t>Forest Carbon Sequestration per Acre per Year</t>
  </si>
  <si>
    <t>We use an area-weighted average of the annualized "No Harvest" carbon</t>
  </si>
  <si>
    <t>sequestration rates from our county-level dataset.</t>
  </si>
  <si>
    <t>metric tons CO2 / acre / yr</t>
  </si>
  <si>
    <t>Forest Set-Asides</t>
  </si>
  <si>
    <t>Whether or not an area of forest is harvested for timber (assuming it</t>
  </si>
  <si>
    <t>remains forest after timber harvesting and is allowed to regrow), sequestration</t>
  </si>
  <si>
    <t>of CO2 happens with plant growth.  While the CO2 sequestration rate may be</t>
  </si>
  <si>
    <t>different for a recently-harvested forest and a forest that has just reached</t>
  </si>
  <si>
    <t>the point of being ready to harvest, we assume these sequestration rates</t>
  </si>
  <si>
    <t>are roughly the same.  Hence, the avoided emissions from the Forest</t>
  </si>
  <si>
    <t>million metric tons C</t>
  </si>
  <si>
    <t>Total U.S. Forest Acreage</t>
  </si>
  <si>
    <t>million acres</t>
  </si>
  <si>
    <t>Live Aboveground Carbon per Forest Acre</t>
  </si>
  <si>
    <t>metric tons C/acre</t>
  </si>
  <si>
    <t>g C/acre</t>
  </si>
  <si>
    <t>g CO2/acre</t>
  </si>
  <si>
    <t>Carbon to Carbon Dioxide</t>
  </si>
  <si>
    <t>Molecular weight of CO2</t>
  </si>
  <si>
    <t>Molecular weight of C</t>
  </si>
  <si>
    <t>Ratio of CO2 to C</t>
  </si>
  <si>
    <t>We annualize abatement from avoidance of logging over the time required</t>
  </si>
  <si>
    <t>for the forest to regenerate to the point where another logging operation</t>
  </si>
  <si>
    <t>Felling Cycle Length</t>
  </si>
  <si>
    <t>years</t>
  </si>
  <si>
    <t>Avoided CO2 release per Year</t>
  </si>
  <si>
    <t>U.S. Forest Service</t>
  </si>
  <si>
    <t>New Cost Estimates for Carbon Sequestration Through Afforestation in the United States</t>
  </si>
  <si>
    <t>http://www.fs.fed.us/pnw/pubs/pnw_gtr888.pdf</t>
  </si>
  <si>
    <t>Excel spreadsheet containing data available at the following URL (from Appendix, Para 1):</t>
  </si>
  <si>
    <t>http://www.fs.fed.us/pnw/pubs/pnw_gtr888/county-level-data_nielsen2013.xlsx</t>
  </si>
  <si>
    <t>County-Level Sequestration Estimates</t>
  </si>
  <si>
    <t>Total Aboveground Live Carbon in U.S. Forests</t>
  </si>
  <si>
    <t>Forestry Industry and Analysis National Program</t>
  </si>
  <si>
    <t>Total Aboveground Live Carbon</t>
  </si>
  <si>
    <t>http://www.fia.fs.fed.us/Forest%20Carbon/default.asp</t>
  </si>
  <si>
    <t>Standard Tables of Forest Carbon Stock Estimates by State, "Live AG"</t>
  </si>
  <si>
    <t>National Report on Sustainable Forests 2010</t>
  </si>
  <si>
    <t>http://www.fs.fed.us/research/sustain/docs/national-reports/2010/2010-sustainability-report.pdf</t>
  </si>
  <si>
    <t>Page II-16, "What does the indicator show?"</t>
  </si>
  <si>
    <t>https://www.ncforestry.org/teachers/forest-management-basics/</t>
  </si>
  <si>
    <t>North Carolina Forestry Association</t>
  </si>
  <si>
    <t>Forest Management Basics</t>
  </si>
  <si>
    <t>Under "Group Selection Harvest" header</t>
  </si>
  <si>
    <t>undated</t>
  </si>
  <si>
    <t>Avoid deforestion, peatland restoration, and forest restoration policies</t>
  </si>
  <si>
    <t>are not used in the U.S. version of the model.</t>
  </si>
  <si>
    <t>This variable is not used for the improved forest management policy.</t>
  </si>
  <si>
    <t>Hence, for the U.S. version, this variable contains data for Forest Set-Asides and</t>
  </si>
  <si>
    <t>Afforestation/Reforestation.</t>
  </si>
  <si>
    <t>For the Afforestation/Reforestation policy, this variable represents the amount of</t>
  </si>
  <si>
    <t>CO2 sequestered each year by the new forest that is growing on a given acre.</t>
  </si>
  <si>
    <t>Afforestation/Reforestation</t>
  </si>
  <si>
    <t>Set-Asides policy comes from not releasing the carbon</t>
  </si>
  <si>
    <t>associated with the forest by killing the trees and other plants.</t>
  </si>
  <si>
    <t>would take place (the felling cycle length).  This avoids unrealistic,</t>
  </si>
  <si>
    <t>spiky results and also allows the associated policies to be treated in a way</t>
  </si>
  <si>
    <t>consistent with other land use sector policies (except improved forest management).</t>
  </si>
  <si>
    <t>Additional Notes for Oregon EPS</t>
  </si>
  <si>
    <t>Same methodology was used as the US/CA EPS model, parsing the above County Data down to just OR counties.</t>
  </si>
  <si>
    <t>Total Aboveground Carbon in Oregon Forests</t>
  </si>
  <si>
    <t>Total Aboveground Live Carbon in Oregon Forests</t>
  </si>
  <si>
    <t>Total Oregon Forest Acreage</t>
  </si>
  <si>
    <t>Forests of Oregon</t>
  </si>
  <si>
    <t>Also adjusted acreage values to reflect just Oregon, sources below:</t>
  </si>
  <si>
    <t>https://usfs.maps.arcgis.com/apps/MapJournal/index.html?appid=0c0d40567089480684aedcceb88387eb#</t>
  </si>
  <si>
    <t>Section: Forest Area</t>
  </si>
  <si>
    <t>USDA and U.S. Forest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</si>
</sst>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1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1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1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Fill="1"/>
    <xf numFmtId="0" fontId="0" fillId="0" borderId="0" xfId="0" applyFill="1"/>
    <xf numFmtId="164" fontId="0" fillId="0" borderId="0" xfId="0" applyNumberFormat="1"/>
    <xf numFmtId="0" fontId="1" fillId="0" borderId="0" xfId="0" applyFont="1" applyBorder="1" applyAlignment="1">
      <alignment horizontal="left"/>
    </xf>
    <xf numFmtId="0" fontId="0" fillId="0" borderId="0" xfId="0" applyBorder="1"/>
    <xf numFmtId="165" fontId="0" fillId="0" borderId="0" xfId="0" applyNumberFormat="1" applyBorder="1"/>
    <xf numFmtId="0" fontId="0" fillId="0" borderId="0" xfId="0" applyBorder="1" applyAlignment="1">
      <alignment horizontal="left"/>
    </xf>
    <xf numFmtId="165" fontId="0" fillId="0" borderId="0" xfId="0" applyNumberFormat="1"/>
    <xf numFmtId="0" fontId="0" fillId="0" borderId="2" xfId="0" applyBorder="1" applyAlignment="1">
      <alignment horizontal="left"/>
    </xf>
    <xf numFmtId="0" fontId="0" fillId="0" borderId="3" xfId="0" applyBorder="1" applyAlignment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10" xfId="0" applyBorder="1" applyAlignment="1">
      <alignment horizontal="left"/>
    </xf>
    <xf numFmtId="0" fontId="0" fillId="0" borderId="11" xfId="0" applyNumberFormat="1" applyBorder="1" applyAlignment="1" applyProtection="1">
      <alignment horizontal="left"/>
      <protection locked="0"/>
    </xf>
    <xf numFmtId="165" fontId="0" fillId="0" borderId="11" xfId="0" applyNumberFormat="1" applyBorder="1"/>
    <xf numFmtId="165" fontId="0" fillId="0" borderId="10" xfId="0" applyNumberFormat="1" applyBorder="1"/>
    <xf numFmtId="2" fontId="0" fillId="0" borderId="0" xfId="0" applyNumberFormat="1" applyBorder="1"/>
    <xf numFmtId="0" fontId="0" fillId="0" borderId="10" xfId="0" applyBorder="1"/>
    <xf numFmtId="0" fontId="0" fillId="0" borderId="11" xfId="0" applyBorder="1"/>
    <xf numFmtId="0" fontId="0" fillId="0" borderId="8" xfId="0" applyNumberFormat="1" applyBorder="1" applyAlignment="1" applyProtection="1">
      <alignment horizontal="left"/>
      <protection locked="0"/>
    </xf>
    <xf numFmtId="165" fontId="0" fillId="0" borderId="9" xfId="0" applyNumberFormat="1" applyBorder="1"/>
    <xf numFmtId="165" fontId="0" fillId="0" borderId="8" xfId="0" applyNumberFormat="1" applyBorder="1"/>
    <xf numFmtId="165" fontId="0" fillId="0" borderId="7" xfId="0" applyNumberFormat="1" applyBorder="1"/>
    <xf numFmtId="2" fontId="0" fillId="0" borderId="9" xfId="0" applyNumberFormat="1" applyBorder="1"/>
    <xf numFmtId="0" fontId="0" fillId="0" borderId="7" xfId="0" applyBorder="1"/>
    <xf numFmtId="0" fontId="0" fillId="0" borderId="9" xfId="0" applyBorder="1"/>
    <xf numFmtId="2" fontId="0" fillId="0" borderId="0" xfId="0" applyNumberFormat="1"/>
    <xf numFmtId="11" fontId="0" fillId="0" borderId="0" xfId="0" applyNumberFormat="1"/>
    <xf numFmtId="0" fontId="6" fillId="0" borderId="0" xfId="7"/>
    <xf numFmtId="0" fontId="0" fillId="0" borderId="0" xfId="0" applyFill="1" applyAlignment="1">
      <alignment horizontal="left"/>
    </xf>
    <xf numFmtId="0" fontId="6" fillId="0" borderId="0" xfId="7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165" fontId="0" fillId="0" borderId="7" xfId="0" applyNumberFormat="1" applyBorder="1" applyAlignment="1"/>
    <xf numFmtId="165" fontId="0" fillId="0" borderId="9" xfId="0" applyNumberFormat="1" applyBorder="1" applyAlignment="1"/>
    <xf numFmtId="165" fontId="0" fillId="0" borderId="8" xfId="0" applyNumberFormat="1" applyBorder="1" applyAlignment="1"/>
    <xf numFmtId="165" fontId="0" fillId="0" borderId="5" xfId="0" applyNumberFormat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3" borderId="6" xfId="0" applyFill="1" applyBorder="1" applyAlignment="1"/>
    <xf numFmtId="165" fontId="0" fillId="0" borderId="4" xfId="0" applyNumberFormat="1" applyBorder="1" applyAlignment="1"/>
    <xf numFmtId="165" fontId="0" fillId="0" borderId="6" xfId="0" applyNumberFormat="1" applyBorder="1" applyAlignment="1"/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EI-PlcyMdl/eps-1.2.1-WIP-B-indonesia/InputData/land/PLANAbPiaSY/Potential%20Land%20Area%20Newly%20Affected%20by%20Pol%20in%20a%20Single%20Y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Indonesia Abatement Potentials"/>
      <sheetName val="conversion factors"/>
      <sheetName val="PLANAbPiaSY"/>
    </sheetNames>
    <sheetDataSet>
      <sheetData sheetId="0" refreshError="1"/>
      <sheetData sheetId="1" refreshError="1"/>
      <sheetData sheetId="2">
        <row r="1">
          <cell r="A1">
            <v>2471053.81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fia.fs.fed.us/Forest%20Carbon/default.asp" TargetMode="External"/><Relationship Id="rId7" Type="http://schemas.openxmlformats.org/officeDocument/2006/relationships/hyperlink" Target="https://usfs.maps.arcgis.com/apps/MapJournal/index.html?appid=0c0d40567089480684aedcceb88387eb" TargetMode="External"/><Relationship Id="rId2" Type="http://schemas.openxmlformats.org/officeDocument/2006/relationships/hyperlink" Target="http://www.fs.fed.us/pnw/pubs/pnw_gtr888/county-level-data_nielsen2013.xlsx" TargetMode="External"/><Relationship Id="rId1" Type="http://schemas.openxmlformats.org/officeDocument/2006/relationships/hyperlink" Target="http://www.fs.fed.us/pnw/pubs/pnw_gtr888.pdf" TargetMode="External"/><Relationship Id="rId6" Type="http://schemas.openxmlformats.org/officeDocument/2006/relationships/hyperlink" Target="http://www.fia.fs.fed.us/Forest%20Carbon/default.asp" TargetMode="External"/><Relationship Id="rId5" Type="http://schemas.openxmlformats.org/officeDocument/2006/relationships/hyperlink" Target="https://www.ncforestry.org/teachers/forest-management-basics/" TargetMode="External"/><Relationship Id="rId4" Type="http://schemas.openxmlformats.org/officeDocument/2006/relationships/hyperlink" Target="http://www.fs.fed.us/research/sustain/docs/national-reports/2010/2010-sustainability-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13" workbookViewId="0">
      <selection activeCell="B29" sqref="B29"/>
    </sheetView>
  </sheetViews>
  <sheetFormatPr defaultRowHeight="15" x14ac:dyDescent="0.25"/>
  <cols>
    <col min="1" max="1" width="10.42578125" customWidth="1"/>
    <col min="2" max="2" width="66.7109375" customWidth="1"/>
  </cols>
  <sheetData>
    <row r="1" spans="1:2" ht="14.45" x14ac:dyDescent="0.35">
      <c r="A1" s="1" t="s">
        <v>0</v>
      </c>
    </row>
    <row r="3" spans="1:2" x14ac:dyDescent="0.25">
      <c r="A3" s="1" t="s">
        <v>1</v>
      </c>
      <c r="B3" s="5" t="s">
        <v>111</v>
      </c>
    </row>
    <row r="4" spans="1:2" x14ac:dyDescent="0.25">
      <c r="A4" s="1"/>
      <c r="B4" t="s">
        <v>106</v>
      </c>
    </row>
    <row r="5" spans="1:2" x14ac:dyDescent="0.25">
      <c r="A5" s="1"/>
      <c r="B5" s="6">
        <v>2014</v>
      </c>
    </row>
    <row r="6" spans="1:2" x14ac:dyDescent="0.25">
      <c r="A6" s="1"/>
      <c r="B6" t="s">
        <v>107</v>
      </c>
    </row>
    <row r="7" spans="1:2" x14ac:dyDescent="0.25">
      <c r="A7" s="1"/>
      <c r="B7" s="36" t="s">
        <v>108</v>
      </c>
    </row>
    <row r="8" spans="1:2" x14ac:dyDescent="0.25">
      <c r="A8" s="1"/>
      <c r="B8" t="s">
        <v>109</v>
      </c>
    </row>
    <row r="9" spans="1:2" x14ac:dyDescent="0.25">
      <c r="A9" s="1"/>
      <c r="B9" s="36" t="s">
        <v>110</v>
      </c>
    </row>
    <row r="10" spans="1:2" s="9" customFormat="1" ht="14.45" x14ac:dyDescent="0.35"/>
    <row r="11" spans="1:2" s="9" customFormat="1" x14ac:dyDescent="0.25">
      <c r="B11" s="5" t="s">
        <v>112</v>
      </c>
    </row>
    <row r="12" spans="1:2" s="9" customFormat="1" x14ac:dyDescent="0.25">
      <c r="B12" t="s">
        <v>113</v>
      </c>
    </row>
    <row r="13" spans="1:2" s="9" customFormat="1" x14ac:dyDescent="0.25">
      <c r="B13" s="6">
        <v>2014</v>
      </c>
    </row>
    <row r="14" spans="1:2" s="9" customFormat="1" x14ac:dyDescent="0.25">
      <c r="B14" t="s">
        <v>114</v>
      </c>
    </row>
    <row r="15" spans="1:2" s="9" customFormat="1" x14ac:dyDescent="0.25">
      <c r="B15" s="36" t="s">
        <v>115</v>
      </c>
    </row>
    <row r="16" spans="1:2" s="9" customFormat="1" x14ac:dyDescent="0.25">
      <c r="B16" t="s">
        <v>116</v>
      </c>
    </row>
    <row r="17" spans="1:2" s="9" customFormat="1" x14ac:dyDescent="0.25">
      <c r="B17"/>
    </row>
    <row r="18" spans="1:2" s="9" customFormat="1" x14ac:dyDescent="0.25">
      <c r="B18" s="5" t="s">
        <v>91</v>
      </c>
    </row>
    <row r="19" spans="1:2" s="9" customFormat="1" x14ac:dyDescent="0.25">
      <c r="B19" t="s">
        <v>106</v>
      </c>
    </row>
    <row r="20" spans="1:2" s="9" customFormat="1" x14ac:dyDescent="0.25">
      <c r="B20" s="6">
        <v>2010</v>
      </c>
    </row>
    <row r="21" spans="1:2" s="9" customFormat="1" x14ac:dyDescent="0.25">
      <c r="B21" t="s">
        <v>117</v>
      </c>
    </row>
    <row r="22" spans="1:2" s="9" customFormat="1" x14ac:dyDescent="0.25">
      <c r="B22" s="36" t="s">
        <v>118</v>
      </c>
    </row>
    <row r="23" spans="1:2" s="9" customFormat="1" x14ac:dyDescent="0.25">
      <c r="B23" t="s">
        <v>119</v>
      </c>
    </row>
    <row r="24" spans="1:2" s="9" customFormat="1" x14ac:dyDescent="0.25"/>
    <row r="25" spans="1:2" s="9" customFormat="1" x14ac:dyDescent="0.25">
      <c r="B25" s="5" t="s">
        <v>103</v>
      </c>
    </row>
    <row r="26" spans="1:2" s="9" customFormat="1" x14ac:dyDescent="0.25">
      <c r="B26" s="9" t="s">
        <v>121</v>
      </c>
    </row>
    <row r="27" spans="1:2" s="9" customFormat="1" x14ac:dyDescent="0.25">
      <c r="B27" s="37" t="s">
        <v>124</v>
      </c>
    </row>
    <row r="28" spans="1:2" s="9" customFormat="1" x14ac:dyDescent="0.25">
      <c r="B28" s="9" t="s">
        <v>122</v>
      </c>
    </row>
    <row r="29" spans="1:2" s="9" customFormat="1" x14ac:dyDescent="0.25">
      <c r="B29" s="38" t="s">
        <v>120</v>
      </c>
    </row>
    <row r="30" spans="1:2" s="9" customFormat="1" x14ac:dyDescent="0.25">
      <c r="B30" s="9" t="s">
        <v>123</v>
      </c>
    </row>
    <row r="32" spans="1:2" x14ac:dyDescent="0.25">
      <c r="A32" s="1" t="s">
        <v>2</v>
      </c>
    </row>
    <row r="33" spans="1:1" x14ac:dyDescent="0.25">
      <c r="A33" t="s">
        <v>125</v>
      </c>
    </row>
    <row r="34" spans="1:1" x14ac:dyDescent="0.25">
      <c r="A34" t="s">
        <v>126</v>
      </c>
    </row>
    <row r="36" spans="1:1" x14ac:dyDescent="0.25">
      <c r="A36" t="s">
        <v>127</v>
      </c>
    </row>
    <row r="38" spans="1:1" x14ac:dyDescent="0.25">
      <c r="A38" t="s">
        <v>128</v>
      </c>
    </row>
    <row r="39" spans="1:1" x14ac:dyDescent="0.25">
      <c r="A39" t="s">
        <v>129</v>
      </c>
    </row>
    <row r="41" spans="1:1" x14ac:dyDescent="0.25">
      <c r="A41" s="1" t="s">
        <v>132</v>
      </c>
    </row>
    <row r="42" spans="1:1" x14ac:dyDescent="0.25">
      <c r="A42" t="s">
        <v>130</v>
      </c>
    </row>
    <row r="43" spans="1:1" x14ac:dyDescent="0.25">
      <c r="A43" t="s">
        <v>131</v>
      </c>
    </row>
    <row r="45" spans="1:1" x14ac:dyDescent="0.25">
      <c r="A45" s="1" t="s">
        <v>83</v>
      </c>
    </row>
    <row r="46" spans="1:1" x14ac:dyDescent="0.25">
      <c r="A46" t="s">
        <v>84</v>
      </c>
    </row>
    <row r="47" spans="1:1" x14ac:dyDescent="0.25">
      <c r="A47" t="s">
        <v>85</v>
      </c>
    </row>
    <row r="48" spans="1:1" x14ac:dyDescent="0.25">
      <c r="A48" t="s">
        <v>86</v>
      </c>
    </row>
    <row r="49" spans="1:1" x14ac:dyDescent="0.25">
      <c r="A49" t="s">
        <v>87</v>
      </c>
    </row>
    <row r="50" spans="1:1" x14ac:dyDescent="0.25">
      <c r="A50" t="s">
        <v>88</v>
      </c>
    </row>
    <row r="51" spans="1:1" x14ac:dyDescent="0.25">
      <c r="A51" t="s">
        <v>89</v>
      </c>
    </row>
    <row r="52" spans="1:1" x14ac:dyDescent="0.25">
      <c r="A52" t="s">
        <v>133</v>
      </c>
    </row>
    <row r="53" spans="1:1" x14ac:dyDescent="0.25">
      <c r="A53" t="s">
        <v>134</v>
      </c>
    </row>
    <row r="55" spans="1:1" x14ac:dyDescent="0.25">
      <c r="A55" t="s">
        <v>101</v>
      </c>
    </row>
    <row r="56" spans="1:1" x14ac:dyDescent="0.25">
      <c r="A56" t="s">
        <v>102</v>
      </c>
    </row>
    <row r="57" spans="1:1" x14ac:dyDescent="0.25">
      <c r="A57" t="s">
        <v>135</v>
      </c>
    </row>
    <row r="58" spans="1:1" x14ac:dyDescent="0.25">
      <c r="A58" t="s">
        <v>136</v>
      </c>
    </row>
    <row r="59" spans="1:1" x14ac:dyDescent="0.25">
      <c r="A59" t="s">
        <v>137</v>
      </c>
    </row>
    <row r="61" spans="1:1" x14ac:dyDescent="0.25">
      <c r="A61" s="1" t="s">
        <v>138</v>
      </c>
    </row>
    <row r="62" spans="1:1" x14ac:dyDescent="0.25">
      <c r="A62" t="s">
        <v>139</v>
      </c>
    </row>
    <row r="63" spans="1:1" x14ac:dyDescent="0.25">
      <c r="A63" t="s">
        <v>144</v>
      </c>
    </row>
    <row r="65" spans="2:2" x14ac:dyDescent="0.25">
      <c r="B65" s="5" t="s">
        <v>141</v>
      </c>
    </row>
    <row r="66" spans="2:2" x14ac:dyDescent="0.25">
      <c r="B66" t="s">
        <v>113</v>
      </c>
    </row>
    <row r="67" spans="2:2" x14ac:dyDescent="0.25">
      <c r="B67" s="6">
        <v>2014</v>
      </c>
    </row>
    <row r="68" spans="2:2" x14ac:dyDescent="0.25">
      <c r="B68" t="s">
        <v>114</v>
      </c>
    </row>
    <row r="69" spans="2:2" x14ac:dyDescent="0.25">
      <c r="B69" s="36" t="s">
        <v>115</v>
      </c>
    </row>
    <row r="70" spans="2:2" x14ac:dyDescent="0.25">
      <c r="B70" t="s">
        <v>116</v>
      </c>
    </row>
    <row r="72" spans="2:2" x14ac:dyDescent="0.25">
      <c r="B72" s="5" t="s">
        <v>142</v>
      </c>
    </row>
    <row r="73" spans="2:2" x14ac:dyDescent="0.25">
      <c r="B73" t="s">
        <v>147</v>
      </c>
    </row>
    <row r="74" spans="2:2" x14ac:dyDescent="0.25">
      <c r="B74" s="6">
        <v>2016</v>
      </c>
    </row>
    <row r="75" spans="2:2" x14ac:dyDescent="0.25">
      <c r="B75" t="s">
        <v>143</v>
      </c>
    </row>
    <row r="76" spans="2:2" x14ac:dyDescent="0.25">
      <c r="B76" s="36" t="s">
        <v>145</v>
      </c>
    </row>
    <row r="77" spans="2:2" x14ac:dyDescent="0.25">
      <c r="B77" t="s">
        <v>146</v>
      </c>
    </row>
  </sheetData>
  <hyperlinks>
    <hyperlink ref="B7" r:id="rId1" xr:uid="{00000000-0004-0000-0000-000000000000}"/>
    <hyperlink ref="B9" r:id="rId2" xr:uid="{00000000-0004-0000-0000-000001000000}"/>
    <hyperlink ref="B15" r:id="rId3" xr:uid="{00000000-0004-0000-0000-000002000000}"/>
    <hyperlink ref="B22" r:id="rId4" xr:uid="{00000000-0004-0000-0000-000003000000}"/>
    <hyperlink ref="B29" r:id="rId5" xr:uid="{00000000-0004-0000-0000-000004000000}"/>
    <hyperlink ref="B69" r:id="rId6" xr:uid="{48945742-72B5-433B-961B-9A56461FCB95}"/>
    <hyperlink ref="B76" r:id="rId7" display="https://usfs.maps.arcgis.com/apps/MapJournal/index.html?appid=0c0d40567089480684aedcceb88387eb" xr:uid="{CE5B6C02-59AB-4345-866A-39D61CD598D0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A7" sqref="A7"/>
    </sheetView>
  </sheetViews>
  <sheetFormatPr defaultRowHeight="15" x14ac:dyDescent="0.25"/>
  <cols>
    <col min="2" max="2" width="58.42578125" customWidth="1"/>
  </cols>
  <sheetData>
    <row r="1" spans="1:2" x14ac:dyDescent="0.25">
      <c r="A1" s="5" t="s">
        <v>78</v>
      </c>
      <c r="B1" s="4"/>
    </row>
    <row r="2" spans="1:2" x14ac:dyDescent="0.25">
      <c r="A2" s="1" t="s">
        <v>79</v>
      </c>
    </row>
    <row r="3" spans="1:2" x14ac:dyDescent="0.25">
      <c r="A3" s="7" t="s">
        <v>80</v>
      </c>
    </row>
    <row r="4" spans="1:2" x14ac:dyDescent="0.25">
      <c r="A4" s="7" t="s">
        <v>81</v>
      </c>
    </row>
    <row r="5" spans="1:2" x14ac:dyDescent="0.25">
      <c r="A5" s="7"/>
    </row>
    <row r="6" spans="1:2" x14ac:dyDescent="0.25">
      <c r="A6" s="10">
        <f>SUMPRODUCT('County Data'!N12:N47,'County Data'!T12:T47)/SUM('County Data'!T12:T47)</f>
        <v>5.8529606965694292</v>
      </c>
      <c r="B6" t="s">
        <v>82</v>
      </c>
    </row>
    <row r="7" spans="1:2" x14ac:dyDescent="0.25">
      <c r="A7">
        <f>A6*10^6</f>
        <v>5852960.6965694288</v>
      </c>
      <c r="B7" t="s">
        <v>9</v>
      </c>
    </row>
    <row r="9" spans="1:2" x14ac:dyDescent="0.25">
      <c r="A9" s="5" t="s">
        <v>83</v>
      </c>
      <c r="B9" s="4"/>
    </row>
    <row r="10" spans="1:2" x14ac:dyDescent="0.25">
      <c r="A10" s="8" t="s">
        <v>140</v>
      </c>
    </row>
    <row r="11" spans="1:2" x14ac:dyDescent="0.25">
      <c r="A11">
        <v>1000</v>
      </c>
      <c r="B11" t="s">
        <v>90</v>
      </c>
    </row>
    <row r="13" spans="1:2" x14ac:dyDescent="0.25">
      <c r="A13" s="1" t="s">
        <v>142</v>
      </c>
    </row>
    <row r="14" spans="1:2" x14ac:dyDescent="0.25">
      <c r="A14">
        <v>29.7</v>
      </c>
      <c r="B14" t="s">
        <v>92</v>
      </c>
    </row>
    <row r="16" spans="1:2" x14ac:dyDescent="0.25">
      <c r="A16" s="1" t="s">
        <v>97</v>
      </c>
    </row>
    <row r="17" spans="1:2" x14ac:dyDescent="0.25">
      <c r="A17">
        <v>44</v>
      </c>
      <c r="B17" t="s">
        <v>98</v>
      </c>
    </row>
    <row r="18" spans="1:2" x14ac:dyDescent="0.25">
      <c r="A18">
        <v>12</v>
      </c>
      <c r="B18" t="s">
        <v>99</v>
      </c>
    </row>
    <row r="19" spans="1:2" x14ac:dyDescent="0.25">
      <c r="A19" s="10">
        <f>A17/A18</f>
        <v>3.6666666666666665</v>
      </c>
      <c r="B19" t="s">
        <v>100</v>
      </c>
    </row>
    <row r="21" spans="1:2" x14ac:dyDescent="0.25">
      <c r="A21" s="1" t="s">
        <v>93</v>
      </c>
    </row>
    <row r="22" spans="1:2" x14ac:dyDescent="0.25">
      <c r="A22" s="34">
        <f>A11/A14</f>
        <v>33.670033670033668</v>
      </c>
      <c r="B22" t="s">
        <v>94</v>
      </c>
    </row>
    <row r="23" spans="1:2" x14ac:dyDescent="0.25">
      <c r="A23" s="35">
        <f>A22*10^6</f>
        <v>33670033.670033671</v>
      </c>
      <c r="B23" t="s">
        <v>95</v>
      </c>
    </row>
    <row r="24" spans="1:2" x14ac:dyDescent="0.25">
      <c r="A24" s="35">
        <f>A23*A19</f>
        <v>123456790.12345679</v>
      </c>
      <c r="B24" t="s">
        <v>96</v>
      </c>
    </row>
    <row r="26" spans="1:2" x14ac:dyDescent="0.25">
      <c r="A26" s="1" t="s">
        <v>103</v>
      </c>
    </row>
    <row r="27" spans="1:2" x14ac:dyDescent="0.25">
      <c r="A27">
        <v>40</v>
      </c>
      <c r="B27" t="s">
        <v>104</v>
      </c>
    </row>
    <row r="29" spans="1:2" x14ac:dyDescent="0.25">
      <c r="A29" s="1" t="s">
        <v>105</v>
      </c>
    </row>
    <row r="30" spans="1:2" x14ac:dyDescent="0.25">
      <c r="A30" s="35">
        <f>A24/A27</f>
        <v>3086419.7530864198</v>
      </c>
      <c r="B3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6"/>
  <sheetViews>
    <sheetView zoomScale="90" zoomScaleNormal="90" workbookViewId="0">
      <selection activeCell="K22" sqref="K22"/>
    </sheetView>
  </sheetViews>
  <sheetFormatPr defaultRowHeight="15" x14ac:dyDescent="0.25"/>
  <cols>
    <col min="1" max="1" width="15.28515625" customWidth="1"/>
    <col min="2" max="2" width="28.85546875" customWidth="1"/>
    <col min="3" max="3" width="14.42578125" customWidth="1"/>
    <col min="4" max="4" width="13.7109375" customWidth="1"/>
    <col min="5" max="5" width="15" customWidth="1"/>
    <col min="6" max="6" width="16" customWidth="1"/>
    <col min="7" max="7" width="13.140625" customWidth="1"/>
    <col min="8" max="8" width="12" customWidth="1"/>
    <col min="9" max="9" width="16.28515625" customWidth="1"/>
    <col min="10" max="10" width="25.42578125" customWidth="1"/>
    <col min="11" max="11" width="15.28515625" customWidth="1"/>
    <col min="12" max="12" width="13.28515625" customWidth="1"/>
    <col min="13" max="13" width="25.85546875" customWidth="1"/>
    <col min="14" max="15" width="15.85546875" customWidth="1"/>
    <col min="16" max="16" width="22" customWidth="1"/>
    <col min="17" max="17" width="16" customWidth="1"/>
    <col min="18" max="18" width="15.42578125" customWidth="1"/>
    <col min="19" max="19" width="12.42578125" customWidth="1"/>
    <col min="20" max="20" width="10.7109375" customWidth="1"/>
    <col min="25" max="25" width="10.42578125" bestFit="1" customWidth="1"/>
  </cols>
  <sheetData>
    <row r="1" spans="1:25" x14ac:dyDescent="0.25">
      <c r="A1" s="11" t="s">
        <v>10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2"/>
      <c r="R1" s="12"/>
      <c r="S1" s="12"/>
    </row>
    <row r="2" spans="1:25" x14ac:dyDescent="0.25">
      <c r="A2" s="11"/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2"/>
      <c r="R2" s="12"/>
      <c r="S2" s="12"/>
    </row>
    <row r="3" spans="1:25" x14ac:dyDescent="0.25">
      <c r="A3" s="1" t="s">
        <v>11</v>
      </c>
    </row>
    <row r="4" spans="1:25" x14ac:dyDescent="0.25">
      <c r="A4" t="s">
        <v>12</v>
      </c>
    </row>
    <row r="5" spans="1:25" x14ac:dyDescent="0.25">
      <c r="A5" t="s">
        <v>13</v>
      </c>
    </row>
    <row r="6" spans="1:25" x14ac:dyDescent="0.25">
      <c r="A6" t="s">
        <v>14</v>
      </c>
    </row>
    <row r="7" spans="1:25" x14ac:dyDescent="0.25">
      <c r="A7" t="s">
        <v>15</v>
      </c>
    </row>
    <row r="8" spans="1:25" x14ac:dyDescent="0.25">
      <c r="A8" t="s">
        <v>16</v>
      </c>
    </row>
    <row r="9" spans="1:25" x14ac:dyDescent="0.25">
      <c r="A9" s="14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2"/>
      <c r="R9" s="12"/>
      <c r="S9" s="12"/>
      <c r="Y9" s="15"/>
    </row>
    <row r="10" spans="1:25" ht="17.25" x14ac:dyDescent="0.25">
      <c r="A10" s="16" t="s">
        <v>17</v>
      </c>
      <c r="B10" s="17" t="s">
        <v>18</v>
      </c>
      <c r="C10" s="42" t="s">
        <v>19</v>
      </c>
      <c r="D10" s="43"/>
      <c r="E10" s="44"/>
      <c r="F10" s="42" t="s">
        <v>20</v>
      </c>
      <c r="G10" s="43"/>
      <c r="H10" s="44"/>
      <c r="I10" s="42" t="s">
        <v>21</v>
      </c>
      <c r="J10" s="44"/>
      <c r="K10" s="42" t="s">
        <v>22</v>
      </c>
      <c r="L10" s="43"/>
      <c r="M10" s="44"/>
      <c r="N10" s="45" t="s">
        <v>23</v>
      </c>
      <c r="O10" s="46"/>
      <c r="P10" s="47"/>
      <c r="Q10" s="39" t="s">
        <v>24</v>
      </c>
      <c r="R10" s="40"/>
      <c r="S10" s="40"/>
      <c r="T10" s="41"/>
      <c r="Y10" s="15"/>
    </row>
    <row r="11" spans="1:25" ht="17.25" x14ac:dyDescent="0.25">
      <c r="A11" s="48" t="s">
        <v>17</v>
      </c>
      <c r="B11" s="49" t="s">
        <v>18</v>
      </c>
      <c r="C11" s="50" t="s">
        <v>25</v>
      </c>
      <c r="D11" s="51" t="s">
        <v>26</v>
      </c>
      <c r="E11" s="52" t="s">
        <v>27</v>
      </c>
      <c r="F11" s="50" t="s">
        <v>25</v>
      </c>
      <c r="G11" s="51" t="s">
        <v>26</v>
      </c>
      <c r="H11" s="52" t="s">
        <v>27</v>
      </c>
      <c r="I11" s="50" t="s">
        <v>28</v>
      </c>
      <c r="J11" s="52" t="s">
        <v>29</v>
      </c>
      <c r="K11" s="57" t="s">
        <v>30</v>
      </c>
      <c r="L11" s="53" t="s">
        <v>31</v>
      </c>
      <c r="M11" s="58" t="s">
        <v>32</v>
      </c>
      <c r="N11" s="50" t="s">
        <v>30</v>
      </c>
      <c r="O11" s="51" t="s">
        <v>31</v>
      </c>
      <c r="P11" s="53" t="s">
        <v>32</v>
      </c>
      <c r="Q11" s="54" t="s">
        <v>25</v>
      </c>
      <c r="R11" s="55" t="s">
        <v>26</v>
      </c>
      <c r="S11" s="55" t="s">
        <v>27</v>
      </c>
      <c r="T11" s="56" t="s">
        <v>33</v>
      </c>
      <c r="Y11" s="15"/>
    </row>
    <row r="12" spans="1:25" x14ac:dyDescent="0.25">
      <c r="A12" s="20">
        <v>41001</v>
      </c>
      <c r="B12" s="21" t="s">
        <v>46</v>
      </c>
      <c r="C12" s="13">
        <v>504</v>
      </c>
      <c r="D12" s="13">
        <v>504</v>
      </c>
      <c r="E12" s="22">
        <v>228</v>
      </c>
      <c r="F12" s="23">
        <v>0</v>
      </c>
      <c r="G12" s="13">
        <v>0</v>
      </c>
      <c r="H12" s="22">
        <v>0</v>
      </c>
      <c r="I12" s="23"/>
      <c r="J12" s="13">
        <v>329.39150000000001</v>
      </c>
      <c r="K12" s="23">
        <v>14.60075</v>
      </c>
      <c r="L12" s="13">
        <v>13.56812</v>
      </c>
      <c r="M12" s="22">
        <f>K12-L12</f>
        <v>1.0326299999999993</v>
      </c>
      <c r="N12" s="24">
        <v>2.7198020297647276</v>
      </c>
      <c r="O12" s="24">
        <v>2.5274455295852194</v>
      </c>
      <c r="P12" s="24">
        <v>0.19235650017950778</v>
      </c>
      <c r="Q12" s="25">
        <v>13200</v>
      </c>
      <c r="R12" s="12">
        <v>1400</v>
      </c>
      <c r="S12" s="12">
        <v>277230</v>
      </c>
      <c r="T12" s="26">
        <f>SUM(Q12:S12)</f>
        <v>291830</v>
      </c>
      <c r="Y12" s="15"/>
    </row>
    <row r="13" spans="1:25" x14ac:dyDescent="0.25">
      <c r="A13" s="20">
        <v>41003</v>
      </c>
      <c r="B13" s="21" t="s">
        <v>49</v>
      </c>
      <c r="C13" s="13">
        <v>837</v>
      </c>
      <c r="D13" s="13">
        <v>2340</v>
      </c>
      <c r="E13" s="22">
        <v>143</v>
      </c>
      <c r="F13" s="23">
        <v>0</v>
      </c>
      <c r="G13" s="13">
        <v>40.679929999999999</v>
      </c>
      <c r="H13" s="22">
        <v>0</v>
      </c>
      <c r="I13" s="23"/>
      <c r="J13" s="13">
        <v>322.03969999999998</v>
      </c>
      <c r="K13" s="23">
        <v>45.770789999999998</v>
      </c>
      <c r="L13" s="13">
        <v>35.163310000000003</v>
      </c>
      <c r="M13" s="22">
        <f>K13-L13</f>
        <v>10.607479999999995</v>
      </c>
      <c r="N13" s="24">
        <v>8.5261022581672243</v>
      </c>
      <c r="O13" s="24">
        <v>6.5501595405199282</v>
      </c>
      <c r="P13" s="24">
        <v>1.9759427176472948</v>
      </c>
      <c r="Q13" s="25">
        <v>40340</v>
      </c>
      <c r="R13" s="12">
        <v>57930</v>
      </c>
      <c r="S13" s="12">
        <v>38180</v>
      </c>
      <c r="T13" s="26">
        <f>SUM(Q13:S13)</f>
        <v>136450</v>
      </c>
      <c r="Y13" s="15"/>
    </row>
    <row r="14" spans="1:25" x14ac:dyDescent="0.25">
      <c r="A14" s="20">
        <v>41005</v>
      </c>
      <c r="B14" s="21" t="s">
        <v>53</v>
      </c>
      <c r="C14" s="13">
        <v>2037</v>
      </c>
      <c r="D14" s="13">
        <v>4253</v>
      </c>
      <c r="E14" s="22">
        <v>1267</v>
      </c>
      <c r="F14" s="23">
        <v>0</v>
      </c>
      <c r="G14" s="13">
        <v>2171.2199999999998</v>
      </c>
      <c r="H14" s="22">
        <v>0</v>
      </c>
      <c r="I14" s="23"/>
      <c r="J14" s="13">
        <v>320.22309999999999</v>
      </c>
      <c r="K14" s="23">
        <v>45.454909999999998</v>
      </c>
      <c r="L14" s="13">
        <v>39.004530000000003</v>
      </c>
      <c r="M14" s="22">
        <f>K14-L14</f>
        <v>6.4503799999999956</v>
      </c>
      <c r="N14" s="24">
        <v>8.4672606873464034</v>
      </c>
      <c r="O14" s="24">
        <v>7.2656952460674429</v>
      </c>
      <c r="P14" s="24">
        <v>1.2015654412789611</v>
      </c>
      <c r="Q14" s="25">
        <v>58870</v>
      </c>
      <c r="R14" s="12">
        <v>102790</v>
      </c>
      <c r="S14" s="12">
        <v>72740</v>
      </c>
      <c r="T14" s="26">
        <f>SUM(Q14:S14)</f>
        <v>234400</v>
      </c>
      <c r="Y14" s="15"/>
    </row>
    <row r="15" spans="1:25" x14ac:dyDescent="0.25">
      <c r="A15" s="20">
        <v>41007</v>
      </c>
      <c r="B15" s="21" t="s">
        <v>58</v>
      </c>
      <c r="C15" s="13">
        <v>1923</v>
      </c>
      <c r="D15" s="13">
        <v>3112</v>
      </c>
      <c r="E15" s="22">
        <v>1326</v>
      </c>
      <c r="F15" s="23">
        <v>517.96</v>
      </c>
      <c r="G15" s="13">
        <v>1706.96</v>
      </c>
      <c r="H15" s="22">
        <v>0</v>
      </c>
      <c r="I15" s="23"/>
      <c r="J15" s="13">
        <v>303.65390000000002</v>
      </c>
      <c r="K15" s="23">
        <v>44.647869999999998</v>
      </c>
      <c r="L15" s="13">
        <v>33.022709999999996</v>
      </c>
      <c r="M15" s="22">
        <f>K15-L15</f>
        <v>11.625160000000001</v>
      </c>
      <c r="N15" s="24">
        <v>8.3169266955924641</v>
      </c>
      <c r="O15" s="24">
        <v>6.1514123374711538</v>
      </c>
      <c r="P15" s="24">
        <v>2.1655143581213108</v>
      </c>
      <c r="Q15" s="25">
        <v>380</v>
      </c>
      <c r="R15" s="12">
        <v>2580</v>
      </c>
      <c r="S15" s="12">
        <v>67400</v>
      </c>
      <c r="T15" s="26">
        <f>SUM(Q15:S15)</f>
        <v>70360</v>
      </c>
      <c r="Y15" s="15"/>
    </row>
    <row r="16" spans="1:25" x14ac:dyDescent="0.25">
      <c r="A16" s="20">
        <v>41009</v>
      </c>
      <c r="B16" s="21" t="s">
        <v>63</v>
      </c>
      <c r="C16" s="13">
        <v>2074</v>
      </c>
      <c r="D16" s="13">
        <v>4004</v>
      </c>
      <c r="E16" s="22">
        <v>1094</v>
      </c>
      <c r="F16" s="23">
        <v>100.76</v>
      </c>
      <c r="G16" s="13">
        <v>2030.76</v>
      </c>
      <c r="H16" s="22">
        <v>0</v>
      </c>
      <c r="I16" s="23"/>
      <c r="J16" s="13">
        <v>292.45409999999998</v>
      </c>
      <c r="K16" s="23">
        <v>44.371369999999999</v>
      </c>
      <c r="L16" s="13">
        <v>32.752009999999999</v>
      </c>
      <c r="M16" s="22">
        <f>K16-L16</f>
        <v>11.61936</v>
      </c>
      <c r="N16" s="24">
        <v>8.2654207619089242</v>
      </c>
      <c r="O16" s="24">
        <v>6.100986817586401</v>
      </c>
      <c r="P16" s="24">
        <v>2.1644339443225231</v>
      </c>
      <c r="Q16" s="25">
        <v>3730</v>
      </c>
      <c r="R16" s="12">
        <v>16090</v>
      </c>
      <c r="S16" s="12">
        <v>102610</v>
      </c>
      <c r="T16" s="26">
        <f>SUM(Q16:S16)</f>
        <v>122430</v>
      </c>
      <c r="Y16" s="15"/>
    </row>
    <row r="17" spans="1:25" x14ac:dyDescent="0.25">
      <c r="A17" s="20">
        <v>41011</v>
      </c>
      <c r="B17" s="21" t="s">
        <v>40</v>
      </c>
      <c r="C17" s="13">
        <v>1325</v>
      </c>
      <c r="D17" s="13">
        <v>1450</v>
      </c>
      <c r="E17" s="22">
        <v>347</v>
      </c>
      <c r="F17" s="23">
        <v>0</v>
      </c>
      <c r="G17" s="13">
        <v>0</v>
      </c>
      <c r="H17" s="22">
        <v>0</v>
      </c>
      <c r="I17" s="23"/>
      <c r="J17" s="13">
        <v>345.32310000000001</v>
      </c>
      <c r="K17" s="23">
        <v>45.454320000000003</v>
      </c>
      <c r="L17" s="13">
        <v>34.782690000000002</v>
      </c>
      <c r="M17" s="22">
        <f>K17-L17</f>
        <v>10.67163</v>
      </c>
      <c r="N17" s="24">
        <v>8.4671507831841133</v>
      </c>
      <c r="O17" s="24">
        <v>6.4792583163657547</v>
      </c>
      <c r="P17" s="24">
        <v>1.9878924668183595</v>
      </c>
      <c r="Q17" s="25">
        <v>2880</v>
      </c>
      <c r="R17" s="12">
        <v>22500</v>
      </c>
      <c r="S17" s="12">
        <v>175060</v>
      </c>
      <c r="T17" s="26">
        <f>SUM(Q17:S17)</f>
        <v>200440</v>
      </c>
      <c r="Y17" s="15"/>
    </row>
    <row r="18" spans="1:25" x14ac:dyDescent="0.25">
      <c r="A18" s="20">
        <v>41013</v>
      </c>
      <c r="B18" s="21" t="s">
        <v>44</v>
      </c>
      <c r="C18" s="13">
        <v>359</v>
      </c>
      <c r="D18" s="13">
        <v>359</v>
      </c>
      <c r="E18" s="22">
        <v>289</v>
      </c>
      <c r="F18" s="23">
        <v>0</v>
      </c>
      <c r="G18" s="13">
        <v>0</v>
      </c>
      <c r="H18" s="22">
        <v>0</v>
      </c>
      <c r="I18" s="23"/>
      <c r="J18" s="13">
        <v>330.64659999999998</v>
      </c>
      <c r="K18" s="23">
        <v>12.577870000000001</v>
      </c>
      <c r="L18" s="13">
        <v>11.846109999999999</v>
      </c>
      <c r="M18" s="22">
        <f>K18-L18</f>
        <v>0.7317600000000013</v>
      </c>
      <c r="N18" s="24">
        <v>2.3429835012665015</v>
      </c>
      <c r="O18" s="24">
        <v>2.2066725355078494</v>
      </c>
      <c r="P18" s="24">
        <v>0.13631096575865218</v>
      </c>
      <c r="Q18" s="25">
        <v>160</v>
      </c>
      <c r="R18" s="12">
        <v>180</v>
      </c>
      <c r="S18" s="12">
        <v>239250</v>
      </c>
      <c r="T18" s="26">
        <f>SUM(Q18:S18)</f>
        <v>239590</v>
      </c>
      <c r="Y18" s="15"/>
    </row>
    <row r="19" spans="1:25" x14ac:dyDescent="0.25">
      <c r="A19" s="20">
        <v>41015</v>
      </c>
      <c r="B19" s="21" t="s">
        <v>36</v>
      </c>
      <c r="C19" s="13">
        <v>2017</v>
      </c>
      <c r="D19" s="13">
        <v>2017</v>
      </c>
      <c r="E19" s="22">
        <v>396</v>
      </c>
      <c r="F19" s="23">
        <v>0</v>
      </c>
      <c r="G19" s="13">
        <v>0</v>
      </c>
      <c r="H19" s="22">
        <v>0</v>
      </c>
      <c r="I19" s="23"/>
      <c r="J19" s="13">
        <v>357.80009999999999</v>
      </c>
      <c r="K19" s="23">
        <v>46.678710000000002</v>
      </c>
      <c r="L19" s="13">
        <v>35.3523</v>
      </c>
      <c r="M19" s="22">
        <f>K19-L19</f>
        <v>11.326410000000003</v>
      </c>
      <c r="N19" s="24">
        <v>8.695227998890406</v>
      </c>
      <c r="O19" s="24">
        <v>6.5853642653186704</v>
      </c>
      <c r="P19" s="24">
        <v>2.1098637335717352</v>
      </c>
      <c r="Q19" s="25">
        <v>1450</v>
      </c>
      <c r="R19" s="12">
        <v>2880</v>
      </c>
      <c r="S19" s="12">
        <v>73410</v>
      </c>
      <c r="T19" s="26">
        <f>SUM(Q19:S19)</f>
        <v>77740</v>
      </c>
      <c r="Y19" s="15"/>
    </row>
    <row r="20" spans="1:25" x14ac:dyDescent="0.25">
      <c r="A20" s="20">
        <v>41017</v>
      </c>
      <c r="B20" s="21" t="s">
        <v>42</v>
      </c>
      <c r="C20" s="13">
        <v>2715</v>
      </c>
      <c r="D20" s="13">
        <v>2715</v>
      </c>
      <c r="E20" s="22">
        <v>2715</v>
      </c>
      <c r="F20" s="23">
        <v>2289.92</v>
      </c>
      <c r="G20" s="13">
        <v>2289.92</v>
      </c>
      <c r="H20" s="22">
        <v>2289.92</v>
      </c>
      <c r="I20" s="23"/>
      <c r="J20" s="13">
        <v>331.99290000000002</v>
      </c>
      <c r="K20" s="23">
        <v>12.088660000000001</v>
      </c>
      <c r="L20" s="13">
        <v>11.414149999999999</v>
      </c>
      <c r="M20" s="22">
        <f>K20-L20</f>
        <v>0.6745100000000015</v>
      </c>
      <c r="N20" s="24">
        <v>2.2518543229036641</v>
      </c>
      <c r="O20" s="24">
        <v>2.1262077864520017</v>
      </c>
      <c r="P20" s="24">
        <v>0.12564653645166243</v>
      </c>
      <c r="Q20" s="25">
        <v>1030</v>
      </c>
      <c r="R20" s="12">
        <v>840</v>
      </c>
      <c r="S20" s="12">
        <v>22590</v>
      </c>
      <c r="T20" s="26">
        <f>SUM(Q20:S20)</f>
        <v>24460</v>
      </c>
      <c r="Y20" s="15"/>
    </row>
    <row r="21" spans="1:25" x14ac:dyDescent="0.25">
      <c r="A21" s="20">
        <v>41019</v>
      </c>
      <c r="B21" s="21" t="s">
        <v>41</v>
      </c>
      <c r="C21" s="13">
        <v>1814</v>
      </c>
      <c r="D21" s="13">
        <v>1814</v>
      </c>
      <c r="E21" s="22">
        <v>522</v>
      </c>
      <c r="F21" s="23">
        <v>0</v>
      </c>
      <c r="G21" s="13">
        <v>0</v>
      </c>
      <c r="H21" s="22">
        <v>0</v>
      </c>
      <c r="I21" s="23"/>
      <c r="J21" s="13">
        <v>334.3494</v>
      </c>
      <c r="K21" s="23">
        <v>46.22607</v>
      </c>
      <c r="L21" s="13">
        <v>40.832790000000003</v>
      </c>
      <c r="M21" s="22">
        <f>K21-L21</f>
        <v>5.3932799999999972</v>
      </c>
      <c r="N21" s="24">
        <v>8.610911015807158</v>
      </c>
      <c r="O21" s="24">
        <v>7.6062603032691376</v>
      </c>
      <c r="P21" s="24">
        <v>1.0046507125380204</v>
      </c>
      <c r="Q21" s="25">
        <v>8120</v>
      </c>
      <c r="R21" s="12">
        <v>154420</v>
      </c>
      <c r="S21" s="12">
        <v>361510</v>
      </c>
      <c r="T21" s="26">
        <f>SUM(Q21:S21)</f>
        <v>524050</v>
      </c>
      <c r="Y21" s="15"/>
    </row>
    <row r="22" spans="1:25" x14ac:dyDescent="0.25">
      <c r="A22" s="20">
        <v>41021</v>
      </c>
      <c r="B22" s="21" t="s">
        <v>61</v>
      </c>
      <c r="C22" s="13">
        <v>265</v>
      </c>
      <c r="D22" s="13">
        <v>265</v>
      </c>
      <c r="E22" s="22">
        <v>87</v>
      </c>
      <c r="F22" s="23">
        <v>0</v>
      </c>
      <c r="G22" s="13">
        <v>0</v>
      </c>
      <c r="H22" s="22">
        <v>0</v>
      </c>
      <c r="I22" s="23"/>
      <c r="J22" s="13">
        <v>297.19330000000002</v>
      </c>
      <c r="K22" s="23">
        <v>19.84722</v>
      </c>
      <c r="L22" s="13">
        <v>18.069859999999998</v>
      </c>
      <c r="M22" s="22">
        <f>K22-L22</f>
        <v>1.7773600000000016</v>
      </c>
      <c r="N22" s="24">
        <v>3.6971052337165617</v>
      </c>
      <c r="O22" s="24">
        <v>3.3660217389904257</v>
      </c>
      <c r="P22" s="24">
        <v>0.33108349472613668</v>
      </c>
      <c r="Q22" s="25">
        <v>20</v>
      </c>
      <c r="R22" s="12">
        <v>50</v>
      </c>
      <c r="S22" s="12">
        <v>9510</v>
      </c>
      <c r="T22" s="26">
        <f>SUM(Q22:S22)</f>
        <v>9580</v>
      </c>
      <c r="Y22" s="15"/>
    </row>
    <row r="23" spans="1:25" x14ac:dyDescent="0.25">
      <c r="A23" s="20">
        <v>41023</v>
      </c>
      <c r="B23" s="21" t="s">
        <v>43</v>
      </c>
      <c r="C23" s="13">
        <v>339</v>
      </c>
      <c r="D23" s="13">
        <v>339</v>
      </c>
      <c r="E23" s="22">
        <v>339</v>
      </c>
      <c r="F23" s="23">
        <v>0</v>
      </c>
      <c r="G23" s="13">
        <v>0</v>
      </c>
      <c r="H23" s="22">
        <v>0</v>
      </c>
      <c r="I23" s="23"/>
      <c r="J23" s="13">
        <v>331.26889999999997</v>
      </c>
      <c r="K23" s="23">
        <v>13.89237</v>
      </c>
      <c r="L23" s="13">
        <v>13.01454</v>
      </c>
      <c r="M23" s="22">
        <f>K23-L23</f>
        <v>0.87782999999999944</v>
      </c>
      <c r="N23" s="24">
        <v>2.5878462492846332</v>
      </c>
      <c r="O23" s="24">
        <v>2.4243256208382609</v>
      </c>
      <c r="P23" s="24">
        <v>0.16352062844637222</v>
      </c>
      <c r="Q23" s="25">
        <v>850</v>
      </c>
      <c r="R23" s="12">
        <v>1170</v>
      </c>
      <c r="S23" s="12">
        <v>439660</v>
      </c>
      <c r="T23" s="26">
        <f>SUM(Q23:S23)</f>
        <v>441680</v>
      </c>
      <c r="Y23" s="15"/>
    </row>
    <row r="24" spans="1:25" x14ac:dyDescent="0.25">
      <c r="A24" s="20">
        <v>41025</v>
      </c>
      <c r="B24" s="21" t="s">
        <v>38</v>
      </c>
      <c r="C24" s="13">
        <v>294</v>
      </c>
      <c r="D24" s="13">
        <v>294</v>
      </c>
      <c r="E24" s="22">
        <v>294</v>
      </c>
      <c r="F24" s="23">
        <v>0</v>
      </c>
      <c r="G24" s="13">
        <v>0</v>
      </c>
      <c r="H24" s="22">
        <v>0</v>
      </c>
      <c r="I24" s="23"/>
      <c r="J24" s="13">
        <v>351.36239999999998</v>
      </c>
      <c r="K24" s="23">
        <v>11.354340000000001</v>
      </c>
      <c r="L24" s="13">
        <v>10.67489</v>
      </c>
      <c r="M24" s="22">
        <f>K24-L24</f>
        <v>0.679450000000001</v>
      </c>
      <c r="N24" s="24">
        <v>2.1150664848476164</v>
      </c>
      <c r="O24" s="24">
        <v>1.9884997338845736</v>
      </c>
      <c r="P24" s="24">
        <v>0.12656675096304276</v>
      </c>
      <c r="Q24" s="25">
        <v>30</v>
      </c>
      <c r="R24" s="12">
        <v>90</v>
      </c>
      <c r="S24" s="12">
        <v>196360</v>
      </c>
      <c r="T24" s="26">
        <f>SUM(Q24:S24)</f>
        <v>196480</v>
      </c>
      <c r="Y24" s="15"/>
    </row>
    <row r="25" spans="1:25" x14ac:dyDescent="0.25">
      <c r="A25" s="20">
        <v>41027</v>
      </c>
      <c r="B25" s="21" t="s">
        <v>48</v>
      </c>
      <c r="C25" s="13">
        <v>2297</v>
      </c>
      <c r="D25" s="13">
        <v>4050</v>
      </c>
      <c r="E25" s="22">
        <v>1852</v>
      </c>
      <c r="F25" s="23">
        <v>105.06010000000001</v>
      </c>
      <c r="G25" s="13">
        <v>1858.06</v>
      </c>
      <c r="H25" s="22">
        <v>0</v>
      </c>
      <c r="I25" s="23"/>
      <c r="J25" s="13">
        <v>325.45269999999999</v>
      </c>
      <c r="K25" s="23">
        <v>44.03969</v>
      </c>
      <c r="L25" s="13">
        <v>33.85125</v>
      </c>
      <c r="M25" s="22">
        <f>K25-L25</f>
        <v>10.18844</v>
      </c>
      <c r="N25" s="24">
        <v>8.203635994877617</v>
      </c>
      <c r="O25" s="24">
        <v>6.3057513114102512</v>
      </c>
      <c r="P25" s="24">
        <v>1.8978846834673657</v>
      </c>
      <c r="Q25" s="25">
        <v>22080</v>
      </c>
      <c r="R25" s="12">
        <v>2440</v>
      </c>
      <c r="S25" s="12">
        <v>21770</v>
      </c>
      <c r="T25" s="26">
        <f>SUM(Q25:S25)</f>
        <v>46290</v>
      </c>
      <c r="Y25" s="15"/>
    </row>
    <row r="26" spans="1:25" x14ac:dyDescent="0.25">
      <c r="A26" s="20">
        <v>41029</v>
      </c>
      <c r="B26" s="21" t="s">
        <v>34</v>
      </c>
      <c r="C26" s="13">
        <v>1784</v>
      </c>
      <c r="D26" s="13">
        <v>1784</v>
      </c>
      <c r="E26" s="22">
        <v>706</v>
      </c>
      <c r="F26" s="23">
        <v>0</v>
      </c>
      <c r="G26" s="13">
        <v>0</v>
      </c>
      <c r="H26" s="22">
        <v>0</v>
      </c>
      <c r="I26" s="23"/>
      <c r="J26" s="13">
        <v>363.25569999999999</v>
      </c>
      <c r="K26" s="23">
        <v>46.010440000000003</v>
      </c>
      <c r="L26" s="13">
        <v>42.000590000000003</v>
      </c>
      <c r="M26" s="22">
        <f>K26-L26</f>
        <v>4.0098500000000001</v>
      </c>
      <c r="N26" s="24">
        <v>8.5707438386636436</v>
      </c>
      <c r="O26" s="24">
        <v>7.8237960333076133</v>
      </c>
      <c r="P26" s="24">
        <v>0.74694780535603256</v>
      </c>
      <c r="Q26" s="25">
        <v>20370</v>
      </c>
      <c r="R26" s="12">
        <v>57600</v>
      </c>
      <c r="S26" s="12">
        <v>300260</v>
      </c>
      <c r="T26" s="26">
        <f>SUM(Q26:S26)</f>
        <v>378230</v>
      </c>
      <c r="Y26" s="15"/>
    </row>
    <row r="27" spans="1:25" x14ac:dyDescent="0.25">
      <c r="A27" s="20">
        <v>41031</v>
      </c>
      <c r="B27" s="21" t="s">
        <v>55</v>
      </c>
      <c r="C27" s="13">
        <v>384</v>
      </c>
      <c r="D27" s="13">
        <v>384</v>
      </c>
      <c r="E27" s="22">
        <v>155</v>
      </c>
      <c r="F27" s="23">
        <v>0</v>
      </c>
      <c r="G27" s="13">
        <v>0</v>
      </c>
      <c r="H27" s="22">
        <v>0</v>
      </c>
      <c r="I27" s="23"/>
      <c r="J27" s="13">
        <v>313.0557</v>
      </c>
      <c r="K27" s="23">
        <v>15.973649999999999</v>
      </c>
      <c r="L27" s="13">
        <v>14.771929999999999</v>
      </c>
      <c r="M27" s="22">
        <f>K27-L27</f>
        <v>1.2017199999999999</v>
      </c>
      <c r="N27" s="24">
        <v>2.9755434270671941</v>
      </c>
      <c r="O27" s="24">
        <v>2.7516891390882292</v>
      </c>
      <c r="P27" s="24">
        <v>0.22385428797896464</v>
      </c>
      <c r="Q27" s="25">
        <v>0</v>
      </c>
      <c r="R27" s="12">
        <v>0</v>
      </c>
      <c r="S27" s="12">
        <v>35890</v>
      </c>
      <c r="T27" s="26">
        <f>SUM(Q27:S27)</f>
        <v>35890</v>
      </c>
      <c r="Y27" s="15"/>
    </row>
    <row r="28" spans="1:25" x14ac:dyDescent="0.25">
      <c r="A28" s="20">
        <v>41033</v>
      </c>
      <c r="B28" s="21" t="s">
        <v>45</v>
      </c>
      <c r="C28" s="13">
        <v>3162</v>
      </c>
      <c r="D28" s="13">
        <v>4177</v>
      </c>
      <c r="E28" s="22">
        <v>1271</v>
      </c>
      <c r="F28" s="23">
        <v>388.34010000000001</v>
      </c>
      <c r="G28" s="13">
        <v>1403.34</v>
      </c>
      <c r="H28" s="22">
        <v>0</v>
      </c>
      <c r="I28" s="23"/>
      <c r="J28" s="13">
        <v>329.78530000000001</v>
      </c>
      <c r="K28" s="23">
        <v>46.342019999999998</v>
      </c>
      <c r="L28" s="13">
        <v>34.829749999999997</v>
      </c>
      <c r="M28" s="22">
        <f>K28-L28</f>
        <v>11.512270000000001</v>
      </c>
      <c r="N28" s="24">
        <v>8.6325099778708339</v>
      </c>
      <c r="O28" s="24">
        <v>6.4880245703952202</v>
      </c>
      <c r="P28" s="24">
        <v>2.144485407475615</v>
      </c>
      <c r="Q28" s="25">
        <v>1490</v>
      </c>
      <c r="R28" s="12">
        <v>18040</v>
      </c>
      <c r="S28" s="12">
        <v>92690</v>
      </c>
      <c r="T28" s="26">
        <f>SUM(Q28:S28)</f>
        <v>112220</v>
      </c>
      <c r="Y28" s="15"/>
    </row>
    <row r="29" spans="1:25" x14ac:dyDescent="0.25">
      <c r="A29" s="20">
        <v>41035</v>
      </c>
      <c r="B29" s="21" t="s">
        <v>35</v>
      </c>
      <c r="C29" s="13">
        <v>872</v>
      </c>
      <c r="D29" s="13">
        <v>872</v>
      </c>
      <c r="E29" s="22">
        <v>260</v>
      </c>
      <c r="F29" s="23">
        <v>451.04</v>
      </c>
      <c r="G29" s="13">
        <v>451.04</v>
      </c>
      <c r="H29" s="22">
        <v>0</v>
      </c>
      <c r="I29" s="23"/>
      <c r="J29" s="13">
        <v>359.93380000000002</v>
      </c>
      <c r="K29" s="23">
        <v>12.039580000000001</v>
      </c>
      <c r="L29" s="13">
        <v>11.33117</v>
      </c>
      <c r="M29" s="22">
        <f>K29-L29</f>
        <v>0.70841000000000065</v>
      </c>
      <c r="N29" s="24">
        <v>2.2427117868270341</v>
      </c>
      <c r="O29" s="24">
        <v>2.1107504179997045</v>
      </c>
      <c r="P29" s="24">
        <v>0.13196136882732956</v>
      </c>
      <c r="Q29" s="25">
        <v>49960</v>
      </c>
      <c r="R29" s="12">
        <v>29370</v>
      </c>
      <c r="S29" s="12">
        <v>362500</v>
      </c>
      <c r="T29" s="26">
        <f>SUM(Q29:S29)</f>
        <v>441830</v>
      </c>
      <c r="Y29" s="15"/>
    </row>
    <row r="30" spans="1:25" x14ac:dyDescent="0.25">
      <c r="A30" s="20">
        <v>41037</v>
      </c>
      <c r="B30" s="21" t="s">
        <v>39</v>
      </c>
      <c r="C30" s="13">
        <v>529</v>
      </c>
      <c r="D30" s="13">
        <v>529</v>
      </c>
      <c r="E30" s="22">
        <v>154</v>
      </c>
      <c r="F30" s="23">
        <v>212</v>
      </c>
      <c r="G30" s="13">
        <v>212</v>
      </c>
      <c r="H30" s="22">
        <v>0</v>
      </c>
      <c r="I30" s="23"/>
      <c r="J30" s="13">
        <v>347.5933</v>
      </c>
      <c r="K30" s="23">
        <v>11.24893</v>
      </c>
      <c r="L30" s="13">
        <v>10.58113</v>
      </c>
      <c r="M30" s="22">
        <f>K30-L30</f>
        <v>0.66779999999999973</v>
      </c>
      <c r="N30" s="24">
        <v>2.0954308954458734</v>
      </c>
      <c r="O30" s="24">
        <v>1.9710342859924628</v>
      </c>
      <c r="P30" s="24">
        <v>0.12439660945341055</v>
      </c>
      <c r="Q30" s="25">
        <v>1180</v>
      </c>
      <c r="R30" s="12">
        <v>4900</v>
      </c>
      <c r="S30" s="12">
        <v>192810</v>
      </c>
      <c r="T30" s="26">
        <f>SUM(Q30:S30)</f>
        <v>198890</v>
      </c>
      <c r="Y30" s="15"/>
    </row>
    <row r="31" spans="1:25" x14ac:dyDescent="0.25">
      <c r="A31" s="20">
        <v>41039</v>
      </c>
      <c r="B31" s="21" t="s">
        <v>52</v>
      </c>
      <c r="C31" s="13">
        <v>2662</v>
      </c>
      <c r="D31" s="13">
        <v>3428</v>
      </c>
      <c r="E31" s="22">
        <v>1181</v>
      </c>
      <c r="F31" s="23">
        <v>49.5</v>
      </c>
      <c r="G31" s="13">
        <v>815.5</v>
      </c>
      <c r="H31" s="22">
        <v>0</v>
      </c>
      <c r="I31" s="23">
        <v>320.37060000000002</v>
      </c>
      <c r="J31" s="13">
        <v>320.37060000000002</v>
      </c>
      <c r="K31" s="23">
        <v>46.820480000000003</v>
      </c>
      <c r="L31" s="13">
        <v>41.351329999999997</v>
      </c>
      <c r="M31" s="22">
        <f>K31-L31</f>
        <v>5.4691500000000062</v>
      </c>
      <c r="N31" s="24">
        <v>8.7216366651410944</v>
      </c>
      <c r="O31" s="24">
        <v>7.7028530224454936</v>
      </c>
      <c r="P31" s="24">
        <v>1.0187836426955996</v>
      </c>
      <c r="Q31" s="25">
        <v>51990</v>
      </c>
      <c r="R31" s="12">
        <v>125420</v>
      </c>
      <c r="S31" s="12">
        <v>229970</v>
      </c>
      <c r="T31" s="26">
        <f>SUM(Q31:S31)</f>
        <v>407380</v>
      </c>
      <c r="Y31" s="15"/>
    </row>
    <row r="32" spans="1:25" x14ac:dyDescent="0.25">
      <c r="A32" s="20">
        <v>41041</v>
      </c>
      <c r="B32" s="21" t="s">
        <v>56</v>
      </c>
      <c r="C32" s="13">
        <v>3285</v>
      </c>
      <c r="D32" s="13">
        <v>3285</v>
      </c>
      <c r="E32" s="22">
        <v>1604</v>
      </c>
      <c r="F32" s="23">
        <v>1328.12</v>
      </c>
      <c r="G32" s="13">
        <v>1328.12</v>
      </c>
      <c r="H32" s="22">
        <v>0</v>
      </c>
      <c r="I32" s="23"/>
      <c r="J32" s="13">
        <v>310.30090000000001</v>
      </c>
      <c r="K32" s="23">
        <v>45.431269999999998</v>
      </c>
      <c r="L32" s="13">
        <v>31.946020000000001</v>
      </c>
      <c r="M32" s="22">
        <f>K32-L32</f>
        <v>13.485249999999997</v>
      </c>
      <c r="N32" s="24">
        <v>8.4628570697251426</v>
      </c>
      <c r="O32" s="24">
        <v>5.9508484179856911</v>
      </c>
      <c r="P32" s="24">
        <v>2.5120086517394506</v>
      </c>
      <c r="Q32" s="25">
        <v>170</v>
      </c>
      <c r="R32" s="12">
        <v>3520</v>
      </c>
      <c r="S32" s="12">
        <v>90440</v>
      </c>
      <c r="T32" s="26">
        <f>SUM(Q32:S32)</f>
        <v>94130</v>
      </c>
      <c r="Y32" s="15"/>
    </row>
    <row r="33" spans="1:25" x14ac:dyDescent="0.25">
      <c r="A33" s="20">
        <v>41043</v>
      </c>
      <c r="B33" s="21" t="s">
        <v>67</v>
      </c>
      <c r="C33" s="13">
        <v>1375</v>
      </c>
      <c r="D33" s="13">
        <v>2552</v>
      </c>
      <c r="E33" s="22">
        <v>420</v>
      </c>
      <c r="F33" s="23">
        <v>0</v>
      </c>
      <c r="G33" s="13">
        <v>405.72</v>
      </c>
      <c r="H33" s="22">
        <v>0</v>
      </c>
      <c r="I33" s="23">
        <v>211.6395</v>
      </c>
      <c r="J33" s="13">
        <v>211.6395</v>
      </c>
      <c r="K33" s="23">
        <v>46.194389999999999</v>
      </c>
      <c r="L33" s="13">
        <v>38.90419</v>
      </c>
      <c r="M33" s="22">
        <f>K33-L33</f>
        <v>7.2901999999999987</v>
      </c>
      <c r="N33" s="24">
        <v>8.605009721126887</v>
      </c>
      <c r="O33" s="24">
        <v>7.2470040873484312</v>
      </c>
      <c r="P33" s="24">
        <v>1.3580056337784574</v>
      </c>
      <c r="Q33" s="25">
        <v>90630</v>
      </c>
      <c r="R33" s="12">
        <v>254020</v>
      </c>
      <c r="S33" s="12">
        <v>139760</v>
      </c>
      <c r="T33" s="26">
        <f>SUM(Q33:S33)</f>
        <v>484410</v>
      </c>
      <c r="Y33" s="15"/>
    </row>
    <row r="34" spans="1:25" x14ac:dyDescent="0.25">
      <c r="A34" s="20">
        <v>41045</v>
      </c>
      <c r="B34" s="21" t="s">
        <v>37</v>
      </c>
      <c r="C34" s="13">
        <v>587</v>
      </c>
      <c r="D34" s="13">
        <v>587</v>
      </c>
      <c r="E34" s="22">
        <v>83</v>
      </c>
      <c r="F34" s="23">
        <v>0</v>
      </c>
      <c r="G34" s="13">
        <v>0</v>
      </c>
      <c r="H34" s="22">
        <v>0</v>
      </c>
      <c r="I34" s="23"/>
      <c r="J34" s="13">
        <v>354.42410000000001</v>
      </c>
      <c r="K34" s="23">
        <v>23.24756</v>
      </c>
      <c r="L34" s="13">
        <v>21.418199999999999</v>
      </c>
      <c r="M34" s="22">
        <f>K34-L34</f>
        <v>1.8293600000000012</v>
      </c>
      <c r="N34" s="24">
        <v>4.3305145882969907</v>
      </c>
      <c r="O34" s="24">
        <v>3.9897446250300077</v>
      </c>
      <c r="P34" s="24">
        <v>0.34076996326698317</v>
      </c>
      <c r="Q34" s="25">
        <v>70</v>
      </c>
      <c r="R34" s="12">
        <v>30</v>
      </c>
      <c r="S34" s="12">
        <v>109430</v>
      </c>
      <c r="T34" s="26">
        <f>SUM(Q34:S34)</f>
        <v>109530</v>
      </c>
      <c r="Y34" s="15"/>
    </row>
    <row r="35" spans="1:25" x14ac:dyDescent="0.25">
      <c r="A35" s="20">
        <v>41047</v>
      </c>
      <c r="B35" s="21" t="s">
        <v>64</v>
      </c>
      <c r="C35" s="13">
        <v>1739</v>
      </c>
      <c r="D35" s="13">
        <v>2755</v>
      </c>
      <c r="E35" s="22">
        <v>1215</v>
      </c>
      <c r="F35" s="23">
        <v>0</v>
      </c>
      <c r="G35" s="13">
        <v>555.79999999999995</v>
      </c>
      <c r="H35" s="22">
        <v>0</v>
      </c>
      <c r="I35" s="23">
        <v>240.49950000000001</v>
      </c>
      <c r="J35" s="13">
        <v>240.49950000000001</v>
      </c>
      <c r="K35" s="23">
        <v>45.420290000000001</v>
      </c>
      <c r="L35" s="13">
        <v>38.143189999999997</v>
      </c>
      <c r="M35" s="22">
        <f>K35-L35</f>
        <v>7.2771000000000043</v>
      </c>
      <c r="N35" s="24">
        <v>8.4608117346370939</v>
      </c>
      <c r="O35" s="24">
        <v>7.1052463458179638</v>
      </c>
      <c r="P35" s="24">
        <v>1.3555653888191299</v>
      </c>
      <c r="Q35" s="25">
        <v>126310</v>
      </c>
      <c r="R35" s="12">
        <v>145900</v>
      </c>
      <c r="S35" s="12">
        <v>41530</v>
      </c>
      <c r="T35" s="26">
        <f>SUM(Q35:S35)</f>
        <v>313740</v>
      </c>
      <c r="Y35" s="15"/>
    </row>
    <row r="36" spans="1:25" x14ac:dyDescent="0.25">
      <c r="A36" s="20">
        <v>41049</v>
      </c>
      <c r="B36" s="21" t="s">
        <v>59</v>
      </c>
      <c r="C36" s="13">
        <v>338</v>
      </c>
      <c r="D36" s="13">
        <v>338</v>
      </c>
      <c r="E36" s="22">
        <v>50</v>
      </c>
      <c r="F36" s="23">
        <v>0</v>
      </c>
      <c r="G36" s="13">
        <v>0</v>
      </c>
      <c r="H36" s="22">
        <v>0</v>
      </c>
      <c r="I36" s="23"/>
      <c r="J36" s="13">
        <v>302.78649999999999</v>
      </c>
      <c r="K36" s="23">
        <v>16.503820000000001</v>
      </c>
      <c r="L36" s="13">
        <v>15.54275</v>
      </c>
      <c r="M36" s="22">
        <f>K36-L36</f>
        <v>0.9610700000000012</v>
      </c>
      <c r="N36" s="24">
        <v>3.0743025621883606</v>
      </c>
      <c r="O36" s="24">
        <v>2.8952761329469867</v>
      </c>
      <c r="P36" s="24">
        <v>0.17902642924137388</v>
      </c>
      <c r="Q36" s="25">
        <v>0</v>
      </c>
      <c r="R36" s="12">
        <v>1860</v>
      </c>
      <c r="S36" s="12">
        <v>103890</v>
      </c>
      <c r="T36" s="26">
        <f>SUM(Q36:S36)</f>
        <v>105750</v>
      </c>
      <c r="Y36" s="15"/>
    </row>
    <row r="37" spans="1:25" x14ac:dyDescent="0.25">
      <c r="A37" s="20">
        <v>41051</v>
      </c>
      <c r="B37" s="21" t="s">
        <v>50</v>
      </c>
      <c r="C37" s="13">
        <v>3116</v>
      </c>
      <c r="D37" s="13">
        <v>4355</v>
      </c>
      <c r="E37" s="22">
        <v>2490</v>
      </c>
      <c r="F37" s="23">
        <v>1591.4</v>
      </c>
      <c r="G37" s="13">
        <v>2830.4</v>
      </c>
      <c r="H37" s="22">
        <v>965.3999</v>
      </c>
      <c r="I37" s="23"/>
      <c r="J37" s="13">
        <v>321.42939999999999</v>
      </c>
      <c r="K37" s="23">
        <v>43.979019999999998</v>
      </c>
      <c r="L37" s="13">
        <v>35.85425</v>
      </c>
      <c r="M37" s="22">
        <f>K37-L37</f>
        <v>8.124769999999998</v>
      </c>
      <c r="N37" s="24">
        <v>8.1923344939858254</v>
      </c>
      <c r="O37" s="24">
        <v>6.6788666284740161</v>
      </c>
      <c r="P37" s="24">
        <v>1.5134678655118101</v>
      </c>
      <c r="Q37" s="25">
        <v>16850</v>
      </c>
      <c r="R37" s="12">
        <v>8120</v>
      </c>
      <c r="S37" s="12">
        <v>9800</v>
      </c>
      <c r="T37" s="26">
        <f>SUM(Q37:S37)</f>
        <v>34770</v>
      </c>
      <c r="Y37" s="15"/>
    </row>
    <row r="38" spans="1:25" x14ac:dyDescent="0.25">
      <c r="A38" s="20">
        <v>41053</v>
      </c>
      <c r="B38" s="21" t="s">
        <v>68</v>
      </c>
      <c r="C38" s="13">
        <v>1444</v>
      </c>
      <c r="D38" s="13">
        <v>3214</v>
      </c>
      <c r="E38" s="22">
        <v>492</v>
      </c>
      <c r="F38" s="23">
        <v>0</v>
      </c>
      <c r="G38" s="13">
        <v>382.02</v>
      </c>
      <c r="H38" s="22">
        <v>0</v>
      </c>
      <c r="I38" s="23">
        <v>197.33609999999999</v>
      </c>
      <c r="J38" s="13">
        <v>197.33609999999999</v>
      </c>
      <c r="K38" s="23">
        <v>47.729759999999999</v>
      </c>
      <c r="L38" s="13">
        <v>35.804639999999999</v>
      </c>
      <c r="M38" s="22">
        <f>K38-L38</f>
        <v>11.92512</v>
      </c>
      <c r="N38" s="24">
        <v>8.8910157442722664</v>
      </c>
      <c r="O38" s="24">
        <v>6.6696253649295656</v>
      </c>
      <c r="P38" s="24">
        <v>2.2213903793427012</v>
      </c>
      <c r="Q38" s="25">
        <v>65050</v>
      </c>
      <c r="R38" s="12">
        <v>89790</v>
      </c>
      <c r="S38" s="12">
        <v>58010</v>
      </c>
      <c r="T38" s="26">
        <f>SUM(Q38:S38)</f>
        <v>212850</v>
      </c>
      <c r="Y38" s="15"/>
    </row>
    <row r="39" spans="1:25" x14ac:dyDescent="0.25">
      <c r="A39" s="20">
        <v>41055</v>
      </c>
      <c r="B39" s="21" t="s">
        <v>62</v>
      </c>
      <c r="C39" s="13">
        <v>326</v>
      </c>
      <c r="D39" s="13">
        <v>326</v>
      </c>
      <c r="E39" s="22">
        <v>64</v>
      </c>
      <c r="F39" s="23">
        <v>0</v>
      </c>
      <c r="G39" s="13">
        <v>0</v>
      </c>
      <c r="H39" s="22">
        <v>0</v>
      </c>
      <c r="I39" s="23"/>
      <c r="J39" s="13">
        <v>294.65949999999998</v>
      </c>
      <c r="K39" s="23">
        <v>0</v>
      </c>
      <c r="L39" s="13">
        <v>0</v>
      </c>
      <c r="M39" s="22">
        <f>K39-L39</f>
        <v>0</v>
      </c>
      <c r="N39" s="24">
        <v>0</v>
      </c>
      <c r="O39" s="24">
        <v>0</v>
      </c>
      <c r="P39" s="24">
        <v>0</v>
      </c>
      <c r="Q39" s="25">
        <v>0</v>
      </c>
      <c r="R39" s="12">
        <v>0</v>
      </c>
      <c r="S39" s="12">
        <v>0</v>
      </c>
      <c r="T39" s="26">
        <f>SUM(Q39:S39)</f>
        <v>0</v>
      </c>
      <c r="Y39" s="15"/>
    </row>
    <row r="40" spans="1:25" x14ac:dyDescent="0.25">
      <c r="A40" s="20">
        <v>41057</v>
      </c>
      <c r="B40" s="21" t="s">
        <v>54</v>
      </c>
      <c r="C40" s="13">
        <v>1411</v>
      </c>
      <c r="D40" s="13">
        <v>2282</v>
      </c>
      <c r="E40" s="22">
        <v>868</v>
      </c>
      <c r="F40" s="23">
        <v>0</v>
      </c>
      <c r="G40" s="13">
        <v>557</v>
      </c>
      <c r="H40" s="22">
        <v>0</v>
      </c>
      <c r="I40" s="23"/>
      <c r="J40" s="13">
        <v>314.35820000000001</v>
      </c>
      <c r="K40" s="23">
        <v>44.698050000000002</v>
      </c>
      <c r="L40" s="13">
        <v>32.963590000000003</v>
      </c>
      <c r="M40" s="22">
        <f>K40-L40</f>
        <v>11.734459999999999</v>
      </c>
      <c r="N40" s="24">
        <v>8.3262741377343819</v>
      </c>
      <c r="O40" s="24">
        <v>6.1403995678531773</v>
      </c>
      <c r="P40" s="24">
        <v>2.1858745698812045</v>
      </c>
      <c r="Q40" s="25">
        <v>1780</v>
      </c>
      <c r="R40" s="12">
        <v>13600</v>
      </c>
      <c r="S40" s="12">
        <v>46710</v>
      </c>
      <c r="T40" s="26">
        <f>SUM(Q40:S40)</f>
        <v>62090</v>
      </c>
      <c r="Y40" s="15"/>
    </row>
    <row r="41" spans="1:25" x14ac:dyDescent="0.25">
      <c r="A41" s="20">
        <v>41059</v>
      </c>
      <c r="B41" s="21" t="s">
        <v>57</v>
      </c>
      <c r="C41" s="13">
        <v>759</v>
      </c>
      <c r="D41" s="13">
        <v>759</v>
      </c>
      <c r="E41" s="22">
        <v>80</v>
      </c>
      <c r="F41" s="23">
        <v>0</v>
      </c>
      <c r="G41" s="13">
        <v>0</v>
      </c>
      <c r="H41" s="22">
        <v>0</v>
      </c>
      <c r="I41" s="23"/>
      <c r="J41" s="13">
        <v>304.80579999999998</v>
      </c>
      <c r="K41" s="23">
        <v>17.20045</v>
      </c>
      <c r="L41" s="13">
        <v>15.9772</v>
      </c>
      <c r="M41" s="22">
        <f>K41-L41</f>
        <v>1.2232500000000002</v>
      </c>
      <c r="N41" s="24">
        <v>3.2040695733347055</v>
      </c>
      <c r="O41" s="24">
        <v>2.9762047148233481</v>
      </c>
      <c r="P41" s="24">
        <v>0.22786485851135754</v>
      </c>
      <c r="Q41" s="25">
        <v>71570</v>
      </c>
      <c r="R41" s="12">
        <v>4170</v>
      </c>
      <c r="S41" s="12">
        <v>319810</v>
      </c>
      <c r="T41" s="26">
        <f>SUM(Q41:S41)</f>
        <v>395550</v>
      </c>
      <c r="Y41" s="15"/>
    </row>
    <row r="42" spans="1:25" x14ac:dyDescent="0.25">
      <c r="A42" s="20">
        <v>41061</v>
      </c>
      <c r="B42" s="21" t="s">
        <v>47</v>
      </c>
      <c r="C42" s="13">
        <v>823</v>
      </c>
      <c r="D42" s="13">
        <v>823</v>
      </c>
      <c r="E42" s="22">
        <v>257</v>
      </c>
      <c r="F42" s="23">
        <v>0</v>
      </c>
      <c r="G42" s="13">
        <v>0</v>
      </c>
      <c r="H42" s="22">
        <v>0</v>
      </c>
      <c r="I42" s="23"/>
      <c r="J42" s="13">
        <v>326.17649999999998</v>
      </c>
      <c r="K42" s="23">
        <v>14.70941</v>
      </c>
      <c r="L42" s="13">
        <v>13.8302</v>
      </c>
      <c r="M42" s="22">
        <f>K42-L42</f>
        <v>0.87921000000000049</v>
      </c>
      <c r="N42" s="24">
        <v>2.7400430234502733</v>
      </c>
      <c r="O42" s="24">
        <v>2.5762653310310859</v>
      </c>
      <c r="P42" s="24">
        <v>0.16377769241918722</v>
      </c>
      <c r="Q42" s="25">
        <v>74620</v>
      </c>
      <c r="R42" s="12">
        <v>1050</v>
      </c>
      <c r="S42" s="12">
        <v>205570</v>
      </c>
      <c r="T42" s="26">
        <f>SUM(Q42:S42)</f>
        <v>281240</v>
      </c>
      <c r="Y42" s="15"/>
    </row>
    <row r="43" spans="1:25" x14ac:dyDescent="0.25">
      <c r="A43" s="20">
        <v>41063</v>
      </c>
      <c r="B43" s="21" t="s">
        <v>69</v>
      </c>
      <c r="C43" s="13">
        <v>537</v>
      </c>
      <c r="D43" s="13">
        <v>537</v>
      </c>
      <c r="E43" s="22">
        <v>375</v>
      </c>
      <c r="F43" s="23">
        <v>0</v>
      </c>
      <c r="G43" s="13">
        <v>0</v>
      </c>
      <c r="H43" s="22">
        <v>0</v>
      </c>
      <c r="I43" s="23">
        <v>169.86850000000001</v>
      </c>
      <c r="J43" s="13">
        <v>169.86850000000001</v>
      </c>
      <c r="K43" s="23">
        <v>18.523959999999999</v>
      </c>
      <c r="L43" s="13">
        <v>17.136769999999999</v>
      </c>
      <c r="M43" s="22">
        <f>K43-L43</f>
        <v>1.3871900000000004</v>
      </c>
      <c r="N43" s="24">
        <v>3.4506106883057801</v>
      </c>
      <c r="O43" s="24">
        <v>3.1922073749369919</v>
      </c>
      <c r="P43" s="24">
        <v>0.25840331336878813</v>
      </c>
      <c r="Q43" s="25">
        <v>50740</v>
      </c>
      <c r="R43" s="12">
        <v>2570</v>
      </c>
      <c r="S43" s="12">
        <v>407840</v>
      </c>
      <c r="T43" s="26">
        <f>SUM(Q43:S43)</f>
        <v>461150</v>
      </c>
      <c r="Y43" s="15"/>
    </row>
    <row r="44" spans="1:25" x14ac:dyDescent="0.25">
      <c r="A44" s="20">
        <v>41065</v>
      </c>
      <c r="B44" s="21" t="s">
        <v>60</v>
      </c>
      <c r="C44" s="13">
        <v>353</v>
      </c>
      <c r="D44" s="13">
        <v>353</v>
      </c>
      <c r="E44" s="22">
        <v>90</v>
      </c>
      <c r="F44" s="23">
        <v>0</v>
      </c>
      <c r="G44" s="13">
        <v>0</v>
      </c>
      <c r="H44" s="22">
        <v>0</v>
      </c>
      <c r="I44" s="23"/>
      <c r="J44" s="13">
        <v>298.71449999999999</v>
      </c>
      <c r="K44" s="23">
        <v>17.665649999999999</v>
      </c>
      <c r="L44" s="13">
        <v>14.810739999999999</v>
      </c>
      <c r="M44" s="22">
        <f>K44-L44</f>
        <v>2.8549100000000003</v>
      </c>
      <c r="N44" s="24">
        <v>3.2907262111270486</v>
      </c>
      <c r="O44" s="24">
        <v>2.7589185976280426</v>
      </c>
      <c r="P44" s="24">
        <v>0.53180761349900652</v>
      </c>
      <c r="Q44" s="25">
        <v>510</v>
      </c>
      <c r="R44" s="12">
        <v>60</v>
      </c>
      <c r="S44" s="12">
        <v>32790</v>
      </c>
      <c r="T44" s="26">
        <f>SUM(Q44:S44)</f>
        <v>33360</v>
      </c>
      <c r="Y44" s="15"/>
    </row>
    <row r="45" spans="1:25" x14ac:dyDescent="0.25">
      <c r="A45" s="20">
        <v>41067</v>
      </c>
      <c r="B45" s="21" t="s">
        <v>66</v>
      </c>
      <c r="C45" s="13">
        <v>1039</v>
      </c>
      <c r="D45" s="13">
        <v>2842</v>
      </c>
      <c r="E45" s="22">
        <v>11</v>
      </c>
      <c r="F45" s="23">
        <v>0</v>
      </c>
      <c r="G45" s="13">
        <v>830.38</v>
      </c>
      <c r="H45" s="22">
        <v>0</v>
      </c>
      <c r="I45" s="23">
        <v>217.58869999999999</v>
      </c>
      <c r="J45" s="13">
        <v>217.58869999999999</v>
      </c>
      <c r="K45" s="23">
        <v>44.710990000000002</v>
      </c>
      <c r="L45" s="13">
        <v>32.572339999999997</v>
      </c>
      <c r="M45" s="22">
        <f>K45-L45</f>
        <v>12.138650000000005</v>
      </c>
      <c r="N45" s="24">
        <v>8.3286845781751229</v>
      </c>
      <c r="O45" s="24">
        <v>6.0675182059953636</v>
      </c>
      <c r="P45" s="24">
        <v>2.2611663721797592</v>
      </c>
      <c r="Q45" s="25">
        <v>69650</v>
      </c>
      <c r="R45" s="12">
        <v>42510</v>
      </c>
      <c r="S45" s="12">
        <v>51500</v>
      </c>
      <c r="T45" s="26">
        <f>SUM(Q45:S45)</f>
        <v>163660</v>
      </c>
      <c r="Y45" s="15"/>
    </row>
    <row r="46" spans="1:25" x14ac:dyDescent="0.25">
      <c r="A46" s="20">
        <v>41069</v>
      </c>
      <c r="B46" s="21" t="s">
        <v>51</v>
      </c>
      <c r="C46" s="13">
        <v>298</v>
      </c>
      <c r="D46" s="13">
        <v>298</v>
      </c>
      <c r="E46" s="22">
        <v>298</v>
      </c>
      <c r="F46" s="23">
        <v>0</v>
      </c>
      <c r="G46" s="13">
        <v>0</v>
      </c>
      <c r="H46" s="22">
        <v>0</v>
      </c>
      <c r="I46" s="23"/>
      <c r="J46" s="13">
        <v>321.04109999999997</v>
      </c>
      <c r="K46" s="23">
        <v>15.050219999999999</v>
      </c>
      <c r="L46" s="13">
        <v>14.15949</v>
      </c>
      <c r="M46" s="22">
        <f>K46-L46</f>
        <v>0.89072999999999958</v>
      </c>
      <c r="N46" s="24">
        <v>2.803528510823464</v>
      </c>
      <c r="O46" s="24">
        <v>2.6376048930659972</v>
      </c>
      <c r="P46" s="24">
        <v>0.16592361775746686</v>
      </c>
      <c r="Q46" s="25">
        <v>90</v>
      </c>
      <c r="R46" s="12">
        <v>2170</v>
      </c>
      <c r="S46" s="12">
        <v>154600</v>
      </c>
      <c r="T46" s="26">
        <f>SUM(Q46:S46)</f>
        <v>156860</v>
      </c>
      <c r="Y46" s="15"/>
    </row>
    <row r="47" spans="1:25" x14ac:dyDescent="0.25">
      <c r="A47" s="18">
        <v>41071</v>
      </c>
      <c r="B47" s="27" t="s">
        <v>65</v>
      </c>
      <c r="C47" s="28">
        <v>1786</v>
      </c>
      <c r="D47" s="28">
        <v>4084</v>
      </c>
      <c r="E47" s="29">
        <v>447</v>
      </c>
      <c r="F47" s="30">
        <v>0</v>
      </c>
      <c r="G47" s="28">
        <v>1358.02</v>
      </c>
      <c r="H47" s="29">
        <v>0</v>
      </c>
      <c r="I47" s="30">
        <v>234.04390000000001</v>
      </c>
      <c r="J47" s="28">
        <v>234.04390000000001</v>
      </c>
      <c r="K47" s="30">
        <v>47.324350000000003</v>
      </c>
      <c r="L47" s="28">
        <v>32.357950000000002</v>
      </c>
      <c r="M47" s="29">
        <f>K47-L47</f>
        <v>14.9664</v>
      </c>
      <c r="N47" s="31">
        <v>8.8154966825194858</v>
      </c>
      <c r="O47" s="31">
        <v>6.0275820138709015</v>
      </c>
      <c r="P47" s="31">
        <v>2.7879146686485843</v>
      </c>
      <c r="Q47" s="32">
        <v>78370</v>
      </c>
      <c r="R47" s="33">
        <v>76770</v>
      </c>
      <c r="S47" s="33">
        <v>48830</v>
      </c>
      <c r="T47" s="19">
        <f>SUM(Q47:S47)</f>
        <v>203970</v>
      </c>
      <c r="Y47" s="15"/>
    </row>
    <row r="48" spans="1:25" x14ac:dyDescent="0.25">
      <c r="A48" s="6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2"/>
      <c r="R48" s="12"/>
      <c r="S48" s="12"/>
      <c r="Y48" s="15"/>
    </row>
    <row r="49" spans="1:25" x14ac:dyDescent="0.25">
      <c r="A49" s="6" t="s">
        <v>70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2"/>
      <c r="R49" s="12"/>
      <c r="S49" s="12"/>
      <c r="Y49" s="15"/>
    </row>
    <row r="50" spans="1:25" ht="17.25" x14ac:dyDescent="0.25">
      <c r="A50" s="6" t="s">
        <v>71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2"/>
      <c r="R50" s="12"/>
      <c r="S50" s="12"/>
      <c r="Y50" s="15"/>
    </row>
    <row r="51" spans="1:25" ht="17.25" x14ac:dyDescent="0.25">
      <c r="A51" s="6" t="s">
        <v>72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2"/>
      <c r="R51" s="12"/>
      <c r="S51" s="12"/>
      <c r="Y51" s="15"/>
    </row>
    <row r="52" spans="1:25" ht="17.25" x14ac:dyDescent="0.25">
      <c r="A52" s="6" t="s">
        <v>73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2"/>
      <c r="R52" s="12"/>
      <c r="S52" s="12"/>
      <c r="Y52" s="15"/>
    </row>
    <row r="53" spans="1:25" ht="17.25" x14ac:dyDescent="0.25">
      <c r="A53" s="6" t="s">
        <v>74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2"/>
      <c r="R53" s="12"/>
      <c r="S53" s="12"/>
      <c r="Y53" s="15"/>
    </row>
    <row r="54" spans="1:25" ht="17.25" x14ac:dyDescent="0.25">
      <c r="A54" s="6" t="s">
        <v>75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2"/>
      <c r="R54" s="12"/>
      <c r="S54" s="12"/>
      <c r="Y54" s="15"/>
    </row>
    <row r="55" spans="1:25" ht="17.25" x14ac:dyDescent="0.25">
      <c r="A55" s="6" t="s">
        <v>76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2"/>
      <c r="R55" s="12"/>
      <c r="S55" s="12"/>
      <c r="Y55" s="15"/>
    </row>
    <row r="56" spans="1:25" ht="17.25" x14ac:dyDescent="0.25">
      <c r="A56" s="6" t="s">
        <v>77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2"/>
      <c r="R56" s="12"/>
      <c r="S56" s="12"/>
      <c r="Y56" s="15"/>
    </row>
    <row r="57" spans="1:25" x14ac:dyDescent="0.25">
      <c r="Y57" s="15"/>
    </row>
    <row r="58" spans="1:25" x14ac:dyDescent="0.25">
      <c r="Y58" s="15"/>
    </row>
    <row r="59" spans="1:25" x14ac:dyDescent="0.25">
      <c r="Y59" s="15"/>
    </row>
    <row r="60" spans="1:25" x14ac:dyDescent="0.25">
      <c r="Y60" s="15"/>
    </row>
    <row r="61" spans="1:25" x14ac:dyDescent="0.25">
      <c r="Y61" s="15"/>
    </row>
    <row r="62" spans="1:25" x14ac:dyDescent="0.25">
      <c r="Y62" s="15"/>
    </row>
    <row r="63" spans="1:25" x14ac:dyDescent="0.25">
      <c r="Y63" s="15"/>
    </row>
    <row r="64" spans="1:25" x14ac:dyDescent="0.25">
      <c r="Y64" s="15"/>
    </row>
    <row r="65" spans="25:25" x14ac:dyDescent="0.25">
      <c r="Y65" s="15"/>
    </row>
    <row r="66" spans="25:25" x14ac:dyDescent="0.25">
      <c r="Y66" s="15"/>
    </row>
    <row r="67" spans="25:25" x14ac:dyDescent="0.25">
      <c r="Y67" s="15"/>
    </row>
    <row r="68" spans="25:25" x14ac:dyDescent="0.25">
      <c r="Y68" s="15"/>
    </row>
    <row r="69" spans="25:25" x14ac:dyDescent="0.25">
      <c r="Y69" s="15"/>
    </row>
    <row r="70" spans="25:25" x14ac:dyDescent="0.25">
      <c r="Y70" s="15"/>
    </row>
    <row r="71" spans="25:25" x14ac:dyDescent="0.25">
      <c r="Y71" s="15"/>
    </row>
    <row r="72" spans="25:25" x14ac:dyDescent="0.25">
      <c r="Y72" s="15"/>
    </row>
    <row r="73" spans="25:25" x14ac:dyDescent="0.25">
      <c r="Y73" s="15"/>
    </row>
    <row r="74" spans="25:25" x14ac:dyDescent="0.25">
      <c r="Y74" s="15"/>
    </row>
    <row r="75" spans="25:25" x14ac:dyDescent="0.25">
      <c r="Y75" s="15"/>
    </row>
    <row r="76" spans="25:25" x14ac:dyDescent="0.25">
      <c r="Y76" s="15"/>
    </row>
    <row r="77" spans="25:25" x14ac:dyDescent="0.25">
      <c r="Y77" s="15"/>
    </row>
    <row r="78" spans="25:25" x14ac:dyDescent="0.25">
      <c r="Y78" s="15"/>
    </row>
    <row r="79" spans="25:25" x14ac:dyDescent="0.25">
      <c r="Y79" s="15"/>
    </row>
    <row r="80" spans="25:25" x14ac:dyDescent="0.25">
      <c r="Y80" s="15"/>
    </row>
    <row r="81" spans="25:25" x14ac:dyDescent="0.25">
      <c r="Y81" s="15"/>
    </row>
    <row r="82" spans="25:25" x14ac:dyDescent="0.25">
      <c r="Y82" s="15"/>
    </row>
    <row r="83" spans="25:25" x14ac:dyDescent="0.25">
      <c r="Y83" s="15"/>
    </row>
    <row r="84" spans="25:25" x14ac:dyDescent="0.25">
      <c r="Y84" s="15"/>
    </row>
    <row r="85" spans="25:25" x14ac:dyDescent="0.25">
      <c r="Y85" s="15"/>
    </row>
    <row r="86" spans="25:25" x14ac:dyDescent="0.25">
      <c r="Y86" s="15"/>
    </row>
    <row r="87" spans="25:25" x14ac:dyDescent="0.25">
      <c r="Y87" s="15"/>
    </row>
    <row r="88" spans="25:25" x14ac:dyDescent="0.25">
      <c r="Y88" s="15"/>
    </row>
    <row r="89" spans="25:25" x14ac:dyDescent="0.25">
      <c r="Y89" s="15"/>
    </row>
    <row r="90" spans="25:25" x14ac:dyDescent="0.25">
      <c r="Y90" s="15"/>
    </row>
    <row r="91" spans="25:25" x14ac:dyDescent="0.25">
      <c r="Y91" s="15"/>
    </row>
    <row r="92" spans="25:25" x14ac:dyDescent="0.25">
      <c r="Y92" s="15"/>
    </row>
    <row r="93" spans="25:25" x14ac:dyDescent="0.25">
      <c r="Y93" s="15"/>
    </row>
    <row r="94" spans="25:25" x14ac:dyDescent="0.25">
      <c r="Y94" s="15"/>
    </row>
    <row r="95" spans="25:25" x14ac:dyDescent="0.25">
      <c r="Y95" s="15"/>
    </row>
    <row r="96" spans="25:25" x14ac:dyDescent="0.25">
      <c r="Y96" s="15"/>
    </row>
    <row r="97" spans="25:25" x14ac:dyDescent="0.25">
      <c r="Y97" s="15"/>
    </row>
    <row r="98" spans="25:25" x14ac:dyDescent="0.25">
      <c r="Y98" s="15"/>
    </row>
    <row r="99" spans="25:25" x14ac:dyDescent="0.25">
      <c r="Y99" s="15"/>
    </row>
    <row r="100" spans="25:25" x14ac:dyDescent="0.25">
      <c r="Y100" s="15"/>
    </row>
    <row r="101" spans="25:25" x14ac:dyDescent="0.25">
      <c r="Y101" s="15"/>
    </row>
    <row r="102" spans="25:25" x14ac:dyDescent="0.25">
      <c r="Y102" s="15"/>
    </row>
    <row r="103" spans="25:25" x14ac:dyDescent="0.25">
      <c r="Y103" s="15"/>
    </row>
    <row r="104" spans="25:25" x14ac:dyDescent="0.25">
      <c r="Y104" s="15"/>
    </row>
    <row r="105" spans="25:25" x14ac:dyDescent="0.25">
      <c r="Y105" s="15"/>
    </row>
    <row r="106" spans="25:25" x14ac:dyDescent="0.25">
      <c r="Y106" s="15"/>
    </row>
  </sheetData>
  <autoFilter ref="A11:T11" xr:uid="{AFA748AE-C009-4FA3-A420-07C7BCEF479D}">
    <sortState xmlns:xlrd2="http://schemas.microsoft.com/office/spreadsheetml/2017/richdata2" ref="A12:T3080">
      <sortCondition ref="A11"/>
    </sortState>
  </autoFilter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>
      <selection activeCell="B3" sqref="B3"/>
    </sheetView>
  </sheetViews>
  <sheetFormatPr defaultRowHeight="15" x14ac:dyDescent="0.25"/>
  <cols>
    <col min="1" max="1" width="29.28515625" customWidth="1"/>
    <col min="2" max="2" width="17.42578125" customWidth="1"/>
  </cols>
  <sheetData>
    <row r="1" spans="1:36" x14ac:dyDescent="0.35">
      <c r="B1" s="2" t="s">
        <v>9</v>
      </c>
      <c r="D1" s="2"/>
      <c r="F1" s="2"/>
      <c r="H1" s="2"/>
      <c r="J1" s="2"/>
      <c r="L1" s="2"/>
      <c r="N1" s="2"/>
      <c r="P1" s="2"/>
      <c r="R1" s="2"/>
      <c r="T1" s="2"/>
      <c r="V1" s="2"/>
      <c r="X1" s="2"/>
      <c r="Z1" s="2"/>
      <c r="AB1" s="2"/>
      <c r="AD1" s="2"/>
      <c r="AF1" s="2"/>
      <c r="AH1" s="2"/>
      <c r="AJ1" s="2"/>
    </row>
    <row r="2" spans="1:36" x14ac:dyDescent="0.35">
      <c r="A2" t="s">
        <v>3</v>
      </c>
      <c r="B2" s="3">
        <f>Calculations!A30</f>
        <v>3086419.7530864198</v>
      </c>
    </row>
    <row r="3" spans="1:36" x14ac:dyDescent="0.35">
      <c r="A3" t="s">
        <v>4</v>
      </c>
      <c r="B3" s="3">
        <f>Calculations!A7</f>
        <v>5852960.6965694288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35">
      <c r="A4" t="s">
        <v>5</v>
      </c>
      <c r="B4">
        <v>0</v>
      </c>
    </row>
    <row r="5" spans="1:36" x14ac:dyDescent="0.35">
      <c r="A5" t="s">
        <v>6</v>
      </c>
      <c r="B5" s="3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35">
      <c r="A6" t="s">
        <v>7</v>
      </c>
      <c r="B6" s="3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35">
      <c r="A7" t="s">
        <v>8</v>
      </c>
      <c r="B7" s="3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Calculations</vt:lpstr>
      <vt:lpstr>County Data</vt:lpstr>
      <vt:lpstr>CSpULApYbP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Jonah De Lira</cp:lastModifiedBy>
  <dcterms:created xsi:type="dcterms:W3CDTF">2017-01-27T07:38:37Z</dcterms:created>
  <dcterms:modified xsi:type="dcterms:W3CDTF">2020-06-18T20:50:00Z</dcterms:modified>
</cp:coreProperties>
</file>