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oregon\InputData\land\CiLVpUAAbP\"/>
    </mc:Choice>
  </mc:AlternateContent>
  <xr:revisionPtr revIDLastSave="0" documentId="13_ncr:1_{17E4D29B-B062-43EF-9E0E-8549E07C380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Calculations" sheetId="5" r:id="rId2"/>
    <sheet name="County Data" sheetId="7" r:id="rId3"/>
    <sheet name="CiLVpUAAbP" sheetId="6" r:id="rId4"/>
  </sheets>
  <externalReferences>
    <externalReference r:id="rId5"/>
  </externalReferences>
  <definedNames>
    <definedName name="_xlnm._FilterDatabase" localSheetId="2" hidden="1">'County Data'!$A$11:$T$11</definedName>
    <definedName name="C_to_CO2">'[1]Conversion Factors'!$A$4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5" l="1"/>
  <c r="A8" i="5"/>
  <c r="A14" i="5" s="1"/>
  <c r="A15" i="5" s="1"/>
  <c r="A3" i="5"/>
  <c r="T17" i="7"/>
  <c r="T14" i="7"/>
  <c r="T47" i="7"/>
  <c r="T15" i="7"/>
  <c r="T46" i="7"/>
  <c r="T18" i="7"/>
  <c r="T45" i="7"/>
  <c r="T44" i="7"/>
  <c r="T43" i="7"/>
  <c r="T42" i="7"/>
  <c r="T41" i="7"/>
  <c r="T40" i="7"/>
  <c r="T13" i="7"/>
  <c r="T39" i="7"/>
  <c r="T16" i="7"/>
  <c r="T38" i="7"/>
  <c r="T12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M14" i="7"/>
  <c r="M47" i="7"/>
  <c r="M15" i="7"/>
  <c r="M46" i="7"/>
  <c r="M18" i="7"/>
  <c r="M45" i="7"/>
  <c r="M44" i="7"/>
  <c r="M43" i="7"/>
  <c r="M42" i="7"/>
  <c r="M17" i="7"/>
  <c r="M41" i="7"/>
  <c r="M40" i="7"/>
  <c r="M13" i="7"/>
  <c r="M39" i="7"/>
  <c r="M16" i="7"/>
  <c r="M38" i="7"/>
  <c r="M12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B2" i="6" l="1"/>
  <c r="A4" i="5"/>
  <c r="B3" i="6" s="1"/>
</calcChain>
</file>

<file path=xl/sharedStrings.xml><?xml version="1.0" encoding="utf-8"?>
<sst xmlns="http://schemas.openxmlformats.org/spreadsheetml/2006/main" count="116" uniqueCount="103">
  <si>
    <t>CiLVpUAAbP Change in Land Value per Unit Area Affected by Policy</t>
  </si>
  <si>
    <t>Source:</t>
  </si>
  <si>
    <t>Notes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</si>
  <si>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</si>
  <si>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</si>
  <si>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</si>
  <si>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</si>
  <si>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</si>
  <si>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</si>
  <si>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</si>
  <si>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</si>
  <si>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</si>
  <si>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</si>
  <si>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</si>
  <si>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</si>
  <si>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</si>
  <si>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</si>
  <si>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</si>
  <si>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</si>
  <si>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</si>
  <si>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</si>
  <si>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</si>
  <si>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</si>
  <si>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</si>
  <si>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</si>
  <si>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</si>
  <si>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</si>
  <si>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</si>
  <si>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</si>
  <si>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</si>
  <si>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</si>
  <si>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</si>
  <si>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</si>
  <si>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</si>
  <si>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</si>
  <si>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</si>
  <si>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</si>
  <si>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</si>
  <si>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</si>
  <si>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</si>
  <si>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</si>
  <si>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</si>
  <si>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</si>
  <si>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</si>
  <si>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</si>
  <si>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</si>
  <si>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</si>
  <si>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</si>
  <si>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</si>
  <si>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</si>
  <si>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</si>
  <si>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</si>
  <si>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</si>
  <si>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Change in Land Value ($/acre)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</si>
  <si>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</si>
  <si>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</si>
  <si>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</si>
  <si>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</si>
  <si>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</si>
  <si>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</si>
  <si>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Additional Notes for Oregon EPS</t>
  </si>
  <si>
    <t>BAKER COUNTY, OR</t>
  </si>
  <si>
    <t>BENTON COUNTY, OR</t>
  </si>
  <si>
    <t>CLACKAMAS COUNTY, OR</t>
  </si>
  <si>
    <t>CLATSOP COUNTY, OR</t>
  </si>
  <si>
    <t>COLUMBIA COUNTY, OR</t>
  </si>
  <si>
    <t>COOS COUNTY, OR</t>
  </si>
  <si>
    <t>CROOK COUNTY, OR</t>
  </si>
  <si>
    <t>CURRY COUNTY, OR</t>
  </si>
  <si>
    <t>DESCHUTES COUNTY, OR</t>
  </si>
  <si>
    <t>DOUGLAS COUNTY, OR</t>
  </si>
  <si>
    <t>GILLIAM COUNTY, OR</t>
  </si>
  <si>
    <t>GRANT COUNTY, OR</t>
  </si>
  <si>
    <t>HARNEY COUNTY, OR</t>
  </si>
  <si>
    <t>HOOD RIVER COUNTY, OR</t>
  </si>
  <si>
    <t>JACKSON COUNTY, OR</t>
  </si>
  <si>
    <t>JEFFERSON COUNTY, OR</t>
  </si>
  <si>
    <t>JOSEPHINE COUNTY, OR</t>
  </si>
  <si>
    <t>KLAMATH COUNTY, OR</t>
  </si>
  <si>
    <t>LAKE COUNTY, OR</t>
  </si>
  <si>
    <t>LANE COUNTY, OR</t>
  </si>
  <si>
    <t>LINCOLN COUNTY, OR</t>
  </si>
  <si>
    <t>LINN COUNTY, OR</t>
  </si>
  <si>
    <t>MALHEUR COUNTY, OR</t>
  </si>
  <si>
    <t>MARION COUNTY, OR</t>
  </si>
  <si>
    <t>MORROW COUNTY, OR</t>
  </si>
  <si>
    <t>MULTNOMAH COUNTY, OR</t>
  </si>
  <si>
    <t>POLK COUNTY, OR</t>
  </si>
  <si>
    <t>SHERMAN COUNTY, OR</t>
  </si>
  <si>
    <t>TILLAMOOK COUNTY, OR</t>
  </si>
  <si>
    <t>UMATILLA COUNTY, OR</t>
  </si>
  <si>
    <t>UNION COUNTY, OR</t>
  </si>
  <si>
    <t>WALLOWA COUNTY, OR</t>
  </si>
  <si>
    <t>WASCO COUNTY, OR</t>
  </si>
  <si>
    <t>WASHINGTON COUNTY, OR</t>
  </si>
  <si>
    <t>WHEELER COUNTY, OR</t>
  </si>
  <si>
    <t>YAMHILL COUNTY, OR</t>
  </si>
  <si>
    <t>No Harvest</t>
  </si>
  <si>
    <t>Documentation was not clear how these columns were</t>
  </si>
  <si>
    <t>calculated. However, these numbers were unused in model.</t>
  </si>
  <si>
    <t>OR EPS Note:</t>
  </si>
  <si>
    <t>Forest management is not used in the OR model.</t>
  </si>
  <si>
    <t>We assume that the change in land value for avoided conversion and replanting after wildfire is 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</si>
</sst>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3" fillId="0" borderId="1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1" fillId="0" borderId="0" xfId="0" applyFont="1" applyBorder="1" applyAlignment="1">
      <alignment horizontal="left"/>
    </xf>
    <xf numFmtId="0" fontId="0" fillId="0" borderId="0" xfId="0" applyBorder="1"/>
    <xf numFmtId="164" fontId="0" fillId="0" borderId="0" xfId="0" applyNumberFormat="1" applyBorder="1"/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/>
    <xf numFmtId="0" fontId="0" fillId="0" borderId="7" xfId="0" applyBorder="1" applyAlignment="1">
      <alignment horizontal="left"/>
    </xf>
    <xf numFmtId="0" fontId="0" fillId="0" borderId="8" xfId="0" applyBorder="1"/>
    <xf numFmtId="0" fontId="0" fillId="0" borderId="10" xfId="0" applyBorder="1" applyAlignment="1">
      <alignment horizontal="left"/>
    </xf>
    <xf numFmtId="164" fontId="0" fillId="0" borderId="11" xfId="0" applyNumberFormat="1" applyBorder="1"/>
    <xf numFmtId="164" fontId="0" fillId="0" borderId="10" xfId="0" applyNumberFormat="1" applyBorder="1"/>
    <xf numFmtId="0" fontId="0" fillId="0" borderId="10" xfId="0" applyBorder="1"/>
    <xf numFmtId="0" fontId="0" fillId="0" borderId="11" xfId="0" applyBorder="1"/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2" fontId="0" fillId="0" borderId="0" xfId="0" applyNumberFormat="1"/>
    <xf numFmtId="0" fontId="0" fillId="0" borderId="0" xfId="0" applyFill="1"/>
    <xf numFmtId="0" fontId="0" fillId="0" borderId="0" xfId="0" applyFont="1"/>
    <xf numFmtId="1" fontId="0" fillId="0" borderId="0" xfId="0" applyNumberFormat="1"/>
    <xf numFmtId="0" fontId="0" fillId="0" borderId="3" xfId="0" applyBorder="1"/>
    <xf numFmtId="0" fontId="0" fillId="0" borderId="11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164" fontId="0" fillId="0" borderId="6" xfId="0" applyNumberFormat="1" applyBorder="1" applyAlignment="1"/>
    <xf numFmtId="164" fontId="0" fillId="0" borderId="16" xfId="0" applyNumberFormat="1" applyBorder="1"/>
    <xf numFmtId="164" fontId="0" fillId="0" borderId="2" xfId="0" applyNumberFormat="1" applyBorder="1"/>
    <xf numFmtId="0" fontId="0" fillId="0" borderId="16" xfId="0" applyBorder="1"/>
    <xf numFmtId="0" fontId="0" fillId="0" borderId="2" xfId="0" applyBorder="1" applyAlignment="1"/>
    <xf numFmtId="164" fontId="0" fillId="0" borderId="7" xfId="0" applyNumberFormat="1" applyBorder="1" applyAlignment="1"/>
    <xf numFmtId="164" fontId="0" fillId="0" borderId="9" xfId="0" applyNumberFormat="1" applyBorder="1" applyAlignment="1"/>
    <xf numFmtId="164" fontId="0" fillId="0" borderId="8" xfId="0" applyNumberFormat="1" applyBorder="1" applyAlignment="1"/>
    <xf numFmtId="0" fontId="0" fillId="0" borderId="7" xfId="0" applyBorder="1" applyAlignment="1"/>
    <xf numFmtId="0" fontId="0" fillId="0" borderId="9" xfId="0" applyBorder="1" applyAlignment="1"/>
    <xf numFmtId="0" fontId="0" fillId="3" borderId="6" xfId="0" applyFill="1" applyBorder="1" applyAlignment="1"/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0" fontId="0" fillId="0" borderId="15" xfId="0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Desktop\Old%20U.S.%20land\VFC\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topLeftCell="A7" workbookViewId="0">
      <selection activeCell="A20" sqref="A20"/>
    </sheetView>
  </sheetViews>
  <sheetFormatPr defaultRowHeight="14.5" x14ac:dyDescent="0.35"/>
  <cols>
    <col min="2" max="2" width="93.4531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3" t="s">
        <v>35</v>
      </c>
    </row>
    <row r="4" spans="1:2" x14ac:dyDescent="0.35">
      <c r="B4" t="s">
        <v>36</v>
      </c>
    </row>
    <row r="5" spans="1:2" x14ac:dyDescent="0.35">
      <c r="B5" s="2">
        <v>2014</v>
      </c>
    </row>
    <row r="6" spans="1:2" x14ac:dyDescent="0.35">
      <c r="B6" t="s">
        <v>37</v>
      </c>
    </row>
    <row r="7" spans="1:2" x14ac:dyDescent="0.35">
      <c r="B7" s="22" t="s">
        <v>38</v>
      </c>
    </row>
    <row r="8" spans="1:2" x14ac:dyDescent="0.35">
      <c r="B8" t="s">
        <v>39</v>
      </c>
    </row>
    <row r="9" spans="1:2" x14ac:dyDescent="0.35">
      <c r="B9" s="22" t="s">
        <v>40</v>
      </c>
    </row>
    <row r="11" spans="1:2" x14ac:dyDescent="0.35">
      <c r="A11" s="1" t="s">
        <v>2</v>
      </c>
    </row>
    <row r="12" spans="1:2" x14ac:dyDescent="0.35">
      <c r="A12" t="s">
        <v>101</v>
      </c>
    </row>
    <row r="14" spans="1:2" x14ac:dyDescent="0.35">
      <c r="A14" t="s">
        <v>44</v>
      </c>
    </row>
    <row r="15" spans="1:2" x14ac:dyDescent="0.35">
      <c r="A15">
        <v>1.4330000000000001</v>
      </c>
      <c r="B15" t="s">
        <v>45</v>
      </c>
    </row>
    <row r="16" spans="1:2" x14ac:dyDescent="0.35">
      <c r="A16" t="s">
        <v>46</v>
      </c>
    </row>
    <row r="18" spans="1:1" x14ac:dyDescent="0.35">
      <c r="A18" s="1" t="s">
        <v>60</v>
      </c>
    </row>
    <row r="19" spans="1:1" x14ac:dyDescent="0.35">
      <c r="A19" t="s">
        <v>102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A15" sqref="A15"/>
    </sheetView>
  </sheetViews>
  <sheetFormatPr defaultRowHeight="14.5" x14ac:dyDescent="0.35"/>
  <cols>
    <col min="1" max="1" width="12.453125" customWidth="1"/>
    <col min="2" max="2" width="77.54296875" customWidth="1"/>
  </cols>
  <sheetData>
    <row r="1" spans="1:7" x14ac:dyDescent="0.35">
      <c r="A1" s="3" t="s">
        <v>41</v>
      </c>
      <c r="B1" s="23"/>
      <c r="C1" s="25"/>
      <c r="D1" s="25"/>
      <c r="E1" s="25"/>
      <c r="F1" s="25"/>
      <c r="G1" s="25"/>
    </row>
    <row r="2" spans="1:7" x14ac:dyDescent="0.35">
      <c r="A2" s="26" t="s">
        <v>42</v>
      </c>
    </row>
    <row r="3" spans="1:7" x14ac:dyDescent="0.35">
      <c r="A3" s="24">
        <f>SUMPRODUCT('County Data'!C12:E47,'County Data'!Q12:S47)/SUM('County Data'!T12:T47)</f>
        <v>986.3144477549813</v>
      </c>
      <c r="B3" t="s">
        <v>43</v>
      </c>
    </row>
    <row r="4" spans="1:7" x14ac:dyDescent="0.35">
      <c r="A4" s="24">
        <f>A3*About!A15</f>
        <v>1413.3886036328884</v>
      </c>
      <c r="B4" t="s">
        <v>47</v>
      </c>
    </row>
    <row r="6" spans="1:7" x14ac:dyDescent="0.35">
      <c r="A6" s="3" t="s">
        <v>48</v>
      </c>
      <c r="B6" s="23"/>
    </row>
    <row r="7" spans="1:7" x14ac:dyDescent="0.35">
      <c r="A7" t="s">
        <v>49</v>
      </c>
    </row>
    <row r="8" spans="1:7" x14ac:dyDescent="0.35">
      <c r="A8" s="24">
        <f>SUMPRODUCT('County Data'!C12:E47,'County Data'!Q12:S47)/SUM('County Data'!T12:T47)</f>
        <v>986.3144477549813</v>
      </c>
      <c r="B8" t="s">
        <v>43</v>
      </c>
    </row>
    <row r="10" spans="1:7" x14ac:dyDescent="0.35">
      <c r="A10" t="s">
        <v>50</v>
      </c>
    </row>
    <row r="11" spans="1:7" x14ac:dyDescent="0.35">
      <c r="A11" s="24">
        <f>SUMPRODUCT('County Data'!F12:H47,'County Data'!Q12:S47)/SUM('County Data'!T12:T47)</f>
        <v>126.46568272363919</v>
      </c>
      <c r="B11" t="s">
        <v>43</v>
      </c>
    </row>
    <row r="13" spans="1:7" x14ac:dyDescent="0.35">
      <c r="A13" t="s">
        <v>51</v>
      </c>
    </row>
    <row r="14" spans="1:7" x14ac:dyDescent="0.35">
      <c r="A14" s="24">
        <f>A8-A11</f>
        <v>859.84876503134205</v>
      </c>
      <c r="B14" t="s">
        <v>43</v>
      </c>
    </row>
    <row r="15" spans="1:7" x14ac:dyDescent="0.35">
      <c r="A15" s="24">
        <f>A14*About!A15</f>
        <v>1232.1632802899132</v>
      </c>
      <c r="B15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DC205-BA59-4EF9-A2E3-9079ABED1D5C}">
  <dimension ref="A1:T60"/>
  <sheetViews>
    <sheetView topLeftCell="A40" zoomScale="90" zoomScaleNormal="90" workbookViewId="0">
      <selection activeCell="A47" sqref="A47"/>
    </sheetView>
  </sheetViews>
  <sheetFormatPr defaultRowHeight="14.5" x14ac:dyDescent="0.35"/>
  <cols>
    <col min="1" max="1" width="14" customWidth="1"/>
    <col min="2" max="2" width="24.81640625" customWidth="1"/>
    <col min="3" max="3" width="13.54296875" customWidth="1"/>
    <col min="4" max="4" width="15.453125" customWidth="1"/>
    <col min="5" max="5" width="12.7265625" customWidth="1"/>
    <col min="6" max="6" width="13.81640625" customWidth="1"/>
    <col min="7" max="7" width="13.54296875" customWidth="1"/>
    <col min="8" max="8" width="13" customWidth="1"/>
    <col min="9" max="9" width="15.1796875" customWidth="1"/>
    <col min="10" max="10" width="28.453125" customWidth="1"/>
    <col min="11" max="11" width="15.1796875" customWidth="1"/>
    <col min="12" max="12" width="13.81640625" customWidth="1"/>
    <col min="13" max="13" width="25.81640625" customWidth="1"/>
    <col min="14" max="14" width="14.54296875" customWidth="1"/>
    <col min="15" max="15" width="15" customWidth="1"/>
    <col min="16" max="16" width="22.54296875" customWidth="1"/>
    <col min="17" max="17" width="14.26953125" customWidth="1"/>
    <col min="18" max="18" width="14" customWidth="1"/>
    <col min="19" max="19" width="13.26953125" customWidth="1"/>
  </cols>
  <sheetData>
    <row r="1" spans="1:20" x14ac:dyDescent="0.35">
      <c r="A1" s="4" t="s">
        <v>3</v>
      </c>
      <c r="B1" s="5"/>
      <c r="C1" s="6"/>
      <c r="D1" s="6"/>
      <c r="E1" s="6"/>
      <c r="F1" s="6"/>
      <c r="G1" s="6"/>
      <c r="H1" s="6"/>
    </row>
    <row r="2" spans="1:20" x14ac:dyDescent="0.35">
      <c r="A2" s="4"/>
      <c r="B2" s="5"/>
      <c r="C2" s="6"/>
      <c r="D2" s="6"/>
      <c r="E2" s="6"/>
      <c r="F2" s="6"/>
      <c r="G2" s="6"/>
      <c r="H2" s="6"/>
    </row>
    <row r="3" spans="1:20" x14ac:dyDescent="0.35">
      <c r="A3" s="1" t="s">
        <v>4</v>
      </c>
    </row>
    <row r="4" spans="1:20" x14ac:dyDescent="0.35">
      <c r="A4" t="s">
        <v>5</v>
      </c>
    </row>
    <row r="5" spans="1:20" x14ac:dyDescent="0.35">
      <c r="A5" t="s">
        <v>6</v>
      </c>
    </row>
    <row r="6" spans="1:20" x14ac:dyDescent="0.35">
      <c r="A6" t="s">
        <v>7</v>
      </c>
    </row>
    <row r="7" spans="1:20" x14ac:dyDescent="0.35">
      <c r="A7" t="s">
        <v>8</v>
      </c>
      <c r="N7" s="1" t="s">
        <v>100</v>
      </c>
    </row>
    <row r="8" spans="1:20" x14ac:dyDescent="0.35">
      <c r="A8" t="s">
        <v>9</v>
      </c>
      <c r="N8" t="s">
        <v>98</v>
      </c>
    </row>
    <row r="9" spans="1:20" x14ac:dyDescent="0.35">
      <c r="N9" t="s">
        <v>99</v>
      </c>
    </row>
    <row r="10" spans="1:20" ht="16.5" x14ac:dyDescent="0.35">
      <c r="A10" s="8" t="s">
        <v>10</v>
      </c>
      <c r="B10" s="28" t="s">
        <v>11</v>
      </c>
      <c r="C10" s="42" t="s">
        <v>12</v>
      </c>
      <c r="D10" s="43"/>
      <c r="E10" s="44"/>
      <c r="F10" s="42" t="s">
        <v>13</v>
      </c>
      <c r="G10" s="43"/>
      <c r="H10" s="44"/>
      <c r="I10" s="42" t="s">
        <v>14</v>
      </c>
      <c r="J10" s="44"/>
      <c r="K10" s="42" t="s">
        <v>15</v>
      </c>
      <c r="L10" s="43"/>
      <c r="M10" s="44"/>
      <c r="N10" s="45" t="s">
        <v>16</v>
      </c>
      <c r="O10" s="46"/>
      <c r="P10" s="47"/>
      <c r="Q10" s="48" t="s">
        <v>17</v>
      </c>
      <c r="R10" s="48"/>
      <c r="S10" s="48"/>
      <c r="T10" s="48"/>
    </row>
    <row r="11" spans="1:20" ht="16.5" x14ac:dyDescent="0.35">
      <c r="A11" s="35" t="s">
        <v>10</v>
      </c>
      <c r="B11" s="9" t="s">
        <v>11</v>
      </c>
      <c r="C11" s="36" t="s">
        <v>18</v>
      </c>
      <c r="D11" s="37" t="s">
        <v>19</v>
      </c>
      <c r="E11" s="38" t="s">
        <v>20</v>
      </c>
      <c r="F11" s="36" t="s">
        <v>18</v>
      </c>
      <c r="G11" s="37" t="s">
        <v>19</v>
      </c>
      <c r="H11" s="38" t="s">
        <v>20</v>
      </c>
      <c r="I11" s="36" t="s">
        <v>21</v>
      </c>
      <c r="J11" s="38" t="s">
        <v>22</v>
      </c>
      <c r="K11" s="36" t="s">
        <v>23</v>
      </c>
      <c r="L11" s="37" t="s">
        <v>24</v>
      </c>
      <c r="M11" s="31" t="s">
        <v>25</v>
      </c>
      <c r="N11" s="37" t="s">
        <v>97</v>
      </c>
      <c r="O11" s="37" t="s">
        <v>24</v>
      </c>
      <c r="P11" s="37" t="s">
        <v>25</v>
      </c>
      <c r="Q11" s="39" t="s">
        <v>18</v>
      </c>
      <c r="R11" s="40" t="s">
        <v>19</v>
      </c>
      <c r="S11" s="40" t="s">
        <v>20</v>
      </c>
      <c r="T11" s="41" t="s">
        <v>26</v>
      </c>
    </row>
    <row r="12" spans="1:20" x14ac:dyDescent="0.35">
      <c r="A12" s="12">
        <v>41039</v>
      </c>
      <c r="B12" s="29" t="s">
        <v>80</v>
      </c>
      <c r="C12" s="7">
        <v>2662</v>
      </c>
      <c r="D12" s="7">
        <v>3428</v>
      </c>
      <c r="E12" s="13">
        <v>1181</v>
      </c>
      <c r="F12" s="14">
        <v>49.5</v>
      </c>
      <c r="G12" s="7">
        <v>815.5</v>
      </c>
      <c r="H12" s="13">
        <v>0</v>
      </c>
      <c r="I12" s="14">
        <v>320.37060000000002</v>
      </c>
      <c r="J12" s="13">
        <v>320.37060000000002</v>
      </c>
      <c r="K12" s="14">
        <v>46.820480000000003</v>
      </c>
      <c r="L12" s="32">
        <v>41.351329999999997</v>
      </c>
      <c r="M12" s="6">
        <f t="shared" ref="M12:M47" si="0">K12-L12</f>
        <v>5.4691500000000062</v>
      </c>
      <c r="N12" s="33"/>
      <c r="O12" s="6"/>
      <c r="P12" s="6"/>
      <c r="Q12" s="15">
        <v>51990</v>
      </c>
      <c r="R12">
        <v>125420</v>
      </c>
      <c r="S12" s="34">
        <v>229970</v>
      </c>
      <c r="T12" s="16">
        <f t="shared" ref="T12:T47" si="1">SUM(Q12:S12)</f>
        <v>407380</v>
      </c>
    </row>
    <row r="13" spans="1:20" x14ac:dyDescent="0.35">
      <c r="A13" s="12">
        <v>41047</v>
      </c>
      <c r="B13" s="29" t="s">
        <v>84</v>
      </c>
      <c r="C13" s="7">
        <v>1739</v>
      </c>
      <c r="D13" s="7">
        <v>2755</v>
      </c>
      <c r="E13" s="13">
        <v>1215</v>
      </c>
      <c r="F13" s="14">
        <v>0</v>
      </c>
      <c r="G13" s="7">
        <v>555.79999999999995</v>
      </c>
      <c r="H13" s="13">
        <v>0</v>
      </c>
      <c r="I13" s="14">
        <v>240.49950000000001</v>
      </c>
      <c r="J13" s="13">
        <v>240.49950000000001</v>
      </c>
      <c r="K13" s="14">
        <v>45.420290000000001</v>
      </c>
      <c r="L13" s="6">
        <v>38.143189999999997</v>
      </c>
      <c r="M13" s="6">
        <f t="shared" si="0"/>
        <v>7.2771000000000043</v>
      </c>
      <c r="N13" s="14"/>
      <c r="O13" s="6"/>
      <c r="P13" s="6"/>
      <c r="Q13" s="15">
        <v>126310</v>
      </c>
      <c r="R13">
        <v>145900</v>
      </c>
      <c r="S13" s="5">
        <v>41530</v>
      </c>
      <c r="T13" s="16">
        <f t="shared" si="1"/>
        <v>313740</v>
      </c>
    </row>
    <row r="14" spans="1:20" x14ac:dyDescent="0.35">
      <c r="A14" s="12">
        <v>41071</v>
      </c>
      <c r="B14" s="29" t="s">
        <v>96</v>
      </c>
      <c r="C14" s="6">
        <v>1786</v>
      </c>
      <c r="D14" s="6">
        <v>4084</v>
      </c>
      <c r="E14" s="13">
        <v>447</v>
      </c>
      <c r="F14" s="14">
        <v>0</v>
      </c>
      <c r="G14" s="6">
        <v>1358.02</v>
      </c>
      <c r="H14" s="13">
        <v>0</v>
      </c>
      <c r="I14" s="14">
        <v>234.04390000000001</v>
      </c>
      <c r="J14" s="13">
        <v>234.04390000000001</v>
      </c>
      <c r="K14" s="14">
        <v>47.324350000000003</v>
      </c>
      <c r="L14" s="6">
        <v>32.357950000000002</v>
      </c>
      <c r="M14" s="6">
        <f t="shared" si="0"/>
        <v>14.9664</v>
      </c>
      <c r="N14" s="14"/>
      <c r="O14" s="6"/>
      <c r="P14" s="6"/>
      <c r="Q14" s="15">
        <v>78370</v>
      </c>
      <c r="R14" s="5">
        <v>76770</v>
      </c>
      <c r="S14" s="5">
        <v>48830</v>
      </c>
      <c r="T14" s="16">
        <f t="shared" si="1"/>
        <v>203970</v>
      </c>
    </row>
    <row r="15" spans="1:20" x14ac:dyDescent="0.35">
      <c r="A15" s="12">
        <v>41067</v>
      </c>
      <c r="B15" s="29" t="s">
        <v>94</v>
      </c>
      <c r="C15" s="7">
        <v>1039</v>
      </c>
      <c r="D15" s="7">
        <v>2842</v>
      </c>
      <c r="E15" s="13">
        <v>11</v>
      </c>
      <c r="F15" s="14">
        <v>0</v>
      </c>
      <c r="G15" s="7">
        <v>830.38</v>
      </c>
      <c r="H15" s="13">
        <v>0</v>
      </c>
      <c r="I15" s="14">
        <v>217.58869999999999</v>
      </c>
      <c r="J15" s="13">
        <v>217.58869999999999</v>
      </c>
      <c r="K15" s="14">
        <v>44.710990000000002</v>
      </c>
      <c r="L15" s="6">
        <v>32.572339999999997</v>
      </c>
      <c r="M15" s="6">
        <f t="shared" si="0"/>
        <v>12.138650000000005</v>
      </c>
      <c r="N15" s="14"/>
      <c r="O15" s="6"/>
      <c r="P15" s="6"/>
      <c r="Q15" s="15">
        <v>69650</v>
      </c>
      <c r="R15">
        <v>42510</v>
      </c>
      <c r="S15" s="5">
        <v>51500</v>
      </c>
      <c r="T15" s="16">
        <f t="shared" si="1"/>
        <v>163660</v>
      </c>
    </row>
    <row r="16" spans="1:20" x14ac:dyDescent="0.35">
      <c r="A16" s="12">
        <v>41043</v>
      </c>
      <c r="B16" s="29" t="s">
        <v>82</v>
      </c>
      <c r="C16" s="7">
        <v>1375</v>
      </c>
      <c r="D16" s="7">
        <v>2552</v>
      </c>
      <c r="E16" s="13">
        <v>420</v>
      </c>
      <c r="F16" s="14">
        <v>0</v>
      </c>
      <c r="G16" s="7">
        <v>405.72</v>
      </c>
      <c r="H16" s="13">
        <v>0</v>
      </c>
      <c r="I16" s="14">
        <v>211.6395</v>
      </c>
      <c r="J16" s="13">
        <v>211.6395</v>
      </c>
      <c r="K16" s="14">
        <v>46.194389999999999</v>
      </c>
      <c r="L16" s="6">
        <v>38.90419</v>
      </c>
      <c r="M16" s="6">
        <f t="shared" si="0"/>
        <v>7.2901999999999987</v>
      </c>
      <c r="N16" s="14"/>
      <c r="O16" s="6"/>
      <c r="P16" s="6"/>
      <c r="Q16" s="15">
        <v>90630</v>
      </c>
      <c r="R16">
        <v>254020</v>
      </c>
      <c r="S16" s="5">
        <v>139760</v>
      </c>
      <c r="T16" s="16">
        <f t="shared" si="1"/>
        <v>484410</v>
      </c>
    </row>
    <row r="17" spans="1:20" x14ac:dyDescent="0.35">
      <c r="A17" s="12">
        <v>41053</v>
      </c>
      <c r="B17" s="29" t="s">
        <v>87</v>
      </c>
      <c r="C17" s="7">
        <v>1444</v>
      </c>
      <c r="D17" s="7">
        <v>3214</v>
      </c>
      <c r="E17" s="13">
        <v>492</v>
      </c>
      <c r="F17" s="14">
        <v>0</v>
      </c>
      <c r="G17" s="7">
        <v>382.02</v>
      </c>
      <c r="H17" s="13">
        <v>0</v>
      </c>
      <c r="I17" s="14">
        <v>197.33609999999999</v>
      </c>
      <c r="J17" s="13">
        <v>197.33609999999999</v>
      </c>
      <c r="K17" s="14">
        <v>47.729759999999999</v>
      </c>
      <c r="L17" s="6">
        <v>35.804639999999999</v>
      </c>
      <c r="M17" s="6">
        <f t="shared" si="0"/>
        <v>11.92512</v>
      </c>
      <c r="N17" s="14"/>
      <c r="O17" s="6"/>
      <c r="P17" s="6"/>
      <c r="Q17" s="15">
        <v>65050</v>
      </c>
      <c r="R17">
        <v>89790</v>
      </c>
      <c r="S17" s="5">
        <v>58010</v>
      </c>
      <c r="T17" s="16">
        <f t="shared" si="1"/>
        <v>212850</v>
      </c>
    </row>
    <row r="18" spans="1:20" x14ac:dyDescent="0.35">
      <c r="A18" s="12">
        <v>41063</v>
      </c>
      <c r="B18" s="29" t="s">
        <v>92</v>
      </c>
      <c r="C18" s="7">
        <v>537</v>
      </c>
      <c r="D18" s="7">
        <v>537</v>
      </c>
      <c r="E18" s="13">
        <v>375</v>
      </c>
      <c r="F18" s="14">
        <v>0</v>
      </c>
      <c r="G18" s="7">
        <v>0</v>
      </c>
      <c r="H18" s="13">
        <v>0</v>
      </c>
      <c r="I18" s="14">
        <v>169.86850000000001</v>
      </c>
      <c r="J18" s="13">
        <v>169.86850000000001</v>
      </c>
      <c r="K18" s="14">
        <v>18.523959999999999</v>
      </c>
      <c r="L18" s="6">
        <v>17.136769999999999</v>
      </c>
      <c r="M18" s="6">
        <f t="shared" si="0"/>
        <v>1.3871900000000004</v>
      </c>
      <c r="N18" s="14"/>
      <c r="O18" s="6"/>
      <c r="P18" s="6"/>
      <c r="Q18" s="15">
        <v>50740</v>
      </c>
      <c r="R18">
        <v>2570</v>
      </c>
      <c r="S18" s="5">
        <v>407840</v>
      </c>
      <c r="T18" s="16">
        <f t="shared" si="1"/>
        <v>461150</v>
      </c>
    </row>
    <row r="19" spans="1:20" x14ac:dyDescent="0.35">
      <c r="A19" s="12">
        <v>41001</v>
      </c>
      <c r="B19" s="29" t="s">
        <v>61</v>
      </c>
      <c r="C19" s="7">
        <v>504</v>
      </c>
      <c r="D19" s="7">
        <v>504</v>
      </c>
      <c r="E19" s="13">
        <v>228</v>
      </c>
      <c r="F19" s="14">
        <v>0</v>
      </c>
      <c r="G19" s="7">
        <v>0</v>
      </c>
      <c r="H19" s="13">
        <v>0</v>
      </c>
      <c r="I19" s="14"/>
      <c r="J19" s="13">
        <v>329.39150000000001</v>
      </c>
      <c r="K19" s="14">
        <v>14.60075</v>
      </c>
      <c r="L19" s="6">
        <v>13.56812</v>
      </c>
      <c r="M19" s="6">
        <f t="shared" si="0"/>
        <v>1.0326299999999993</v>
      </c>
      <c r="N19" s="14"/>
      <c r="O19" s="6"/>
      <c r="P19" s="6"/>
      <c r="Q19" s="15">
        <v>13200</v>
      </c>
      <c r="R19">
        <v>1400</v>
      </c>
      <c r="S19" s="5">
        <v>277230</v>
      </c>
      <c r="T19" s="16">
        <f t="shared" si="1"/>
        <v>291830</v>
      </c>
    </row>
    <row r="20" spans="1:20" x14ac:dyDescent="0.35">
      <c r="A20" s="12">
        <v>41003</v>
      </c>
      <c r="B20" s="29" t="s">
        <v>62</v>
      </c>
      <c r="C20" s="7">
        <v>837</v>
      </c>
      <c r="D20" s="7">
        <v>2340</v>
      </c>
      <c r="E20" s="13">
        <v>143</v>
      </c>
      <c r="F20" s="14">
        <v>0</v>
      </c>
      <c r="G20" s="7">
        <v>40.679929999999999</v>
      </c>
      <c r="H20" s="13">
        <v>0</v>
      </c>
      <c r="I20" s="14"/>
      <c r="J20" s="13">
        <v>322.03969999999998</v>
      </c>
      <c r="K20" s="14">
        <v>45.770789999999998</v>
      </c>
      <c r="L20" s="6">
        <v>35.163310000000003</v>
      </c>
      <c r="M20" s="6">
        <f t="shared" si="0"/>
        <v>10.607479999999995</v>
      </c>
      <c r="N20" s="14"/>
      <c r="O20" s="6"/>
      <c r="P20" s="6"/>
      <c r="Q20" s="15">
        <v>40340</v>
      </c>
      <c r="R20">
        <v>57930</v>
      </c>
      <c r="S20" s="5">
        <v>38180</v>
      </c>
      <c r="T20" s="16">
        <f t="shared" si="1"/>
        <v>136450</v>
      </c>
    </row>
    <row r="21" spans="1:20" x14ac:dyDescent="0.35">
      <c r="A21" s="12">
        <v>41005</v>
      </c>
      <c r="B21" s="29" t="s">
        <v>63</v>
      </c>
      <c r="C21" s="7">
        <v>2037</v>
      </c>
      <c r="D21" s="7">
        <v>4253</v>
      </c>
      <c r="E21" s="13">
        <v>1267</v>
      </c>
      <c r="F21" s="14">
        <v>0</v>
      </c>
      <c r="G21" s="7">
        <v>2171.2199999999998</v>
      </c>
      <c r="H21" s="13">
        <v>0</v>
      </c>
      <c r="I21" s="14"/>
      <c r="J21" s="13">
        <v>320.22309999999999</v>
      </c>
      <c r="K21" s="14">
        <v>45.454909999999998</v>
      </c>
      <c r="L21" s="6">
        <v>39.004530000000003</v>
      </c>
      <c r="M21" s="6">
        <f t="shared" si="0"/>
        <v>6.4503799999999956</v>
      </c>
      <c r="N21" s="14"/>
      <c r="O21" s="6"/>
      <c r="P21" s="6"/>
      <c r="Q21" s="15">
        <v>58870</v>
      </c>
      <c r="R21">
        <v>102790</v>
      </c>
      <c r="S21" s="5">
        <v>72740</v>
      </c>
      <c r="T21" s="16">
        <f t="shared" si="1"/>
        <v>234400</v>
      </c>
    </row>
    <row r="22" spans="1:20" x14ac:dyDescent="0.35">
      <c r="A22" s="12">
        <v>41007</v>
      </c>
      <c r="B22" s="29" t="s">
        <v>64</v>
      </c>
      <c r="C22" s="7">
        <v>1923</v>
      </c>
      <c r="D22" s="7">
        <v>3112</v>
      </c>
      <c r="E22" s="13">
        <v>1326</v>
      </c>
      <c r="F22" s="14">
        <v>517.96</v>
      </c>
      <c r="G22" s="7">
        <v>1706.96</v>
      </c>
      <c r="H22" s="13">
        <v>0</v>
      </c>
      <c r="I22" s="14"/>
      <c r="J22" s="13">
        <v>303.65390000000002</v>
      </c>
      <c r="K22" s="14">
        <v>44.647869999999998</v>
      </c>
      <c r="L22" s="6">
        <v>33.022709999999996</v>
      </c>
      <c r="M22" s="6">
        <f t="shared" si="0"/>
        <v>11.625160000000001</v>
      </c>
      <c r="N22" s="14"/>
      <c r="O22" s="6"/>
      <c r="P22" s="6"/>
      <c r="Q22" s="15">
        <v>380</v>
      </c>
      <c r="R22">
        <v>2580</v>
      </c>
      <c r="S22" s="5">
        <v>67400</v>
      </c>
      <c r="T22" s="16">
        <f t="shared" si="1"/>
        <v>70360</v>
      </c>
    </row>
    <row r="23" spans="1:20" x14ac:dyDescent="0.35">
      <c r="A23" s="12">
        <v>41009</v>
      </c>
      <c r="B23" s="29" t="s">
        <v>65</v>
      </c>
      <c r="C23" s="7">
        <v>2074</v>
      </c>
      <c r="D23" s="7">
        <v>4004</v>
      </c>
      <c r="E23" s="13">
        <v>1094</v>
      </c>
      <c r="F23" s="14">
        <v>100.76</v>
      </c>
      <c r="G23" s="7">
        <v>2030.76</v>
      </c>
      <c r="H23" s="13">
        <v>0</v>
      </c>
      <c r="I23" s="14"/>
      <c r="J23" s="13">
        <v>292.45409999999998</v>
      </c>
      <c r="K23" s="14">
        <v>44.371369999999999</v>
      </c>
      <c r="L23" s="6">
        <v>32.752009999999999</v>
      </c>
      <c r="M23" s="6">
        <f t="shared" si="0"/>
        <v>11.61936</v>
      </c>
      <c r="N23" s="14"/>
      <c r="O23" s="6"/>
      <c r="P23" s="6"/>
      <c r="Q23" s="15">
        <v>3730</v>
      </c>
      <c r="R23">
        <v>16090</v>
      </c>
      <c r="S23" s="5">
        <v>102610</v>
      </c>
      <c r="T23" s="16">
        <f t="shared" si="1"/>
        <v>122430</v>
      </c>
    </row>
    <row r="24" spans="1:20" x14ac:dyDescent="0.35">
      <c r="A24" s="12">
        <v>41011</v>
      </c>
      <c r="B24" s="29" t="s">
        <v>66</v>
      </c>
      <c r="C24" s="7">
        <v>1325</v>
      </c>
      <c r="D24" s="7">
        <v>1450</v>
      </c>
      <c r="E24" s="13">
        <v>347</v>
      </c>
      <c r="F24" s="14">
        <v>0</v>
      </c>
      <c r="G24" s="7">
        <v>0</v>
      </c>
      <c r="H24" s="13">
        <v>0</v>
      </c>
      <c r="I24" s="14"/>
      <c r="J24" s="13">
        <v>345.32310000000001</v>
      </c>
      <c r="K24" s="14">
        <v>45.454320000000003</v>
      </c>
      <c r="L24" s="6">
        <v>34.782690000000002</v>
      </c>
      <c r="M24" s="6">
        <f t="shared" si="0"/>
        <v>10.67163</v>
      </c>
      <c r="N24" s="14"/>
      <c r="O24" s="6"/>
      <c r="P24" s="6"/>
      <c r="Q24" s="15">
        <v>2880</v>
      </c>
      <c r="R24">
        <v>22500</v>
      </c>
      <c r="S24" s="5">
        <v>175060</v>
      </c>
      <c r="T24" s="16">
        <f t="shared" si="1"/>
        <v>200440</v>
      </c>
    </row>
    <row r="25" spans="1:20" x14ac:dyDescent="0.35">
      <c r="A25" s="12">
        <v>41013</v>
      </c>
      <c r="B25" s="29" t="s">
        <v>67</v>
      </c>
      <c r="C25" s="7">
        <v>359</v>
      </c>
      <c r="D25" s="7">
        <v>359</v>
      </c>
      <c r="E25" s="13">
        <v>289</v>
      </c>
      <c r="F25" s="14">
        <v>0</v>
      </c>
      <c r="G25" s="7">
        <v>0</v>
      </c>
      <c r="H25" s="13">
        <v>0</v>
      </c>
      <c r="I25" s="14"/>
      <c r="J25" s="13">
        <v>330.64659999999998</v>
      </c>
      <c r="K25" s="14">
        <v>12.577870000000001</v>
      </c>
      <c r="L25" s="6">
        <v>11.846109999999999</v>
      </c>
      <c r="M25" s="6">
        <f t="shared" si="0"/>
        <v>0.7317600000000013</v>
      </c>
      <c r="N25" s="14"/>
      <c r="O25" s="6"/>
      <c r="P25" s="6"/>
      <c r="Q25" s="15">
        <v>160</v>
      </c>
      <c r="R25">
        <v>180</v>
      </c>
      <c r="S25" s="5">
        <v>239250</v>
      </c>
      <c r="T25" s="16">
        <f t="shared" si="1"/>
        <v>239590</v>
      </c>
    </row>
    <row r="26" spans="1:20" x14ac:dyDescent="0.35">
      <c r="A26" s="12">
        <v>41015</v>
      </c>
      <c r="B26" s="29" t="s">
        <v>68</v>
      </c>
      <c r="C26" s="7">
        <v>2017</v>
      </c>
      <c r="D26" s="7">
        <v>2017</v>
      </c>
      <c r="E26" s="13">
        <v>396</v>
      </c>
      <c r="F26" s="14">
        <v>0</v>
      </c>
      <c r="G26" s="7">
        <v>0</v>
      </c>
      <c r="H26" s="13">
        <v>0</v>
      </c>
      <c r="I26" s="14"/>
      <c r="J26" s="13">
        <v>357.80009999999999</v>
      </c>
      <c r="K26" s="14">
        <v>46.678710000000002</v>
      </c>
      <c r="L26" s="6">
        <v>35.3523</v>
      </c>
      <c r="M26" s="6">
        <f t="shared" si="0"/>
        <v>11.326410000000003</v>
      </c>
      <c r="N26" s="14"/>
      <c r="O26" s="6"/>
      <c r="P26" s="6"/>
      <c r="Q26" s="15">
        <v>1450</v>
      </c>
      <c r="R26">
        <v>2880</v>
      </c>
      <c r="S26" s="5">
        <v>73410</v>
      </c>
      <c r="T26" s="16">
        <f t="shared" si="1"/>
        <v>77740</v>
      </c>
    </row>
    <row r="27" spans="1:20" x14ac:dyDescent="0.35">
      <c r="A27" s="12">
        <v>41017</v>
      </c>
      <c r="B27" s="29" t="s">
        <v>69</v>
      </c>
      <c r="C27" s="7">
        <v>2715</v>
      </c>
      <c r="D27" s="7">
        <v>2715</v>
      </c>
      <c r="E27" s="13">
        <v>2715</v>
      </c>
      <c r="F27" s="14">
        <v>2289.92</v>
      </c>
      <c r="G27" s="7">
        <v>2289.92</v>
      </c>
      <c r="H27" s="13">
        <v>2289.92</v>
      </c>
      <c r="I27" s="14"/>
      <c r="J27" s="13">
        <v>331.99290000000002</v>
      </c>
      <c r="K27" s="14">
        <v>12.088660000000001</v>
      </c>
      <c r="L27" s="6">
        <v>11.414149999999999</v>
      </c>
      <c r="M27" s="6">
        <f t="shared" si="0"/>
        <v>0.6745100000000015</v>
      </c>
      <c r="N27" s="14"/>
      <c r="O27" s="6"/>
      <c r="P27" s="6"/>
      <c r="Q27" s="15">
        <v>1030</v>
      </c>
      <c r="R27">
        <v>840</v>
      </c>
      <c r="S27" s="5">
        <v>22590</v>
      </c>
      <c r="T27" s="16">
        <f t="shared" si="1"/>
        <v>24460</v>
      </c>
    </row>
    <row r="28" spans="1:20" x14ac:dyDescent="0.35">
      <c r="A28" s="12">
        <v>41019</v>
      </c>
      <c r="B28" s="29" t="s">
        <v>70</v>
      </c>
      <c r="C28" s="7">
        <v>1814</v>
      </c>
      <c r="D28" s="7">
        <v>1814</v>
      </c>
      <c r="E28" s="13">
        <v>522</v>
      </c>
      <c r="F28" s="14">
        <v>0</v>
      </c>
      <c r="G28" s="7">
        <v>0</v>
      </c>
      <c r="H28" s="13">
        <v>0</v>
      </c>
      <c r="I28" s="14"/>
      <c r="J28" s="13">
        <v>334.3494</v>
      </c>
      <c r="K28" s="14">
        <v>46.22607</v>
      </c>
      <c r="L28" s="6">
        <v>40.832790000000003</v>
      </c>
      <c r="M28" s="6">
        <f t="shared" si="0"/>
        <v>5.3932799999999972</v>
      </c>
      <c r="N28" s="14"/>
      <c r="O28" s="6"/>
      <c r="P28" s="6"/>
      <c r="Q28" s="15">
        <v>8120</v>
      </c>
      <c r="R28">
        <v>154420</v>
      </c>
      <c r="S28" s="5">
        <v>361510</v>
      </c>
      <c r="T28" s="16">
        <f t="shared" si="1"/>
        <v>524050</v>
      </c>
    </row>
    <row r="29" spans="1:20" x14ac:dyDescent="0.35">
      <c r="A29" s="12">
        <v>41021</v>
      </c>
      <c r="B29" s="29" t="s">
        <v>71</v>
      </c>
      <c r="C29" s="7">
        <v>265</v>
      </c>
      <c r="D29" s="7">
        <v>265</v>
      </c>
      <c r="E29" s="13">
        <v>87</v>
      </c>
      <c r="F29" s="14">
        <v>0</v>
      </c>
      <c r="G29" s="7">
        <v>0</v>
      </c>
      <c r="H29" s="13">
        <v>0</v>
      </c>
      <c r="I29" s="14"/>
      <c r="J29" s="13">
        <v>297.19330000000002</v>
      </c>
      <c r="K29" s="14">
        <v>19.84722</v>
      </c>
      <c r="L29" s="6">
        <v>18.069859999999998</v>
      </c>
      <c r="M29" s="6">
        <f t="shared" si="0"/>
        <v>1.7773600000000016</v>
      </c>
      <c r="N29" s="14"/>
      <c r="O29" s="6"/>
      <c r="P29" s="6"/>
      <c r="Q29" s="15">
        <v>20</v>
      </c>
      <c r="R29">
        <v>50</v>
      </c>
      <c r="S29" s="5">
        <v>9510</v>
      </c>
      <c r="T29" s="16">
        <f t="shared" si="1"/>
        <v>9580</v>
      </c>
    </row>
    <row r="30" spans="1:20" x14ac:dyDescent="0.35">
      <c r="A30" s="12">
        <v>41023</v>
      </c>
      <c r="B30" s="29" t="s">
        <v>72</v>
      </c>
      <c r="C30" s="7">
        <v>339</v>
      </c>
      <c r="D30" s="7">
        <v>339</v>
      </c>
      <c r="E30" s="13">
        <v>339</v>
      </c>
      <c r="F30" s="14">
        <v>0</v>
      </c>
      <c r="G30" s="7">
        <v>0</v>
      </c>
      <c r="H30" s="13">
        <v>0</v>
      </c>
      <c r="I30" s="14"/>
      <c r="J30" s="13">
        <v>331.26889999999997</v>
      </c>
      <c r="K30" s="14">
        <v>13.89237</v>
      </c>
      <c r="L30" s="6">
        <v>13.01454</v>
      </c>
      <c r="M30" s="6">
        <f t="shared" si="0"/>
        <v>0.87782999999999944</v>
      </c>
      <c r="N30" s="14"/>
      <c r="O30" s="6"/>
      <c r="P30" s="6"/>
      <c r="Q30" s="15">
        <v>850</v>
      </c>
      <c r="R30">
        <v>1170</v>
      </c>
      <c r="S30" s="5">
        <v>439660</v>
      </c>
      <c r="T30" s="16">
        <f t="shared" si="1"/>
        <v>441680</v>
      </c>
    </row>
    <row r="31" spans="1:20" x14ac:dyDescent="0.35">
      <c r="A31" s="12">
        <v>41025</v>
      </c>
      <c r="B31" s="29" t="s">
        <v>73</v>
      </c>
      <c r="C31" s="7">
        <v>294</v>
      </c>
      <c r="D31" s="7">
        <v>294</v>
      </c>
      <c r="E31" s="13">
        <v>294</v>
      </c>
      <c r="F31" s="14">
        <v>0</v>
      </c>
      <c r="G31" s="7">
        <v>0</v>
      </c>
      <c r="H31" s="13">
        <v>0</v>
      </c>
      <c r="I31" s="14"/>
      <c r="J31" s="13">
        <v>351.36239999999998</v>
      </c>
      <c r="K31" s="14">
        <v>11.354340000000001</v>
      </c>
      <c r="L31" s="6">
        <v>10.67489</v>
      </c>
      <c r="M31" s="6">
        <f t="shared" si="0"/>
        <v>0.679450000000001</v>
      </c>
      <c r="N31" s="14"/>
      <c r="O31" s="6"/>
      <c r="P31" s="6"/>
      <c r="Q31" s="15">
        <v>30</v>
      </c>
      <c r="R31">
        <v>90</v>
      </c>
      <c r="S31" s="5">
        <v>196360</v>
      </c>
      <c r="T31" s="16">
        <f t="shared" si="1"/>
        <v>196480</v>
      </c>
    </row>
    <row r="32" spans="1:20" x14ac:dyDescent="0.35">
      <c r="A32" s="12">
        <v>41027</v>
      </c>
      <c r="B32" s="29" t="s">
        <v>74</v>
      </c>
      <c r="C32" s="7">
        <v>2297</v>
      </c>
      <c r="D32" s="7">
        <v>4050</v>
      </c>
      <c r="E32" s="13">
        <v>1852</v>
      </c>
      <c r="F32" s="14">
        <v>105.06010000000001</v>
      </c>
      <c r="G32" s="7">
        <v>1858.06</v>
      </c>
      <c r="H32" s="13">
        <v>0</v>
      </c>
      <c r="I32" s="14"/>
      <c r="J32" s="13">
        <v>325.45269999999999</v>
      </c>
      <c r="K32" s="14">
        <v>44.03969</v>
      </c>
      <c r="L32" s="6">
        <v>33.85125</v>
      </c>
      <c r="M32" s="6">
        <f t="shared" si="0"/>
        <v>10.18844</v>
      </c>
      <c r="N32" s="14"/>
      <c r="O32" s="6"/>
      <c r="P32" s="6"/>
      <c r="Q32" s="15">
        <v>22080</v>
      </c>
      <c r="R32">
        <v>2440</v>
      </c>
      <c r="S32" s="5">
        <v>21770</v>
      </c>
      <c r="T32" s="16">
        <f t="shared" si="1"/>
        <v>46290</v>
      </c>
    </row>
    <row r="33" spans="1:20" x14ac:dyDescent="0.35">
      <c r="A33" s="12">
        <v>41029</v>
      </c>
      <c r="B33" s="29" t="s">
        <v>75</v>
      </c>
      <c r="C33" s="7">
        <v>1784</v>
      </c>
      <c r="D33" s="7">
        <v>1784</v>
      </c>
      <c r="E33" s="13">
        <v>706</v>
      </c>
      <c r="F33" s="14">
        <v>0</v>
      </c>
      <c r="G33" s="7">
        <v>0</v>
      </c>
      <c r="H33" s="13">
        <v>0</v>
      </c>
      <c r="I33" s="14"/>
      <c r="J33" s="13">
        <v>363.25569999999999</v>
      </c>
      <c r="K33" s="14">
        <v>46.010440000000003</v>
      </c>
      <c r="L33" s="6">
        <v>42.000590000000003</v>
      </c>
      <c r="M33" s="6">
        <f t="shared" si="0"/>
        <v>4.0098500000000001</v>
      </c>
      <c r="N33" s="14"/>
      <c r="O33" s="6"/>
      <c r="P33" s="6"/>
      <c r="Q33" s="15">
        <v>20370</v>
      </c>
      <c r="R33">
        <v>57600</v>
      </c>
      <c r="S33" s="5">
        <v>300260</v>
      </c>
      <c r="T33" s="16">
        <f t="shared" si="1"/>
        <v>378230</v>
      </c>
    </row>
    <row r="34" spans="1:20" x14ac:dyDescent="0.35">
      <c r="A34" s="12">
        <v>41031</v>
      </c>
      <c r="B34" s="29" t="s">
        <v>76</v>
      </c>
      <c r="C34" s="7">
        <v>384</v>
      </c>
      <c r="D34" s="7">
        <v>384</v>
      </c>
      <c r="E34" s="13">
        <v>155</v>
      </c>
      <c r="F34" s="14">
        <v>0</v>
      </c>
      <c r="G34" s="7">
        <v>0</v>
      </c>
      <c r="H34" s="13">
        <v>0</v>
      </c>
      <c r="I34" s="14"/>
      <c r="J34" s="13">
        <v>313.0557</v>
      </c>
      <c r="K34" s="14">
        <v>15.973649999999999</v>
      </c>
      <c r="L34" s="6">
        <v>14.771929999999999</v>
      </c>
      <c r="M34" s="6">
        <f t="shared" si="0"/>
        <v>1.2017199999999999</v>
      </c>
      <c r="N34" s="14"/>
      <c r="O34" s="6"/>
      <c r="P34" s="6"/>
      <c r="Q34" s="15">
        <v>0</v>
      </c>
      <c r="R34">
        <v>0</v>
      </c>
      <c r="S34" s="5">
        <v>35890</v>
      </c>
      <c r="T34" s="16">
        <f t="shared" si="1"/>
        <v>35890</v>
      </c>
    </row>
    <row r="35" spans="1:20" x14ac:dyDescent="0.35">
      <c r="A35" s="12">
        <v>41033</v>
      </c>
      <c r="B35" s="29" t="s">
        <v>77</v>
      </c>
      <c r="C35" s="7">
        <v>3162</v>
      </c>
      <c r="D35" s="7">
        <v>4177</v>
      </c>
      <c r="E35" s="13">
        <v>1271</v>
      </c>
      <c r="F35" s="14">
        <v>388.34010000000001</v>
      </c>
      <c r="G35" s="7">
        <v>1403.34</v>
      </c>
      <c r="H35" s="13">
        <v>0</v>
      </c>
      <c r="I35" s="14"/>
      <c r="J35" s="13">
        <v>329.78530000000001</v>
      </c>
      <c r="K35" s="14">
        <v>46.342019999999998</v>
      </c>
      <c r="L35" s="6">
        <v>34.829749999999997</v>
      </c>
      <c r="M35" s="6">
        <f t="shared" si="0"/>
        <v>11.512270000000001</v>
      </c>
      <c r="N35" s="14"/>
      <c r="O35" s="6"/>
      <c r="P35" s="6"/>
      <c r="Q35" s="15">
        <v>1490</v>
      </c>
      <c r="R35">
        <v>18040</v>
      </c>
      <c r="S35" s="5">
        <v>92690</v>
      </c>
      <c r="T35" s="16">
        <f t="shared" si="1"/>
        <v>112220</v>
      </c>
    </row>
    <row r="36" spans="1:20" x14ac:dyDescent="0.35">
      <c r="A36" s="12">
        <v>41035</v>
      </c>
      <c r="B36" s="29" t="s">
        <v>78</v>
      </c>
      <c r="C36" s="7">
        <v>872</v>
      </c>
      <c r="D36" s="7">
        <v>872</v>
      </c>
      <c r="E36" s="13">
        <v>260</v>
      </c>
      <c r="F36" s="14">
        <v>451.04</v>
      </c>
      <c r="G36" s="7">
        <v>451.04</v>
      </c>
      <c r="H36" s="13">
        <v>0</v>
      </c>
      <c r="I36" s="14"/>
      <c r="J36" s="13">
        <v>359.93380000000002</v>
      </c>
      <c r="K36" s="14">
        <v>12.039580000000001</v>
      </c>
      <c r="L36" s="6">
        <v>11.33117</v>
      </c>
      <c r="M36" s="6">
        <f t="shared" si="0"/>
        <v>0.70841000000000065</v>
      </c>
      <c r="N36" s="14"/>
      <c r="O36" s="6"/>
      <c r="P36" s="6"/>
      <c r="Q36" s="15">
        <v>49960</v>
      </c>
      <c r="R36">
        <v>29370</v>
      </c>
      <c r="S36" s="5">
        <v>362500</v>
      </c>
      <c r="T36" s="16">
        <f t="shared" si="1"/>
        <v>441830</v>
      </c>
    </row>
    <row r="37" spans="1:20" x14ac:dyDescent="0.35">
      <c r="A37" s="12">
        <v>41037</v>
      </c>
      <c r="B37" s="29" t="s">
        <v>79</v>
      </c>
      <c r="C37" s="7">
        <v>529</v>
      </c>
      <c r="D37" s="7">
        <v>529</v>
      </c>
      <c r="E37" s="13">
        <v>154</v>
      </c>
      <c r="F37" s="14">
        <v>212</v>
      </c>
      <c r="G37" s="7">
        <v>212</v>
      </c>
      <c r="H37" s="13">
        <v>0</v>
      </c>
      <c r="I37" s="14"/>
      <c r="J37" s="13">
        <v>347.5933</v>
      </c>
      <c r="K37" s="14">
        <v>11.24893</v>
      </c>
      <c r="L37" s="6">
        <v>10.58113</v>
      </c>
      <c r="M37" s="6">
        <f t="shared" si="0"/>
        <v>0.66779999999999973</v>
      </c>
      <c r="N37" s="14"/>
      <c r="O37" s="6"/>
      <c r="P37" s="6"/>
      <c r="Q37" s="15">
        <v>1180</v>
      </c>
      <c r="R37">
        <v>4900</v>
      </c>
      <c r="S37" s="5">
        <v>192810</v>
      </c>
      <c r="T37" s="16">
        <f t="shared" si="1"/>
        <v>198890</v>
      </c>
    </row>
    <row r="38" spans="1:20" x14ac:dyDescent="0.35">
      <c r="A38" s="12">
        <v>41041</v>
      </c>
      <c r="B38" s="29" t="s">
        <v>81</v>
      </c>
      <c r="C38" s="7">
        <v>3285</v>
      </c>
      <c r="D38" s="7">
        <v>3285</v>
      </c>
      <c r="E38" s="13">
        <v>1604</v>
      </c>
      <c r="F38" s="14">
        <v>1328.12</v>
      </c>
      <c r="G38" s="7">
        <v>1328.12</v>
      </c>
      <c r="H38" s="13">
        <v>0</v>
      </c>
      <c r="I38" s="14"/>
      <c r="J38" s="13">
        <v>310.30090000000001</v>
      </c>
      <c r="K38" s="14">
        <v>45.431269999999998</v>
      </c>
      <c r="L38" s="6">
        <v>31.946020000000001</v>
      </c>
      <c r="M38" s="6">
        <f t="shared" si="0"/>
        <v>13.485249999999997</v>
      </c>
      <c r="N38" s="14"/>
      <c r="O38" s="6"/>
      <c r="P38" s="6"/>
      <c r="Q38" s="15">
        <v>170</v>
      </c>
      <c r="R38">
        <v>3520</v>
      </c>
      <c r="S38" s="5">
        <v>90440</v>
      </c>
      <c r="T38" s="16">
        <f t="shared" si="1"/>
        <v>94130</v>
      </c>
    </row>
    <row r="39" spans="1:20" x14ac:dyDescent="0.35">
      <c r="A39" s="12">
        <v>41045</v>
      </c>
      <c r="B39" s="29" t="s">
        <v>83</v>
      </c>
      <c r="C39" s="7">
        <v>587</v>
      </c>
      <c r="D39" s="7">
        <v>587</v>
      </c>
      <c r="E39" s="13">
        <v>83</v>
      </c>
      <c r="F39" s="14">
        <v>0</v>
      </c>
      <c r="G39" s="7">
        <v>0</v>
      </c>
      <c r="H39" s="13">
        <v>0</v>
      </c>
      <c r="I39" s="14"/>
      <c r="J39" s="13">
        <v>354.42410000000001</v>
      </c>
      <c r="K39" s="14">
        <v>23.24756</v>
      </c>
      <c r="L39" s="6">
        <v>21.418199999999999</v>
      </c>
      <c r="M39" s="6">
        <f t="shared" si="0"/>
        <v>1.8293600000000012</v>
      </c>
      <c r="N39" s="14"/>
      <c r="O39" s="6"/>
      <c r="P39" s="6"/>
      <c r="Q39" s="15">
        <v>70</v>
      </c>
      <c r="R39">
        <v>30</v>
      </c>
      <c r="S39" s="5">
        <v>109430</v>
      </c>
      <c r="T39" s="16">
        <f t="shared" si="1"/>
        <v>109530</v>
      </c>
    </row>
    <row r="40" spans="1:20" x14ac:dyDescent="0.35">
      <c r="A40" s="12">
        <v>41049</v>
      </c>
      <c r="B40" s="29" t="s">
        <v>85</v>
      </c>
      <c r="C40" s="7">
        <v>338</v>
      </c>
      <c r="D40" s="7">
        <v>338</v>
      </c>
      <c r="E40" s="13">
        <v>50</v>
      </c>
      <c r="F40" s="14">
        <v>0</v>
      </c>
      <c r="G40" s="7">
        <v>0</v>
      </c>
      <c r="H40" s="13">
        <v>0</v>
      </c>
      <c r="I40" s="14"/>
      <c r="J40" s="13">
        <v>302.78649999999999</v>
      </c>
      <c r="K40" s="14">
        <v>16.503820000000001</v>
      </c>
      <c r="L40" s="6">
        <v>15.54275</v>
      </c>
      <c r="M40" s="6">
        <f t="shared" si="0"/>
        <v>0.9610700000000012</v>
      </c>
      <c r="N40" s="14"/>
      <c r="O40" s="6"/>
      <c r="P40" s="6"/>
      <c r="Q40" s="15">
        <v>0</v>
      </c>
      <c r="R40">
        <v>1860</v>
      </c>
      <c r="S40" s="5">
        <v>103890</v>
      </c>
      <c r="T40" s="16">
        <f t="shared" si="1"/>
        <v>105750</v>
      </c>
    </row>
    <row r="41" spans="1:20" x14ac:dyDescent="0.35">
      <c r="A41" s="12">
        <v>41051</v>
      </c>
      <c r="B41" s="29" t="s">
        <v>86</v>
      </c>
      <c r="C41" s="7">
        <v>3116</v>
      </c>
      <c r="D41" s="7">
        <v>4355</v>
      </c>
      <c r="E41" s="13">
        <v>2490</v>
      </c>
      <c r="F41" s="14">
        <v>1591.4</v>
      </c>
      <c r="G41" s="7">
        <v>2830.4</v>
      </c>
      <c r="H41" s="13">
        <v>965.3999</v>
      </c>
      <c r="I41" s="14"/>
      <c r="J41" s="13">
        <v>321.42939999999999</v>
      </c>
      <c r="K41" s="14">
        <v>43.979019999999998</v>
      </c>
      <c r="L41" s="6">
        <v>35.85425</v>
      </c>
      <c r="M41" s="6">
        <f t="shared" si="0"/>
        <v>8.124769999999998</v>
      </c>
      <c r="N41" s="14"/>
      <c r="O41" s="6"/>
      <c r="P41" s="6"/>
      <c r="Q41" s="15">
        <v>16850</v>
      </c>
      <c r="R41">
        <v>8120</v>
      </c>
      <c r="S41" s="5">
        <v>9800</v>
      </c>
      <c r="T41" s="16">
        <f t="shared" si="1"/>
        <v>34770</v>
      </c>
    </row>
    <row r="42" spans="1:20" x14ac:dyDescent="0.35">
      <c r="A42" s="12">
        <v>41055</v>
      </c>
      <c r="B42" s="29" t="s">
        <v>88</v>
      </c>
      <c r="C42" s="7">
        <v>326</v>
      </c>
      <c r="D42" s="7">
        <v>326</v>
      </c>
      <c r="E42" s="13">
        <v>64</v>
      </c>
      <c r="F42" s="14">
        <v>0</v>
      </c>
      <c r="G42" s="7">
        <v>0</v>
      </c>
      <c r="H42" s="13">
        <v>0</v>
      </c>
      <c r="I42" s="14"/>
      <c r="J42" s="13">
        <v>294.65949999999998</v>
      </c>
      <c r="K42" s="14">
        <v>0</v>
      </c>
      <c r="L42" s="6">
        <v>0</v>
      </c>
      <c r="M42" s="6">
        <f t="shared" si="0"/>
        <v>0</v>
      </c>
      <c r="N42" s="14"/>
      <c r="O42" s="6"/>
      <c r="P42" s="6"/>
      <c r="Q42" s="15">
        <v>0</v>
      </c>
      <c r="R42">
        <v>0</v>
      </c>
      <c r="S42" s="5">
        <v>0</v>
      </c>
      <c r="T42" s="16">
        <f t="shared" si="1"/>
        <v>0</v>
      </c>
    </row>
    <row r="43" spans="1:20" x14ac:dyDescent="0.35">
      <c r="A43" s="12">
        <v>41057</v>
      </c>
      <c r="B43" s="29" t="s">
        <v>89</v>
      </c>
      <c r="C43" s="7">
        <v>1411</v>
      </c>
      <c r="D43" s="7">
        <v>2282</v>
      </c>
      <c r="E43" s="13">
        <v>868</v>
      </c>
      <c r="F43" s="14">
        <v>0</v>
      </c>
      <c r="G43" s="7">
        <v>557</v>
      </c>
      <c r="H43" s="13">
        <v>0</v>
      </c>
      <c r="I43" s="14"/>
      <c r="J43" s="13">
        <v>314.35820000000001</v>
      </c>
      <c r="K43" s="14">
        <v>44.698050000000002</v>
      </c>
      <c r="L43" s="6">
        <v>32.963590000000003</v>
      </c>
      <c r="M43" s="6">
        <f t="shared" si="0"/>
        <v>11.734459999999999</v>
      </c>
      <c r="N43" s="14"/>
      <c r="O43" s="6"/>
      <c r="P43" s="6"/>
      <c r="Q43" s="15">
        <v>1780</v>
      </c>
      <c r="R43">
        <v>13600</v>
      </c>
      <c r="S43" s="5">
        <v>46710</v>
      </c>
      <c r="T43" s="16">
        <f t="shared" si="1"/>
        <v>62090</v>
      </c>
    </row>
    <row r="44" spans="1:20" x14ac:dyDescent="0.35">
      <c r="A44" s="12">
        <v>41059</v>
      </c>
      <c r="B44" s="29" t="s">
        <v>90</v>
      </c>
      <c r="C44" s="7">
        <v>759</v>
      </c>
      <c r="D44" s="7">
        <v>759</v>
      </c>
      <c r="E44" s="13">
        <v>80</v>
      </c>
      <c r="F44" s="14">
        <v>0</v>
      </c>
      <c r="G44" s="7">
        <v>0</v>
      </c>
      <c r="H44" s="13">
        <v>0</v>
      </c>
      <c r="I44" s="14"/>
      <c r="J44" s="13">
        <v>304.80579999999998</v>
      </c>
      <c r="K44" s="14">
        <v>17.20045</v>
      </c>
      <c r="L44" s="6">
        <v>15.9772</v>
      </c>
      <c r="M44" s="6">
        <f t="shared" si="0"/>
        <v>1.2232500000000002</v>
      </c>
      <c r="N44" s="14"/>
      <c r="O44" s="6"/>
      <c r="P44" s="6"/>
      <c r="Q44" s="15">
        <v>71570</v>
      </c>
      <c r="R44">
        <v>4170</v>
      </c>
      <c r="S44" s="5">
        <v>319810</v>
      </c>
      <c r="T44" s="16">
        <f t="shared" si="1"/>
        <v>395550</v>
      </c>
    </row>
    <row r="45" spans="1:20" x14ac:dyDescent="0.35">
      <c r="A45" s="12">
        <v>41061</v>
      </c>
      <c r="B45" s="29" t="s">
        <v>91</v>
      </c>
      <c r="C45" s="7">
        <v>823</v>
      </c>
      <c r="D45" s="7">
        <v>823</v>
      </c>
      <c r="E45" s="13">
        <v>257</v>
      </c>
      <c r="F45" s="14">
        <v>0</v>
      </c>
      <c r="G45" s="7">
        <v>0</v>
      </c>
      <c r="H45" s="13">
        <v>0</v>
      </c>
      <c r="I45" s="14"/>
      <c r="J45" s="13">
        <v>326.17649999999998</v>
      </c>
      <c r="K45" s="14">
        <v>14.70941</v>
      </c>
      <c r="L45" s="6">
        <v>13.8302</v>
      </c>
      <c r="M45" s="6">
        <f t="shared" si="0"/>
        <v>0.87921000000000049</v>
      </c>
      <c r="N45" s="14"/>
      <c r="O45" s="6"/>
      <c r="P45" s="6"/>
      <c r="Q45" s="15">
        <v>74620</v>
      </c>
      <c r="R45">
        <v>1050</v>
      </c>
      <c r="S45" s="5">
        <v>205570</v>
      </c>
      <c r="T45" s="16">
        <f t="shared" si="1"/>
        <v>281240</v>
      </c>
    </row>
    <row r="46" spans="1:20" x14ac:dyDescent="0.35">
      <c r="A46" s="12">
        <v>41065</v>
      </c>
      <c r="B46" s="29" t="s">
        <v>93</v>
      </c>
      <c r="C46" s="7">
        <v>353</v>
      </c>
      <c r="D46" s="7">
        <v>353</v>
      </c>
      <c r="E46" s="13">
        <v>90</v>
      </c>
      <c r="F46" s="14">
        <v>0</v>
      </c>
      <c r="G46" s="7">
        <v>0</v>
      </c>
      <c r="H46" s="13">
        <v>0</v>
      </c>
      <c r="I46" s="14"/>
      <c r="J46" s="13">
        <v>298.71449999999999</v>
      </c>
      <c r="K46" s="14">
        <v>17.665649999999999</v>
      </c>
      <c r="L46" s="6">
        <v>14.810739999999999</v>
      </c>
      <c r="M46" s="6">
        <f t="shared" si="0"/>
        <v>2.8549100000000003</v>
      </c>
      <c r="N46" s="14"/>
      <c r="O46" s="6"/>
      <c r="P46" s="6"/>
      <c r="Q46" s="15">
        <v>510</v>
      </c>
      <c r="R46">
        <v>60</v>
      </c>
      <c r="S46" s="5">
        <v>32790</v>
      </c>
      <c r="T46" s="16">
        <f t="shared" si="1"/>
        <v>33360</v>
      </c>
    </row>
    <row r="47" spans="1:20" x14ac:dyDescent="0.35">
      <c r="A47" s="10">
        <v>41069</v>
      </c>
      <c r="B47" s="30" t="s">
        <v>95</v>
      </c>
      <c r="C47" s="17">
        <v>298</v>
      </c>
      <c r="D47" s="17">
        <v>298</v>
      </c>
      <c r="E47" s="18">
        <v>298</v>
      </c>
      <c r="F47" s="19">
        <v>0</v>
      </c>
      <c r="G47" s="17">
        <v>0</v>
      </c>
      <c r="H47" s="18">
        <v>0</v>
      </c>
      <c r="I47" s="19"/>
      <c r="J47" s="18">
        <v>321.04109999999997</v>
      </c>
      <c r="K47" s="19">
        <v>15.050219999999999</v>
      </c>
      <c r="L47" s="17">
        <v>14.15949</v>
      </c>
      <c r="M47" s="17">
        <f t="shared" si="0"/>
        <v>0.89072999999999958</v>
      </c>
      <c r="N47" s="19"/>
      <c r="O47" s="17"/>
      <c r="P47" s="17"/>
      <c r="Q47" s="20">
        <v>90</v>
      </c>
      <c r="R47" s="21">
        <v>2170</v>
      </c>
      <c r="S47" s="21">
        <v>154600</v>
      </c>
      <c r="T47" s="11">
        <f t="shared" si="1"/>
        <v>156860</v>
      </c>
    </row>
    <row r="48" spans="1:20" x14ac:dyDescent="0.35">
      <c r="A48" s="2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35">
      <c r="A49" s="2" t="s">
        <v>27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6.5" x14ac:dyDescent="0.35">
      <c r="A50" s="2" t="s">
        <v>28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6.5" x14ac:dyDescent="0.35">
      <c r="A51" s="2" t="s">
        <v>29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ht="16.5" x14ac:dyDescent="0.35">
      <c r="A52" s="2" t="s">
        <v>30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ht="16.5" x14ac:dyDescent="0.35">
      <c r="A53" s="2" t="s">
        <v>31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ht="16.5" x14ac:dyDescent="0.35">
      <c r="A54" s="2" t="s">
        <v>32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ht="16.5" x14ac:dyDescent="0.35">
      <c r="A55" s="2" t="s">
        <v>33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ht="16.5" x14ac:dyDescent="0.35">
      <c r="A56" s="2" t="s">
        <v>34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35">
      <c r="A57" s="2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35">
      <c r="A58" s="2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35">
      <c r="A59" s="2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35">
      <c r="A60" s="2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</sheetData>
  <autoFilter ref="A11:T11" xr:uid="{0B5D602E-A2A2-4F0E-98A9-E02B42F02016}">
    <sortState xmlns:xlrd2="http://schemas.microsoft.com/office/spreadsheetml/2017/richdata2" ref="A12:T47">
      <sortCondition descending="1" ref="I11"/>
    </sortState>
  </autoFilter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8" sqref="B8"/>
    </sheetView>
  </sheetViews>
  <sheetFormatPr defaultRowHeight="14.5" x14ac:dyDescent="0.35"/>
  <cols>
    <col min="1" max="1" width="29.7265625" customWidth="1"/>
  </cols>
  <sheetData>
    <row r="1" spans="1:2" x14ac:dyDescent="0.35">
      <c r="B1" t="s">
        <v>53</v>
      </c>
    </row>
    <row r="2" spans="1:2" x14ac:dyDescent="0.35">
      <c r="A2" s="1" t="s">
        <v>54</v>
      </c>
      <c r="B2" s="27">
        <f>-Calculations!A15</f>
        <v>-1232.1632802899132</v>
      </c>
    </row>
    <row r="3" spans="1:2" x14ac:dyDescent="0.35">
      <c r="A3" s="1" t="s">
        <v>55</v>
      </c>
      <c r="B3" s="27">
        <f>-Calculations!A4</f>
        <v>-1413.3886036328884</v>
      </c>
    </row>
    <row r="4" spans="1:2" x14ac:dyDescent="0.35">
      <c r="A4" s="1" t="s">
        <v>56</v>
      </c>
      <c r="B4">
        <v>0</v>
      </c>
    </row>
    <row r="5" spans="1:2" x14ac:dyDescent="0.35">
      <c r="A5" s="1" t="s">
        <v>57</v>
      </c>
      <c r="B5" s="27">
        <v>0</v>
      </c>
    </row>
    <row r="6" spans="1:2" x14ac:dyDescent="0.35">
      <c r="A6" s="1" t="s">
        <v>58</v>
      </c>
      <c r="B6" s="27">
        <v>0</v>
      </c>
    </row>
    <row r="7" spans="1:2" x14ac:dyDescent="0.35">
      <c r="A7" s="1" t="s">
        <v>59</v>
      </c>
      <c r="B7" s="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2017-01-27T09:59:13Z</dcterms:created>
  <dcterms:modified xsi:type="dcterms:W3CDTF">2021-12-08T19:42:41Z</dcterms:modified>
</cp:coreProperties>
</file>