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or/trans/avl/"/>
    </mc:Choice>
  </mc:AlternateContent>
  <xr:revisionPtr revIDLastSave="0" documentId="13_ncr:1_{FF5CDF89-E3B9-5549-97E5-D87F12E493A5}" xr6:coauthVersionLast="46" xr6:coauthVersionMax="46" xr10:uidLastSave="{00000000-0000-0000-0000-000000000000}"/>
  <bookViews>
    <workbookView xWindow="240" yWindow="460" windowWidth="23960" windowHeight="13540" xr2:uid="{00000000-000D-0000-FFFF-FFFF00000000}"/>
  </bookViews>
  <sheets>
    <sheet name="About" sheetId="9" r:id="rId1"/>
    <sheet name="NTS 1-20" sheetId="11" r:id="rId2"/>
    <sheet name="Data" sheetId="2" r:id="rId3"/>
    <sheet name="AVL" sheetId="10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0" l="1"/>
  <c r="C3" i="10"/>
  <c r="B3" i="10"/>
  <c r="B6" i="10" l="1"/>
  <c r="C6" i="10" s="1"/>
  <c r="B5" i="10"/>
  <c r="C5" i="10" s="1"/>
  <c r="B4" i="10"/>
  <c r="C4" i="10" s="1"/>
  <c r="C3" i="2" l="1"/>
  <c r="D3" i="2"/>
  <c r="C10" i="11"/>
  <c r="B10" i="11"/>
  <c r="D42" i="2" l="1"/>
  <c r="E42" i="2" s="1"/>
  <c r="D41" i="2"/>
  <c r="E41" i="2" s="1"/>
  <c r="D40" i="2"/>
  <c r="E40" i="2" s="1"/>
  <c r="D39" i="2"/>
  <c r="E39" i="2" s="1"/>
  <c r="D38" i="2"/>
  <c r="E38" i="2" s="1"/>
  <c r="D37" i="2"/>
  <c r="E37" i="2" s="1"/>
  <c r="D36" i="2"/>
  <c r="E36" i="2" s="1"/>
  <c r="D35" i="2"/>
  <c r="E35" i="2" s="1"/>
  <c r="D34" i="2"/>
  <c r="E34" i="2" s="1"/>
  <c r="D33" i="2"/>
  <c r="E33" i="2" s="1"/>
  <c r="A45" i="2" l="1"/>
  <c r="A48" i="2" s="1"/>
  <c r="B7" i="10" s="1"/>
  <c r="C7" i="10" s="1"/>
  <c r="E3" i="2" l="1"/>
  <c r="B2" i="10" s="1"/>
</calcChain>
</file>

<file path=xl/sharedStrings.xml><?xml version="1.0" encoding="utf-8"?>
<sst xmlns="http://schemas.openxmlformats.org/spreadsheetml/2006/main" count="129" uniqueCount="101">
  <si>
    <t>Car Avg Lifetime, years (Page 22, Table 7)</t>
  </si>
  <si>
    <t>Light Truck Avg Lifetime, years (Page 25, Table 8)</t>
  </si>
  <si>
    <t>Vehicle Survivability and Travel Mileage Schedules</t>
  </si>
  <si>
    <t>http://www-nrd.nhtsa.dot.gov/Pubs/809952.pdf</t>
  </si>
  <si>
    <t>U.S. NHTSA</t>
  </si>
  <si>
    <t>Page 22, Table 7 and Page 25, Table 8</t>
  </si>
  <si>
    <t>Market Share-Weighted Average LDV Lifetime</t>
  </si>
  <si>
    <t>Bureau of Transportation Statistics</t>
  </si>
  <si>
    <t>http://www.rita.dot.gov/bts/sites/rita.dot.gov.bts/files/publications/national_transportation_statistics/index.html</t>
  </si>
  <si>
    <t>Oak Ridge National Laboratory</t>
  </si>
  <si>
    <t>Table</t>
  </si>
  <si>
    <t>CA Asset Type</t>
  </si>
  <si>
    <t>Lifetime (years)</t>
  </si>
  <si>
    <t>ships</t>
  </si>
  <si>
    <t>3000 - Harbor &amp; Port</t>
  </si>
  <si>
    <t>Motor vessels - diesel, ocean</t>
  </si>
  <si>
    <t>California State Controller's Office</t>
  </si>
  <si>
    <t>1992 (but still current)</t>
  </si>
  <si>
    <t>Audit Guidelines and Uniform Accounting Systems: Special Districts</t>
  </si>
  <si>
    <t>http://www.sco.ca.gov/ard_local_rep_uas_special_dist.html</t>
  </si>
  <si>
    <t>Appendix A: Suggested Useful Lives of Fixed Assets</t>
  </si>
  <si>
    <t>rail</t>
  </si>
  <si>
    <t>2000 - Water Utility</t>
  </si>
  <si>
    <t>railroads</t>
  </si>
  <si>
    <t>5000 - Transit</t>
  </si>
  <si>
    <t>locomotives, electric</t>
  </si>
  <si>
    <t>Value selected for use in model</t>
  </si>
  <si>
    <t>Neither of these asset types is exactly what I'd prefer (which would be something like "locomotives, diesel"</t>
  </si>
  <si>
    <t>or "locomotives, freight"), but they seem like reasonable values and are close to each other.</t>
  </si>
  <si>
    <t>http://www.boeing.com/assets/pdf/commercial/aircraft_economic_life_whitepaper.pdf</t>
  </si>
  <si>
    <t>Jiang, Helen.  Boeing.</t>
  </si>
  <si>
    <t>Key Findings on Airplane Economic Life</t>
  </si>
  <si>
    <t>Exhibits 1-3</t>
  </si>
  <si>
    <t>Exhibits 1-3 illustrate roughly the same results.</t>
  </si>
  <si>
    <t>Exhibit 1:</t>
  </si>
  <si>
    <t>Non-dotted lines (aircraft in service) have been constant at 23-24 years for the last 15 years.</t>
  </si>
  <si>
    <t>Exhibit 2:</t>
  </si>
  <si>
    <t>Non-dashed lines (aircraft age when they leave service) has been 22-26 for Pax (passengers) and 31-36 for freighters over the last 15 years.</t>
  </si>
  <si>
    <t>Exhibit 3:</t>
  </si>
  <si>
    <t>The curves for all aircraft except the 707 Pax and the 737-100/200 Pax cross or are on track to cross 50% survival around age 23-24.</t>
  </si>
  <si>
    <t>Motorcycle Trends in the United States</t>
  </si>
  <si>
    <t>http://www.rita.dot.gov/bts/sites/rita.dot.gov.bts/files/publications/special_reports_and_issue_briefs/special_report/2009_05_14/pdf/entire.pdf</t>
  </si>
  <si>
    <t>Page 3, Table 1</t>
  </si>
  <si>
    <t>Year</t>
  </si>
  <si>
    <t>Registered Motorcycles</t>
  </si>
  <si>
    <t>Motorcycles sold (new)</t>
  </si>
  <si>
    <t>Percentage of Fleet That Retired This Year</t>
  </si>
  <si>
    <t>Average Percent Fleet Retirement per Year</t>
  </si>
  <si>
    <t>Estimated Lifetime of Motorcycle (years)</t>
  </si>
  <si>
    <t>Retiring Motorcycles</t>
  </si>
  <si>
    <t>AVL Avg Vehicle Lifetime</t>
  </si>
  <si>
    <t>Sources:</t>
  </si>
  <si>
    <t>LDVs</t>
  </si>
  <si>
    <t>LDV Lifetimes</t>
  </si>
  <si>
    <t>LDVs: Market Shares of Cars and Light Trucks</t>
  </si>
  <si>
    <t>HDVs</t>
  </si>
  <si>
    <t>aircraft</t>
  </si>
  <si>
    <t>rail and ships</t>
  </si>
  <si>
    <t>motorbikes</t>
  </si>
  <si>
    <t>Heavy Truck Avg Lifetime, years (Table 3-14, Row 43)</t>
  </si>
  <si>
    <t>Transportation Energy Data Book Ed. 34</t>
  </si>
  <si>
    <t>Table 3-14, Row 43</t>
  </si>
  <si>
    <t>http://cta.ornl.gov/data/tedb34/Spreadsheets/Table3_14.xls</t>
  </si>
  <si>
    <t>National Transportation Statistics 2015</t>
  </si>
  <si>
    <t>Table 1-20:  Productions, Production Shares, and Production-Weighted Fuel Economies of New Domestic and Imported Automobiles (Thousands of vehicles)</t>
  </si>
  <si>
    <t>TOTAL productions</t>
  </si>
  <si>
    <t>N</t>
  </si>
  <si>
    <t>Car</t>
  </si>
  <si>
    <t>Car SUV</t>
  </si>
  <si>
    <t>Pickup</t>
  </si>
  <si>
    <t>Van</t>
  </si>
  <si>
    <t>Truck SUV</t>
  </si>
  <si>
    <t>Market share, percent</t>
  </si>
  <si>
    <t>Fuel economy, mpg</t>
  </si>
  <si>
    <r>
      <t>KEY:</t>
    </r>
    <r>
      <rPr>
        <sz val="9"/>
        <rFont val="Arial"/>
        <family val="2"/>
      </rPr>
      <t xml:space="preserve">  mpg = miles per gallon; N = data are not available;  R = revised; SUV = sport utility vehicle.</t>
    </r>
  </si>
  <si>
    <t>NOTES</t>
  </si>
  <si>
    <t>Numbers may not add to totals due to rounding.</t>
  </si>
  <si>
    <t xml:space="preserve">This table is not comparable to previous publication's tables due to changes in the source data. </t>
  </si>
  <si>
    <t>The Environmental Protection Agency changed the vehicle classifications, combining wagons with the rest of the cars and dropping the small, medium, large categories of cars, pickups, sport-utilities, and vans. The fuel economy displayed in those tables has been adjusted to provide the best estimate of real-world performance.</t>
  </si>
  <si>
    <t>SOURCE</t>
  </si>
  <si>
    <r>
      <t xml:space="preserve">U.S. Department of Energy, Office of Energy Efficiency and Renewable Energy, </t>
    </r>
    <r>
      <rPr>
        <i/>
        <sz val="9"/>
        <rFont val="Arial"/>
        <family val="2"/>
      </rPr>
      <t>Transportation Energy Data Book</t>
    </r>
    <r>
      <rPr>
        <sz val="9"/>
        <rFont val="Arial"/>
        <family val="2"/>
      </rPr>
      <t>, Edition 33, tables 4.7, table 4.9 and table 4.11 (Oak Ridge, TN), available at http://cta.ornl.gov/data/index.shtml as of Dec. 8, 2015.</t>
    </r>
  </si>
  <si>
    <t>Avg Light Truck Sales from 2010-2013, thousands of vehicles (Table 1-20, Rows 6-8)</t>
  </si>
  <si>
    <t>Avg Car Sales from 2010-2013, thousands of vehicles (Table 1-20, Rows 4-5)</t>
  </si>
  <si>
    <t>Table 1-20</t>
  </si>
  <si>
    <t>About</t>
  </si>
  <si>
    <t>The model requires the lifetime to be an integer, so we round to the nearest integer.</t>
  </si>
  <si>
    <t>ThoughtCo</t>
  </si>
  <si>
    <t>How Long Do Buses and Other Transit Vehicles Last?</t>
  </si>
  <si>
    <t>https://www.thoughtco.com/buses-and-other-transit-lifetime-2798844</t>
  </si>
  <si>
    <t>Bus Lifetime</t>
  </si>
  <si>
    <t>Heavy Truck Start Year Vehicles</t>
  </si>
  <si>
    <t>Bus Start Year Vehicle</t>
  </si>
  <si>
    <t>Passenger</t>
  </si>
  <si>
    <t>Freight</t>
  </si>
  <si>
    <t>Freight HDVs</t>
  </si>
  <si>
    <t>Passenger HDVs (Buses)</t>
  </si>
  <si>
    <t>Passenger LDVs are a weighted average of cars and light trucks.  (Most light trucks are SUVs.)  We use the LDV light trucks figure alone</t>
  </si>
  <si>
    <t>for freight LDVs.</t>
  </si>
  <si>
    <t>We assume passenger and freight modes are the same for aircraft, rail, and ships.</t>
  </si>
  <si>
    <t>There are no freight motorbikes in the U.S. EPS, so we arbitrarily set their lifetime equal to passenger motorbikes.</t>
  </si>
  <si>
    <t>Vehicle Lifetime (years)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</si>
</sst>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64" formatCode="###0.00_)"/>
    <numFmt numFmtId="165" formatCode="\(\R\)General"/>
    <numFmt numFmtId="166" formatCode="\(\R\)\ ###0"/>
    <numFmt numFmtId="167" formatCode="0.0"/>
    <numFmt numFmtId="168" formatCode="\(\R\)0.0"/>
    <numFmt numFmtId="169" formatCode="#,##0_)"/>
  </numFmts>
  <fonts count="3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0"/>
      <color theme="4"/>
      <name val="Calibri"/>
      <family val="2"/>
      <scheme val="minor"/>
    </font>
    <font>
      <u/>
      <sz val="11"/>
      <color theme="6"/>
      <name val="Calibri"/>
      <family val="2"/>
    </font>
    <font>
      <b/>
      <sz val="12"/>
      <color theme="4"/>
      <name val="Calibri"/>
      <family val="2"/>
      <scheme val="minor"/>
    </font>
    <font>
      <sz val="10"/>
      <name val="Helv"/>
    </font>
    <font>
      <b/>
      <sz val="10"/>
      <name val="Helv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Helv"/>
    </font>
    <font>
      <b/>
      <sz val="12"/>
      <name val="Arial"/>
      <family val="2"/>
    </font>
    <font>
      <b/>
      <sz val="11"/>
      <name val="Arial Narrow"/>
      <family val="2"/>
    </font>
    <font>
      <sz val="11"/>
      <name val="Arial Narrow"/>
      <family val="2"/>
    </font>
    <font>
      <sz val="10"/>
      <name val="Arial"/>
      <family val="2"/>
    </font>
    <font>
      <sz val="9"/>
      <name val="Helv"/>
    </font>
    <font>
      <b/>
      <sz val="9"/>
      <name val="Arial"/>
      <family val="2"/>
    </font>
    <font>
      <sz val="9"/>
      <name val="Arial"/>
      <family val="2"/>
    </font>
    <font>
      <i/>
      <sz val="9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9"/>
      </patternFill>
    </fill>
  </fills>
  <borders count="3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01"/>
      </bottom>
      <diagonal/>
    </border>
    <border>
      <left/>
      <right/>
      <top style="thin">
        <color theme="4"/>
      </top>
      <bottom style="thin">
        <color theme="0" tint="-0.24994659260841701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/>
      <right/>
      <top/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6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Protection="0">
      <alignment wrapText="1"/>
    </xf>
    <xf numFmtId="0" fontId="4" fillId="0" borderId="4" applyNumberFormat="0" applyFont="0" applyProtection="0">
      <alignment wrapText="1"/>
    </xf>
    <xf numFmtId="0" fontId="3" fillId="0" borderId="9" applyNumberFormat="0" applyProtection="0">
      <alignment horizontal="left" wrapText="1"/>
    </xf>
    <xf numFmtId="0" fontId="3" fillId="0" borderId="8" applyNumberFormat="0" applyFill="0" applyProtection="0">
      <alignment wrapText="1"/>
    </xf>
    <xf numFmtId="0" fontId="3" fillId="0" borderId="6" applyNumberFormat="0" applyProtection="0">
      <alignment wrapText="1"/>
    </xf>
    <xf numFmtId="0" fontId="4" fillId="0" borderId="5" applyNumberFormat="0" applyProtection="0">
      <alignment vertical="top" wrapText="1"/>
    </xf>
    <xf numFmtId="0" fontId="4" fillId="0" borderId="7" applyNumberFormat="0" applyFont="0" applyFill="0" applyProtection="0">
      <alignment wrapText="1"/>
    </xf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4" fillId="0" borderId="0" applyNumberFormat="0" applyProtection="0">
      <alignment vertical="top" wrapText="1"/>
    </xf>
    <xf numFmtId="0" fontId="7" fillId="0" borderId="0" applyNumberFormat="0" applyProtection="0">
      <alignment horizontal="left"/>
    </xf>
    <xf numFmtId="164" fontId="8" fillId="0" borderId="10" applyNumberFormat="0" applyFill="0">
      <alignment horizontal="right"/>
    </xf>
    <xf numFmtId="0" fontId="9" fillId="0" borderId="10">
      <alignment horizontal="left"/>
    </xf>
    <xf numFmtId="9" fontId="11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" applyNumberFormat="0" applyFill="0" applyAlignment="0" applyProtection="0"/>
    <xf numFmtId="0" fontId="14" fillId="0" borderId="13" applyNumberFormat="0" applyFill="0" applyAlignment="0" applyProtection="0"/>
    <xf numFmtId="0" fontId="15" fillId="0" borderId="14" applyNumberFormat="0" applyFill="0" applyAlignment="0" applyProtection="0"/>
    <xf numFmtId="0" fontId="15" fillId="0" borderId="0" applyNumberFormat="0" applyFill="0" applyBorder="0" applyAlignment="0" applyProtection="0"/>
    <xf numFmtId="0" fontId="16" fillId="4" borderId="0" applyNumberFormat="0" applyBorder="0" applyAlignment="0" applyProtection="0"/>
    <xf numFmtId="0" fontId="17" fillId="5" borderId="0" applyNumberFormat="0" applyBorder="0" applyAlignment="0" applyProtection="0"/>
    <xf numFmtId="0" fontId="18" fillId="6" borderId="0" applyNumberFormat="0" applyBorder="0" applyAlignment="0" applyProtection="0"/>
    <xf numFmtId="0" fontId="19" fillId="7" borderId="15" applyNumberFormat="0" applyAlignment="0" applyProtection="0"/>
    <xf numFmtId="0" fontId="20" fillId="8" borderId="16" applyNumberFormat="0" applyAlignment="0" applyProtection="0"/>
    <xf numFmtId="0" fontId="21" fillId="8" borderId="15" applyNumberFormat="0" applyAlignment="0" applyProtection="0"/>
    <xf numFmtId="0" fontId="22" fillId="0" borderId="17" applyNumberFormat="0" applyFill="0" applyAlignment="0" applyProtection="0"/>
    <xf numFmtId="0" fontId="23" fillId="9" borderId="18" applyNumberFormat="0" applyAlignment="0" applyProtection="0"/>
    <xf numFmtId="0" fontId="24" fillId="0" borderId="0" applyNumberFormat="0" applyFill="0" applyBorder="0" applyAlignment="0" applyProtection="0"/>
    <xf numFmtId="0" fontId="11" fillId="10" borderId="19" applyNumberFormat="0" applyFont="0" applyAlignment="0" applyProtection="0"/>
    <xf numFmtId="0" fontId="25" fillId="0" borderId="0" applyNumberFormat="0" applyFill="0" applyBorder="0" applyAlignment="0" applyProtection="0"/>
    <xf numFmtId="0" fontId="1" fillId="0" borderId="20" applyNumberFormat="0" applyFill="0" applyAlignment="0" applyProtection="0"/>
    <xf numFmtId="0" fontId="26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13" borderId="0" applyNumberFormat="0" applyBorder="0" applyAlignment="0" applyProtection="0"/>
    <xf numFmtId="0" fontId="26" fillId="14" borderId="0" applyNumberFormat="0" applyBorder="0" applyAlignment="0" applyProtection="0"/>
    <xf numFmtId="0" fontId="26" fillId="15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26" fillId="18" borderId="0" applyNumberFormat="0" applyBorder="0" applyAlignment="0" applyProtection="0"/>
    <xf numFmtId="0" fontId="26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21" borderId="0" applyNumberFormat="0" applyBorder="0" applyAlignment="0" applyProtection="0"/>
    <xf numFmtId="0" fontId="26" fillId="22" borderId="0" applyNumberFormat="0" applyBorder="0" applyAlignment="0" applyProtection="0"/>
    <xf numFmtId="0" fontId="26" fillId="23" borderId="0" applyNumberFormat="0" applyBorder="0" applyAlignment="0" applyProtection="0"/>
    <xf numFmtId="0" fontId="11" fillId="24" borderId="0" applyNumberFormat="0" applyBorder="0" applyAlignment="0" applyProtection="0"/>
    <xf numFmtId="0" fontId="11" fillId="25" borderId="0" applyNumberFormat="0" applyBorder="0" applyAlignment="0" applyProtection="0"/>
    <xf numFmtId="0" fontId="26" fillId="26" borderId="0" applyNumberFormat="0" applyBorder="0" applyAlignment="0" applyProtection="0"/>
    <xf numFmtId="0" fontId="26" fillId="27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26" fillId="30" borderId="0" applyNumberFormat="0" applyBorder="0" applyAlignment="0" applyProtection="0"/>
    <xf numFmtId="0" fontId="26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26" fillId="34" borderId="0" applyNumberFormat="0" applyBorder="0" applyAlignment="0" applyProtection="0"/>
    <xf numFmtId="0" fontId="28" fillId="0" borderId="0">
      <alignment horizontal="left"/>
    </xf>
    <xf numFmtId="0" fontId="9" fillId="35" borderId="0">
      <alignment horizontal="centerContinuous" wrapText="1"/>
    </xf>
    <xf numFmtId="0" fontId="8" fillId="0" borderId="10">
      <alignment horizontal="left" vertical="center"/>
    </xf>
    <xf numFmtId="169" fontId="33" fillId="0" borderId="10">
      <alignment horizontal="right" vertical="center"/>
    </xf>
  </cellStyleXfs>
  <cellXfs count="9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 wrapText="1"/>
    </xf>
    <xf numFmtId="0" fontId="0" fillId="0" borderId="0" xfId="0" applyAlignment="1">
      <alignment horizontal="right"/>
    </xf>
    <xf numFmtId="0" fontId="2" fillId="0" borderId="0" xfId="1"/>
    <xf numFmtId="1" fontId="0" fillId="0" borderId="0" xfId="0" applyNumberFormat="1" applyAlignment="1">
      <alignment horizontal="right"/>
    </xf>
    <xf numFmtId="0" fontId="1" fillId="2" borderId="0" xfId="0" applyFont="1" applyFill="1"/>
    <xf numFmtId="0" fontId="1" fillId="3" borderId="2" xfId="0" applyFont="1" applyFill="1" applyBorder="1" applyAlignment="1">
      <alignment horizontal="right" wrapText="1"/>
    </xf>
    <xf numFmtId="2" fontId="0" fillId="3" borderId="3" xfId="0" applyNumberFormat="1" applyFill="1" applyBorder="1" applyAlignment="1">
      <alignment horizontal="right"/>
    </xf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" fillId="2" borderId="0" xfId="0" applyFont="1" applyFill="1" applyAlignment="1">
      <alignment horizontal="left"/>
    </xf>
    <xf numFmtId="0" fontId="0" fillId="0" borderId="0" xfId="0" applyFill="1"/>
    <xf numFmtId="0" fontId="10" fillId="3" borderId="11" xfId="0" applyFont="1" applyFill="1" applyBorder="1" applyAlignment="1">
      <alignment horizontal="left"/>
    </xf>
    <xf numFmtId="0" fontId="0" fillId="3" borderId="12" xfId="0" applyFill="1" applyBorder="1" applyAlignment="1">
      <alignment horizontal="left"/>
    </xf>
    <xf numFmtId="0" fontId="0" fillId="3" borderId="11" xfId="0" applyFill="1" applyBorder="1"/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left"/>
    </xf>
    <xf numFmtId="1" fontId="0" fillId="0" borderId="0" xfId="0" applyNumberFormat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left"/>
    </xf>
    <xf numFmtId="0" fontId="10" fillId="3" borderId="2" xfId="0" applyFont="1" applyFill="1" applyBorder="1" applyAlignment="1">
      <alignment horizontal="left"/>
    </xf>
    <xf numFmtId="1" fontId="0" fillId="3" borderId="3" xfId="0" applyNumberFormat="1" applyFill="1" applyBorder="1" applyAlignment="1">
      <alignment horizontal="left"/>
    </xf>
    <xf numFmtId="0" fontId="2" fillId="0" borderId="0" xfId="1" applyFill="1"/>
    <xf numFmtId="0" fontId="0" fillId="0" borderId="24" xfId="0" applyBorder="1" applyAlignment="1">
      <alignment horizontal="left"/>
    </xf>
    <xf numFmtId="0" fontId="0" fillId="0" borderId="21" xfId="0" applyBorder="1" applyAlignment="1">
      <alignment wrapText="1"/>
    </xf>
    <xf numFmtId="3" fontId="0" fillId="0" borderId="28" xfId="0" applyNumberFormat="1" applyBorder="1" applyAlignment="1">
      <alignment horizontal="left"/>
    </xf>
    <xf numFmtId="3" fontId="0" fillId="0" borderId="27" xfId="0" applyNumberFormat="1" applyBorder="1" applyAlignment="1">
      <alignment horizontal="left"/>
    </xf>
    <xf numFmtId="3" fontId="0" fillId="0" borderId="0" xfId="0" applyNumberFormat="1" applyBorder="1" applyAlignment="1">
      <alignment horizontal="left"/>
    </xf>
    <xf numFmtId="0" fontId="0" fillId="0" borderId="26" xfId="0" applyBorder="1" applyAlignment="1">
      <alignment horizontal="left"/>
    </xf>
    <xf numFmtId="0" fontId="0" fillId="0" borderId="22" xfId="0" applyBorder="1" applyAlignment="1">
      <alignment wrapText="1"/>
    </xf>
    <xf numFmtId="3" fontId="0" fillId="0" borderId="25" xfId="0" applyNumberFormat="1" applyBorder="1" applyAlignment="1">
      <alignment horizontal="left"/>
    </xf>
    <xf numFmtId="10" fontId="0" fillId="0" borderId="0" xfId="0" applyNumberFormat="1" applyAlignment="1">
      <alignment horizontal="left"/>
    </xf>
    <xf numFmtId="3" fontId="0" fillId="0" borderId="0" xfId="0" applyNumberFormat="1" applyAlignment="1">
      <alignment horizontal="left"/>
    </xf>
    <xf numFmtId="0" fontId="0" fillId="0" borderId="23" xfId="0" applyBorder="1" applyAlignment="1">
      <alignment wrapText="1"/>
    </xf>
    <xf numFmtId="0" fontId="0" fillId="0" borderId="0" xfId="0" applyAlignment="1">
      <alignment wrapText="1"/>
    </xf>
    <xf numFmtId="10" fontId="0" fillId="0" borderId="0" xfId="16" applyNumberFormat="1" applyFont="1" applyAlignment="1">
      <alignment horizontal="left"/>
    </xf>
    <xf numFmtId="0" fontId="27" fillId="2" borderId="0" xfId="0" applyFont="1" applyFill="1"/>
    <xf numFmtId="0" fontId="0" fillId="2" borderId="0" xfId="0" applyFill="1"/>
    <xf numFmtId="0" fontId="1" fillId="0" borderId="0" xfId="0" applyFont="1" applyFill="1" applyAlignment="1">
      <alignment horizontal="left"/>
    </xf>
    <xf numFmtId="0" fontId="0" fillId="2" borderId="0" xfId="0" applyFill="1" applyAlignment="1">
      <alignment horizontal="right"/>
    </xf>
    <xf numFmtId="2" fontId="0" fillId="3" borderId="3" xfId="0" applyNumberFormat="1" applyFill="1" applyBorder="1" applyAlignment="1">
      <alignment horizontal="left"/>
    </xf>
    <xf numFmtId="0" fontId="1" fillId="3" borderId="2" xfId="0" applyFont="1" applyFill="1" applyBorder="1" applyAlignment="1">
      <alignment wrapText="1"/>
    </xf>
    <xf numFmtId="1" fontId="0" fillId="0" borderId="0" xfId="0" applyNumberFormat="1"/>
    <xf numFmtId="0" fontId="30" fillId="0" borderId="29" xfId="59" applyFont="1" applyFill="1" applyBorder="1" applyAlignment="1">
      <alignment horizontal="center" wrapText="1"/>
    </xf>
    <xf numFmtId="1" fontId="30" fillId="0" borderId="29" xfId="59" applyNumberFormat="1" applyFont="1" applyFill="1" applyBorder="1" applyAlignment="1">
      <alignment horizontal="center"/>
    </xf>
    <xf numFmtId="165" fontId="30" fillId="0" borderId="29" xfId="59" applyNumberFormat="1" applyFont="1" applyFill="1" applyBorder="1" applyAlignment="1">
      <alignment horizontal="center"/>
    </xf>
    <xf numFmtId="165" fontId="30" fillId="0" borderId="29" xfId="0" applyNumberFormat="1" applyFont="1" applyFill="1" applyBorder="1" applyAlignment="1">
      <alignment horizontal="center"/>
    </xf>
    <xf numFmtId="0" fontId="30" fillId="0" borderId="29" xfId="59" applyNumberFormat="1" applyFont="1" applyFill="1" applyBorder="1" applyAlignment="1">
      <alignment horizontal="center"/>
    </xf>
    <xf numFmtId="0" fontId="30" fillId="0" borderId="0" xfId="59" applyFont="1" applyFill="1" applyBorder="1" applyAlignment="1">
      <alignment horizontal="center" wrapText="1"/>
    </xf>
    <xf numFmtId="1" fontId="30" fillId="0" borderId="0" xfId="59" applyNumberFormat="1" applyFont="1" applyFill="1" applyBorder="1" applyAlignment="1">
      <alignment horizontal="center"/>
    </xf>
    <xf numFmtId="166" fontId="30" fillId="0" borderId="0" xfId="59" applyNumberFormat="1" applyFont="1" applyFill="1" applyBorder="1" applyAlignment="1">
      <alignment horizontal="center"/>
    </xf>
    <xf numFmtId="0" fontId="30" fillId="0" borderId="0" xfId="0" applyNumberFormat="1" applyFont="1" applyFill="1" applyBorder="1" applyAlignment="1">
      <alignment horizontal="center"/>
    </xf>
    <xf numFmtId="0" fontId="30" fillId="0" borderId="0" xfId="60" applyFont="1" applyFill="1" applyBorder="1" applyAlignment="1">
      <alignment horizontal="left"/>
    </xf>
    <xf numFmtId="3" fontId="30" fillId="0" borderId="0" xfId="0" applyNumberFormat="1" applyFont="1" applyFill="1"/>
    <xf numFmtId="3" fontId="30" fillId="0" borderId="0" xfId="0" applyNumberFormat="1" applyFont="1" applyFill="1" applyAlignment="1">
      <alignment horizontal="right"/>
    </xf>
    <xf numFmtId="3" fontId="30" fillId="0" borderId="0" xfId="0" applyNumberFormat="1" applyFont="1" applyFill="1" applyBorder="1"/>
    <xf numFmtId="0" fontId="31" fillId="0" borderId="0" xfId="60" applyFont="1" applyFill="1" applyBorder="1" applyAlignment="1">
      <alignment horizontal="left" indent="1"/>
    </xf>
    <xf numFmtId="3" fontId="31" fillId="0" borderId="0" xfId="0" applyNumberFormat="1" applyFont="1" applyFill="1" applyAlignment="1">
      <alignment horizontal="right"/>
    </xf>
    <xf numFmtId="3" fontId="31" fillId="0" borderId="0" xfId="0" applyNumberFormat="1" applyFont="1" applyFill="1"/>
    <xf numFmtId="3" fontId="31" fillId="0" borderId="0" xfId="0" applyNumberFormat="1" applyFont="1" applyFill="1" applyBorder="1" applyAlignment="1">
      <alignment horizontal="right"/>
    </xf>
    <xf numFmtId="3" fontId="31" fillId="0" borderId="0" xfId="0" applyNumberFormat="1" applyFont="1" applyFill="1" applyBorder="1"/>
    <xf numFmtId="167" fontId="30" fillId="0" borderId="0" xfId="60" applyNumberFormat="1" applyFont="1" applyFill="1" applyBorder="1" applyAlignment="1">
      <alignment horizontal="left"/>
    </xf>
    <xf numFmtId="0" fontId="31" fillId="0" borderId="0" xfId="0" applyFont="1" applyFill="1"/>
    <xf numFmtId="0" fontId="31" fillId="0" borderId="0" xfId="0" applyFont="1" applyFill="1" applyBorder="1"/>
    <xf numFmtId="167" fontId="31" fillId="0" borderId="0" xfId="16" applyNumberFormat="1" applyFont="1" applyFill="1"/>
    <xf numFmtId="167" fontId="31" fillId="0" borderId="0" xfId="16" applyNumberFormat="1" applyFont="1" applyFill="1" applyBorder="1"/>
    <xf numFmtId="168" fontId="31" fillId="0" borderId="0" xfId="16" applyNumberFormat="1" applyFont="1" applyFill="1"/>
    <xf numFmtId="3" fontId="31" fillId="0" borderId="0" xfId="61" applyNumberFormat="1" applyFont="1" applyFill="1" applyBorder="1" applyAlignment="1">
      <alignment horizontal="right"/>
    </xf>
    <xf numFmtId="167" fontId="31" fillId="0" borderId="0" xfId="0" applyNumberFormat="1" applyFont="1" applyFill="1"/>
    <xf numFmtId="167" fontId="31" fillId="0" borderId="0" xfId="0" applyNumberFormat="1" applyFont="1" applyFill="1" applyBorder="1"/>
    <xf numFmtId="0" fontId="31" fillId="0" borderId="27" xfId="60" applyFont="1" applyFill="1" applyBorder="1" applyAlignment="1">
      <alignment horizontal="left" indent="1"/>
    </xf>
    <xf numFmtId="167" fontId="31" fillId="0" borderId="27" xfId="0" applyNumberFormat="1" applyFont="1" applyFill="1" applyBorder="1"/>
    <xf numFmtId="0" fontId="31" fillId="0" borderId="27" xfId="0" applyFont="1" applyFill="1" applyBorder="1"/>
    <xf numFmtId="0" fontId="32" fillId="0" borderId="0" xfId="0" applyFont="1" applyFill="1" applyAlignment="1">
      <alignment horizontal="left" vertical="center"/>
    </xf>
    <xf numFmtId="0" fontId="0" fillId="0" borderId="0" xfId="0" applyFill="1" applyBorder="1"/>
    <xf numFmtId="0" fontId="0" fillId="0" borderId="0" xfId="0" applyNumberFormat="1"/>
    <xf numFmtId="0" fontId="1" fillId="0" borderId="2" xfId="0" applyFont="1" applyFill="1" applyBorder="1" applyAlignment="1">
      <alignment horizontal="right" wrapText="1"/>
    </xf>
    <xf numFmtId="0" fontId="0" fillId="0" borderId="3" xfId="0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0" fontId="0" fillId="0" borderId="0" xfId="0" applyFill="1" applyAlignment="1">
      <alignment horizontal="right"/>
    </xf>
    <xf numFmtId="1" fontId="0" fillId="0" borderId="3" xfId="0" applyNumberFormat="1" applyFill="1" applyBorder="1" applyAlignment="1">
      <alignment horizontal="right"/>
    </xf>
    <xf numFmtId="0" fontId="1" fillId="0" borderId="0" xfId="0" applyFont="1" applyFill="1" applyBorder="1" applyAlignment="1">
      <alignment horizontal="right" wrapText="1"/>
    </xf>
    <xf numFmtId="2" fontId="0" fillId="0" borderId="0" xfId="0" applyNumberFormat="1" applyFill="1" applyBorder="1" applyAlignment="1">
      <alignment horizontal="right"/>
    </xf>
    <xf numFmtId="0" fontId="0" fillId="3" borderId="3" xfId="0" applyFill="1" applyBorder="1" applyAlignment="1">
      <alignment horizontal="right"/>
    </xf>
    <xf numFmtId="0" fontId="1" fillId="0" borderId="0" xfId="0" applyFont="1" applyAlignment="1">
      <alignment wrapText="1"/>
    </xf>
    <xf numFmtId="0" fontId="35" fillId="0" borderId="0" xfId="15" applyFont="1" applyFill="1" applyBorder="1" applyAlignment="1">
      <alignment horizontal="left" vertical="center" wrapText="1"/>
    </xf>
    <xf numFmtId="0" fontId="29" fillId="0" borderId="27" xfId="58" applyFont="1" applyFill="1" applyBorder="1" applyAlignment="1">
      <alignment horizontal="left" wrapText="1"/>
    </xf>
    <xf numFmtId="0" fontId="29" fillId="0" borderId="0" xfId="58" applyFont="1" applyFill="1" applyBorder="1" applyAlignment="1">
      <alignment horizontal="left" wrapText="1"/>
    </xf>
    <xf numFmtId="0" fontId="34" fillId="0" borderId="22" xfId="15" applyFont="1" applyFill="1" applyBorder="1" applyAlignment="1">
      <alignment horizontal="left" vertical="center" wrapText="1"/>
    </xf>
    <xf numFmtId="0" fontId="34" fillId="0" borderId="0" xfId="15" applyFont="1" applyFill="1" applyBorder="1" applyAlignment="1">
      <alignment horizontal="left" vertical="center" wrapText="1"/>
    </xf>
    <xf numFmtId="0" fontId="32" fillId="0" borderId="0" xfId="0" applyFont="1" applyFill="1" applyAlignment="1">
      <alignment horizontal="left" vertical="center" wrapText="1"/>
    </xf>
    <xf numFmtId="0" fontId="34" fillId="0" borderId="0" xfId="0" applyNumberFormat="1" applyFont="1" applyFill="1" applyAlignment="1">
      <alignment horizontal="left" vertical="center" wrapText="1"/>
    </xf>
    <xf numFmtId="0" fontId="35" fillId="0" borderId="0" xfId="0" applyNumberFormat="1" applyFont="1" applyFill="1" applyAlignment="1">
      <alignment horizontal="left" vertical="center" wrapText="1"/>
    </xf>
    <xf numFmtId="14" fontId="0" fillId="0" borderId="0" xfId="0" applyNumberFormat="1"/>
  </cellXfs>
  <cellStyles count="62">
    <cellStyle name="20% - Accent1" xfId="35" builtinId="30" customBuiltin="1"/>
    <cellStyle name="20% - Accent2" xfId="39" builtinId="34" customBuiltin="1"/>
    <cellStyle name="20% - Accent3" xfId="43" builtinId="38" customBuiltin="1"/>
    <cellStyle name="20% - Accent4" xfId="47" builtinId="42" customBuiltin="1"/>
    <cellStyle name="20% - Accent5" xfId="51" builtinId="46" customBuiltin="1"/>
    <cellStyle name="20% - Accent6" xfId="55" builtinId="50" customBuiltin="1"/>
    <cellStyle name="40% - Accent1" xfId="36" builtinId="31" customBuiltin="1"/>
    <cellStyle name="40% - Accent2" xfId="40" builtinId="35" customBuiltin="1"/>
    <cellStyle name="40% - Accent3" xfId="44" builtinId="39" customBuiltin="1"/>
    <cellStyle name="40% - Accent4" xfId="48" builtinId="43" customBuiltin="1"/>
    <cellStyle name="40% - Accent5" xfId="52" builtinId="47" customBuiltin="1"/>
    <cellStyle name="40% - Accent6" xfId="56" builtinId="51" customBuiltin="1"/>
    <cellStyle name="60% - Accent1" xfId="37" builtinId="32" customBuiltin="1"/>
    <cellStyle name="60% - Accent2" xfId="41" builtinId="36" customBuiltin="1"/>
    <cellStyle name="60% - Accent3" xfId="45" builtinId="40" customBuiltin="1"/>
    <cellStyle name="60% - Accent4" xfId="49" builtinId="44" customBuiltin="1"/>
    <cellStyle name="60% - Accent5" xfId="53" builtinId="48" customBuiltin="1"/>
    <cellStyle name="60% - Accent6" xfId="57" builtinId="52" customBuiltin="1"/>
    <cellStyle name="Accent1" xfId="34" builtinId="29" customBuiltin="1"/>
    <cellStyle name="Accent2" xfId="38" builtinId="33" customBuiltin="1"/>
    <cellStyle name="Accent3" xfId="42" builtinId="37" customBuiltin="1"/>
    <cellStyle name="Accent4" xfId="46" builtinId="41" customBuiltin="1"/>
    <cellStyle name="Accent5" xfId="50" builtinId="45" customBuiltin="1"/>
    <cellStyle name="Accent6" xfId="54" builtinId="49" customBuiltin="1"/>
    <cellStyle name="Bad" xfId="23" builtinId="27" customBuiltin="1"/>
    <cellStyle name="Body: normal cell" xfId="3" xr:uid="{00000000-0005-0000-0000-000019000000}"/>
    <cellStyle name="Calculation" xfId="27" builtinId="22" customBuiltin="1"/>
    <cellStyle name="Check Cell" xfId="29" builtinId="23" customBuiltin="1"/>
    <cellStyle name="Data" xfId="14" xr:uid="{00000000-0005-0000-0000-00001C000000}"/>
    <cellStyle name="Data no deci" xfId="61" xr:uid="{00000000-0005-0000-0000-00001D000000}"/>
    <cellStyle name="Explanatory Text" xfId="32" builtinId="53" customBuiltin="1"/>
    <cellStyle name="Followed Hyperlink" xfId="11" builtinId="9" customBuiltin="1"/>
    <cellStyle name="Font: Calibri, 9pt regular" xfId="9" xr:uid="{00000000-0005-0000-0000-000020000000}"/>
    <cellStyle name="Footnotes: all except top row" xfId="12" xr:uid="{00000000-0005-0000-0000-000021000000}"/>
    <cellStyle name="Footnotes: top row" xfId="7" xr:uid="{00000000-0005-0000-0000-000022000000}"/>
    <cellStyle name="Good" xfId="22" builtinId="26" customBuiltin="1"/>
    <cellStyle name="Header: bottom row" xfId="2" xr:uid="{00000000-0005-0000-0000-000024000000}"/>
    <cellStyle name="Header: top rows" xfId="4" xr:uid="{00000000-0005-0000-0000-000025000000}"/>
    <cellStyle name="Heading 1" xfId="18" builtinId="16" customBuiltin="1"/>
    <cellStyle name="Heading 2" xfId="19" builtinId="17" customBuiltin="1"/>
    <cellStyle name="Heading 3" xfId="20" builtinId="18" customBuiltin="1"/>
    <cellStyle name="Heading 4" xfId="21" builtinId="19" customBuiltin="1"/>
    <cellStyle name="Hed Side" xfId="15" xr:uid="{00000000-0005-0000-0000-00002A000000}"/>
    <cellStyle name="Hed Side Regular" xfId="60" xr:uid="{00000000-0005-0000-0000-00002B000000}"/>
    <cellStyle name="Hed Top" xfId="59" xr:uid="{00000000-0005-0000-0000-00002C000000}"/>
    <cellStyle name="Hyperlink" xfId="1" builtinId="8"/>
    <cellStyle name="Hyperlink 2" xfId="10" xr:uid="{00000000-0005-0000-0000-00002E000000}"/>
    <cellStyle name="Input" xfId="25" builtinId="20" customBuiltin="1"/>
    <cellStyle name="Linked Cell" xfId="28" builtinId="24" customBuiltin="1"/>
    <cellStyle name="Neutral" xfId="24" builtinId="28" customBuiltin="1"/>
    <cellStyle name="Normal" xfId="0" builtinId="0"/>
    <cellStyle name="Note" xfId="31" builtinId="10" customBuiltin="1"/>
    <cellStyle name="Output" xfId="26" builtinId="21" customBuiltin="1"/>
    <cellStyle name="Parent row" xfId="6" xr:uid="{00000000-0005-0000-0000-000035000000}"/>
    <cellStyle name="Percent" xfId="16" builtinId="5"/>
    <cellStyle name="Section Break" xfId="8" xr:uid="{00000000-0005-0000-0000-000037000000}"/>
    <cellStyle name="Section Break: parent row" xfId="5" xr:uid="{00000000-0005-0000-0000-000038000000}"/>
    <cellStyle name="Table title" xfId="13" xr:uid="{00000000-0005-0000-0000-000039000000}"/>
    <cellStyle name="Title" xfId="17" builtinId="15" customBuiltin="1"/>
    <cellStyle name="Title-2" xfId="58" xr:uid="{00000000-0005-0000-0000-00003B000000}"/>
    <cellStyle name="Total" xfId="33" builtinId="25" customBuiltin="1"/>
    <cellStyle name="Warning Text" xfId="30" builtinId="11" customBuiltin="1"/>
  </cellStyles>
  <dxfs count="2">
    <dxf>
      <border>
        <left/>
        <right/>
        <top/>
        <bottom style="thick">
          <color theme="4"/>
        </bottom>
        <vertical/>
        <horizontal/>
      </border>
    </dxf>
    <dxf>
      <border>
        <left/>
        <right/>
        <top/>
        <bottom/>
        <vertical/>
        <horizontal style="dotted">
          <color theme="0" tint="-0.24994659260841701"/>
        </horizontal>
      </border>
    </dxf>
  </dxfs>
  <tableStyles count="1" defaultTableStyle="TableStyleMedium2" defaultPivotStyle="PivotStyleLight16">
    <tableStyle name="Table Style 1" pivot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rita.dot.gov/bts/sites/rita.dot.gov.bts/files/publications/special_reports_and_issue_briefs/special_report/2009_05_14/pdf/entire.pdf" TargetMode="External"/><Relationship Id="rId2" Type="http://schemas.openxmlformats.org/officeDocument/2006/relationships/hyperlink" Target="http://www.sco.ca.gov/ard_local_rep_uas_special_dist.html" TargetMode="External"/><Relationship Id="rId1" Type="http://schemas.openxmlformats.org/officeDocument/2006/relationships/hyperlink" Target="http://www-nrd.nhtsa.dot.gov/Pubs/809952.pdf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thoughtco.com/buses-and-other-transit-lifetime-279884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9"/>
  <sheetViews>
    <sheetView tabSelected="1" topLeftCell="A25" workbookViewId="0"/>
  </sheetViews>
  <sheetFormatPr baseColWidth="10" defaultColWidth="8.83203125" defaultRowHeight="15"/>
  <cols>
    <col min="2" max="2" width="132.33203125" customWidth="1"/>
  </cols>
  <sheetData>
    <row r="1" spans="1:3">
      <c r="A1" s="1" t="s">
        <v>50</v>
      </c>
      <c r="C1" s="96">
        <v>44307</v>
      </c>
    </row>
    <row r="3" spans="1:3">
      <c r="A3" s="1" t="s">
        <v>51</v>
      </c>
      <c r="B3" s="39" t="s">
        <v>53</v>
      </c>
    </row>
    <row r="4" spans="1:3">
      <c r="B4" s="9" t="s">
        <v>4</v>
      </c>
    </row>
    <row r="5" spans="1:3">
      <c r="B5" s="10">
        <v>2006</v>
      </c>
    </row>
    <row r="6" spans="1:3">
      <c r="B6" s="9" t="s">
        <v>2</v>
      </c>
    </row>
    <row r="7" spans="1:3">
      <c r="B7" s="4" t="s">
        <v>3</v>
      </c>
    </row>
    <row r="8" spans="1:3">
      <c r="B8" s="9" t="s">
        <v>5</v>
      </c>
    </row>
    <row r="10" spans="1:3">
      <c r="B10" s="6" t="s">
        <v>54</v>
      </c>
    </row>
    <row r="11" spans="1:3">
      <c r="B11" s="9" t="s">
        <v>7</v>
      </c>
    </row>
    <row r="12" spans="1:3">
      <c r="B12" s="10">
        <v>2016</v>
      </c>
    </row>
    <row r="13" spans="1:3">
      <c r="B13" s="9" t="s">
        <v>63</v>
      </c>
    </row>
    <row r="14" spans="1:3">
      <c r="B14" s="4" t="s">
        <v>8</v>
      </c>
    </row>
    <row r="15" spans="1:3">
      <c r="B15" s="9" t="s">
        <v>83</v>
      </c>
    </row>
    <row r="17" spans="2:2">
      <c r="B17" s="6" t="s">
        <v>94</v>
      </c>
    </row>
    <row r="18" spans="2:2">
      <c r="B18" s="9" t="s">
        <v>9</v>
      </c>
    </row>
    <row r="19" spans="2:2">
      <c r="B19" s="10">
        <v>2015</v>
      </c>
    </row>
    <row r="20" spans="2:2">
      <c r="B20" s="9" t="s">
        <v>60</v>
      </c>
    </row>
    <row r="21" spans="2:2">
      <c r="B21" s="4" t="s">
        <v>62</v>
      </c>
    </row>
    <row r="22" spans="2:2">
      <c r="B22" s="9" t="s">
        <v>61</v>
      </c>
    </row>
    <row r="23" spans="2:2" s="9" customFormat="1"/>
    <row r="24" spans="2:2" s="9" customFormat="1">
      <c r="B24" s="6" t="s">
        <v>95</v>
      </c>
    </row>
    <row r="25" spans="2:2" s="9" customFormat="1">
      <c r="B25" s="9" t="s">
        <v>86</v>
      </c>
    </row>
    <row r="26" spans="2:2" s="9" customFormat="1">
      <c r="B26" s="10">
        <v>2019</v>
      </c>
    </row>
    <row r="27" spans="2:2" s="9" customFormat="1">
      <c r="B27" s="9" t="s">
        <v>87</v>
      </c>
    </row>
    <row r="28" spans="2:2" s="9" customFormat="1">
      <c r="B28" s="4" t="s">
        <v>88</v>
      </c>
    </row>
    <row r="30" spans="2:2">
      <c r="B30" s="6" t="s">
        <v>56</v>
      </c>
    </row>
    <row r="31" spans="2:2">
      <c r="B31" s="9" t="s">
        <v>30</v>
      </c>
    </row>
    <row r="32" spans="2:2">
      <c r="B32" s="10">
        <v>2013</v>
      </c>
    </row>
    <row r="33" spans="2:2">
      <c r="B33" s="9" t="s">
        <v>31</v>
      </c>
    </row>
    <row r="34" spans="2:2">
      <c r="B34" s="4" t="s">
        <v>29</v>
      </c>
    </row>
    <row r="35" spans="2:2">
      <c r="B35" s="9" t="s">
        <v>32</v>
      </c>
    </row>
    <row r="37" spans="2:2">
      <c r="B37" s="6" t="s">
        <v>57</v>
      </c>
    </row>
    <row r="38" spans="2:2">
      <c r="B38" s="13" t="s">
        <v>16</v>
      </c>
    </row>
    <row r="39" spans="2:2">
      <c r="B39" s="13" t="s">
        <v>17</v>
      </c>
    </row>
    <row r="40" spans="2:2">
      <c r="B40" s="13" t="s">
        <v>18</v>
      </c>
    </row>
    <row r="41" spans="2:2">
      <c r="B41" s="25" t="s">
        <v>19</v>
      </c>
    </row>
    <row r="42" spans="2:2">
      <c r="B42" s="13" t="s">
        <v>20</v>
      </c>
    </row>
    <row r="44" spans="2:2">
      <c r="B44" s="6" t="s">
        <v>58</v>
      </c>
    </row>
    <row r="45" spans="2:2">
      <c r="B45" s="13" t="s">
        <v>7</v>
      </c>
    </row>
    <row r="46" spans="2:2">
      <c r="B46" s="20">
        <v>2009</v>
      </c>
    </row>
    <row r="47" spans="2:2">
      <c r="B47" s="13" t="s">
        <v>40</v>
      </c>
    </row>
    <row r="48" spans="2:2">
      <c r="B48" s="25" t="s">
        <v>41</v>
      </c>
    </row>
    <row r="49" spans="1:2">
      <c r="B49" s="13" t="s">
        <v>42</v>
      </c>
    </row>
    <row r="51" spans="1:2">
      <c r="A51" s="1" t="s">
        <v>84</v>
      </c>
    </row>
    <row r="52" spans="1:2">
      <c r="A52" t="s">
        <v>85</v>
      </c>
    </row>
    <row r="54" spans="1:2">
      <c r="A54" t="s">
        <v>96</v>
      </c>
    </row>
    <row r="55" spans="1:2">
      <c r="A55" t="s">
        <v>97</v>
      </c>
    </row>
    <row r="57" spans="1:2">
      <c r="A57" t="s">
        <v>98</v>
      </c>
    </row>
    <row r="59" spans="1:2">
      <c r="A59" t="s">
        <v>99</v>
      </c>
    </row>
  </sheetData>
  <hyperlinks>
    <hyperlink ref="B7" r:id="rId1" xr:uid="{00000000-0004-0000-0000-000000000000}"/>
    <hyperlink ref="B41" r:id="rId2" xr:uid="{00000000-0004-0000-0000-000001000000}"/>
    <hyperlink ref="B48" r:id="rId3" xr:uid="{00000000-0004-0000-0000-000002000000}"/>
    <hyperlink ref="B28" r:id="rId4" xr:uid="{00000000-0004-0000-0000-000003000000}"/>
  </hyperlinks>
  <pageMargins left="0.7" right="0.7" top="0.75" bottom="0.75" header="0.3" footer="0.3"/>
  <pageSetup orientation="portrait" horizontalDpi="1200" verticalDpi="1200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C61"/>
  <sheetViews>
    <sheetView workbookViewId="0">
      <selection sqref="A1:AB1"/>
    </sheetView>
  </sheetViews>
  <sheetFormatPr baseColWidth="10" defaultColWidth="9.1640625" defaultRowHeight="15"/>
  <cols>
    <col min="1" max="1" width="19.33203125" style="13" customWidth="1"/>
    <col min="2" max="27" width="7.6640625" style="13" customWidth="1"/>
    <col min="28" max="28" width="7.1640625" style="77" customWidth="1"/>
    <col min="29" max="55" width="9.1640625" style="77"/>
    <col min="56" max="16384" width="9.1640625" style="13"/>
  </cols>
  <sheetData>
    <row r="1" spans="1:54" s="13" customFormat="1" ht="16.5" customHeight="1" thickBot="1">
      <c r="A1" s="89" t="s">
        <v>64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  <c r="W1" s="89"/>
      <c r="X1" s="89"/>
      <c r="Y1" s="89"/>
      <c r="Z1" s="89"/>
      <c r="AA1" s="89"/>
      <c r="AB1" s="89"/>
      <c r="AC1" s="90"/>
      <c r="AD1" s="90"/>
      <c r="AE1" s="90"/>
      <c r="AF1" s="90"/>
      <c r="AG1" s="90"/>
      <c r="AH1" s="90"/>
      <c r="AI1" s="90"/>
      <c r="AJ1" s="90"/>
      <c r="AK1" s="90"/>
      <c r="AL1" s="90"/>
      <c r="AM1" s="90"/>
      <c r="AN1" s="90"/>
      <c r="AO1" s="90"/>
      <c r="AP1" s="90"/>
      <c r="AQ1" s="90"/>
      <c r="AR1" s="90"/>
      <c r="AS1" s="90"/>
      <c r="AT1" s="90"/>
      <c r="AU1" s="90"/>
      <c r="AV1" s="90"/>
      <c r="AW1" s="90"/>
      <c r="AX1" s="90"/>
      <c r="AY1" s="90"/>
      <c r="AZ1" s="90"/>
      <c r="BA1" s="90"/>
      <c r="BB1" s="90"/>
    </row>
    <row r="2" spans="1:54" s="13" customFormat="1" ht="16.5" customHeight="1">
      <c r="A2" s="46"/>
      <c r="B2" s="47">
        <v>1980</v>
      </c>
      <c r="C2" s="48">
        <v>1985</v>
      </c>
      <c r="D2" s="48">
        <v>1990</v>
      </c>
      <c r="E2" s="48">
        <v>1991</v>
      </c>
      <c r="F2" s="48">
        <v>1992</v>
      </c>
      <c r="G2" s="48">
        <v>1993</v>
      </c>
      <c r="H2" s="48">
        <v>1994</v>
      </c>
      <c r="I2" s="48">
        <v>1995</v>
      </c>
      <c r="J2" s="48">
        <v>1996</v>
      </c>
      <c r="K2" s="48">
        <v>1997</v>
      </c>
      <c r="L2" s="48">
        <v>1998</v>
      </c>
      <c r="M2" s="48">
        <v>1999</v>
      </c>
      <c r="N2" s="48">
        <v>2000</v>
      </c>
      <c r="O2" s="48">
        <v>2001</v>
      </c>
      <c r="P2" s="48">
        <v>2002</v>
      </c>
      <c r="Q2" s="48">
        <v>2003</v>
      </c>
      <c r="R2" s="48">
        <v>2004</v>
      </c>
      <c r="S2" s="48">
        <v>2005</v>
      </c>
      <c r="T2" s="48">
        <v>2006</v>
      </c>
      <c r="U2" s="48">
        <v>2007</v>
      </c>
      <c r="V2" s="48">
        <v>2008</v>
      </c>
      <c r="W2" s="48">
        <v>2009</v>
      </c>
      <c r="X2" s="48">
        <v>2010</v>
      </c>
      <c r="Y2" s="48">
        <v>2011</v>
      </c>
      <c r="Z2" s="49">
        <v>2012</v>
      </c>
      <c r="AA2" s="48">
        <v>2013</v>
      </c>
      <c r="AB2" s="50">
        <v>2014</v>
      </c>
      <c r="AC2" s="51"/>
      <c r="AD2" s="52"/>
      <c r="AE2" s="52"/>
      <c r="AF2" s="52"/>
      <c r="AG2" s="52"/>
      <c r="AH2" s="52"/>
      <c r="AI2" s="52"/>
      <c r="AJ2" s="52"/>
      <c r="AK2" s="52"/>
      <c r="AL2" s="52"/>
      <c r="AM2" s="52"/>
      <c r="AN2" s="52"/>
      <c r="AO2" s="52"/>
      <c r="AP2" s="52"/>
      <c r="AQ2" s="52"/>
      <c r="AR2" s="52"/>
      <c r="AS2" s="52"/>
      <c r="AT2" s="52"/>
      <c r="AU2" s="53"/>
      <c r="AV2" s="53"/>
      <c r="AW2" s="53"/>
      <c r="AX2" s="53"/>
      <c r="AY2" s="53"/>
      <c r="AZ2" s="53"/>
      <c r="BA2" s="53"/>
      <c r="BB2" s="54"/>
    </row>
    <row r="3" spans="1:54" s="13" customFormat="1" ht="16.5" customHeight="1">
      <c r="A3" s="55" t="s">
        <v>65</v>
      </c>
      <c r="B3" s="56">
        <v>11306</v>
      </c>
      <c r="C3" s="56">
        <v>14460</v>
      </c>
      <c r="D3" s="56">
        <v>12615</v>
      </c>
      <c r="E3" s="56">
        <v>12573</v>
      </c>
      <c r="F3" s="56">
        <v>12172</v>
      </c>
      <c r="G3" s="56">
        <v>13211</v>
      </c>
      <c r="H3" s="56">
        <v>14125</v>
      </c>
      <c r="I3" s="56">
        <v>15145</v>
      </c>
      <c r="J3" s="56">
        <v>13144</v>
      </c>
      <c r="K3" s="56">
        <v>14458</v>
      </c>
      <c r="L3" s="56">
        <v>14456</v>
      </c>
      <c r="M3" s="56">
        <v>15215</v>
      </c>
      <c r="N3" s="56">
        <v>16571</v>
      </c>
      <c r="O3" s="56">
        <v>15605</v>
      </c>
      <c r="P3" s="56">
        <v>16115</v>
      </c>
      <c r="Q3" s="56">
        <v>15773</v>
      </c>
      <c r="R3" s="56">
        <v>15709</v>
      </c>
      <c r="S3" s="56">
        <v>15892</v>
      </c>
      <c r="T3" s="56">
        <v>15104</v>
      </c>
      <c r="U3" s="56">
        <v>15276</v>
      </c>
      <c r="V3" s="56">
        <v>13898</v>
      </c>
      <c r="W3" s="56">
        <v>9316</v>
      </c>
      <c r="X3" s="56">
        <v>11110</v>
      </c>
      <c r="Y3" s="56">
        <v>12003</v>
      </c>
      <c r="Z3" s="56">
        <v>13438</v>
      </c>
      <c r="AA3" s="56">
        <v>14846</v>
      </c>
      <c r="AB3" s="57" t="s">
        <v>66</v>
      </c>
      <c r="AC3" s="55"/>
      <c r="AD3" s="58"/>
      <c r="AE3" s="58"/>
      <c r="AF3" s="58"/>
      <c r="AG3" s="58"/>
      <c r="AH3" s="58"/>
      <c r="AI3" s="58"/>
      <c r="AJ3" s="58"/>
      <c r="AK3" s="58"/>
      <c r="AL3" s="58"/>
      <c r="AM3" s="58"/>
      <c r="AN3" s="58"/>
      <c r="AO3" s="58"/>
      <c r="AP3" s="58"/>
      <c r="AQ3" s="58"/>
      <c r="AR3" s="58"/>
      <c r="AS3" s="58"/>
      <c r="AT3" s="58"/>
      <c r="AU3" s="58"/>
      <c r="AV3" s="58"/>
      <c r="AW3" s="58"/>
      <c r="AX3" s="58"/>
      <c r="AY3" s="58"/>
      <c r="AZ3" s="58"/>
      <c r="BA3" s="58"/>
      <c r="BB3" s="58"/>
    </row>
    <row r="4" spans="1:54" s="13" customFormat="1" ht="16.5" customHeight="1">
      <c r="A4" s="59" t="s">
        <v>67</v>
      </c>
      <c r="B4" s="60">
        <v>9443</v>
      </c>
      <c r="C4" s="60">
        <v>10791</v>
      </c>
      <c r="D4" s="60">
        <v>8810</v>
      </c>
      <c r="E4" s="60">
        <v>8524</v>
      </c>
      <c r="F4" s="60">
        <v>8108</v>
      </c>
      <c r="G4" s="60">
        <v>8456</v>
      </c>
      <c r="H4" s="60">
        <v>8415</v>
      </c>
      <c r="I4" s="60">
        <v>9396</v>
      </c>
      <c r="J4" s="60">
        <v>7890</v>
      </c>
      <c r="K4" s="60">
        <v>8334</v>
      </c>
      <c r="L4" s="60">
        <v>7971</v>
      </c>
      <c r="M4" s="60">
        <v>8376</v>
      </c>
      <c r="N4" s="60">
        <v>9125</v>
      </c>
      <c r="O4" s="60">
        <v>8405</v>
      </c>
      <c r="P4" s="60">
        <v>8301</v>
      </c>
      <c r="Q4" s="60">
        <v>7921</v>
      </c>
      <c r="R4" s="60">
        <v>7537</v>
      </c>
      <c r="S4" s="60">
        <v>8027</v>
      </c>
      <c r="T4" s="60">
        <v>7993</v>
      </c>
      <c r="U4" s="60">
        <v>8082</v>
      </c>
      <c r="V4" s="60">
        <v>7319</v>
      </c>
      <c r="W4" s="60">
        <v>5636</v>
      </c>
      <c r="X4" s="60">
        <v>6055</v>
      </c>
      <c r="Y4" s="61">
        <v>5728</v>
      </c>
      <c r="Z4" s="61">
        <v>7379</v>
      </c>
      <c r="AA4" s="61">
        <v>7907</v>
      </c>
      <c r="AB4" s="60" t="s">
        <v>66</v>
      </c>
      <c r="AC4" s="59"/>
      <c r="AD4" s="62"/>
      <c r="AE4" s="62"/>
      <c r="AF4" s="62"/>
      <c r="AG4" s="62"/>
      <c r="AH4" s="62"/>
      <c r="AI4" s="62"/>
      <c r="AJ4" s="62"/>
      <c r="AK4" s="62"/>
      <c r="AL4" s="62"/>
      <c r="AM4" s="62"/>
      <c r="AN4" s="62"/>
      <c r="AO4" s="62"/>
      <c r="AP4" s="62"/>
      <c r="AQ4" s="62"/>
      <c r="AR4" s="62"/>
      <c r="AS4" s="62"/>
      <c r="AT4" s="62"/>
      <c r="AU4" s="62"/>
      <c r="AV4" s="62"/>
      <c r="AW4" s="62"/>
      <c r="AX4" s="62"/>
      <c r="AY4" s="62"/>
      <c r="AZ4" s="62"/>
      <c r="BA4" s="63"/>
      <c r="BB4" s="63"/>
    </row>
    <row r="5" spans="1:54" s="13" customFormat="1" ht="16.5" customHeight="1">
      <c r="A5" s="59" t="s">
        <v>68</v>
      </c>
      <c r="B5" s="60">
        <v>0</v>
      </c>
      <c r="C5" s="60">
        <v>88</v>
      </c>
      <c r="D5" s="60">
        <v>65</v>
      </c>
      <c r="E5" s="60">
        <v>224</v>
      </c>
      <c r="F5" s="60">
        <v>243</v>
      </c>
      <c r="G5" s="60">
        <v>473</v>
      </c>
      <c r="H5" s="60">
        <v>332</v>
      </c>
      <c r="I5" s="60">
        <v>220</v>
      </c>
      <c r="J5" s="60">
        <v>287</v>
      </c>
      <c r="K5" s="60">
        <v>361</v>
      </c>
      <c r="L5" s="60">
        <v>454</v>
      </c>
      <c r="M5" s="60">
        <v>488</v>
      </c>
      <c r="N5" s="60">
        <v>617</v>
      </c>
      <c r="O5" s="60">
        <v>743</v>
      </c>
      <c r="P5" s="60">
        <v>603</v>
      </c>
      <c r="Q5" s="60">
        <v>575</v>
      </c>
      <c r="R5" s="60">
        <v>639</v>
      </c>
      <c r="S5" s="60">
        <v>813</v>
      </c>
      <c r="T5" s="60">
        <v>751</v>
      </c>
      <c r="U5" s="60">
        <v>919</v>
      </c>
      <c r="V5" s="60">
        <v>924</v>
      </c>
      <c r="W5" s="60">
        <v>608</v>
      </c>
      <c r="X5" s="60">
        <v>915</v>
      </c>
      <c r="Y5" s="61">
        <v>1207</v>
      </c>
      <c r="Z5" s="61">
        <v>1269</v>
      </c>
      <c r="AA5" s="61">
        <v>1470</v>
      </c>
      <c r="AB5" s="60" t="s">
        <v>66</v>
      </c>
      <c r="AC5" s="59"/>
      <c r="AD5" s="62"/>
      <c r="AE5" s="62"/>
      <c r="AF5" s="62"/>
      <c r="AG5" s="62"/>
      <c r="AH5" s="62"/>
      <c r="AI5" s="62"/>
      <c r="AJ5" s="62"/>
      <c r="AK5" s="62"/>
      <c r="AL5" s="62"/>
      <c r="AM5" s="62"/>
      <c r="AN5" s="62"/>
      <c r="AO5" s="62"/>
      <c r="AP5" s="62"/>
      <c r="AQ5" s="62"/>
      <c r="AR5" s="62"/>
      <c r="AS5" s="62"/>
      <c r="AT5" s="62"/>
      <c r="AU5" s="62"/>
      <c r="AV5" s="62"/>
      <c r="AW5" s="62"/>
      <c r="AX5" s="62"/>
      <c r="AY5" s="62"/>
      <c r="AZ5" s="62"/>
      <c r="BA5" s="63"/>
      <c r="BB5" s="63"/>
    </row>
    <row r="6" spans="1:54" s="13" customFormat="1" ht="16.5" customHeight="1">
      <c r="A6" s="59" t="s">
        <v>69</v>
      </c>
      <c r="B6" s="60">
        <v>1437</v>
      </c>
      <c r="C6" s="60">
        <v>2078</v>
      </c>
      <c r="D6" s="60">
        <v>1835</v>
      </c>
      <c r="E6" s="60">
        <v>1920</v>
      </c>
      <c r="F6" s="60">
        <v>1840</v>
      </c>
      <c r="G6" s="60">
        <v>2002</v>
      </c>
      <c r="H6" s="60">
        <v>2669</v>
      </c>
      <c r="I6" s="60">
        <v>2271</v>
      </c>
      <c r="J6" s="60">
        <v>1955</v>
      </c>
      <c r="K6" s="60">
        <v>2408</v>
      </c>
      <c r="L6" s="60">
        <v>2415</v>
      </c>
      <c r="M6" s="60">
        <v>2544</v>
      </c>
      <c r="N6" s="60">
        <v>2612</v>
      </c>
      <c r="O6" s="60">
        <v>2519</v>
      </c>
      <c r="P6" s="60">
        <v>2380</v>
      </c>
      <c r="Q6" s="60">
        <v>2474</v>
      </c>
      <c r="R6" s="60">
        <v>2505</v>
      </c>
      <c r="S6" s="60">
        <v>2300</v>
      </c>
      <c r="T6" s="60">
        <v>2188</v>
      </c>
      <c r="U6" s="60">
        <v>2113</v>
      </c>
      <c r="V6" s="60">
        <v>1794</v>
      </c>
      <c r="W6" s="60">
        <v>989</v>
      </c>
      <c r="X6" s="60">
        <v>1276</v>
      </c>
      <c r="Y6" s="61">
        <v>1479</v>
      </c>
      <c r="Z6" s="61">
        <v>1357</v>
      </c>
      <c r="AA6" s="61">
        <v>1577</v>
      </c>
      <c r="AB6" s="60" t="s">
        <v>66</v>
      </c>
      <c r="AC6" s="59"/>
      <c r="AD6" s="62"/>
      <c r="AE6" s="62"/>
      <c r="AF6" s="62"/>
      <c r="AG6" s="62"/>
      <c r="AH6" s="62"/>
      <c r="AI6" s="62"/>
      <c r="AJ6" s="62"/>
      <c r="AK6" s="62"/>
      <c r="AL6" s="62"/>
      <c r="AM6" s="62"/>
      <c r="AN6" s="62"/>
      <c r="AO6" s="62"/>
      <c r="AP6" s="62"/>
      <c r="AQ6" s="62"/>
      <c r="AR6" s="62"/>
      <c r="AS6" s="62"/>
      <c r="AT6" s="62"/>
      <c r="AU6" s="62"/>
      <c r="AV6" s="62"/>
      <c r="AW6" s="62"/>
      <c r="AX6" s="62"/>
      <c r="AY6" s="62"/>
      <c r="AZ6" s="62"/>
      <c r="BA6" s="63"/>
      <c r="BB6" s="63"/>
    </row>
    <row r="7" spans="1:54" s="13" customFormat="1" ht="16.5" customHeight="1">
      <c r="A7" s="59" t="s">
        <v>70</v>
      </c>
      <c r="B7" s="60">
        <v>242</v>
      </c>
      <c r="C7" s="60">
        <v>855</v>
      </c>
      <c r="D7" s="60">
        <v>1262</v>
      </c>
      <c r="E7" s="60">
        <v>1034</v>
      </c>
      <c r="F7" s="60">
        <v>1221</v>
      </c>
      <c r="G7" s="60">
        <v>1441</v>
      </c>
      <c r="H7" s="60">
        <v>1418</v>
      </c>
      <c r="I7" s="60">
        <v>1662</v>
      </c>
      <c r="J7" s="60">
        <v>1409</v>
      </c>
      <c r="K7" s="60">
        <v>1265</v>
      </c>
      <c r="L7" s="60">
        <v>1489</v>
      </c>
      <c r="M7" s="60">
        <v>1463</v>
      </c>
      <c r="N7" s="60">
        <v>1691</v>
      </c>
      <c r="O7" s="60">
        <v>1232</v>
      </c>
      <c r="P7" s="60">
        <v>1243</v>
      </c>
      <c r="Q7" s="60">
        <v>1232</v>
      </c>
      <c r="R7" s="60">
        <v>953</v>
      </c>
      <c r="S7" s="60">
        <v>1481</v>
      </c>
      <c r="T7" s="60">
        <v>1166</v>
      </c>
      <c r="U7" s="60">
        <v>847</v>
      </c>
      <c r="V7" s="60">
        <v>790</v>
      </c>
      <c r="W7" s="60">
        <v>368</v>
      </c>
      <c r="X7" s="60">
        <v>559</v>
      </c>
      <c r="Y7" s="61">
        <v>521</v>
      </c>
      <c r="Z7" s="61">
        <v>661</v>
      </c>
      <c r="AA7" s="61">
        <v>571</v>
      </c>
      <c r="AB7" s="60" t="s">
        <v>66</v>
      </c>
      <c r="AC7" s="59"/>
      <c r="AD7" s="62"/>
      <c r="AE7" s="62"/>
      <c r="AF7" s="62"/>
      <c r="AG7" s="62"/>
      <c r="AH7" s="62"/>
      <c r="AI7" s="62"/>
      <c r="AJ7" s="62"/>
      <c r="AK7" s="62"/>
      <c r="AL7" s="62"/>
      <c r="AM7" s="62"/>
      <c r="AN7" s="62"/>
      <c r="AO7" s="62"/>
      <c r="AP7" s="62"/>
      <c r="AQ7" s="62"/>
      <c r="AR7" s="62"/>
      <c r="AS7" s="62"/>
      <c r="AT7" s="62"/>
      <c r="AU7" s="62"/>
      <c r="AV7" s="62"/>
      <c r="AW7" s="62"/>
      <c r="AX7" s="62"/>
      <c r="AY7" s="62"/>
      <c r="AZ7" s="62"/>
      <c r="BA7" s="63"/>
      <c r="BB7" s="63"/>
    </row>
    <row r="8" spans="1:54" s="13" customFormat="1" ht="16.5" customHeight="1">
      <c r="A8" s="59" t="s">
        <v>71</v>
      </c>
      <c r="B8" s="60">
        <v>184</v>
      </c>
      <c r="C8" s="60">
        <v>648</v>
      </c>
      <c r="D8" s="60">
        <v>643</v>
      </c>
      <c r="E8" s="60">
        <v>871</v>
      </c>
      <c r="F8" s="60">
        <v>761</v>
      </c>
      <c r="G8" s="60">
        <v>838</v>
      </c>
      <c r="H8" s="60">
        <v>1291</v>
      </c>
      <c r="I8" s="60">
        <v>1596</v>
      </c>
      <c r="J8" s="60">
        <v>1603</v>
      </c>
      <c r="K8" s="60">
        <v>2089</v>
      </c>
      <c r="L8" s="60">
        <v>2127</v>
      </c>
      <c r="M8" s="60">
        <v>2342</v>
      </c>
      <c r="N8" s="60">
        <v>2526</v>
      </c>
      <c r="O8" s="60">
        <v>2707</v>
      </c>
      <c r="P8" s="60">
        <v>3588</v>
      </c>
      <c r="Q8" s="60">
        <v>3571</v>
      </c>
      <c r="R8" s="60">
        <v>4075</v>
      </c>
      <c r="S8" s="60">
        <v>3272</v>
      </c>
      <c r="T8" s="60">
        <v>3006</v>
      </c>
      <c r="U8" s="60">
        <v>3314</v>
      </c>
      <c r="V8" s="60">
        <v>3072</v>
      </c>
      <c r="W8" s="60">
        <v>1713</v>
      </c>
      <c r="X8" s="60">
        <v>2305</v>
      </c>
      <c r="Y8" s="61">
        <v>3069</v>
      </c>
      <c r="Z8" s="61">
        <v>2773</v>
      </c>
      <c r="AA8" s="61">
        <v>3321</v>
      </c>
      <c r="AB8" s="60" t="s">
        <v>66</v>
      </c>
      <c r="AC8" s="59"/>
      <c r="AD8" s="62"/>
      <c r="AE8" s="62"/>
      <c r="AF8" s="62"/>
      <c r="AG8" s="62"/>
      <c r="AH8" s="62"/>
      <c r="AI8" s="62"/>
      <c r="AJ8" s="62"/>
      <c r="AK8" s="62"/>
      <c r="AL8" s="62"/>
      <c r="AM8" s="62"/>
      <c r="AN8" s="62"/>
      <c r="AO8" s="62"/>
      <c r="AP8" s="62"/>
      <c r="AQ8" s="62"/>
      <c r="AR8" s="62"/>
      <c r="AS8" s="62"/>
      <c r="AT8" s="62"/>
      <c r="AU8" s="62"/>
      <c r="AV8" s="62"/>
      <c r="AW8" s="62"/>
      <c r="AX8" s="62"/>
      <c r="AY8" s="62"/>
      <c r="AZ8" s="62"/>
      <c r="BA8" s="63"/>
      <c r="BB8" s="63"/>
    </row>
    <row r="9" spans="1:54" s="13" customFormat="1" ht="16.5" customHeight="1">
      <c r="A9" s="64" t="s">
        <v>72</v>
      </c>
      <c r="B9" s="65"/>
      <c r="C9" s="65"/>
      <c r="D9" s="65"/>
      <c r="E9" s="65"/>
      <c r="F9" s="65"/>
      <c r="G9" s="65"/>
      <c r="H9" s="65"/>
      <c r="I9" s="65"/>
      <c r="J9" s="65"/>
      <c r="K9" s="65"/>
      <c r="L9" s="65"/>
      <c r="M9" s="65"/>
      <c r="N9" s="65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  <c r="AA9" s="65"/>
      <c r="AB9" s="65"/>
      <c r="AC9" s="64"/>
      <c r="AD9" s="66"/>
      <c r="AE9" s="66"/>
      <c r="AF9" s="66"/>
      <c r="AG9" s="66"/>
      <c r="AH9" s="66"/>
      <c r="AI9" s="66"/>
      <c r="AJ9" s="66"/>
      <c r="AK9" s="66"/>
      <c r="AL9" s="66"/>
      <c r="AM9" s="66"/>
      <c r="AN9" s="66"/>
      <c r="AO9" s="66"/>
      <c r="AP9" s="66"/>
      <c r="AQ9" s="66"/>
      <c r="AR9" s="66"/>
      <c r="AS9" s="66"/>
      <c r="AT9" s="66"/>
      <c r="AU9" s="66"/>
      <c r="AV9" s="66"/>
      <c r="AW9" s="66"/>
      <c r="AX9" s="66"/>
      <c r="AY9" s="66"/>
      <c r="AZ9" s="66"/>
      <c r="BA9" s="66"/>
      <c r="BB9" s="66"/>
    </row>
    <row r="10" spans="1:54" s="13" customFormat="1" ht="16.5" customHeight="1">
      <c r="A10" s="59" t="s">
        <v>67</v>
      </c>
      <c r="B10" s="67">
        <f>B4/B$3*100</f>
        <v>83.522023704227848</v>
      </c>
      <c r="C10" s="67">
        <f>C4/C$3*100</f>
        <v>74.626556016597505</v>
      </c>
      <c r="D10" s="67">
        <v>69.8</v>
      </c>
      <c r="E10" s="67">
        <v>67.800000000000011</v>
      </c>
      <c r="F10" s="67">
        <v>66.600000000000009</v>
      </c>
      <c r="G10" s="67">
        <v>64</v>
      </c>
      <c r="H10" s="67">
        <v>59.599999999999994</v>
      </c>
      <c r="I10" s="67">
        <v>62</v>
      </c>
      <c r="J10" s="67">
        <v>60</v>
      </c>
      <c r="K10" s="67">
        <v>57.599999999999994</v>
      </c>
      <c r="L10" s="67">
        <v>55.1</v>
      </c>
      <c r="M10" s="67">
        <v>55.1</v>
      </c>
      <c r="N10" s="67">
        <v>55.1</v>
      </c>
      <c r="O10" s="67">
        <v>53.900000000000006</v>
      </c>
      <c r="P10" s="67">
        <v>51.5</v>
      </c>
      <c r="Q10" s="67">
        <v>50.2</v>
      </c>
      <c r="R10" s="67">
        <v>48</v>
      </c>
      <c r="S10" s="67">
        <v>50.5</v>
      </c>
      <c r="T10" s="67">
        <v>52.900000000000006</v>
      </c>
      <c r="U10" s="67">
        <v>52.900000000000006</v>
      </c>
      <c r="V10" s="67">
        <v>52.7</v>
      </c>
      <c r="W10" s="67">
        <v>60.5</v>
      </c>
      <c r="X10" s="67">
        <v>54.500000000000007</v>
      </c>
      <c r="Y10" s="67">
        <v>47.699999999999996</v>
      </c>
      <c r="Z10" s="67">
        <v>54.900000000000006</v>
      </c>
      <c r="AA10" s="67">
        <v>53.300000000000004</v>
      </c>
      <c r="AB10" s="67">
        <v>51.300000000000004</v>
      </c>
      <c r="AC10" s="59"/>
      <c r="AD10" s="68"/>
      <c r="AE10" s="68"/>
      <c r="AF10" s="68"/>
      <c r="AG10" s="68"/>
      <c r="AH10" s="68"/>
      <c r="AI10" s="68"/>
      <c r="AJ10" s="68"/>
      <c r="AK10" s="68"/>
      <c r="AL10" s="68"/>
      <c r="AM10" s="68"/>
      <c r="AN10" s="68"/>
      <c r="AO10" s="68"/>
      <c r="AP10" s="68"/>
      <c r="AQ10" s="68"/>
      <c r="AR10" s="68"/>
      <c r="AS10" s="68"/>
      <c r="AT10" s="68"/>
      <c r="AU10" s="68"/>
      <c r="AV10" s="68"/>
      <c r="AW10" s="68"/>
      <c r="AX10" s="68"/>
      <c r="AY10" s="68"/>
      <c r="AZ10" s="68"/>
      <c r="BA10" s="68"/>
      <c r="BB10" s="68"/>
    </row>
    <row r="11" spans="1:54" s="13" customFormat="1" ht="16.5" customHeight="1">
      <c r="A11" s="59" t="s">
        <v>68</v>
      </c>
      <c r="B11" s="67">
        <v>0</v>
      </c>
      <c r="C11" s="67">
        <v>0.6</v>
      </c>
      <c r="D11" s="67">
        <v>0.5</v>
      </c>
      <c r="E11" s="67">
        <v>1.7999999999999998</v>
      </c>
      <c r="F11" s="67">
        <v>2</v>
      </c>
      <c r="G11" s="67">
        <v>3.5999999999999996</v>
      </c>
      <c r="H11" s="67">
        <v>2.2999999999999998</v>
      </c>
      <c r="I11" s="67">
        <v>1.5</v>
      </c>
      <c r="J11" s="67">
        <v>2.1999999999999997</v>
      </c>
      <c r="K11" s="67">
        <v>2.5</v>
      </c>
      <c r="L11" s="67">
        <v>3.1</v>
      </c>
      <c r="M11" s="67">
        <v>3.2</v>
      </c>
      <c r="N11" s="67">
        <v>3.6999999999999997</v>
      </c>
      <c r="O11" s="67">
        <v>4.8</v>
      </c>
      <c r="P11" s="67">
        <v>3.6999999999999997</v>
      </c>
      <c r="Q11" s="67">
        <v>3.5999999999999996</v>
      </c>
      <c r="R11" s="67">
        <v>4.1000000000000005</v>
      </c>
      <c r="S11" s="67">
        <v>5.0999999999999996</v>
      </c>
      <c r="T11" s="67">
        <v>5</v>
      </c>
      <c r="U11" s="67">
        <v>6</v>
      </c>
      <c r="V11" s="67">
        <v>6.6000000000000005</v>
      </c>
      <c r="W11" s="67">
        <v>6.5</v>
      </c>
      <c r="X11" s="67">
        <v>8.2000000000000011</v>
      </c>
      <c r="Y11" s="67">
        <v>10.100000000000001</v>
      </c>
      <c r="Z11" s="67">
        <v>9.4</v>
      </c>
      <c r="AA11" s="67">
        <v>9.9</v>
      </c>
      <c r="AB11" s="67">
        <v>10</v>
      </c>
      <c r="AC11" s="59"/>
      <c r="AD11" s="68"/>
      <c r="AE11" s="68"/>
      <c r="AF11" s="68"/>
      <c r="AG11" s="68"/>
      <c r="AH11" s="68"/>
      <c r="AI11" s="68"/>
      <c r="AJ11" s="68"/>
      <c r="AK11" s="68"/>
      <c r="AL11" s="68"/>
      <c r="AM11" s="68"/>
      <c r="AN11" s="68"/>
      <c r="AO11" s="68"/>
      <c r="AP11" s="68"/>
      <c r="AQ11" s="68"/>
      <c r="AR11" s="68"/>
      <c r="AS11" s="68"/>
      <c r="AT11" s="68"/>
      <c r="AU11" s="68"/>
      <c r="AV11" s="68"/>
      <c r="AW11" s="68"/>
      <c r="AX11" s="68"/>
      <c r="AY11" s="68"/>
      <c r="AZ11" s="68"/>
      <c r="BA11" s="68"/>
      <c r="BB11" s="68"/>
    </row>
    <row r="12" spans="1:54" s="13" customFormat="1" ht="16.5" customHeight="1">
      <c r="A12" s="59" t="s">
        <v>69</v>
      </c>
      <c r="B12" s="69">
        <v>12.7</v>
      </c>
      <c r="C12" s="67">
        <v>14.399999999999999</v>
      </c>
      <c r="D12" s="67">
        <v>14.499999999999998</v>
      </c>
      <c r="E12" s="67">
        <v>15.299999999999999</v>
      </c>
      <c r="F12" s="67">
        <v>15.1</v>
      </c>
      <c r="G12" s="67">
        <v>15.2</v>
      </c>
      <c r="H12" s="67">
        <v>18.899999999999999</v>
      </c>
      <c r="I12" s="67">
        <v>15</v>
      </c>
      <c r="J12" s="67">
        <v>14.899999999999999</v>
      </c>
      <c r="K12" s="67">
        <v>16.7</v>
      </c>
      <c r="L12" s="67">
        <v>16.7</v>
      </c>
      <c r="M12" s="67">
        <v>16.7</v>
      </c>
      <c r="N12" s="67">
        <v>15.8</v>
      </c>
      <c r="O12" s="67">
        <v>16.100000000000001</v>
      </c>
      <c r="P12" s="67">
        <v>14.799999999999999</v>
      </c>
      <c r="Q12" s="67">
        <v>15.7</v>
      </c>
      <c r="R12" s="67">
        <v>15.9</v>
      </c>
      <c r="S12" s="67">
        <v>14.499999999999998</v>
      </c>
      <c r="T12" s="67">
        <v>14.499999999999998</v>
      </c>
      <c r="U12" s="67">
        <v>13.8</v>
      </c>
      <c r="V12" s="67">
        <v>12.9</v>
      </c>
      <c r="W12" s="67">
        <v>10.6</v>
      </c>
      <c r="X12" s="67">
        <v>11.5</v>
      </c>
      <c r="Y12" s="67">
        <v>12.3</v>
      </c>
      <c r="Z12" s="67">
        <v>10.100000000000001</v>
      </c>
      <c r="AA12" s="67">
        <v>10.6</v>
      </c>
      <c r="AB12" s="67">
        <v>11.5</v>
      </c>
      <c r="AC12" s="59"/>
      <c r="AD12" s="68"/>
      <c r="AE12" s="68"/>
      <c r="AF12" s="68"/>
      <c r="AG12" s="68"/>
      <c r="AH12" s="68"/>
      <c r="AI12" s="68"/>
      <c r="AJ12" s="68"/>
      <c r="AK12" s="68"/>
      <c r="AL12" s="68"/>
      <c r="AM12" s="68"/>
      <c r="AN12" s="68"/>
      <c r="AO12" s="68"/>
      <c r="AP12" s="68"/>
      <c r="AQ12" s="68"/>
      <c r="AR12" s="68"/>
      <c r="AS12" s="68"/>
      <c r="AT12" s="68"/>
      <c r="AU12" s="68"/>
      <c r="AV12" s="68"/>
      <c r="AW12" s="68"/>
      <c r="AX12" s="68"/>
      <c r="AY12" s="68"/>
      <c r="AZ12" s="68"/>
      <c r="BA12" s="68"/>
      <c r="BB12" s="68"/>
    </row>
    <row r="13" spans="1:54" s="13" customFormat="1" ht="16.5" customHeight="1">
      <c r="A13" s="59" t="s">
        <v>70</v>
      </c>
      <c r="B13" s="69">
        <v>2.1</v>
      </c>
      <c r="C13" s="67">
        <v>5.8999999999999995</v>
      </c>
      <c r="D13" s="67">
        <v>10</v>
      </c>
      <c r="E13" s="67">
        <v>8.2000000000000011</v>
      </c>
      <c r="F13" s="67">
        <v>10</v>
      </c>
      <c r="G13" s="67">
        <v>10.9</v>
      </c>
      <c r="H13" s="67">
        <v>10</v>
      </c>
      <c r="I13" s="67">
        <v>11</v>
      </c>
      <c r="J13" s="67">
        <v>10.7</v>
      </c>
      <c r="K13" s="67">
        <v>8.7999999999999989</v>
      </c>
      <c r="L13" s="67">
        <v>10.299999999999999</v>
      </c>
      <c r="M13" s="67">
        <v>9.6</v>
      </c>
      <c r="N13" s="67">
        <v>10.199999999999999</v>
      </c>
      <c r="O13" s="67">
        <v>7.9</v>
      </c>
      <c r="P13" s="67">
        <v>7.7</v>
      </c>
      <c r="Q13" s="67">
        <v>7.8</v>
      </c>
      <c r="R13" s="67">
        <v>6.1</v>
      </c>
      <c r="S13" s="67">
        <v>9.3000000000000007</v>
      </c>
      <c r="T13" s="67">
        <v>7.7</v>
      </c>
      <c r="U13" s="67">
        <v>5.5</v>
      </c>
      <c r="V13" s="67">
        <v>5.7</v>
      </c>
      <c r="W13" s="67">
        <v>4</v>
      </c>
      <c r="X13" s="67">
        <v>5</v>
      </c>
      <c r="Y13" s="67">
        <v>4.3</v>
      </c>
      <c r="Z13" s="67">
        <v>4.9000000000000004</v>
      </c>
      <c r="AA13" s="67">
        <v>3.8</v>
      </c>
      <c r="AB13" s="67">
        <v>3.9</v>
      </c>
      <c r="AC13" s="59"/>
      <c r="AD13" s="68"/>
      <c r="AE13" s="68"/>
      <c r="AF13" s="68"/>
      <c r="AG13" s="68"/>
      <c r="AH13" s="68"/>
      <c r="AI13" s="68"/>
      <c r="AJ13" s="68"/>
      <c r="AK13" s="68"/>
      <c r="AL13" s="68"/>
      <c r="AM13" s="68"/>
      <c r="AN13" s="68"/>
      <c r="AO13" s="68"/>
      <c r="AP13" s="68"/>
      <c r="AQ13" s="68"/>
      <c r="AR13" s="68"/>
      <c r="AS13" s="68"/>
      <c r="AT13" s="68"/>
      <c r="AU13" s="68"/>
      <c r="AV13" s="68"/>
      <c r="AW13" s="68"/>
      <c r="AX13" s="68"/>
      <c r="AY13" s="68"/>
      <c r="AZ13" s="68"/>
      <c r="BA13" s="68"/>
      <c r="BB13" s="68"/>
    </row>
    <row r="14" spans="1:54" s="13" customFormat="1" ht="16.5" customHeight="1">
      <c r="A14" s="59" t="s">
        <v>71</v>
      </c>
      <c r="B14" s="69">
        <v>1.6</v>
      </c>
      <c r="C14" s="67">
        <v>4.5</v>
      </c>
      <c r="D14" s="67">
        <v>5.0999999999999996</v>
      </c>
      <c r="E14" s="67">
        <v>6.9</v>
      </c>
      <c r="F14" s="67">
        <v>6.2</v>
      </c>
      <c r="G14" s="67">
        <v>6.3</v>
      </c>
      <c r="H14" s="67">
        <v>9.1</v>
      </c>
      <c r="I14" s="67">
        <v>10.5</v>
      </c>
      <c r="J14" s="67">
        <v>12.2</v>
      </c>
      <c r="K14" s="67">
        <v>14.499999999999998</v>
      </c>
      <c r="L14" s="67">
        <v>14.7</v>
      </c>
      <c r="M14" s="67">
        <v>15.4</v>
      </c>
      <c r="N14" s="67">
        <v>15.2</v>
      </c>
      <c r="O14" s="67">
        <v>17.299999999999997</v>
      </c>
      <c r="P14" s="67">
        <v>22.3</v>
      </c>
      <c r="Q14" s="67">
        <v>22.6</v>
      </c>
      <c r="R14" s="67">
        <v>25.900000000000002</v>
      </c>
      <c r="S14" s="67">
        <v>20.599999999999998</v>
      </c>
      <c r="T14" s="67">
        <v>19.900000000000002</v>
      </c>
      <c r="U14" s="67">
        <v>21.7</v>
      </c>
      <c r="V14" s="67">
        <v>22.1</v>
      </c>
      <c r="W14" s="67">
        <v>18.399999999999999</v>
      </c>
      <c r="X14" s="67">
        <v>20.8</v>
      </c>
      <c r="Y14" s="67">
        <v>25.6</v>
      </c>
      <c r="Z14" s="67">
        <v>20.599999999999998</v>
      </c>
      <c r="AA14" s="67">
        <v>22.400000000000002</v>
      </c>
      <c r="AB14" s="67">
        <v>23.3</v>
      </c>
      <c r="AC14" s="59"/>
      <c r="AD14" s="68"/>
      <c r="AE14" s="68"/>
      <c r="AF14" s="68"/>
      <c r="AG14" s="68"/>
      <c r="AH14" s="68"/>
      <c r="AI14" s="68"/>
      <c r="AJ14" s="68"/>
      <c r="AK14" s="68"/>
      <c r="AL14" s="68"/>
      <c r="AM14" s="68"/>
      <c r="AN14" s="68"/>
      <c r="AO14" s="68"/>
      <c r="AP14" s="68"/>
      <c r="AQ14" s="68"/>
      <c r="AR14" s="68"/>
      <c r="AS14" s="68"/>
      <c r="AT14" s="68"/>
      <c r="AU14" s="68"/>
      <c r="AV14" s="68"/>
      <c r="AW14" s="68"/>
      <c r="AX14" s="68"/>
      <c r="AY14" s="68"/>
      <c r="AZ14" s="68"/>
      <c r="BA14" s="68"/>
      <c r="BB14" s="68"/>
    </row>
    <row r="15" spans="1:54" s="13" customFormat="1" ht="16.5" customHeight="1">
      <c r="A15" s="55" t="s">
        <v>73</v>
      </c>
      <c r="B15" s="70"/>
      <c r="C15" s="70"/>
      <c r="D15" s="70"/>
      <c r="E15" s="70"/>
      <c r="F15" s="70"/>
      <c r="G15" s="70"/>
      <c r="H15" s="70"/>
      <c r="I15" s="70"/>
      <c r="J15" s="70"/>
      <c r="K15" s="70"/>
      <c r="L15" s="70"/>
      <c r="M15" s="70"/>
      <c r="N15" s="70"/>
      <c r="O15" s="70"/>
      <c r="P15" s="70"/>
      <c r="Q15" s="70"/>
      <c r="R15" s="70"/>
      <c r="S15" s="70"/>
      <c r="T15" s="70"/>
      <c r="U15" s="70"/>
      <c r="V15" s="70"/>
      <c r="W15" s="70"/>
      <c r="X15" s="70"/>
      <c r="Y15" s="70"/>
      <c r="Z15" s="70"/>
      <c r="AA15" s="65"/>
      <c r="AB15" s="65"/>
      <c r="AC15" s="55"/>
      <c r="AD15" s="70"/>
      <c r="AE15" s="70"/>
      <c r="AF15" s="70"/>
      <c r="AG15" s="70"/>
      <c r="AH15" s="70"/>
      <c r="AI15" s="70"/>
      <c r="AJ15" s="70"/>
      <c r="AK15" s="70"/>
      <c r="AL15" s="70"/>
      <c r="AM15" s="70"/>
      <c r="AN15" s="70"/>
      <c r="AO15" s="70"/>
      <c r="AP15" s="70"/>
      <c r="AQ15" s="70"/>
      <c r="AR15" s="70"/>
      <c r="AS15" s="70"/>
      <c r="AT15" s="70"/>
      <c r="AU15" s="70"/>
      <c r="AV15" s="70"/>
      <c r="AW15" s="70"/>
      <c r="AX15" s="70"/>
      <c r="AY15" s="70"/>
      <c r="AZ15" s="70"/>
      <c r="BA15" s="70"/>
      <c r="BB15" s="70"/>
    </row>
    <row r="16" spans="1:54" s="13" customFormat="1" ht="16.5" customHeight="1">
      <c r="A16" s="59" t="s">
        <v>67</v>
      </c>
      <c r="B16" s="71">
        <v>20</v>
      </c>
      <c r="C16" s="71">
        <v>23</v>
      </c>
      <c r="D16" s="71">
        <v>23.3</v>
      </c>
      <c r="E16" s="71">
        <v>23.4</v>
      </c>
      <c r="F16" s="71">
        <v>23.1</v>
      </c>
      <c r="G16" s="71">
        <v>23.5</v>
      </c>
      <c r="H16" s="71">
        <v>23.3</v>
      </c>
      <c r="I16" s="71">
        <v>23.4</v>
      </c>
      <c r="J16" s="71">
        <v>23.3</v>
      </c>
      <c r="K16" s="71">
        <v>23.4</v>
      </c>
      <c r="L16" s="71">
        <v>23.4</v>
      </c>
      <c r="M16" s="71">
        <v>23</v>
      </c>
      <c r="N16" s="71">
        <v>22.9</v>
      </c>
      <c r="O16" s="71">
        <v>23</v>
      </c>
      <c r="P16" s="71">
        <v>23.1</v>
      </c>
      <c r="Q16" s="71">
        <v>23.3</v>
      </c>
      <c r="R16" s="71">
        <v>23.1</v>
      </c>
      <c r="S16" s="71">
        <v>23.5</v>
      </c>
      <c r="T16" s="71">
        <v>23.3</v>
      </c>
      <c r="U16" s="71">
        <v>24.1</v>
      </c>
      <c r="V16" s="71">
        <v>24.3</v>
      </c>
      <c r="W16" s="71">
        <v>25.3</v>
      </c>
      <c r="X16" s="71">
        <v>26.2</v>
      </c>
      <c r="Y16" s="71">
        <v>26</v>
      </c>
      <c r="Z16" s="71">
        <v>27.8</v>
      </c>
      <c r="AA16" s="65">
        <v>28.3</v>
      </c>
      <c r="AB16" s="65">
        <v>28.7</v>
      </c>
      <c r="AC16" s="59"/>
      <c r="AD16" s="72"/>
      <c r="AE16" s="72"/>
      <c r="AF16" s="72"/>
      <c r="AG16" s="72"/>
      <c r="AH16" s="72"/>
      <c r="AI16" s="72"/>
      <c r="AJ16" s="72"/>
      <c r="AK16" s="72"/>
      <c r="AL16" s="72"/>
      <c r="AM16" s="72"/>
      <c r="AN16" s="72"/>
      <c r="AO16" s="72"/>
      <c r="AP16" s="72"/>
      <c r="AQ16" s="72"/>
      <c r="AR16" s="72"/>
      <c r="AS16" s="72"/>
      <c r="AT16" s="72"/>
      <c r="AU16" s="72"/>
      <c r="AV16" s="72"/>
      <c r="AW16" s="72"/>
      <c r="AX16" s="72"/>
      <c r="AY16" s="72"/>
      <c r="AZ16" s="72"/>
      <c r="BA16" s="72"/>
      <c r="BB16" s="72"/>
    </row>
    <row r="17" spans="1:54" s="13" customFormat="1" ht="16.5" customHeight="1">
      <c r="A17" s="59" t="s">
        <v>68</v>
      </c>
      <c r="B17" s="71">
        <v>14.6</v>
      </c>
      <c r="C17" s="71">
        <v>20.100000000000001</v>
      </c>
      <c r="D17" s="71">
        <v>18.8</v>
      </c>
      <c r="E17" s="71">
        <v>18.2</v>
      </c>
      <c r="F17" s="71">
        <v>17.8</v>
      </c>
      <c r="G17" s="71">
        <v>17</v>
      </c>
      <c r="H17" s="71">
        <v>18</v>
      </c>
      <c r="I17" s="71">
        <v>17.8</v>
      </c>
      <c r="J17" s="71">
        <v>18.399999999999999</v>
      </c>
      <c r="K17" s="71">
        <v>19.2</v>
      </c>
      <c r="L17" s="71">
        <v>18.2</v>
      </c>
      <c r="M17" s="71">
        <v>18.5</v>
      </c>
      <c r="N17" s="71">
        <v>17.899999999999999</v>
      </c>
      <c r="O17" s="71">
        <v>18.8</v>
      </c>
      <c r="P17" s="71">
        <v>19.3</v>
      </c>
      <c r="Q17" s="71">
        <v>19.899999999999999</v>
      </c>
      <c r="R17" s="71">
        <v>20</v>
      </c>
      <c r="S17" s="71">
        <v>20.2</v>
      </c>
      <c r="T17" s="71">
        <v>20.5</v>
      </c>
      <c r="U17" s="71">
        <v>20.6</v>
      </c>
      <c r="V17" s="71">
        <v>21.2</v>
      </c>
      <c r="W17" s="71">
        <v>22</v>
      </c>
      <c r="X17" s="71">
        <v>23</v>
      </c>
      <c r="Y17" s="71">
        <v>23.6</v>
      </c>
      <c r="Z17" s="71">
        <v>23.4</v>
      </c>
      <c r="AA17" s="65">
        <v>24.5</v>
      </c>
      <c r="AB17" s="65">
        <v>24.3</v>
      </c>
      <c r="AC17" s="59"/>
      <c r="AD17" s="72"/>
      <c r="AE17" s="72"/>
      <c r="AF17" s="72"/>
      <c r="AG17" s="72"/>
      <c r="AH17" s="72"/>
      <c r="AI17" s="72"/>
      <c r="AJ17" s="72"/>
      <c r="AK17" s="72"/>
      <c r="AL17" s="72"/>
      <c r="AM17" s="72"/>
      <c r="AN17" s="72"/>
      <c r="AO17" s="72"/>
      <c r="AP17" s="72"/>
      <c r="AQ17" s="72"/>
      <c r="AR17" s="72"/>
      <c r="AS17" s="72"/>
      <c r="AT17" s="72"/>
      <c r="AU17" s="72"/>
      <c r="AV17" s="72"/>
      <c r="AW17" s="72"/>
      <c r="AX17" s="72"/>
      <c r="AY17" s="72"/>
      <c r="AZ17" s="72"/>
      <c r="BA17" s="72"/>
      <c r="BB17" s="72"/>
    </row>
    <row r="18" spans="1:54" s="13" customFormat="1" ht="16.5" customHeight="1">
      <c r="A18" s="59" t="s">
        <v>69</v>
      </c>
      <c r="B18" s="71">
        <v>16.5</v>
      </c>
      <c r="C18" s="71">
        <v>18.2</v>
      </c>
      <c r="D18" s="71">
        <v>17.399999999999999</v>
      </c>
      <c r="E18" s="71">
        <v>18.2</v>
      </c>
      <c r="F18" s="71">
        <v>17.5</v>
      </c>
      <c r="G18" s="71">
        <v>17.600000000000001</v>
      </c>
      <c r="H18" s="71">
        <v>17.399999999999999</v>
      </c>
      <c r="I18" s="71">
        <v>16.899999999999999</v>
      </c>
      <c r="J18" s="71">
        <v>17.100000000000001</v>
      </c>
      <c r="K18" s="71">
        <v>16.8</v>
      </c>
      <c r="L18" s="71">
        <v>17</v>
      </c>
      <c r="M18" s="71">
        <v>16.3</v>
      </c>
      <c r="N18" s="71">
        <v>16.7</v>
      </c>
      <c r="O18" s="71">
        <v>16</v>
      </c>
      <c r="P18" s="71">
        <v>15.8</v>
      </c>
      <c r="Q18" s="71">
        <v>16.100000000000001</v>
      </c>
      <c r="R18" s="71">
        <v>15.7</v>
      </c>
      <c r="S18" s="71">
        <v>15.8</v>
      </c>
      <c r="T18" s="71">
        <v>16.100000000000001</v>
      </c>
      <c r="U18" s="71">
        <v>16.2</v>
      </c>
      <c r="V18" s="71">
        <v>16.5</v>
      </c>
      <c r="W18" s="71">
        <v>16.899999999999999</v>
      </c>
      <c r="X18" s="71">
        <v>16.899999999999999</v>
      </c>
      <c r="Y18" s="71">
        <v>17.2</v>
      </c>
      <c r="Z18" s="71">
        <v>17.2</v>
      </c>
      <c r="AA18" s="65">
        <v>17.399999999999999</v>
      </c>
      <c r="AB18" s="71">
        <v>18</v>
      </c>
      <c r="AC18" s="59"/>
      <c r="AD18" s="72"/>
      <c r="AE18" s="72"/>
      <c r="AF18" s="72"/>
      <c r="AG18" s="72"/>
      <c r="AH18" s="72"/>
      <c r="AI18" s="72"/>
      <c r="AJ18" s="72"/>
      <c r="AK18" s="72"/>
      <c r="AL18" s="72"/>
      <c r="AM18" s="72"/>
      <c r="AN18" s="72"/>
      <c r="AO18" s="72"/>
      <c r="AP18" s="72"/>
      <c r="AQ18" s="72"/>
      <c r="AR18" s="72"/>
      <c r="AS18" s="72"/>
      <c r="AT18" s="72"/>
      <c r="AU18" s="72"/>
      <c r="AV18" s="72"/>
      <c r="AW18" s="72"/>
      <c r="AX18" s="72"/>
      <c r="AY18" s="72"/>
      <c r="AZ18" s="72"/>
      <c r="BA18" s="72"/>
      <c r="BB18" s="72"/>
    </row>
    <row r="19" spans="1:54" s="13" customFormat="1" ht="16.5" customHeight="1">
      <c r="A19" s="59" t="s">
        <v>70</v>
      </c>
      <c r="B19" s="71">
        <v>14.1</v>
      </c>
      <c r="C19" s="71">
        <v>16.5</v>
      </c>
      <c r="D19" s="71">
        <v>17.8</v>
      </c>
      <c r="E19" s="71">
        <v>17.899999999999999</v>
      </c>
      <c r="F19" s="71">
        <v>17.899999999999999</v>
      </c>
      <c r="G19" s="71">
        <v>18.2</v>
      </c>
      <c r="H19" s="71">
        <v>17.8</v>
      </c>
      <c r="I19" s="71">
        <v>18.100000000000001</v>
      </c>
      <c r="J19" s="71">
        <v>18.3</v>
      </c>
      <c r="K19" s="71">
        <v>18.2</v>
      </c>
      <c r="L19" s="71">
        <v>18.7</v>
      </c>
      <c r="M19" s="71">
        <v>18.3</v>
      </c>
      <c r="N19" s="71">
        <v>18.600000000000001</v>
      </c>
      <c r="O19" s="71">
        <v>18</v>
      </c>
      <c r="P19" s="71">
        <v>18.7</v>
      </c>
      <c r="Q19" s="71">
        <v>19</v>
      </c>
      <c r="R19" s="71">
        <v>19.2</v>
      </c>
      <c r="S19" s="71">
        <v>19.3</v>
      </c>
      <c r="T19" s="71">
        <v>19.5</v>
      </c>
      <c r="U19" s="71">
        <v>19.5</v>
      </c>
      <c r="V19" s="71">
        <v>19.8</v>
      </c>
      <c r="W19" s="71">
        <v>20.100000000000001</v>
      </c>
      <c r="X19" s="71">
        <v>20.100000000000001</v>
      </c>
      <c r="Y19" s="71">
        <v>21</v>
      </c>
      <c r="Z19" s="71">
        <v>21.4</v>
      </c>
      <c r="AA19" s="65">
        <v>21.1</v>
      </c>
      <c r="AB19" s="65">
        <v>21.2</v>
      </c>
      <c r="AC19" s="59"/>
      <c r="AD19" s="72"/>
      <c r="AE19" s="72"/>
      <c r="AF19" s="72"/>
      <c r="AG19" s="72"/>
      <c r="AH19" s="72"/>
      <c r="AI19" s="72"/>
      <c r="AJ19" s="72"/>
      <c r="AK19" s="72"/>
      <c r="AL19" s="72"/>
      <c r="AM19" s="72"/>
      <c r="AN19" s="72"/>
      <c r="AO19" s="72"/>
      <c r="AP19" s="72"/>
      <c r="AQ19" s="72"/>
      <c r="AR19" s="72"/>
      <c r="AS19" s="72"/>
      <c r="AT19" s="72"/>
      <c r="AU19" s="72"/>
      <c r="AV19" s="72"/>
      <c r="AW19" s="72"/>
      <c r="AX19" s="72"/>
      <c r="AY19" s="72"/>
      <c r="AZ19" s="72"/>
      <c r="BA19" s="72"/>
      <c r="BB19" s="72"/>
    </row>
    <row r="20" spans="1:54" s="13" customFormat="1" ht="16.5" customHeight="1" thickBot="1">
      <c r="A20" s="73" t="s">
        <v>71</v>
      </c>
      <c r="B20" s="74">
        <v>13.2</v>
      </c>
      <c r="C20" s="74">
        <v>16.5</v>
      </c>
      <c r="D20" s="74">
        <v>16.399999999999999</v>
      </c>
      <c r="E20" s="74">
        <v>16.7</v>
      </c>
      <c r="F20" s="74">
        <v>16.2</v>
      </c>
      <c r="G20" s="74">
        <v>16.3</v>
      </c>
      <c r="H20" s="74">
        <v>16</v>
      </c>
      <c r="I20" s="74">
        <v>16</v>
      </c>
      <c r="J20" s="74">
        <v>16.2</v>
      </c>
      <c r="K20" s="74">
        <v>16.100000000000001</v>
      </c>
      <c r="L20" s="74">
        <v>16.2</v>
      </c>
      <c r="M20" s="74">
        <v>16.100000000000001</v>
      </c>
      <c r="N20" s="74">
        <v>16</v>
      </c>
      <c r="O20" s="74">
        <v>16.399999999999999</v>
      </c>
      <c r="P20" s="74">
        <v>16.3</v>
      </c>
      <c r="Q20" s="74">
        <v>16.399999999999999</v>
      </c>
      <c r="R20" s="74">
        <v>16.5</v>
      </c>
      <c r="S20" s="74">
        <v>16.7</v>
      </c>
      <c r="T20" s="74">
        <v>17.2</v>
      </c>
      <c r="U20" s="74">
        <v>17.7</v>
      </c>
      <c r="V20" s="74">
        <v>18.2</v>
      </c>
      <c r="W20" s="74">
        <v>19.3</v>
      </c>
      <c r="X20" s="74">
        <v>19.7</v>
      </c>
      <c r="Y20" s="74">
        <v>19.8</v>
      </c>
      <c r="Z20" s="74">
        <v>20</v>
      </c>
      <c r="AA20" s="75">
        <v>20.9</v>
      </c>
      <c r="AB20" s="75">
        <v>21.2</v>
      </c>
      <c r="AC20" s="59"/>
      <c r="AD20" s="72"/>
      <c r="AE20" s="72"/>
      <c r="AF20" s="72"/>
      <c r="AG20" s="72"/>
      <c r="AH20" s="72"/>
      <c r="AI20" s="72"/>
      <c r="AJ20" s="72"/>
      <c r="AK20" s="72"/>
      <c r="AL20" s="72"/>
      <c r="AM20" s="72"/>
      <c r="AN20" s="72"/>
      <c r="AO20" s="72"/>
      <c r="AP20" s="72"/>
      <c r="AQ20" s="72"/>
      <c r="AR20" s="72"/>
      <c r="AS20" s="72"/>
      <c r="AT20" s="72"/>
      <c r="AU20" s="72"/>
      <c r="AV20" s="72"/>
      <c r="AW20" s="72"/>
      <c r="AX20" s="72"/>
      <c r="AY20" s="72"/>
      <c r="AZ20" s="72"/>
      <c r="BA20" s="72"/>
      <c r="BB20" s="72"/>
    </row>
    <row r="21" spans="1:54" s="76" customFormat="1" ht="12.75" customHeight="1">
      <c r="A21" s="91" t="s">
        <v>74</v>
      </c>
      <c r="B21" s="91"/>
      <c r="C21" s="91"/>
      <c r="D21" s="91"/>
      <c r="E21" s="91"/>
      <c r="F21" s="91"/>
      <c r="G21" s="91"/>
      <c r="H21" s="91"/>
      <c r="I21" s="91"/>
      <c r="J21" s="91"/>
      <c r="K21" s="91"/>
      <c r="L21" s="91"/>
      <c r="M21" s="91"/>
      <c r="N21" s="91"/>
      <c r="O21" s="91"/>
      <c r="P21" s="91"/>
      <c r="Q21" s="91"/>
    </row>
    <row r="22" spans="1:54" s="76" customFormat="1" ht="12.75" customHeight="1">
      <c r="A22" s="92"/>
      <c r="B22" s="92"/>
      <c r="C22" s="92"/>
      <c r="D22" s="92"/>
      <c r="E22" s="92"/>
      <c r="F22" s="92"/>
      <c r="G22" s="92"/>
      <c r="H22" s="92"/>
      <c r="I22" s="92"/>
      <c r="J22" s="92"/>
      <c r="K22" s="92"/>
      <c r="L22" s="92"/>
      <c r="M22" s="92"/>
      <c r="N22" s="92"/>
      <c r="O22" s="92"/>
      <c r="P22" s="92"/>
      <c r="Q22" s="92"/>
    </row>
    <row r="23" spans="1:54" s="76" customFormat="1" ht="12.75" customHeight="1">
      <c r="A23" s="92" t="s">
        <v>75</v>
      </c>
      <c r="B23" s="92"/>
      <c r="C23" s="92"/>
      <c r="D23" s="92"/>
      <c r="E23" s="92"/>
      <c r="F23" s="92"/>
      <c r="G23" s="92"/>
      <c r="H23" s="92"/>
      <c r="I23" s="92"/>
      <c r="J23" s="92"/>
      <c r="K23" s="92"/>
      <c r="L23" s="92"/>
      <c r="M23" s="92"/>
      <c r="N23" s="92"/>
      <c r="O23" s="92"/>
      <c r="P23" s="92"/>
      <c r="Q23" s="92"/>
    </row>
    <row r="24" spans="1:54" s="76" customFormat="1" ht="12.75" customHeight="1">
      <c r="A24" s="88" t="s">
        <v>76</v>
      </c>
      <c r="B24" s="88"/>
      <c r="C24" s="88"/>
      <c r="D24" s="88"/>
      <c r="E24" s="88"/>
      <c r="F24" s="88"/>
      <c r="G24" s="88"/>
      <c r="H24" s="88"/>
      <c r="I24" s="88"/>
      <c r="J24" s="88"/>
      <c r="K24" s="88"/>
      <c r="L24" s="88"/>
      <c r="M24" s="88"/>
      <c r="N24" s="88"/>
      <c r="O24" s="88"/>
      <c r="P24" s="88"/>
      <c r="Q24" s="88"/>
    </row>
    <row r="25" spans="1:54" s="76" customFormat="1" ht="12.75" customHeight="1">
      <c r="A25" s="88" t="s">
        <v>77</v>
      </c>
      <c r="B25" s="88"/>
      <c r="C25" s="88"/>
      <c r="D25" s="88"/>
      <c r="E25" s="88"/>
      <c r="F25" s="88"/>
      <c r="G25" s="88"/>
      <c r="H25" s="88"/>
      <c r="I25" s="88"/>
      <c r="J25" s="88"/>
      <c r="K25" s="88"/>
      <c r="L25" s="88"/>
      <c r="M25" s="88"/>
      <c r="N25" s="88"/>
      <c r="O25" s="88"/>
      <c r="P25" s="88"/>
      <c r="Q25" s="88"/>
    </row>
    <row r="26" spans="1:54" s="76" customFormat="1" ht="27.75" customHeight="1">
      <c r="A26" s="93" t="s">
        <v>78</v>
      </c>
      <c r="B26" s="93"/>
      <c r="C26" s="93"/>
      <c r="D26" s="93"/>
      <c r="E26" s="93"/>
      <c r="F26" s="93"/>
      <c r="G26" s="93"/>
      <c r="H26" s="93"/>
      <c r="I26" s="93"/>
      <c r="J26" s="93"/>
      <c r="K26" s="93"/>
      <c r="L26" s="93"/>
      <c r="M26" s="93"/>
      <c r="N26" s="93"/>
      <c r="O26" s="93"/>
      <c r="P26" s="93"/>
      <c r="Q26" s="93"/>
    </row>
    <row r="27" spans="1:54" s="76" customFormat="1" ht="12.75" customHeight="1">
      <c r="A27" s="93"/>
      <c r="B27" s="93"/>
      <c r="C27" s="93"/>
      <c r="D27" s="93"/>
      <c r="E27" s="93"/>
      <c r="F27" s="93"/>
      <c r="G27" s="93"/>
      <c r="H27" s="93"/>
      <c r="I27" s="93"/>
      <c r="J27" s="93"/>
      <c r="K27" s="93"/>
      <c r="L27" s="93"/>
      <c r="M27" s="93"/>
      <c r="N27" s="93"/>
      <c r="O27" s="93"/>
      <c r="P27" s="93"/>
      <c r="Q27" s="93"/>
    </row>
    <row r="28" spans="1:54" s="76" customFormat="1" ht="12.75" customHeight="1">
      <c r="A28" s="94" t="s">
        <v>79</v>
      </c>
      <c r="B28" s="94"/>
      <c r="C28" s="94"/>
      <c r="D28" s="94"/>
      <c r="E28" s="94"/>
      <c r="F28" s="94"/>
      <c r="G28" s="94"/>
      <c r="H28" s="94"/>
      <c r="I28" s="94"/>
      <c r="J28" s="94"/>
      <c r="K28" s="94"/>
      <c r="L28" s="94"/>
      <c r="M28" s="94"/>
      <c r="N28" s="94"/>
      <c r="O28" s="94"/>
      <c r="P28" s="94"/>
      <c r="Q28" s="94"/>
    </row>
    <row r="29" spans="1:54" s="76" customFormat="1" ht="25.5" customHeight="1">
      <c r="A29" s="95" t="s">
        <v>80</v>
      </c>
      <c r="B29" s="95"/>
      <c r="C29" s="95"/>
      <c r="D29" s="95"/>
      <c r="E29" s="95"/>
      <c r="F29" s="95"/>
      <c r="G29" s="95"/>
      <c r="H29" s="95"/>
      <c r="I29" s="95"/>
      <c r="J29" s="95"/>
      <c r="K29" s="95"/>
      <c r="L29" s="95"/>
      <c r="M29" s="95"/>
      <c r="N29" s="95"/>
      <c r="O29" s="95"/>
      <c r="P29" s="95"/>
      <c r="Q29" s="95"/>
    </row>
    <row r="30" spans="1:54" s="77" customFormat="1"/>
    <row r="31" spans="1:54" s="77" customFormat="1"/>
    <row r="32" spans="1:54" s="77" customFormat="1"/>
    <row r="33" s="77" customFormat="1"/>
    <row r="34" s="77" customFormat="1"/>
    <row r="35" s="77" customFormat="1"/>
    <row r="36" s="77" customFormat="1"/>
    <row r="37" s="77" customFormat="1"/>
    <row r="38" s="77" customFormat="1"/>
    <row r="39" s="77" customFormat="1"/>
    <row r="40" s="77" customFormat="1"/>
    <row r="41" s="77" customFormat="1"/>
    <row r="42" s="77" customFormat="1"/>
    <row r="43" s="77" customFormat="1"/>
    <row r="44" s="77" customFormat="1"/>
    <row r="45" s="77" customFormat="1"/>
    <row r="46" s="77" customFormat="1"/>
    <row r="47" s="77" customFormat="1"/>
    <row r="48" s="77" customFormat="1"/>
    <row r="49" s="77" customFormat="1"/>
    <row r="50" s="77" customFormat="1"/>
    <row r="51" s="77" customFormat="1"/>
    <row r="52" s="77" customFormat="1"/>
    <row r="53" s="77" customFormat="1"/>
    <row r="54" s="77" customFormat="1"/>
    <row r="55" s="77" customFormat="1"/>
    <row r="56" s="77" customFormat="1"/>
    <row r="57" s="77" customFormat="1"/>
    <row r="58" s="77" customFormat="1"/>
    <row r="59" s="77" customFormat="1"/>
    <row r="60" s="77" customFormat="1"/>
    <row r="61" s="77" customFormat="1"/>
  </sheetData>
  <mergeCells count="11">
    <mergeCell ref="A25:Q25"/>
    <mergeCell ref="A26:Q26"/>
    <mergeCell ref="A27:Q27"/>
    <mergeCell ref="A28:Q28"/>
    <mergeCell ref="A29:Q29"/>
    <mergeCell ref="A24:Q24"/>
    <mergeCell ref="A1:AB1"/>
    <mergeCell ref="AC1:BB1"/>
    <mergeCell ref="A21:Q21"/>
    <mergeCell ref="A22:Q22"/>
    <mergeCell ref="A23:Q2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48"/>
  <sheetViews>
    <sheetView workbookViewId="0"/>
  </sheetViews>
  <sheetFormatPr baseColWidth="10" defaultColWidth="9.1640625" defaultRowHeight="15"/>
  <cols>
    <col min="1" max="1" width="30.1640625" style="3" customWidth="1"/>
    <col min="2" max="2" width="29.83203125" style="3" customWidth="1"/>
    <col min="3" max="3" width="25.33203125" style="3" customWidth="1"/>
    <col min="4" max="4" width="22.6640625" style="3" customWidth="1"/>
    <col min="5" max="5" width="25.1640625" style="3" customWidth="1"/>
    <col min="6" max="16384" width="9.1640625" style="3"/>
  </cols>
  <sheetData>
    <row r="1" spans="1:5" s="9" customFormat="1" ht="16" thickBot="1">
      <c r="A1" s="6" t="s">
        <v>52</v>
      </c>
      <c r="B1" s="40"/>
      <c r="C1" s="40"/>
      <c r="D1" s="40"/>
      <c r="E1" s="40"/>
    </row>
    <row r="2" spans="1:5" s="2" customFormat="1" ht="64">
      <c r="A2" s="2" t="s">
        <v>0</v>
      </c>
      <c r="B2" s="7" t="s">
        <v>1</v>
      </c>
      <c r="C2" s="2" t="s">
        <v>82</v>
      </c>
      <c r="D2" s="2" t="s">
        <v>81</v>
      </c>
      <c r="E2" s="7" t="s">
        <v>6</v>
      </c>
    </row>
    <row r="3" spans="1:5" ht="16" thickBot="1">
      <c r="A3" s="3">
        <v>13</v>
      </c>
      <c r="B3" s="86">
        <v>14</v>
      </c>
      <c r="C3" s="5">
        <f>AVERAGE(SUM('NTS 1-20'!X4:X5),SUM('NTS 1-20'!Y4:Y5),SUM('NTS 1-20'!Z4:Z5),SUM('NTS 1-20'!AA4:AA5))</f>
        <v>7982.5</v>
      </c>
      <c r="D3" s="5">
        <f>AVERAGE(SUM('NTS 1-20'!X6:X8),SUM('NTS 1-20'!Y6:Y8),SUM('NTS 1-20'!Z6:Z8),SUM('NTS 1-20'!AA6:AA8))</f>
        <v>4867.25</v>
      </c>
      <c r="E3" s="8">
        <f>(A3*C3+B3*D3)/(C3+D3)</f>
        <v>13.378781688359696</v>
      </c>
    </row>
    <row r="5" spans="1:5" ht="16" thickBot="1">
      <c r="A5" s="12" t="s">
        <v>55</v>
      </c>
    </row>
    <row r="6" spans="1:5" ht="32">
      <c r="A6" s="7" t="s">
        <v>59</v>
      </c>
      <c r="B6" s="79" t="s">
        <v>90</v>
      </c>
      <c r="C6" s="7" t="s">
        <v>89</v>
      </c>
      <c r="D6" s="79" t="s">
        <v>91</v>
      </c>
      <c r="E6" s="84"/>
    </row>
    <row r="7" spans="1:5" ht="16" thickBot="1">
      <c r="A7" s="86">
        <v>28</v>
      </c>
      <c r="B7" s="80">
        <v>11932239</v>
      </c>
      <c r="C7" s="86">
        <v>23</v>
      </c>
      <c r="D7" s="83">
        <v>1007829.3084223459</v>
      </c>
      <c r="E7" s="85"/>
    </row>
    <row r="8" spans="1:5" s="11" customFormat="1">
      <c r="A8" s="81"/>
      <c r="B8" s="81"/>
      <c r="C8" s="82"/>
      <c r="D8" s="82"/>
    </row>
    <row r="10" spans="1:5">
      <c r="A10" s="12" t="s">
        <v>56</v>
      </c>
      <c r="B10" s="42"/>
      <c r="C10" s="42"/>
      <c r="D10" s="42"/>
      <c r="E10" s="42"/>
    </row>
    <row r="11" spans="1:5" s="10" customFormat="1">
      <c r="A11" s="18" t="s">
        <v>33</v>
      </c>
      <c r="B11" s="17"/>
      <c r="C11" s="18"/>
    </row>
    <row r="12" spans="1:5" s="10" customFormat="1">
      <c r="A12" s="10" t="s">
        <v>34</v>
      </c>
      <c r="B12" s="19" t="s">
        <v>35</v>
      </c>
    </row>
    <row r="13" spans="1:5" s="10" customFormat="1">
      <c r="A13" s="10" t="s">
        <v>36</v>
      </c>
      <c r="B13" s="19" t="s">
        <v>37</v>
      </c>
    </row>
    <row r="14" spans="1:5" s="10" customFormat="1" ht="16" thickBot="1">
      <c r="A14" s="10" t="s">
        <v>38</v>
      </c>
      <c r="B14" s="19" t="s">
        <v>39</v>
      </c>
    </row>
    <row r="15" spans="1:5" s="10" customFormat="1">
      <c r="A15" s="23" t="s">
        <v>26</v>
      </c>
      <c r="C15" s="22"/>
    </row>
    <row r="16" spans="1:5" s="10" customFormat="1" ht="16" thickBot="1">
      <c r="A16" s="24">
        <v>24</v>
      </c>
      <c r="C16" s="21"/>
    </row>
    <row r="18" spans="1:5">
      <c r="A18" s="12" t="s">
        <v>21</v>
      </c>
      <c r="B18" s="42"/>
      <c r="C18" s="42"/>
      <c r="D18" s="42"/>
      <c r="E18" s="42"/>
    </row>
    <row r="19" spans="1:5">
      <c r="A19" s="41" t="s">
        <v>10</v>
      </c>
      <c r="B19" s="41" t="s">
        <v>11</v>
      </c>
      <c r="C19" s="41" t="s">
        <v>12</v>
      </c>
    </row>
    <row r="20" spans="1:5">
      <c r="A20" s="9" t="s">
        <v>22</v>
      </c>
      <c r="B20" s="9" t="s">
        <v>23</v>
      </c>
      <c r="C20" s="10">
        <v>33</v>
      </c>
    </row>
    <row r="21" spans="1:5" ht="16" thickBot="1">
      <c r="A21" s="9" t="s">
        <v>24</v>
      </c>
      <c r="B21" s="9" t="s">
        <v>25</v>
      </c>
      <c r="C21" s="10">
        <v>35</v>
      </c>
    </row>
    <row r="22" spans="1:5" ht="16" thickBot="1">
      <c r="A22" s="9"/>
      <c r="B22" s="14" t="s">
        <v>26</v>
      </c>
      <c r="C22" s="15">
        <v>34</v>
      </c>
    </row>
    <row r="23" spans="1:5">
      <c r="A23" s="9" t="s">
        <v>27</v>
      </c>
    </row>
    <row r="24" spans="1:5">
      <c r="A24" s="9" t="s">
        <v>28</v>
      </c>
    </row>
    <row r="26" spans="1:5">
      <c r="A26" s="12" t="s">
        <v>13</v>
      </c>
      <c r="B26" s="42"/>
      <c r="C26" s="42"/>
      <c r="D26" s="42"/>
      <c r="E26" s="42"/>
    </row>
    <row r="27" spans="1:5" ht="16" thickBot="1">
      <c r="A27" s="41" t="s">
        <v>10</v>
      </c>
      <c r="B27" s="41" t="s">
        <v>11</v>
      </c>
      <c r="C27" s="41" t="s">
        <v>12</v>
      </c>
    </row>
    <row r="28" spans="1:5" ht="16" thickBot="1">
      <c r="A28" s="9" t="s">
        <v>14</v>
      </c>
      <c r="B28" s="16" t="s">
        <v>15</v>
      </c>
      <c r="C28" s="15">
        <v>33</v>
      </c>
    </row>
    <row r="30" spans="1:5" ht="16" thickBot="1">
      <c r="A30" s="12" t="s">
        <v>58</v>
      </c>
      <c r="B30" s="42"/>
      <c r="C30" s="42"/>
      <c r="D30" s="42"/>
      <c r="E30" s="42"/>
    </row>
    <row r="31" spans="1:5" ht="32">
      <c r="A31" s="27" t="s">
        <v>43</v>
      </c>
      <c r="B31" s="32" t="s">
        <v>44</v>
      </c>
      <c r="C31" s="36" t="s">
        <v>45</v>
      </c>
      <c r="D31" s="37" t="s">
        <v>49</v>
      </c>
      <c r="E31" s="37" t="s">
        <v>46</v>
      </c>
    </row>
    <row r="32" spans="1:5">
      <c r="A32" s="26">
        <v>1997</v>
      </c>
      <c r="B32" s="30">
        <v>3826373</v>
      </c>
      <c r="C32" s="33">
        <v>260000</v>
      </c>
      <c r="D32" s="10"/>
      <c r="E32" s="10"/>
    </row>
    <row r="33" spans="1:5">
      <c r="A33" s="26">
        <v>1998</v>
      </c>
      <c r="B33" s="30">
        <v>3879450</v>
      </c>
      <c r="C33" s="33">
        <v>311000</v>
      </c>
      <c r="D33" s="35">
        <f t="shared" ref="D33:D41" si="0">C33-(B33-B32)</f>
        <v>257923</v>
      </c>
      <c r="E33" s="38">
        <f>D33/B33</f>
        <v>6.6484424338501588E-2</v>
      </c>
    </row>
    <row r="34" spans="1:5">
      <c r="A34" s="26">
        <v>1999</v>
      </c>
      <c r="B34" s="30">
        <v>4152433</v>
      </c>
      <c r="C34" s="33">
        <v>394000</v>
      </c>
      <c r="D34" s="35">
        <f t="shared" si="0"/>
        <v>121017</v>
      </c>
      <c r="E34" s="38">
        <f t="shared" ref="E34:E42" si="1">D34/B34</f>
        <v>2.9143636995467476E-2</v>
      </c>
    </row>
    <row r="35" spans="1:5">
      <c r="A35" s="26">
        <v>2000</v>
      </c>
      <c r="B35" s="30">
        <v>4346068</v>
      </c>
      <c r="C35" s="33">
        <v>490000</v>
      </c>
      <c r="D35" s="35">
        <f t="shared" si="0"/>
        <v>296365</v>
      </c>
      <c r="E35" s="38">
        <f t="shared" si="1"/>
        <v>6.8191523924614153E-2</v>
      </c>
    </row>
    <row r="36" spans="1:5">
      <c r="A36" s="26">
        <v>2001</v>
      </c>
      <c r="B36" s="30">
        <v>4903056</v>
      </c>
      <c r="C36" s="33">
        <v>577000</v>
      </c>
      <c r="D36" s="35">
        <f t="shared" si="0"/>
        <v>20012</v>
      </c>
      <c r="E36" s="38">
        <f t="shared" si="1"/>
        <v>4.0815360868813244E-3</v>
      </c>
    </row>
    <row r="37" spans="1:5">
      <c r="A37" s="26">
        <v>2002</v>
      </c>
      <c r="B37" s="30">
        <v>5004156</v>
      </c>
      <c r="C37" s="33">
        <v>640000</v>
      </c>
      <c r="D37" s="35">
        <f t="shared" si="0"/>
        <v>538900</v>
      </c>
      <c r="E37" s="38">
        <f t="shared" si="1"/>
        <v>0.10769048766665149</v>
      </c>
    </row>
    <row r="38" spans="1:5">
      <c r="A38" s="26">
        <v>2003</v>
      </c>
      <c r="B38" s="30">
        <v>5370035</v>
      </c>
      <c r="C38" s="33">
        <v>683000</v>
      </c>
      <c r="D38" s="35">
        <f t="shared" si="0"/>
        <v>317121</v>
      </c>
      <c r="E38" s="38">
        <f t="shared" si="1"/>
        <v>5.9053805049687755E-2</v>
      </c>
    </row>
    <row r="39" spans="1:5">
      <c r="A39" s="26">
        <v>2004</v>
      </c>
      <c r="B39" s="30">
        <v>5780870</v>
      </c>
      <c r="C39" s="33">
        <v>750000</v>
      </c>
      <c r="D39" s="35">
        <f t="shared" si="0"/>
        <v>339165</v>
      </c>
      <c r="E39" s="38">
        <f t="shared" si="1"/>
        <v>5.8670234757052138E-2</v>
      </c>
    </row>
    <row r="40" spans="1:5">
      <c r="A40" s="26">
        <v>2005</v>
      </c>
      <c r="B40" s="30">
        <v>6227146</v>
      </c>
      <c r="C40" s="33">
        <v>831000</v>
      </c>
      <c r="D40" s="35">
        <f t="shared" si="0"/>
        <v>384724</v>
      </c>
      <c r="E40" s="38">
        <f t="shared" si="1"/>
        <v>6.1781753631599455E-2</v>
      </c>
    </row>
    <row r="41" spans="1:5">
      <c r="A41" s="26">
        <v>2006</v>
      </c>
      <c r="B41" s="30">
        <v>6678958</v>
      </c>
      <c r="C41" s="33">
        <v>892000</v>
      </c>
      <c r="D41" s="35">
        <f t="shared" si="0"/>
        <v>440188</v>
      </c>
      <c r="E41" s="38">
        <f t="shared" si="1"/>
        <v>6.5906687839630079E-2</v>
      </c>
    </row>
    <row r="42" spans="1:5" ht="16" thickBot="1">
      <c r="A42" s="31">
        <v>2007</v>
      </c>
      <c r="B42" s="29">
        <v>7138476</v>
      </c>
      <c r="C42" s="28">
        <v>885000</v>
      </c>
      <c r="D42" s="35">
        <f>C42-(B42-B41)</f>
        <v>425482</v>
      </c>
      <c r="E42" s="38">
        <f t="shared" si="1"/>
        <v>5.9604038733197397E-2</v>
      </c>
    </row>
    <row r="43" spans="1:5">
      <c r="A43" s="9"/>
      <c r="B43" s="9"/>
      <c r="C43" s="9"/>
      <c r="D43" s="9"/>
      <c r="E43" s="9"/>
    </row>
    <row r="44" spans="1:5">
      <c r="A44" s="1" t="s">
        <v>47</v>
      </c>
      <c r="B44" s="9"/>
      <c r="C44" s="9"/>
      <c r="D44" s="9"/>
    </row>
    <row r="45" spans="1:5">
      <c r="A45" s="34">
        <f>AVERAGE(E33:E42)</f>
        <v>5.8060812902328285E-2</v>
      </c>
      <c r="B45" s="9"/>
      <c r="C45" s="9"/>
      <c r="D45" s="9"/>
    </row>
    <row r="46" spans="1:5" ht="16" thickBot="1">
      <c r="A46" s="9"/>
      <c r="B46" s="9"/>
      <c r="C46" s="9"/>
      <c r="D46" s="9"/>
    </row>
    <row r="47" spans="1:5" ht="32">
      <c r="A47" s="44" t="s">
        <v>48</v>
      </c>
      <c r="B47" s="9"/>
      <c r="C47" s="9"/>
      <c r="D47" s="9"/>
    </row>
    <row r="48" spans="1:5" ht="16" thickBot="1">
      <c r="A48" s="43">
        <f>1/A45</f>
        <v>17.22332068760786</v>
      </c>
      <c r="B48" s="9"/>
      <c r="C48" s="9"/>
      <c r="D48" s="9"/>
    </row>
  </sheetData>
  <pageMargins left="0.7" right="0.7" top="0.75" bottom="0.75" header="0.3" footer="0.3"/>
  <ignoredErrors>
    <ignoredError sqref="C3:D3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C7"/>
  <sheetViews>
    <sheetView workbookViewId="0"/>
  </sheetViews>
  <sheetFormatPr baseColWidth="10" defaultColWidth="8.83203125" defaultRowHeight="15"/>
  <cols>
    <col min="1" max="1" width="14.6640625" customWidth="1"/>
    <col min="2" max="2" width="19" customWidth="1"/>
    <col min="3" max="3" width="15.6640625" customWidth="1"/>
  </cols>
  <sheetData>
    <row r="1" spans="1:3" ht="32">
      <c r="A1" s="87" t="s">
        <v>100</v>
      </c>
      <c r="B1" s="11" t="s">
        <v>92</v>
      </c>
      <c r="C1" s="11" t="s">
        <v>93</v>
      </c>
    </row>
    <row r="2" spans="1:3">
      <c r="A2" t="s">
        <v>52</v>
      </c>
      <c r="B2" s="78">
        <f>ROUND(Data!E3,0)</f>
        <v>13</v>
      </c>
      <c r="C2">
        <f>Data!B3</f>
        <v>14</v>
      </c>
    </row>
    <row r="3" spans="1:3">
      <c r="A3" t="s">
        <v>55</v>
      </c>
      <c r="B3" s="45">
        <f>Data!C7</f>
        <v>23</v>
      </c>
      <c r="C3">
        <f>Data!A7</f>
        <v>28</v>
      </c>
    </row>
    <row r="4" spans="1:3">
      <c r="A4" t="s">
        <v>56</v>
      </c>
      <c r="B4" s="45">
        <f>ROUND(Data!A16,0)</f>
        <v>24</v>
      </c>
      <c r="C4" s="45">
        <f>B4</f>
        <v>24</v>
      </c>
    </row>
    <row r="5" spans="1:3">
      <c r="A5" t="s">
        <v>21</v>
      </c>
      <c r="B5" s="78">
        <f>ROUND(Data!C22,0)</f>
        <v>34</v>
      </c>
      <c r="C5">
        <f>B5</f>
        <v>34</v>
      </c>
    </row>
    <row r="6" spans="1:3">
      <c r="A6" t="s">
        <v>13</v>
      </c>
      <c r="B6" s="78">
        <f>ROUND(Data!C28,0)</f>
        <v>33</v>
      </c>
      <c r="C6">
        <f>B6</f>
        <v>33</v>
      </c>
    </row>
    <row r="7" spans="1:3">
      <c r="A7" t="s">
        <v>58</v>
      </c>
      <c r="B7" s="78">
        <f>ROUND(Data!A48,0)</f>
        <v>17</v>
      </c>
      <c r="C7">
        <f>B7</f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NTS 1-20</vt:lpstr>
      <vt:lpstr>Data</vt:lpstr>
      <vt:lpstr>AVL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2014-03-17T23:54:25Z</dcterms:created>
  <dcterms:modified xsi:type="dcterms:W3CDTF">2021-04-22T03:28:32Z</dcterms:modified>
</cp:coreProperties>
</file>