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19380" windowHeight="97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State Coal and NG Prices" sheetId="2" state="visible" r:id="rId2"/>
    <sheet xmlns:r="http://schemas.openxmlformats.org/officeDocument/2006/relationships" name="Regional Coal and NG Prices" sheetId="3" state="visible" r:id="rId3"/>
    <sheet xmlns:r="http://schemas.openxmlformats.org/officeDocument/2006/relationships" name="National Coal and NG Prices" sheetId="4" state="visible" r:id="rId4"/>
    <sheet xmlns:r="http://schemas.openxmlformats.org/officeDocument/2006/relationships" name="Compare Prices by Geography" sheetId="5" state="visible" r:id="rId5"/>
    <sheet xmlns:r="http://schemas.openxmlformats.org/officeDocument/2006/relationships" name="AEO Table 2" sheetId="6" state="visible" r:id="rId6"/>
    <sheet xmlns:r="http://schemas.openxmlformats.org/officeDocument/2006/relationships" name="AEO Table 3" sheetId="7" state="visible" r:id="rId7"/>
    <sheet xmlns:r="http://schemas.openxmlformats.org/officeDocument/2006/relationships" name="AEO Table 12" sheetId="8" state="visible" r:id="rId8"/>
    <sheet xmlns:r="http://schemas.openxmlformats.org/officeDocument/2006/relationships" name="AEO Table 59" sheetId="9" state="visible" r:id="rId9"/>
    <sheet xmlns:r="http://schemas.openxmlformats.org/officeDocument/2006/relationships" name="Hard Coal and Lig Multipliers" sheetId="10" state="visible" r:id="rId10"/>
    <sheet xmlns:r="http://schemas.openxmlformats.org/officeDocument/2006/relationships" name="Hydrogen" sheetId="11" state="visible" r:id="rId11"/>
    <sheet xmlns:r="http://schemas.openxmlformats.org/officeDocument/2006/relationships" name="Other Fuels" sheetId="12" state="visible" r:id="rId12"/>
    <sheet xmlns:r="http://schemas.openxmlformats.org/officeDocument/2006/relationships" name="Tax Percentages" sheetId="13" state="visible" r:id="rId13"/>
    <sheet xmlns:r="http://schemas.openxmlformats.org/officeDocument/2006/relationships" name="Pretax &gt;" sheetId="14" state="visible" r:id="rId14"/>
    <sheet xmlns:r="http://schemas.openxmlformats.org/officeDocument/2006/relationships" name="BFPaT-pretax-electricity" sheetId="15" state="visible" r:id="rId15"/>
    <sheet xmlns:r="http://schemas.openxmlformats.org/officeDocument/2006/relationships" name="BFPaT-pretax-coal" sheetId="16" state="visible" r:id="rId16"/>
    <sheet xmlns:r="http://schemas.openxmlformats.org/officeDocument/2006/relationships" name="BFPaT-pretax-natgas" sheetId="17" state="visible" r:id="rId17"/>
    <sheet xmlns:r="http://schemas.openxmlformats.org/officeDocument/2006/relationships" name="BFPaT-pretax-nuclear" sheetId="18" state="visible" r:id="rId18"/>
    <sheet xmlns:r="http://schemas.openxmlformats.org/officeDocument/2006/relationships" name="BFPaT-pretax-hydro" sheetId="19" state="visible" r:id="rId19"/>
    <sheet xmlns:r="http://schemas.openxmlformats.org/officeDocument/2006/relationships" name="BFPaT-pretax-wind" sheetId="20" state="visible" r:id="rId20"/>
    <sheet xmlns:r="http://schemas.openxmlformats.org/officeDocument/2006/relationships" name="BFPaT-pretax-solar" sheetId="21" state="visible" r:id="rId21"/>
    <sheet xmlns:r="http://schemas.openxmlformats.org/officeDocument/2006/relationships" name="BFPaT-pretax-biomass" sheetId="22" state="visible" r:id="rId22"/>
    <sheet xmlns:r="http://schemas.openxmlformats.org/officeDocument/2006/relationships" name="BFPaT-pretax-petgas" sheetId="23" state="visible" r:id="rId23"/>
    <sheet xmlns:r="http://schemas.openxmlformats.org/officeDocument/2006/relationships" name="BFPaT-pretax-petdies" sheetId="24" state="visible" r:id="rId24"/>
    <sheet xmlns:r="http://schemas.openxmlformats.org/officeDocument/2006/relationships" name="BFPaT-pretax-biogas" sheetId="25" state="visible" r:id="rId25"/>
    <sheet xmlns:r="http://schemas.openxmlformats.org/officeDocument/2006/relationships" name="BFPaT-pretax-biodies" sheetId="26" state="visible" r:id="rId26"/>
    <sheet xmlns:r="http://schemas.openxmlformats.org/officeDocument/2006/relationships" name="BFPaT-pretax-jetkerosene" sheetId="27" state="visible" r:id="rId27"/>
    <sheet xmlns:r="http://schemas.openxmlformats.org/officeDocument/2006/relationships" name="BFPaT-pretax-heat" sheetId="28" state="visible" r:id="rId28"/>
    <sheet xmlns:r="http://schemas.openxmlformats.org/officeDocument/2006/relationships" name="BFPaT-pretax-geothermal" sheetId="29" state="visible" r:id="rId29"/>
    <sheet xmlns:r="http://schemas.openxmlformats.org/officeDocument/2006/relationships" name="BFPaT-pretax-lignite" sheetId="30" state="visible" r:id="rId30"/>
    <sheet xmlns:r="http://schemas.openxmlformats.org/officeDocument/2006/relationships" name="BFPaT-pretax-crude" sheetId="31" state="visible" r:id="rId31"/>
    <sheet xmlns:r="http://schemas.openxmlformats.org/officeDocument/2006/relationships" name="BFPaT-pretax-heavyfueloil" sheetId="32" state="visible" r:id="rId32"/>
    <sheet xmlns:r="http://schemas.openxmlformats.org/officeDocument/2006/relationships" name="BFPaT-pretax-lpgpropbut" sheetId="33" state="visible" r:id="rId33"/>
    <sheet xmlns:r="http://schemas.openxmlformats.org/officeDocument/2006/relationships" name="BFPaT-pretax-msw" sheetId="34" state="visible" r:id="rId34"/>
    <sheet xmlns:r="http://schemas.openxmlformats.org/officeDocument/2006/relationships" name="BFPaT-pretax-hydrogen" sheetId="35" state="visible" r:id="rId35"/>
    <sheet xmlns:r="http://schemas.openxmlformats.org/officeDocument/2006/relationships" name="Fuel Tax &gt;" sheetId="36" state="visible" r:id="rId36"/>
    <sheet xmlns:r="http://schemas.openxmlformats.org/officeDocument/2006/relationships" name="BFPaT-fueltax-electricity" sheetId="37" state="visible" r:id="rId37"/>
    <sheet xmlns:r="http://schemas.openxmlformats.org/officeDocument/2006/relationships" name="BFPaT-fueltax-coal" sheetId="38" state="visible" r:id="rId38"/>
    <sheet xmlns:r="http://schemas.openxmlformats.org/officeDocument/2006/relationships" name="BFPaT-fueltax-natgas" sheetId="39" state="visible" r:id="rId39"/>
    <sheet xmlns:r="http://schemas.openxmlformats.org/officeDocument/2006/relationships" name="BFPaT-fueltax-nuclear" sheetId="40" state="visible" r:id="rId40"/>
    <sheet xmlns:r="http://schemas.openxmlformats.org/officeDocument/2006/relationships" name="BFPaT-fueltax-hydro" sheetId="41" state="visible" r:id="rId41"/>
    <sheet xmlns:r="http://schemas.openxmlformats.org/officeDocument/2006/relationships" name="BFPaT-fueltax-wind" sheetId="42" state="visible" r:id="rId42"/>
    <sheet xmlns:r="http://schemas.openxmlformats.org/officeDocument/2006/relationships" name="BFPaT-fueltax-solar" sheetId="43" state="visible" r:id="rId43"/>
    <sheet xmlns:r="http://schemas.openxmlformats.org/officeDocument/2006/relationships" name="BFPaT-fueltax-biomass" sheetId="44" state="visible" r:id="rId44"/>
    <sheet xmlns:r="http://schemas.openxmlformats.org/officeDocument/2006/relationships" name="BFPaT-fueltax-petgas" sheetId="45" state="visible" r:id="rId45"/>
    <sheet xmlns:r="http://schemas.openxmlformats.org/officeDocument/2006/relationships" name="BFPaT-fueltax-biodies" sheetId="46" state="visible" r:id="rId46"/>
    <sheet xmlns:r="http://schemas.openxmlformats.org/officeDocument/2006/relationships" name="BFPaT-fueltax-petdies" sheetId="47" state="visible" r:id="rId47"/>
    <sheet xmlns:r="http://schemas.openxmlformats.org/officeDocument/2006/relationships" name="BFPaT-fueltax-biogas" sheetId="48" state="visible" r:id="rId48"/>
    <sheet xmlns:r="http://schemas.openxmlformats.org/officeDocument/2006/relationships" name="BFPaT-fueltax-jetkerosene" sheetId="49" state="visible" r:id="rId49"/>
    <sheet xmlns:r="http://schemas.openxmlformats.org/officeDocument/2006/relationships" name="BFPaT-fueltax-heat" sheetId="50" state="visible" r:id="rId50"/>
    <sheet xmlns:r="http://schemas.openxmlformats.org/officeDocument/2006/relationships" name="BFPaT-fueltax-geothermal" sheetId="51" state="visible" r:id="rId51"/>
    <sheet xmlns:r="http://schemas.openxmlformats.org/officeDocument/2006/relationships" name="BFPaT-fueltax-lignite" sheetId="52" state="visible" r:id="rId52"/>
    <sheet xmlns:r="http://schemas.openxmlformats.org/officeDocument/2006/relationships" name="BFPaT-fueltax-crude" sheetId="53" state="visible" r:id="rId53"/>
    <sheet xmlns:r="http://schemas.openxmlformats.org/officeDocument/2006/relationships" name="BFPaT-fueltax-heavyfueloil" sheetId="54" state="visible" r:id="rId54"/>
    <sheet xmlns:r="http://schemas.openxmlformats.org/officeDocument/2006/relationships" name="BFPaT-fueltax-lpgpropbut" sheetId="55" state="visible" r:id="rId55"/>
    <sheet xmlns:r="http://schemas.openxmlformats.org/officeDocument/2006/relationships" name="BFPaT-fueltax-msw" sheetId="56" state="visible" r:id="rId56"/>
    <sheet xmlns:r="http://schemas.openxmlformats.org/officeDocument/2006/relationships" name="BFPaT-fueltax-hydrogen" sheetId="57" state="visible" r:id="rId57"/>
  </sheets>
  <externalReferences>
    <externalReference xmlns:r="http://schemas.openxmlformats.org/officeDocument/2006/relationships" r:id="rId59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73" r:id="rId58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37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  <font>
      <name val="Times New Roman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theme="6"/>
      <sz val="11"/>
      <u val="single"/>
    </font>
    <font>
      <name val="Calibri"/>
      <family val="2"/>
      <color theme="1"/>
      <sz val="11"/>
    </font>
    <font>
      <name val="Calibri"/>
      <family val="2"/>
      <b val="1"/>
      <color rgb="FFFF0000"/>
      <sz val="11"/>
      <scheme val="minor"/>
    </font>
    <font>
      <name val="Calibri"/>
      <family val="2"/>
      <sz val="8"/>
      <scheme val="minor"/>
    </font>
  </fonts>
  <fills count="4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7" tint="0.7999816888943144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2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/>
    <xf numFmtId="0" fontId="21" fillId="0" borderId="1"/>
    <xf numFmtId="0" fontId="22" fillId="0" borderId="14"/>
    <xf numFmtId="0" fontId="23" fillId="0" borderId="15"/>
    <xf numFmtId="0" fontId="23" fillId="0" borderId="0"/>
    <xf numFmtId="0" fontId="24" fillId="32" borderId="0"/>
    <xf numFmtId="0" fontId="25" fillId="33" borderId="0"/>
    <xf numFmtId="0" fontId="26" fillId="34" borderId="16"/>
    <xf numFmtId="0" fontId="27" fillId="35" borderId="17"/>
    <xf numFmtId="0" fontId="28" fillId="35" borderId="16"/>
    <xf numFmtId="0" fontId="29" fillId="0" borderId="18"/>
    <xf numFmtId="0" fontId="30" fillId="36" borderId="19"/>
    <xf numFmtId="0" fontId="31" fillId="0" borderId="0"/>
    <xf numFmtId="0" fontId="13" fillId="10" borderId="13"/>
    <xf numFmtId="0" fontId="32" fillId="0" borderId="0"/>
    <xf numFmtId="0" fontId="5" fillId="0" borderId="20"/>
    <xf numFmtId="0" fontId="18" fillId="37" borderId="0"/>
    <xf numFmtId="0" fontId="13" fillId="11" borderId="0"/>
    <xf numFmtId="0" fontId="13" fillId="12" borderId="0"/>
    <xf numFmtId="0" fontId="18" fillId="38" borderId="0"/>
    <xf numFmtId="0" fontId="13" fillId="14" borderId="0"/>
    <xf numFmtId="0" fontId="13" fillId="15" borderId="0"/>
    <xf numFmtId="0" fontId="18" fillId="39" borderId="0"/>
    <xf numFmtId="0" fontId="13" fillId="17" borderId="0"/>
    <xf numFmtId="0" fontId="13" fillId="18" borderId="0"/>
    <xf numFmtId="0" fontId="18" fillId="40" borderId="0"/>
    <xf numFmtId="0" fontId="13" fillId="20" borderId="0"/>
    <xf numFmtId="0" fontId="13" fillId="21" borderId="0"/>
    <xf numFmtId="0" fontId="18" fillId="41" borderId="0"/>
    <xf numFmtId="0" fontId="13" fillId="23" borderId="0"/>
    <xf numFmtId="0" fontId="13" fillId="24" borderId="0"/>
    <xf numFmtId="0" fontId="18" fillId="42" borderId="0"/>
    <xf numFmtId="0" fontId="13" fillId="26" borderId="0"/>
    <xf numFmtId="0" fontId="13" fillId="27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3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7" fillId="0" borderId="11" applyAlignment="1">
      <alignment wrapText="1"/>
    </xf>
    <xf numFmtId="0" fontId="8" fillId="0" borderId="9" applyAlignment="1">
      <alignment wrapText="1"/>
    </xf>
    <xf numFmtId="0" fontId="7" fillId="0" borderId="10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</cellStyleXfs>
  <cellXfs count="112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14" fontId="0" fillId="0" borderId="0" pivotButton="0" quotePrefix="0" xfId="0"/>
    <xf numFmtId="0" fontId="0" fillId="45" borderId="28" pivotButton="0" quotePrefix="0" xfId="0"/>
    <xf numFmtId="0" fontId="34" fillId="0" borderId="0" pivotButton="0" quotePrefix="0" xfId="0"/>
    <xf numFmtId="0" fontId="5" fillId="45" borderId="27" pivotButton="0" quotePrefix="0" xfId="0"/>
    <xf numFmtId="0" fontId="5" fillId="44" borderId="0" pivotButton="0" quotePrefix="0" xfId="0"/>
    <xf numFmtId="0" fontId="35" fillId="0" borderId="0" pivotButton="0" quotePrefix="0" xfId="0"/>
    <xf numFmtId="0" fontId="5" fillId="45" borderId="28" pivotButton="0" quotePrefix="0" xfId="0"/>
    <xf numFmtId="0" fontId="0" fillId="0" borderId="0" pivotButton="0" quotePrefix="0" xfId="0"/>
    <xf numFmtId="0" fontId="5" fillId="0" borderId="0" pivotButton="0" quotePrefix="0" xfId="0"/>
    <xf numFmtId="173" fontId="0" fillId="0" borderId="0" pivotButton="0" quotePrefix="0" xfId="0"/>
    <xf numFmtId="0" fontId="5" fillId="43" borderId="21" applyAlignment="1" pivotButton="0" quotePrefix="0" xfId="0">
      <alignment horizontal="left" wrapText="1"/>
    </xf>
    <xf numFmtId="0" fontId="5" fillId="43" borderId="22" applyAlignment="1" pivotButton="0" quotePrefix="0" xfId="0">
      <alignment horizontal="left" wrapText="1"/>
    </xf>
    <xf numFmtId="0" fontId="5" fillId="43" borderId="23" applyAlignment="1" pivotButton="0" quotePrefix="0" xfId="0">
      <alignment horizontal="left" wrapText="1"/>
    </xf>
    <xf numFmtId="0" fontId="5" fillId="43" borderId="24" applyAlignment="1" pivotButton="0" quotePrefix="0" xfId="0">
      <alignment horizontal="left" wrapText="1"/>
    </xf>
    <xf numFmtId="0" fontId="5" fillId="43" borderId="25" applyAlignment="1" pivotButton="0" quotePrefix="0" xfId="0">
      <alignment horizontal="left" wrapText="1"/>
    </xf>
    <xf numFmtId="0" fontId="5" fillId="43" borderId="26" applyAlignment="1" pivotButton="0" quotePrefix="0" xfId="0">
      <alignment horizontal="left" wrapText="1"/>
    </xf>
    <xf numFmtId="0" fontId="5" fillId="43" borderId="29" applyAlignment="1" pivotButton="0" quotePrefix="0" xfId="0">
      <alignment horizontal="left" vertical="top" wrapText="1"/>
    </xf>
    <xf numFmtId="0" fontId="5" fillId="43" borderId="30" applyAlignment="1" pivotButton="0" quotePrefix="0" xfId="0">
      <alignment horizontal="left" vertical="top" wrapText="1"/>
    </xf>
    <xf numFmtId="0" fontId="5" fillId="43" borderId="31" applyAlignment="1" pivotButton="0" quotePrefix="0" xfId="0">
      <alignment horizontal="left" vertical="top" wrapText="1"/>
    </xf>
    <xf numFmtId="0" fontId="5" fillId="43" borderId="32" applyAlignment="1" pivotButton="0" quotePrefix="0" xfId="0">
      <alignment horizontal="left" vertical="top" wrapText="1"/>
    </xf>
    <xf numFmtId="0" fontId="5" fillId="43" borderId="0" applyAlignment="1" pivotButton="0" quotePrefix="0" xfId="0">
      <alignment horizontal="left" vertical="top" wrapText="1"/>
    </xf>
    <xf numFmtId="0" fontId="5" fillId="43" borderId="33" applyAlignment="1" pivotButton="0" quotePrefix="0" xfId="0">
      <alignment horizontal="left" vertical="top" wrapText="1"/>
    </xf>
    <xf numFmtId="0" fontId="5" fillId="43" borderId="34" applyAlignment="1" pivotButton="0" quotePrefix="0" xfId="0">
      <alignment horizontal="left" vertical="top" wrapText="1"/>
    </xf>
    <xf numFmtId="0" fontId="5" fillId="43" borderId="35" applyAlignment="1" pivotButton="0" quotePrefix="0" xfId="0">
      <alignment horizontal="left" vertical="top" wrapText="1"/>
    </xf>
    <xf numFmtId="0" fontId="5" fillId="43" borderId="36" applyAlignment="1" pivotButton="0" quotePrefix="0" xfId="0">
      <alignment horizontal="left" vertical="top" wrapText="1"/>
    </xf>
    <xf numFmtId="0" fontId="5" fillId="44" borderId="0" applyAlignment="1" pivotButton="0" quotePrefix="0" xfId="0">
      <alignment horizontal="center"/>
    </xf>
    <xf numFmtId="0" fontId="0" fillId="0" borderId="0" applyAlignment="1" pivotButton="0" quotePrefix="0" xfId="0">
      <alignment horizontal="left"/>
    </xf>
    <xf numFmtId="0" fontId="5" fillId="45" borderId="0" applyAlignment="1" pivotButton="0" quotePrefix="0" xfId="0">
      <alignment horizontal="left"/>
    </xf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0" fontId="5" fillId="43" borderId="37" applyAlignment="1" pivotButton="0" quotePrefix="0" xfId="0">
      <alignment horizontal="left" wrapText="1"/>
    </xf>
    <xf numFmtId="0" fontId="0" fillId="0" borderId="22" pivotButton="0" quotePrefix="0" xfId="0"/>
    <xf numFmtId="0" fontId="0" fillId="0" borderId="23" pivotButton="0" quotePrefix="0" xfId="0"/>
    <xf numFmtId="0" fontId="0" fillId="0" borderId="24" pivotButton="0" quotePrefix="0" xfId="0"/>
    <xf numFmtId="0" fontId="0" fillId="0" borderId="25" pivotButton="0" quotePrefix="0" xfId="0"/>
    <xf numFmtId="0" fontId="0" fillId="0" borderId="26" pivotButton="0" quotePrefix="0" xfId="0"/>
    <xf numFmtId="173" fontId="0" fillId="0" borderId="0" pivotButton="0" quotePrefix="0" xfId="0"/>
    <xf numFmtId="0" fontId="5" fillId="43" borderId="40" applyAlignment="1" pivotButton="0" quotePrefix="0" xfId="0">
      <alignment horizontal="left" vertical="top" wrapText="1"/>
    </xf>
    <xf numFmtId="0" fontId="0" fillId="0" borderId="30" pivotButton="0" quotePrefix="0" xfId="0"/>
    <xf numFmtId="0" fontId="0" fillId="0" borderId="31" pivotButton="0" quotePrefix="0" xfId="0"/>
    <xf numFmtId="0" fontId="0" fillId="0" borderId="32" pivotButton="0" quotePrefix="0" xfId="0"/>
    <xf numFmtId="0" fontId="0" fillId="0" borderId="33" pivotButton="0" quotePrefix="0" xfId="0"/>
    <xf numFmtId="0" fontId="0" fillId="0" borderId="34" pivotButton="0" quotePrefix="0" xfId="0"/>
    <xf numFmtId="0" fontId="0" fillId="0" borderId="35" pivotButton="0" quotePrefix="0" xfId="0"/>
    <xf numFmtId="0" fontId="0" fillId="0" borderId="36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</cellXfs>
  <cellStyles count="12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  <cellStyle name="Title" xfId="41" builtinId="15"/>
    <cellStyle name="Heading 1" xfId="42" builtinId="16"/>
    <cellStyle name="Heading 2" xfId="43" builtinId="17"/>
    <cellStyle name="Heading 3" xfId="44" builtinId="18"/>
    <cellStyle name="Heading 4" xfId="45" builtinId="19"/>
    <cellStyle name="Good" xfId="46" builtinId="26"/>
    <cellStyle name="Bad" xfId="47" builtinId="27"/>
    <cellStyle name="Input" xfId="48" builtinId="20"/>
    <cellStyle name="Output" xfId="49" builtinId="21"/>
    <cellStyle name="Calculation" xfId="50" builtinId="22"/>
    <cellStyle name="Linked Cell" xfId="51" builtinId="24"/>
    <cellStyle name="Check Cell" xfId="52" builtinId="23"/>
    <cellStyle name="Warning Text" xfId="53" builtinId="11"/>
    <cellStyle name="Note" xfId="54" builtinId="10"/>
    <cellStyle name="Explanatory Text" xfId="55" builtinId="53"/>
    <cellStyle name="Total" xfId="56" builtinId="25"/>
    <cellStyle name="Accent1" xfId="57" builtinId="29"/>
    <cellStyle name="20% - Accent1" xfId="58" builtinId="30"/>
    <cellStyle name="40% - Accent1" xfId="59" builtinId="31"/>
    <cellStyle name="Accent2" xfId="60" builtinId="33"/>
    <cellStyle name="20% - Accent2" xfId="61" builtinId="34"/>
    <cellStyle name="40% - Accent2" xfId="62" builtinId="35"/>
    <cellStyle name="Accent3" xfId="63" builtinId="37"/>
    <cellStyle name="20% - Accent3" xfId="64" builtinId="38"/>
    <cellStyle name="40% - Accent3" xfId="65" builtinId="39"/>
    <cellStyle name="Accent4" xfId="66" builtinId="41"/>
    <cellStyle name="20% - Accent4" xfId="67" builtinId="42"/>
    <cellStyle name="40% - Accent4" xfId="68" builtinId="43"/>
    <cellStyle name="Accent5" xfId="69" builtinId="45"/>
    <cellStyle name="20% - Accent5" xfId="70" builtinId="46"/>
    <cellStyle name="40% - Accent5" xfId="71" builtinId="47"/>
    <cellStyle name="Accent6" xfId="72" builtinId="49"/>
    <cellStyle name="20% - Accent6" xfId="73" builtinId="50"/>
    <cellStyle name="40% - Accent6" xfId="74" builtinId="51"/>
    <cellStyle name="Header: bottom row 4" xfId="75"/>
    <cellStyle name="Body: normal cell 4" xfId="76"/>
    <cellStyle name="Header: top rows 2" xfId="77"/>
    <cellStyle name="Section Break: parent row 2" xfId="78"/>
    <cellStyle name="Parent row 4" xfId="79"/>
    <cellStyle name="Footnotes: top row 4" xfId="80"/>
    <cellStyle name="Section Break 2" xfId="81"/>
    <cellStyle name="Font: Calibri, 9pt regular 4" xfId="82"/>
    <cellStyle name="Hyperlink 2" xfId="83"/>
    <cellStyle name="Followed Hyperlink 2" xfId="84"/>
    <cellStyle name="Footnotes: all except top row 2" xfId="85"/>
    <cellStyle name="Table title 4" xfId="86"/>
    <cellStyle name="Footnotes: top row 2 2" xfId="87"/>
    <cellStyle name="Body: normal cell 2 2" xfId="88"/>
    <cellStyle name="Parent row 2 2" xfId="89"/>
    <cellStyle name="Header: bottom row 2 2" xfId="90"/>
    <cellStyle name="Font: Calibri, 9pt regular 2 2" xfId="91"/>
    <cellStyle name="Table title 2 2" xfId="92"/>
    <cellStyle name="Currency 2" xfId="93"/>
    <cellStyle name="Comma 2" xfId="94"/>
    <cellStyle name="Neutral 2 2" xfId="95"/>
    <cellStyle name="60% - Accent1 2 2" xfId="96"/>
    <cellStyle name="60% - Accent2 2 2" xfId="97"/>
    <cellStyle name="60% - Accent3 2 2" xfId="98"/>
    <cellStyle name="60% - Accent4 2 2" xfId="99"/>
    <cellStyle name="60% - Accent5 2 2" xfId="100"/>
    <cellStyle name="60% - Accent6 2 2" xfId="101"/>
    <cellStyle name="Note 2 2" xfId="102"/>
    <cellStyle name="20% - Accent1 2 2" xfId="103"/>
    <cellStyle name="40% - Accent1 2 2" xfId="104"/>
    <cellStyle name="20% - Accent2 2 2" xfId="105"/>
    <cellStyle name="40% - Accent2 2 2" xfId="106"/>
    <cellStyle name="20% - Accent3 2 2" xfId="107"/>
    <cellStyle name="40% - Accent3 2 2" xfId="108"/>
    <cellStyle name="20% - Accent4 2 2" xfId="109"/>
    <cellStyle name="40% - Accent4 2 2" xfId="110"/>
    <cellStyle name="20% - Accent5 2 2" xfId="111"/>
    <cellStyle name="40% - Accent5 2 2" xfId="112"/>
    <cellStyle name="20% - Accent6 2 2" xfId="113"/>
    <cellStyle name="40% - Accent6 2 2" xfId="114"/>
    <cellStyle name="Footnotes: top row 3" xfId="115"/>
    <cellStyle name="Parent row 3" xfId="116"/>
    <cellStyle name="Body: normal cell 3" xfId="117"/>
    <cellStyle name="Header: bottom row 3" xfId="118"/>
    <cellStyle name="Font: Calibri, 9pt regular 3" xfId="119"/>
    <cellStyle name="Table title 3" xfId="12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pivotCacheDefinition" Target="/xl/pivotCache/pivotCacheDefinition1.xml" Id="rId58"/><Relationship Type="http://schemas.openxmlformats.org/officeDocument/2006/relationships/externalLink" Target="/xl/externalLinks/externalLink1.xml" Id="rId59"/><Relationship Type="http://schemas.openxmlformats.org/officeDocument/2006/relationships/styles" Target="styles.xml" Id="rId60"/><Relationship Type="http://schemas.openxmlformats.org/officeDocument/2006/relationships/theme" Target="theme/theme1.xml" Id="rId6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jshepard/Downloads/eps-us-3.2.1%20(1)/eps-us-3.2.1/InputData/fuels/BFPaT/USA%20BAU%20Fuel%20Prices%20and%20Taxes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73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10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3"/>
  <sheetViews>
    <sheetView tabSelected="1" workbookViewId="0">
      <selection activeCell="B7" sqref="B7"/>
    </sheetView>
  </sheetViews>
  <sheetFormatPr baseColWidth="10" defaultColWidth="9.1640625" defaultRowHeight="15"/>
  <cols>
    <col width="36.83203125" customWidth="1" style="70" min="1" max="1"/>
    <col width="91.6640625" customWidth="1" style="70" min="2" max="2"/>
    <col width="9.1640625" customWidth="1" style="70" min="3" max="3"/>
    <col width="70.6640625" customWidth="1" style="70" min="4" max="4"/>
    <col width="9.1640625" customWidth="1" style="70" min="5" max="6"/>
    <col width="8.1640625" customWidth="1" style="70" min="7" max="8"/>
    <col width="9.1640625" customWidth="1" style="70" min="9" max="16384"/>
  </cols>
  <sheetData>
    <row r="1">
      <c r="A1" s="71" t="inlineStr">
        <is>
          <t>BFPaT BAU Pretax Fuel Price by Sector</t>
        </is>
      </c>
      <c r="B1" t="inlineStr">
        <is>
          <t>Oregon</t>
        </is>
      </c>
      <c r="C1" s="63" t="n">
        <v>44336</v>
      </c>
      <c r="G1" s="65" t="inlineStr">
        <is>
          <t>Alabama</t>
        </is>
      </c>
      <c r="H1" s="65" t="inlineStr">
        <is>
          <t>AL</t>
        </is>
      </c>
      <c r="J1" t="inlineStr">
        <is>
          <t>National level</t>
        </is>
      </c>
    </row>
    <row r="2">
      <c r="A2" s="71" t="inlineStr">
        <is>
          <t>BFPaT BAU Fuel Tax by Sector</t>
        </is>
      </c>
      <c r="B2">
        <f>LOOKUP(B1,G1:H51,H1:H51)</f>
        <v/>
      </c>
      <c r="G2" s="65" t="inlineStr">
        <is>
          <t>Alaska</t>
        </is>
      </c>
      <c r="H2" s="65" t="inlineStr">
        <is>
          <t>AK</t>
        </is>
      </c>
      <c r="J2" t="inlineStr">
        <is>
          <t>Region level</t>
        </is>
      </c>
    </row>
    <row r="3" ht="16" customHeight="1" s="70" thickBot="1">
      <c r="G3" s="65" t="inlineStr">
        <is>
          <t>Arizona</t>
        </is>
      </c>
      <c r="H3" s="65" t="inlineStr">
        <is>
          <t>AZ</t>
        </is>
      </c>
      <c r="J3" t="inlineStr">
        <is>
          <t>State level</t>
        </is>
      </c>
    </row>
    <row r="4" ht="16" customHeight="1" s="70" thickBot="1">
      <c r="A4" s="66" t="inlineStr">
        <is>
          <t>Natural gas/coal prices are at the…</t>
        </is>
      </c>
      <c r="B4" s="69" t="inlineStr">
        <is>
          <t>State level</t>
        </is>
      </c>
      <c r="C4" s="68" t="inlineStr">
        <is>
          <t>Remember to re-export CSVs!!</t>
        </is>
      </c>
      <c r="G4" s="65" t="n"/>
      <c r="H4" s="65" t="n"/>
    </row>
    <row r="5">
      <c r="A5" s="71" t="inlineStr">
        <is>
          <t>Sources:</t>
        </is>
      </c>
      <c r="B5" s="11" t="inlineStr">
        <is>
          <t>most fuels and growth rates</t>
        </is>
      </c>
      <c r="D5" s="11" t="inlineStr">
        <is>
          <t>Tax on Petroleum Gasoline, Petroleum Diesel, Jet Fuel</t>
        </is>
      </c>
      <c r="G5" s="65" t="inlineStr">
        <is>
          <t>Arkansas</t>
        </is>
      </c>
      <c r="H5" s="65" t="inlineStr">
        <is>
          <t>AR</t>
        </is>
      </c>
    </row>
    <row r="6">
      <c r="B6" t="inlineStr">
        <is>
          <t>Energy Information Administration</t>
        </is>
      </c>
      <c r="D6" t="inlineStr">
        <is>
          <t>Energy Information Administration</t>
        </is>
      </c>
      <c r="G6" s="65" t="inlineStr">
        <is>
          <t>California</t>
        </is>
      </c>
      <c r="H6" s="65" t="inlineStr">
        <is>
          <t>CA</t>
        </is>
      </c>
    </row>
    <row r="7">
      <c r="B7" s="89" t="n">
        <v>2020</v>
      </c>
      <c r="D7" s="89" t="n">
        <v>2020</v>
      </c>
      <c r="G7" s="65" t="inlineStr">
        <is>
          <t>Colorado</t>
        </is>
      </c>
      <c r="H7" s="65" t="inlineStr">
        <is>
          <t>CO</t>
        </is>
      </c>
    </row>
    <row r="8">
      <c r="B8" t="inlineStr">
        <is>
          <t>Annual Energy Outlook 2020</t>
        </is>
      </c>
      <c r="D8" t="inlineStr">
        <is>
          <t>Annual Energy Outlook 2020</t>
        </is>
      </c>
      <c r="G8" s="65" t="inlineStr">
        <is>
          <t>Connecticut</t>
        </is>
      </c>
      <c r="H8" s="65" t="inlineStr">
        <is>
          <t>CT</t>
        </is>
      </c>
    </row>
    <row r="9">
      <c r="B9" s="9" t="inlineStr">
        <is>
          <t>http://www.eia.gov/forecasts/aeo/excel/aeotab_3.xlsx</t>
        </is>
      </c>
      <c r="D9" s="24" t="inlineStr">
        <is>
          <t>http://www.eia.gov/forecasts/aeo/supplement/suptab_130.xlsx</t>
        </is>
      </c>
      <c r="G9" s="65" t="inlineStr">
        <is>
          <t>Delaware</t>
        </is>
      </c>
      <c r="H9" s="65" t="inlineStr">
        <is>
          <t>DE</t>
        </is>
      </c>
    </row>
    <row r="10">
      <c r="B10" t="inlineStr">
        <is>
          <t>Table 3 (and Table 2 for industrial coal consumption fractions by coal type)</t>
        </is>
      </c>
      <c r="D10" t="inlineStr">
        <is>
          <t>Table 59</t>
        </is>
      </c>
      <c r="G10" s="65" t="inlineStr">
        <is>
          <t>Florida</t>
        </is>
      </c>
      <c r="H10" s="65" t="inlineStr">
        <is>
          <t>FL</t>
        </is>
      </c>
    </row>
    <row r="11">
      <c r="G11" s="65" t="inlineStr">
        <is>
          <t>Georgia</t>
        </is>
      </c>
      <c r="H11" s="65" t="inlineStr">
        <is>
          <t>GA</t>
        </is>
      </c>
    </row>
    <row r="12">
      <c r="B12" s="11" t="inlineStr">
        <is>
          <t>biomass</t>
        </is>
      </c>
      <c r="D12" s="11" t="inlineStr">
        <is>
          <t>Tax on Non-Liquid Fuels</t>
        </is>
      </c>
      <c r="G12" s="65" t="inlineStr">
        <is>
          <t>Hawaii</t>
        </is>
      </c>
      <c r="H12" s="65" t="inlineStr">
        <is>
          <t>HI</t>
        </is>
      </c>
    </row>
    <row r="13">
      <c r="B13" t="inlineStr">
        <is>
          <t>Energy Information Administraton</t>
        </is>
      </c>
      <c r="D13" t="inlineStr">
        <is>
          <t>The Sales Tax Clearinghouse</t>
        </is>
      </c>
      <c r="G13" s="65" t="inlineStr">
        <is>
          <t>Idaho</t>
        </is>
      </c>
      <c r="H13" s="65" t="inlineStr">
        <is>
          <t>ID</t>
        </is>
      </c>
    </row>
    <row r="14">
      <c r="B14" s="89" t="n">
        <v>2020</v>
      </c>
      <c r="D14" t="inlineStr">
        <is>
          <t>n/a</t>
        </is>
      </c>
      <c r="G14" s="65" t="inlineStr">
        <is>
          <t>Illinois</t>
        </is>
      </c>
      <c r="H14" s="65" t="inlineStr">
        <is>
          <t>IL</t>
        </is>
      </c>
    </row>
    <row r="15">
      <c r="B15" t="inlineStr">
        <is>
          <t>State Energy Data System (SEDS): 1960-2018 (complete)</t>
        </is>
      </c>
      <c r="D15" t="inlineStr">
        <is>
          <t>FAQ</t>
        </is>
      </c>
      <c r="G15" s="65" t="inlineStr">
        <is>
          <t>Indiana</t>
        </is>
      </c>
      <c r="H15" s="65" t="inlineStr">
        <is>
          <t>IN</t>
        </is>
      </c>
    </row>
    <row r="16">
      <c r="B16" s="24" t="inlineStr">
        <is>
          <t>https://www.eia.gov/state/seds/archive/seper2018.pdf</t>
        </is>
      </c>
      <c r="D16" s="24" t="inlineStr">
        <is>
          <t>https://thestc.com/FAQ.stm</t>
        </is>
      </c>
      <c r="G16" s="65" t="inlineStr">
        <is>
          <t>Iowa</t>
        </is>
      </c>
      <c r="H16" s="65" t="inlineStr">
        <is>
          <t>IA</t>
        </is>
      </c>
    </row>
    <row r="17">
      <c r="B17" t="inlineStr">
        <is>
          <t>Tables ET3, ET4, ET5, and ET7</t>
        </is>
      </c>
      <c r="D17" t="inlineStr">
        <is>
          <t>Question "What is the average sales tax nationally?"</t>
        </is>
      </c>
      <c r="G17" s="65" t="inlineStr">
        <is>
          <t>Kansas</t>
        </is>
      </c>
      <c r="H17" s="65" t="inlineStr">
        <is>
          <t>KS</t>
        </is>
      </c>
    </row>
    <row r="18">
      <c r="G18" s="65" t="inlineStr">
        <is>
          <t>Kentucky</t>
        </is>
      </c>
      <c r="H18" s="65" t="inlineStr">
        <is>
          <t>KY</t>
        </is>
      </c>
    </row>
    <row r="19">
      <c r="B19" s="11" t="inlineStr">
        <is>
          <t>biofuel diesel</t>
        </is>
      </c>
      <c r="G19" s="65" t="inlineStr">
        <is>
          <t>Louisiana</t>
        </is>
      </c>
      <c r="H19" s="65" t="inlineStr">
        <is>
          <t>LA</t>
        </is>
      </c>
    </row>
    <row r="20">
      <c r="B20" t="inlineStr">
        <is>
          <t>DOE Alternative Fuels Data Center</t>
        </is>
      </c>
      <c r="D20" s="24" t="n"/>
      <c r="G20" s="65" t="inlineStr">
        <is>
          <t>Maine</t>
        </is>
      </c>
      <c r="H20" s="65" t="inlineStr">
        <is>
          <t>ME</t>
        </is>
      </c>
    </row>
    <row r="21">
      <c r="B21" s="89" t="n">
        <v>2018</v>
      </c>
      <c r="G21" s="65" t="inlineStr">
        <is>
          <t>Maryland</t>
        </is>
      </c>
      <c r="H21" s="65" t="inlineStr">
        <is>
          <t>MD</t>
        </is>
      </c>
    </row>
    <row r="22">
      <c r="B22" t="inlineStr">
        <is>
          <t>Clean Cities Alternative Fuel Price Report: January 2018</t>
        </is>
      </c>
      <c r="G22" s="65" t="inlineStr">
        <is>
          <t>Massachusetts</t>
        </is>
      </c>
      <c r="H22" s="65" t="inlineStr">
        <is>
          <t>MA</t>
        </is>
      </c>
    </row>
    <row r="23">
      <c r="B23" s="14" t="inlineStr">
        <is>
          <t>https://afdc.energy.gov/files/u/publication/alternative_fuel_price_report_jan_2018.pdf</t>
        </is>
      </c>
      <c r="G23" s="65" t="inlineStr">
        <is>
          <t>Michigan</t>
        </is>
      </c>
      <c r="H23" s="65" t="inlineStr">
        <is>
          <t>MI</t>
        </is>
      </c>
    </row>
    <row r="24">
      <c r="B24" t="inlineStr">
        <is>
          <t>Page 4, Table 3</t>
        </is>
      </c>
      <c r="G24" s="65" t="inlineStr">
        <is>
          <t>Minnesota</t>
        </is>
      </c>
      <c r="H24" s="65" t="inlineStr">
        <is>
          <t>MN</t>
        </is>
      </c>
    </row>
    <row r="25">
      <c r="G25" s="65" t="inlineStr">
        <is>
          <t>Mississippi</t>
        </is>
      </c>
      <c r="H25" s="65" t="inlineStr">
        <is>
          <t>MS</t>
        </is>
      </c>
    </row>
    <row r="26">
      <c r="B26" s="11" t="inlineStr">
        <is>
          <t>heat</t>
        </is>
      </c>
      <c r="G26" s="65" t="inlineStr">
        <is>
          <t>Missouri</t>
        </is>
      </c>
      <c r="H26" s="65" t="inlineStr">
        <is>
          <t>MO</t>
        </is>
      </c>
    </row>
    <row r="27">
      <c r="B27" t="inlineStr">
        <is>
          <t>Euroheat &amp; Power</t>
        </is>
      </c>
      <c r="G27" s="65" t="inlineStr">
        <is>
          <t>Montana</t>
        </is>
      </c>
      <c r="H27" s="65" t="inlineStr">
        <is>
          <t>MT</t>
        </is>
      </c>
    </row>
    <row r="28">
      <c r="B28" t="inlineStr">
        <is>
          <t>n/a</t>
        </is>
      </c>
      <c r="G28" s="65" t="inlineStr">
        <is>
          <t>Nebraska</t>
        </is>
      </c>
      <c r="H28" s="65" t="inlineStr">
        <is>
          <t>NE</t>
        </is>
      </c>
    </row>
    <row r="29">
      <c r="B29" t="inlineStr">
        <is>
          <t>DHC &amp; Statistics: United States</t>
        </is>
      </c>
      <c r="G29" s="65" t="inlineStr">
        <is>
          <t>Nevada</t>
        </is>
      </c>
      <c r="H29" s="65" t="inlineStr">
        <is>
          <t>NV</t>
        </is>
      </c>
    </row>
    <row r="30">
      <c r="B30" s="14" t="inlineStr">
        <is>
          <t>http://www.euroheat.org/United-States-156.aspx</t>
        </is>
      </c>
      <c r="G30" s="65" t="inlineStr">
        <is>
          <t>New Hampshire</t>
        </is>
      </c>
      <c r="H30" s="65" t="inlineStr">
        <is>
          <t>NH</t>
        </is>
      </c>
    </row>
    <row r="31">
      <c r="B31" t="inlineStr">
        <is>
          <t>"Average District Heating price in 2011" (using "Steam" rather than "Water" because most U.S. district heating systems use steam)</t>
        </is>
      </c>
      <c r="G31" s="65" t="inlineStr">
        <is>
          <t>New Jersey</t>
        </is>
      </c>
      <c r="H31" s="65" t="inlineStr">
        <is>
          <t>NJ</t>
        </is>
      </c>
    </row>
    <row r="32">
      <c r="G32" s="65" t="inlineStr">
        <is>
          <t>New Mexico</t>
        </is>
      </c>
      <c r="H32" s="65" t="inlineStr">
        <is>
          <t>NM</t>
        </is>
      </c>
    </row>
    <row r="33">
      <c r="B33" s="11" t="inlineStr">
        <is>
          <t>hydrogen start year costs</t>
        </is>
      </c>
      <c r="D33" s="11" t="inlineStr">
        <is>
          <t>hydrogen future costs</t>
        </is>
      </c>
      <c r="G33" s="65" t="inlineStr">
        <is>
          <t>New York</t>
        </is>
      </c>
      <c r="H33" s="65" t="inlineStr">
        <is>
          <t>NY</t>
        </is>
      </c>
    </row>
    <row r="34">
      <c r="B34" t="inlineStr">
        <is>
          <t>California Energy Commission and California Air Resources Board</t>
        </is>
      </c>
      <c r="D34" t="inlineStr">
        <is>
          <t>Bloomberg New Energy Finance</t>
        </is>
      </c>
      <c r="G34" s="65" t="inlineStr">
        <is>
          <t>North Carolina</t>
        </is>
      </c>
      <c r="H34" s="65" t="inlineStr">
        <is>
          <t>NC</t>
        </is>
      </c>
    </row>
    <row r="35">
      <c r="B35" s="89" t="n">
        <v>2015</v>
      </c>
      <c r="D35" s="89" t="n">
        <v>2020</v>
      </c>
      <c r="G35" s="65" t="inlineStr">
        <is>
          <t>North Dakota</t>
        </is>
      </c>
      <c r="H35" s="65" t="inlineStr">
        <is>
          <t>ND</t>
        </is>
      </c>
    </row>
    <row r="36">
      <c r="B36" t="inlineStr">
        <is>
          <t>Assessment of Time and Cost Needed to Attain 100 Hydrogen Refueling Stations in California</t>
        </is>
      </c>
      <c r="D36" t="inlineStr">
        <is>
          <t>Hydrogen Economy Outlook: Key Messages</t>
        </is>
      </c>
      <c r="G36" s="65" t="inlineStr">
        <is>
          <t>Ohio</t>
        </is>
      </c>
      <c r="H36" s="65" t="inlineStr">
        <is>
          <t>OH</t>
        </is>
      </c>
    </row>
    <row r="37">
      <c r="B37" s="14" t="inlineStr">
        <is>
          <t>https://ww2.energy.ca.gov/2015publications/CEC-600-2015-016/CEC-600-2015-016.pdf</t>
        </is>
      </c>
      <c r="D37" s="14" t="inlineStr">
        <is>
          <t>https://data.bloomberglp.com/professional/sites/24/BNEF-Hydrogen-Economy-Outlook-Key-Messages-30-Mar-2020.pdf</t>
        </is>
      </c>
      <c r="G37" s="65" t="inlineStr">
        <is>
          <t>Oklahoma</t>
        </is>
      </c>
      <c r="H37" s="65" t="inlineStr">
        <is>
          <t>OK</t>
        </is>
      </c>
    </row>
    <row r="38">
      <c r="B38" t="inlineStr">
        <is>
          <t>Page 57, Table 12</t>
        </is>
      </c>
      <c r="D38" t="inlineStr">
        <is>
          <t>Page 5</t>
        </is>
      </c>
      <c r="G38" s="65" t="inlineStr">
        <is>
          <t>Oregon</t>
        </is>
      </c>
      <c r="H38" s="65" t="inlineStr">
        <is>
          <t>OR</t>
        </is>
      </c>
    </row>
    <row r="39">
      <c r="G39" s="65" t="inlineStr">
        <is>
          <t>Pennsylvania</t>
        </is>
      </c>
      <c r="H39" s="65" t="inlineStr">
        <is>
          <t>PA</t>
        </is>
      </c>
    </row>
    <row r="40">
      <c r="B40" s="11" t="inlineStr">
        <is>
          <t>lignite and non-lignite price multipliers</t>
        </is>
      </c>
      <c r="G40" s="65" t="inlineStr">
        <is>
          <t>Rhode Island</t>
        </is>
      </c>
      <c r="H40" s="65" t="inlineStr">
        <is>
          <t>RI</t>
        </is>
      </c>
    </row>
    <row r="41">
      <c r="B41" t="inlineStr">
        <is>
          <t>Energy Information Administration</t>
        </is>
      </c>
      <c r="G41" s="65" t="inlineStr">
        <is>
          <t>South Carolina</t>
        </is>
      </c>
      <c r="H41" s="65" t="inlineStr">
        <is>
          <t>SC</t>
        </is>
      </c>
    </row>
    <row r="42">
      <c r="B42" s="89" t="n">
        <v>2019</v>
      </c>
      <c r="G42" s="65" t="inlineStr">
        <is>
          <t>South Dakota</t>
        </is>
      </c>
      <c r="H42" s="65" t="inlineStr">
        <is>
          <t>SD</t>
        </is>
      </c>
    </row>
    <row r="43">
      <c r="B43" t="inlineStr">
        <is>
          <t>Form EIA-923 detailed data</t>
        </is>
      </c>
      <c r="G43" s="65" t="inlineStr">
        <is>
          <t>Tennessee</t>
        </is>
      </c>
      <c r="H43" s="65" t="inlineStr">
        <is>
          <t>TN</t>
        </is>
      </c>
    </row>
    <row r="44">
      <c r="B44" s="24" t="inlineStr">
        <is>
          <t>https://www.eia.gov/electricity/data/eia923/</t>
        </is>
      </c>
      <c r="G44" s="65" t="inlineStr">
        <is>
          <t>Texas</t>
        </is>
      </c>
      <c r="H44" s="65" t="inlineStr">
        <is>
          <t>TX</t>
        </is>
      </c>
    </row>
    <row r="45">
      <c r="B45" t="inlineStr">
        <is>
          <t>Year 2018, Tab 5</t>
        </is>
      </c>
      <c r="G45" s="65" t="inlineStr">
        <is>
          <t>Utah</t>
        </is>
      </c>
      <c r="H45" s="65" t="inlineStr">
        <is>
          <t>UT</t>
        </is>
      </c>
    </row>
    <row r="46">
      <c r="A46" s="71" t="inlineStr">
        <is>
          <t>Notes</t>
        </is>
      </c>
      <c r="G46" s="65" t="inlineStr">
        <is>
          <t>Vermont</t>
        </is>
      </c>
      <c r="H46" s="65" t="inlineStr">
        <is>
          <t>VT</t>
        </is>
      </c>
    </row>
    <row r="47">
      <c r="G47" s="65" t="inlineStr">
        <is>
          <t>Virginia</t>
        </is>
      </c>
      <c r="H47" s="65" t="inlineStr">
        <is>
          <t>VA</t>
        </is>
      </c>
    </row>
    <row r="48">
      <c r="A48" s="41" t="inlineStr">
        <is>
          <t>Pre-Tax Prices</t>
        </is>
      </c>
      <c r="G48" s="65" t="inlineStr">
        <is>
          <t>Washington</t>
        </is>
      </c>
      <c r="H48" s="65" t="inlineStr">
        <is>
          <t>WA</t>
        </is>
      </c>
    </row>
    <row r="49">
      <c r="A49" t="inlineStr">
        <is>
          <t>This variable contains PRE-TAX fuel prices per unit energy, disaggregated by sector.</t>
        </is>
      </c>
      <c r="G49" s="65" t="inlineStr">
        <is>
          <t>West Virginia</t>
        </is>
      </c>
      <c r="H49" s="65" t="inlineStr">
        <is>
          <t>WV</t>
        </is>
      </c>
    </row>
    <row r="50">
      <c r="G50" s="65" t="inlineStr">
        <is>
          <t>Wisconsin</t>
        </is>
      </c>
      <c r="H50" s="65" t="inlineStr">
        <is>
          <t>WI</t>
        </is>
      </c>
    </row>
    <row r="51">
      <c r="A51" s="41" t="inlineStr">
        <is>
          <t>BAU Fuel Taxes</t>
        </is>
      </c>
      <c r="G51" s="65" t="inlineStr">
        <is>
          <t>Wyoming</t>
        </is>
      </c>
      <c r="H51" s="65" t="inlineStr">
        <is>
          <t>WY</t>
        </is>
      </c>
    </row>
    <row r="52">
      <c r="A52" t="inlineStr">
        <is>
          <t>Separately, it also specifies the amount of BAU fuel tax per unit energy that is levied on each fuel.</t>
        </is>
      </c>
    </row>
    <row r="53">
      <c r="A53" s="71" t="inlineStr">
        <is>
          <t>BAU fuel taxes include sales taxes, value-added taxes (VAT), and excise taxes, not carbon taxes.</t>
        </is>
      </c>
    </row>
    <row r="54">
      <c r="A54" t="inlineStr">
        <is>
          <t>If there is a BAU Carbon Tax in the modeled region, its effect on fuel prices must not be included here.</t>
        </is>
      </c>
    </row>
    <row r="55">
      <c r="A55" t="inlineStr">
        <is>
          <t>(A BAU carbon tax is specified separately in fuels/BCTR BAU Carbon Tax Rate.)</t>
        </is>
      </c>
    </row>
    <row r="57">
      <c r="A57" s="41" t="inlineStr">
        <is>
          <t>BAU Fuel Subsidies</t>
        </is>
      </c>
    </row>
    <row r="58">
      <c r="A58" s="71" t="inlineStr">
        <is>
          <t>All pre-tax fuel prices in this variable should incorporate the contribution of any BAU subsidies.</t>
        </is>
      </c>
    </row>
    <row r="59">
      <c r="A59" t="inlineStr">
        <is>
          <t>This is because BAU subsidies are often applied far upstream of retail sales, such as subsidies for oil</t>
        </is>
      </c>
    </row>
    <row r="60">
      <c r="A60" t="inlineStr">
        <is>
          <t>and gas drilling companies.  Similarly, subsidies paid for electricity generation</t>
        </is>
      </c>
    </row>
    <row r="61">
      <c r="A61" t="inlineStr">
        <is>
          <t>(such as a subsidy per MWh of electricity generated from wind)</t>
        </is>
      </c>
    </row>
    <row r="62">
      <c r="A62" t="inlineStr">
        <is>
          <t>and for capacity construction (such as a subsidy per MW of wind built) go to electricity suppliers upstream.</t>
        </is>
      </c>
    </row>
    <row r="63">
      <c r="A63" t="inlineStr">
        <is>
          <t>Therefore, the effects of these subsidies, insofar as they impact retail prices,</t>
        </is>
      </c>
    </row>
    <row r="64">
      <c r="A64" t="inlineStr">
        <is>
          <t>are already included in the reported fuel prices you are likely to find for any country or region.</t>
        </is>
      </c>
    </row>
    <row r="65">
      <c r="A65" t="inlineStr">
        <is>
          <t>(In the event you do have pre-subsidy fuel prices, you must subtract out the subsidy before entering</t>
        </is>
      </c>
    </row>
    <row r="66">
      <c r="A66" t="inlineStr">
        <is>
          <t>fuel price data in this variable, to reflect the pre-tax price seen by fuel purchasers.)</t>
        </is>
      </c>
    </row>
    <row r="68">
      <c r="A68" s="41" t="inlineStr">
        <is>
          <t>Buildings Sectors</t>
        </is>
      </c>
    </row>
    <row r="69">
      <c r="A69" t="inlineStr">
        <is>
          <t>Since fuel pricing differs between residential and commercial buidlings, the buildings</t>
        </is>
      </c>
    </row>
    <row r="70">
      <c r="A70" t="inlineStr">
        <is>
          <t>sector has been split into two "sectors" for purposes of this variable and related calculations.</t>
        </is>
      </c>
    </row>
    <row r="72">
      <c r="A72" s="41" t="inlineStr">
        <is>
          <t>U.S. Data Notes</t>
        </is>
      </c>
    </row>
    <row r="73">
      <c r="A73" t="inlineStr">
        <is>
          <t>For coal, industry prices are weighted by consumption by coal type from AEO Table 2. The remaining prices are from AEO Table 3.</t>
        </is>
      </c>
    </row>
    <row r="75">
      <c r="A75" t="inlineStr">
        <is>
          <t>Biomass and district heat prices are taken to be constant in real dollars throughout the model run.</t>
        </is>
      </c>
    </row>
    <row r="76">
      <c r="A76" t="inlineStr">
        <is>
          <t>We assume the price of biodiesel scales up or down by the same percentage as petroleum diesel,</t>
        </is>
      </c>
    </row>
    <row r="77">
      <c r="A77" t="inlineStr">
        <is>
          <t>based on historical fuel price correlation.</t>
        </is>
      </c>
    </row>
    <row r="79">
      <c r="A79" t="inlineStr">
        <is>
          <t>Hydro, wind, solar, and geothermal do not have fuel cost.  These sheets contain zeroes.</t>
        </is>
      </c>
    </row>
    <row r="81">
      <c r="A81" s="71" t="inlineStr">
        <is>
          <t>District Heating and Hydrogen Supply</t>
        </is>
      </c>
    </row>
    <row r="82">
      <c r="A82" t="inlineStr">
        <is>
          <t>Prices for fuels for the District Heating sector are assumed to be the same as the prices for those fuels for the Electricity</t>
        </is>
      </c>
    </row>
    <row r="83">
      <c r="A83" t="inlineStr">
        <is>
          <t>Sector, as both heat and electricity plants are run by utilities (and some CHP plants produce both heat and electricity).</t>
        </is>
      </c>
    </row>
    <row r="84">
      <c r="A84" t="inlineStr">
        <is>
          <t>The hydrogen supply sector uses the District Heating prices, and uses electricity, so we use electricity prices seen by</t>
        </is>
      </c>
    </row>
    <row r="85">
      <c r="A85" t="inlineStr">
        <is>
          <t>the Industry sector.</t>
        </is>
      </c>
    </row>
    <row r="87">
      <c r="A87" t="inlineStr">
        <is>
          <t>The LULUCF sector does not use fuel.  (Agriculture fuel use is handled as part of Industry.)</t>
        </is>
      </c>
    </row>
    <row r="89">
      <c r="A89" s="42" t="inlineStr">
        <is>
          <t>BAU Fuel Taxes</t>
        </is>
      </c>
    </row>
    <row r="90">
      <c r="A90" t="inlineStr">
        <is>
          <t>Tax rate projections have only been located for petroleum gasoline, petroleum diesel, and jet fuel.</t>
        </is>
      </c>
    </row>
    <row r="91">
      <c r="A91" t="inlineStr">
        <is>
          <t>We assume biofuel gasoline is taxed at the same rate as petroleum gasoline and biofuel diesel</t>
        </is>
      </c>
    </row>
    <row r="92">
      <c r="A92" t="inlineStr">
        <is>
          <t>is taxed at the same rate as petroleum diesel.</t>
        </is>
      </c>
    </row>
    <row r="93">
      <c r="A93" t="inlineStr">
        <is>
          <t>Based on AEO Table 59, crude oil and heavy fuel oil (residual oil) do not appear to be taxed.</t>
        </is>
      </c>
    </row>
    <row r="94">
      <c r="A94" t="inlineStr">
        <is>
          <t>For all other fuels, we assume the national average sales tax rate.</t>
        </is>
      </c>
    </row>
    <row r="96">
      <c r="A96" s="71" t="inlineStr">
        <is>
          <t>Currency Year Adjustment</t>
        </is>
      </c>
    </row>
    <row r="97">
      <c r="A97" t="inlineStr">
        <is>
          <t>The EIA SEDS document reports dollars that are not adjusted for inflation (according to associated technical notes document).  We</t>
        </is>
      </c>
    </row>
    <row r="98">
      <c r="A98" t="inlineStr">
        <is>
          <t>use the 2014 row, so it is reported in 2014 dollars.</t>
        </is>
      </c>
    </row>
    <row r="99">
      <c r="A99" t="inlineStr">
        <is>
          <t>We adjust dollars of the following years to 2012 dollars using the following conversion factors:</t>
        </is>
      </c>
    </row>
    <row r="100">
      <c r="A100" s="45" t="n">
        <v>0.8980548156318817</v>
      </c>
      <c r="B100" t="inlineStr">
        <is>
          <t>2019 to 2012</t>
        </is>
      </c>
    </row>
    <row r="101">
      <c r="A101" s="46" t="n">
        <v>0.914</v>
      </c>
      <c r="B101" t="inlineStr">
        <is>
          <t>2018 to 2012; used for EIA AEO 2018 and DOE Clean Cities report</t>
        </is>
      </c>
    </row>
    <row r="102">
      <c r="A102" s="46" t="n">
        <v>0.9686815713640794</v>
      </c>
      <c r="B102" t="inlineStr">
        <is>
          <t>2015 to 2012; used for CEC/CARB hydrogen report</t>
        </is>
      </c>
    </row>
    <row r="103">
      <c r="A103" t="n">
        <v>1.022</v>
      </c>
      <c r="B103" t="inlineStr">
        <is>
          <t>2011 to 2012; used for Euroheat and Power statistics</t>
        </is>
      </c>
    </row>
    <row r="104">
      <c r="A104" t="inlineStr">
        <is>
          <t>See "cpi.xlsx" in the InputData folder for source information.</t>
        </is>
      </c>
    </row>
    <row r="107">
      <c r="A107" s="71" t="inlineStr">
        <is>
          <t>Crude Oil Heat Content</t>
        </is>
      </c>
    </row>
    <row r="108">
      <c r="A108" t="n">
        <v>5.719</v>
      </c>
      <c r="B108" t="inlineStr">
        <is>
          <t>million BTU / barrel (U.S.-produced crude)</t>
        </is>
      </c>
    </row>
    <row r="109">
      <c r="A109" t="n">
        <v>6.063</v>
      </c>
      <c r="B109" t="inlineStr">
        <is>
          <t>million BTU / barrel (imported crude)</t>
        </is>
      </c>
    </row>
    <row r="110">
      <c r="A110" s="15" t="inlineStr">
        <is>
          <t>Source: EIA AEO 2019, Appendix G, Conversion Factors</t>
        </is>
      </c>
    </row>
    <row r="112">
      <c r="A112" t="inlineStr">
        <is>
          <t>For the United States EPS, we use West Texas Intermediate as our crude benchmark, as this is typical in the U.S.</t>
        </is>
      </c>
    </row>
    <row r="113">
      <c r="A113" t="inlineStr">
        <is>
          <t>When adapting the EPS to other countries, using Brent crude (also available in AEO table 12) is advised, and</t>
        </is>
      </c>
    </row>
    <row r="114">
      <c r="A114" t="inlineStr">
        <is>
          <t>the heat content used should be switched to the value for "imported" crude above.</t>
        </is>
      </c>
    </row>
    <row r="116">
      <c r="A116" s="71" t="inlineStr">
        <is>
          <t>Municipal Solid Waste Prices</t>
        </is>
      </c>
    </row>
    <row r="117">
      <c r="A117" t="inlineStr">
        <is>
          <t>Rather than costing money, companies usually pay a "tipping fee" to the processor for accepting their</t>
        </is>
      </c>
    </row>
    <row r="118">
      <c r="A118" t="inlineStr">
        <is>
          <t>municipal solid waste.  This would imply a negative fuel price.  However, there may be extra expenses</t>
        </is>
      </c>
    </row>
    <row r="119">
      <c r="A119" t="inlineStr">
        <is>
          <t>associated with sorting the waste so that only suitable MSW is combusted, while other items (such as</t>
        </is>
      </c>
    </row>
    <row r="120">
      <c r="A120" t="inlineStr">
        <is>
          <t>electronics and batteries, which should not have been part of the MSW stream) don't get combusted.</t>
        </is>
      </c>
    </row>
    <row r="121">
      <c r="A121" t="inlineStr">
        <is>
          <t>For simplicity, we assume that the added processing costs of dealing with MSW offset the tipping fees,</t>
        </is>
      </c>
    </row>
    <row r="122">
      <c r="A122" t="inlineStr">
        <is>
          <t>resulting in a fuel cost of zero.   (This assumes MSW power plants get all their profit from selling power,</t>
        </is>
      </c>
    </row>
    <row r="123">
      <c r="A123" t="inlineStr">
        <is>
          <t>and they break even on the tipping fees.)</t>
        </is>
      </c>
    </row>
  </sheetData>
  <dataValidations count="1">
    <dataValidation sqref="B4" showErrorMessage="1" showInputMessage="1" allowBlank="0" prompt="Select a geographic level" type="list">
      <formula1>$J$1:$J$3</formula1>
    </dataValidation>
  </dataValidations>
  <hyperlinks>
    <hyperlink xmlns:r="http://schemas.openxmlformats.org/officeDocument/2006/relationships" ref="B9" r:id="rId1"/>
    <hyperlink xmlns:r="http://schemas.openxmlformats.org/officeDocument/2006/relationships" ref="D9" r:id="rId2"/>
    <hyperlink xmlns:r="http://schemas.openxmlformats.org/officeDocument/2006/relationships" ref="B16" r:id="rId3"/>
    <hyperlink xmlns:r="http://schemas.openxmlformats.org/officeDocument/2006/relationships" ref="D16" r:id="rId4"/>
    <hyperlink xmlns:r="http://schemas.openxmlformats.org/officeDocument/2006/relationships" ref="B30" r:id="rId5"/>
    <hyperlink xmlns:r="http://schemas.openxmlformats.org/officeDocument/2006/relationships" ref="B37" r:id="rId6"/>
    <hyperlink xmlns:r="http://schemas.openxmlformats.org/officeDocument/2006/relationships" ref="B44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Q521"/>
  <sheetViews>
    <sheetView topLeftCell="G11" workbookViewId="0">
      <selection activeCell="M23" sqref="M23"/>
    </sheetView>
  </sheetViews>
  <sheetFormatPr baseColWidth="10" defaultColWidth="8.83203125" defaultRowHeight="15"/>
  <cols>
    <col hidden="1" style="70" min="1" max="1"/>
    <col width="37.5" bestFit="1" customWidth="1" style="70" min="4" max="4"/>
    <col width="18.6640625" bestFit="1" customWidth="1" style="70" min="5" max="5"/>
    <col width="11.1640625" customWidth="1" style="70" min="8" max="8"/>
    <col width="11.1640625" customWidth="1" style="70" min="9" max="9"/>
    <col width="14.5" bestFit="1" customWidth="1" style="70" min="10" max="10"/>
    <col width="24.6640625" bestFit="1" customWidth="1" style="70" min="11" max="11"/>
    <col width="9.1640625" bestFit="1" customWidth="1" style="70" min="12" max="13"/>
  </cols>
  <sheetData>
    <row r="1">
      <c r="A1" s="71" t="inlineStr">
        <is>
          <t>Concatenated name</t>
        </is>
      </c>
      <c r="B1" s="71" t="inlineStr">
        <is>
          <t>State</t>
        </is>
      </c>
      <c r="C1" s="71" t="inlineStr">
        <is>
          <t>Code</t>
        </is>
      </c>
      <c r="D1" s="71" t="inlineStr">
        <is>
          <t>Description</t>
        </is>
      </c>
      <c r="E1" s="71" t="inlineStr">
        <is>
          <t>Unit</t>
        </is>
      </c>
      <c r="F1" s="71" t="n">
        <v>2018</v>
      </c>
      <c r="G1" s="71" t="n">
        <v>2019</v>
      </c>
      <c r="H1" s="71" t="inlineStr">
        <is>
          <t>Price used</t>
        </is>
      </c>
      <c r="I1" s="71" t="n"/>
      <c r="L1" s="93" t="inlineStr">
        <is>
          <t>State level prices are taken from SEDS and procedure can be found in the file "SEDS Fuel Price.xlsx"</t>
        </is>
      </c>
      <c r="M1" s="94" t="n"/>
      <c r="N1" s="94" t="n"/>
      <c r="O1" s="94" t="n"/>
      <c r="P1" s="94" t="n"/>
      <c r="Q1" s="95" t="n"/>
    </row>
    <row r="2">
      <c r="A2">
        <f>B2&amp;C2</f>
        <v/>
      </c>
      <c r="B2" t="inlineStr">
        <is>
          <t>AK</t>
        </is>
      </c>
      <c r="C2" t="inlineStr">
        <is>
          <t>CLACD</t>
        </is>
      </c>
      <c r="D2" t="inlineStr">
        <is>
          <t>Coal price in the transportation sector</t>
        </is>
      </c>
      <c r="E2" t="inlineStr">
        <is>
          <t>dollars per million Btu</t>
        </is>
      </c>
      <c r="F2" t="inlineStr">
        <is>
          <t>n/a</t>
        </is>
      </c>
      <c r="G2" t="inlineStr">
        <is>
          <t>n/a</t>
        </is>
      </c>
      <c r="H2">
        <f>IF(G2="n/a",  IF(F2 = "n/a", 0, F2), G2)</f>
        <v/>
      </c>
      <c r="L2" s="96" t="n"/>
      <c r="M2" s="97" t="n"/>
      <c r="N2" s="97" t="n"/>
      <c r="O2" s="97" t="n"/>
      <c r="P2" s="97" t="n"/>
      <c r="Q2" s="98" t="n"/>
    </row>
    <row r="3">
      <c r="A3">
        <f>B3&amp;C3</f>
        <v/>
      </c>
      <c r="B3" t="inlineStr">
        <is>
          <t>AK</t>
        </is>
      </c>
      <c r="C3" t="inlineStr">
        <is>
          <t>CLCCD</t>
        </is>
      </c>
      <c r="D3" t="inlineStr">
        <is>
          <t>Coal price in the commercial sector</t>
        </is>
      </c>
      <c r="E3" t="inlineStr">
        <is>
          <t>dollars per million Btu</t>
        </is>
      </c>
      <c r="F3" t="n">
        <v>7.81</v>
      </c>
      <c r="G3" t="n">
        <v>7.82</v>
      </c>
      <c r="H3">
        <f>IF(G3="n/a",  IF(F3 = "n/a", 0, F3), G3)</f>
        <v/>
      </c>
    </row>
    <row r="4">
      <c r="A4">
        <f>B4&amp;C4</f>
        <v/>
      </c>
      <c r="B4" t="inlineStr">
        <is>
          <t>AK</t>
        </is>
      </c>
      <c r="C4" t="inlineStr">
        <is>
          <t>CLEID</t>
        </is>
      </c>
      <c r="D4" t="inlineStr">
        <is>
          <t>Coal price in the electric power sector</t>
        </is>
      </c>
      <c r="E4" t="inlineStr">
        <is>
          <t>dollars per million Btu</t>
        </is>
      </c>
      <c r="F4" t="n">
        <v>5.62</v>
      </c>
      <c r="G4" t="n">
        <v>5.66</v>
      </c>
      <c r="H4">
        <f>IF(G4="n/a", IF(F4 = "n/a", 0, F4), G4)</f>
        <v/>
      </c>
    </row>
    <row r="5">
      <c r="A5">
        <f>B5&amp;C5</f>
        <v/>
      </c>
      <c r="B5" t="inlineStr">
        <is>
          <t>AK</t>
        </is>
      </c>
      <c r="C5" t="inlineStr">
        <is>
          <t>CLICD</t>
        </is>
      </c>
      <c r="D5" t="inlineStr">
        <is>
          <t>Coal price in the industrial sector</t>
        </is>
      </c>
      <c r="E5" t="inlineStr">
        <is>
          <t>dollars per million Btu</t>
        </is>
      </c>
      <c r="F5" t="n">
        <v>5.49</v>
      </c>
      <c r="G5" t="n">
        <v>5.56</v>
      </c>
      <c r="H5">
        <f>IF(G5="n/a", IF(F5 = "n/a", 0, F5), G5)</f>
        <v/>
      </c>
      <c r="K5" s="67" t="inlineStr">
        <is>
          <t>COAL</t>
        </is>
      </c>
    </row>
    <row r="6">
      <c r="A6">
        <f>B6&amp;C6</f>
        <v/>
      </c>
      <c r="B6" t="inlineStr">
        <is>
          <t>AK</t>
        </is>
      </c>
      <c r="C6" t="inlineStr">
        <is>
          <t>CLRCD</t>
        </is>
      </c>
      <c r="D6" t="inlineStr">
        <is>
          <t>Coal price in the residential sector</t>
        </is>
      </c>
      <c r="E6" t="inlineStr">
        <is>
          <t>dollars per million Btu</t>
        </is>
      </c>
      <c r="F6" t="inlineStr">
        <is>
          <t>n/a</t>
        </is>
      </c>
      <c r="G6" t="inlineStr">
        <is>
          <t>n/a</t>
        </is>
      </c>
      <c r="H6">
        <f>IF(G6="n/a", IF(F6 = "n/a", 0, F6), G6)</f>
        <v/>
      </c>
      <c r="K6" s="71" t="inlineStr">
        <is>
          <t>Fuel Price ($/MMBTU)</t>
        </is>
      </c>
      <c r="L6" s="71" t="n">
        <v>2019</v>
      </c>
      <c r="M6" s="71" t="n">
        <v>2020</v>
      </c>
      <c r="N6" s="71" t="n">
        <v>2021</v>
      </c>
      <c r="O6" s="71" t="n">
        <v>2022</v>
      </c>
      <c r="P6" s="71" t="n">
        <v>2023</v>
      </c>
      <c r="Q6" s="71" t="n">
        <v>2024</v>
      </c>
      <c r="R6" s="71" t="n">
        <v>2025</v>
      </c>
      <c r="S6" s="71" t="n">
        <v>2026</v>
      </c>
      <c r="T6" s="71" t="n">
        <v>2027</v>
      </c>
      <c r="U6" s="71" t="n">
        <v>2028</v>
      </c>
      <c r="V6" s="71" t="n">
        <v>2029</v>
      </c>
      <c r="W6" s="71" t="n">
        <v>2030</v>
      </c>
      <c r="X6" s="71" t="n">
        <v>2031</v>
      </c>
      <c r="Y6" s="71" t="n">
        <v>2032</v>
      </c>
      <c r="Z6" s="71" t="n">
        <v>2033</v>
      </c>
      <c r="AA6" s="71" t="n">
        <v>2034</v>
      </c>
      <c r="AB6" s="71" t="n">
        <v>2035</v>
      </c>
      <c r="AC6" s="71" t="n">
        <v>2036</v>
      </c>
      <c r="AD6" s="71" t="n">
        <v>2037</v>
      </c>
      <c r="AE6" s="71" t="n">
        <v>2038</v>
      </c>
      <c r="AF6" s="71" t="n">
        <v>2039</v>
      </c>
      <c r="AG6" s="71" t="n">
        <v>2040</v>
      </c>
      <c r="AH6" s="71" t="n">
        <v>2041</v>
      </c>
      <c r="AI6" s="71" t="n">
        <v>2042</v>
      </c>
      <c r="AJ6" s="71" t="n">
        <v>2043</v>
      </c>
      <c r="AK6" s="71" t="n">
        <v>2044</v>
      </c>
      <c r="AL6" s="71" t="n">
        <v>2045</v>
      </c>
      <c r="AM6" s="71" t="n">
        <v>2046</v>
      </c>
      <c r="AN6" s="71" t="n">
        <v>2047</v>
      </c>
      <c r="AO6" s="71" t="n">
        <v>2048</v>
      </c>
      <c r="AP6" s="71" t="n">
        <v>2049</v>
      </c>
      <c r="AQ6" s="71" t="n">
        <v>2050</v>
      </c>
    </row>
    <row r="7">
      <c r="A7">
        <f>B7&amp;C7</f>
        <v/>
      </c>
      <c r="B7" t="inlineStr">
        <is>
          <t>AK</t>
        </is>
      </c>
      <c r="C7" t="inlineStr">
        <is>
          <t>NGACD</t>
        </is>
      </c>
      <c r="D7" t="inlineStr">
        <is>
          <t>Natural gas price in the transportation sector</t>
        </is>
      </c>
      <c r="E7" t="inlineStr">
        <is>
          <t>dollars per million Btu</t>
        </is>
      </c>
      <c r="F7" t="n">
        <v>10.27</v>
      </c>
      <c r="G7" t="inlineStr">
        <is>
          <t>n/a</t>
        </is>
      </c>
      <c r="H7">
        <f>IF(G7="n/a", IF(F7 = "n/a", 0, F7), G7)</f>
        <v/>
      </c>
      <c r="K7" s="71" t="inlineStr">
        <is>
          <t>Transportation Sector</t>
        </is>
      </c>
      <c r="L7" s="99">
        <f>VLOOKUP(About!$B$2&amp;"CLACD", $A$1:$H$521,8,0)/1000000</f>
        <v/>
      </c>
      <c r="M7" s="99">
        <f>$L$7*'National Coal and NG Prices'!B27</f>
        <v/>
      </c>
      <c r="N7" s="99">
        <f>$L$7*'National Coal and NG Prices'!C27</f>
        <v/>
      </c>
      <c r="O7" s="99">
        <f>$L$7*'National Coal and NG Prices'!D27</f>
        <v/>
      </c>
      <c r="P7" s="99">
        <f>$L$7*'National Coal and NG Prices'!E27</f>
        <v/>
      </c>
      <c r="Q7" s="99">
        <f>$L$7*'National Coal and NG Prices'!F27</f>
        <v/>
      </c>
      <c r="R7" s="99">
        <f>$L$7*'National Coal and NG Prices'!G27</f>
        <v/>
      </c>
      <c r="S7" s="99">
        <f>$L$7*'National Coal and NG Prices'!H27</f>
        <v/>
      </c>
      <c r="T7" s="99">
        <f>$L$7*'National Coal and NG Prices'!I27</f>
        <v/>
      </c>
      <c r="U7" s="99">
        <f>$L$7*'National Coal and NG Prices'!J27</f>
        <v/>
      </c>
      <c r="V7" s="99">
        <f>$L$7*'National Coal and NG Prices'!K27</f>
        <v/>
      </c>
      <c r="W7" s="99">
        <f>$L$7*'National Coal and NG Prices'!L27</f>
        <v/>
      </c>
      <c r="X7" s="99">
        <f>$L$7*'National Coal and NG Prices'!M27</f>
        <v/>
      </c>
      <c r="Y7" s="99">
        <f>$L$7*'National Coal and NG Prices'!N27</f>
        <v/>
      </c>
      <c r="Z7" s="99">
        <f>$L$7*'National Coal and NG Prices'!O27</f>
        <v/>
      </c>
      <c r="AA7" s="99">
        <f>$L$7*'National Coal and NG Prices'!P27</f>
        <v/>
      </c>
      <c r="AB7" s="99">
        <f>$L$7*'National Coal and NG Prices'!Q27</f>
        <v/>
      </c>
      <c r="AC7" s="99">
        <f>$L$7*'National Coal and NG Prices'!R27</f>
        <v/>
      </c>
      <c r="AD7" s="99">
        <f>$L$7*'National Coal and NG Prices'!S27</f>
        <v/>
      </c>
      <c r="AE7" s="99">
        <f>$L$7*'National Coal and NG Prices'!T27</f>
        <v/>
      </c>
      <c r="AF7" s="99">
        <f>$L$7*'National Coal and NG Prices'!U27</f>
        <v/>
      </c>
      <c r="AG7" s="99">
        <f>$L$7*'National Coal and NG Prices'!V27</f>
        <v/>
      </c>
      <c r="AH7" s="99">
        <f>$L$7*'National Coal and NG Prices'!W27</f>
        <v/>
      </c>
      <c r="AI7" s="99">
        <f>$L$7*'National Coal and NG Prices'!X27</f>
        <v/>
      </c>
      <c r="AJ7" s="99">
        <f>$L$7*'National Coal and NG Prices'!Y27</f>
        <v/>
      </c>
      <c r="AK7" s="99">
        <f>$L$7*'National Coal and NG Prices'!Z27</f>
        <v/>
      </c>
      <c r="AL7" s="99">
        <f>$L$7*'National Coal and NG Prices'!AA27</f>
        <v/>
      </c>
      <c r="AM7" s="99">
        <f>$L$7*'National Coal and NG Prices'!AB27</f>
        <v/>
      </c>
      <c r="AN7" s="99">
        <f>$L$7*'National Coal and NG Prices'!AC27</f>
        <v/>
      </c>
      <c r="AO7" s="99">
        <f>$L$7*'National Coal and NG Prices'!AD27</f>
        <v/>
      </c>
      <c r="AP7" s="99">
        <f>$L$7*'National Coal and NG Prices'!AE27</f>
        <v/>
      </c>
      <c r="AQ7" s="99">
        <f>$L$7*'National Coal and NG Prices'!AF27</f>
        <v/>
      </c>
    </row>
    <row r="8">
      <c r="A8">
        <f>B8&amp;C8</f>
        <v/>
      </c>
      <c r="B8" t="inlineStr">
        <is>
          <t>AK</t>
        </is>
      </c>
      <c r="C8" t="inlineStr">
        <is>
          <t>NGCCD</t>
        </is>
      </c>
      <c r="D8" t="inlineStr">
        <is>
          <t>Natural gas price in the commercial sector</t>
        </is>
      </c>
      <c r="E8" t="inlineStr">
        <is>
          <t>dollars per million Btu</t>
        </is>
      </c>
      <c r="F8" t="n">
        <v>10.27</v>
      </c>
      <c r="G8" t="n">
        <v>10.03</v>
      </c>
      <c r="H8">
        <f>IF(G8="n/a", IF(F8 = "n/a", 0, F8), G8)</f>
        <v/>
      </c>
      <c r="K8" s="71" t="inlineStr">
        <is>
          <t>Electricity Sector</t>
        </is>
      </c>
      <c r="L8" s="99">
        <f>VLOOKUP(About!$B$2&amp;"CLEID", $A$1:$H$521,8,0)/1000000</f>
        <v/>
      </c>
      <c r="M8" s="99">
        <f>$L$8*'National Coal and NG Prices'!B28</f>
        <v/>
      </c>
      <c r="N8" s="99">
        <f>$L$8*'National Coal and NG Prices'!C28</f>
        <v/>
      </c>
      <c r="O8" s="99">
        <f>$L$8*'National Coal and NG Prices'!D28</f>
        <v/>
      </c>
      <c r="P8" s="99">
        <f>$L$8*'National Coal and NG Prices'!E28</f>
        <v/>
      </c>
      <c r="Q8" s="99">
        <f>$L$8*'National Coal and NG Prices'!F28</f>
        <v/>
      </c>
      <c r="R8" s="99">
        <f>$L$8*'National Coal and NG Prices'!G28</f>
        <v/>
      </c>
      <c r="S8" s="99">
        <f>$L$8*'National Coal and NG Prices'!H28</f>
        <v/>
      </c>
      <c r="T8" s="99">
        <f>$L$8*'National Coal and NG Prices'!I28</f>
        <v/>
      </c>
      <c r="U8" s="99">
        <f>$L$8*'National Coal and NG Prices'!J28</f>
        <v/>
      </c>
      <c r="V8" s="99">
        <f>$L$8*'National Coal and NG Prices'!K28</f>
        <v/>
      </c>
      <c r="W8" s="99">
        <f>$L$8*'National Coal and NG Prices'!L28</f>
        <v/>
      </c>
      <c r="X8" s="99">
        <f>$L$8*'National Coal and NG Prices'!M28</f>
        <v/>
      </c>
      <c r="Y8" s="99">
        <f>$L$8*'National Coal and NG Prices'!N28</f>
        <v/>
      </c>
      <c r="Z8" s="99">
        <f>$L$8*'National Coal and NG Prices'!O28</f>
        <v/>
      </c>
      <c r="AA8" s="99">
        <f>$L$8*'National Coal and NG Prices'!P28</f>
        <v/>
      </c>
      <c r="AB8" s="99">
        <f>$L$8*'National Coal and NG Prices'!Q28</f>
        <v/>
      </c>
      <c r="AC8" s="99">
        <f>$L$8*'National Coal and NG Prices'!R28</f>
        <v/>
      </c>
      <c r="AD8" s="99">
        <f>$L$8*'National Coal and NG Prices'!S28</f>
        <v/>
      </c>
      <c r="AE8" s="99">
        <f>$L$8*'National Coal and NG Prices'!T28</f>
        <v/>
      </c>
      <c r="AF8" s="99">
        <f>$L$8*'National Coal and NG Prices'!U28</f>
        <v/>
      </c>
      <c r="AG8" s="99">
        <f>$L$8*'National Coal and NG Prices'!V28</f>
        <v/>
      </c>
      <c r="AH8" s="99">
        <f>$L$8*'National Coal and NG Prices'!W28</f>
        <v/>
      </c>
      <c r="AI8" s="99">
        <f>$L$8*'National Coal and NG Prices'!X28</f>
        <v/>
      </c>
      <c r="AJ8" s="99">
        <f>$L$8*'National Coal and NG Prices'!Y28</f>
        <v/>
      </c>
      <c r="AK8" s="99">
        <f>$L$8*'National Coal and NG Prices'!Z28</f>
        <v/>
      </c>
      <c r="AL8" s="99">
        <f>$L$8*'National Coal and NG Prices'!AA28</f>
        <v/>
      </c>
      <c r="AM8" s="99">
        <f>$L$8*'National Coal and NG Prices'!AB28</f>
        <v/>
      </c>
      <c r="AN8" s="99">
        <f>$L$8*'National Coal and NG Prices'!AC28</f>
        <v/>
      </c>
      <c r="AO8" s="99">
        <f>$L$8*'National Coal and NG Prices'!AD28</f>
        <v/>
      </c>
      <c r="AP8" s="99">
        <f>$L$8*'National Coal and NG Prices'!AE28</f>
        <v/>
      </c>
      <c r="AQ8" s="99">
        <f>$L$8*'National Coal and NG Prices'!AF28</f>
        <v/>
      </c>
    </row>
    <row r="9">
      <c r="A9">
        <f>B9&amp;C9</f>
        <v/>
      </c>
      <c r="B9" t="inlineStr">
        <is>
          <t>AK</t>
        </is>
      </c>
      <c r="C9" t="inlineStr">
        <is>
          <t>NGEID</t>
        </is>
      </c>
      <c r="D9" t="inlineStr">
        <is>
          <t>Natural gas price in the electric power sector</t>
        </is>
      </c>
      <c r="E9" t="inlineStr">
        <is>
          <t>dollars per million Btu</t>
        </is>
      </c>
      <c r="F9" t="n">
        <v>6.73</v>
      </c>
      <c r="G9" t="n">
        <v>7.83</v>
      </c>
      <c r="H9">
        <f>IF(G9="n/a", IF(F9 = "n/a", 0, F9), G9)</f>
        <v/>
      </c>
      <c r="K9" s="71" t="inlineStr">
        <is>
          <t>Residential Buildings Sector</t>
        </is>
      </c>
      <c r="L9" s="99">
        <f>VLOOKUP(About!$B$2&amp;"CLRCD", $A$1:$H$521,8,0)/1000000</f>
        <v/>
      </c>
      <c r="M9" s="99">
        <f>$L$9*'National Coal and NG Prices'!B29</f>
        <v/>
      </c>
      <c r="N9" s="99">
        <f>$L$9*'National Coal and NG Prices'!C29</f>
        <v/>
      </c>
      <c r="O9" s="99">
        <f>$L$9*'National Coal and NG Prices'!D29</f>
        <v/>
      </c>
      <c r="P9" s="99">
        <f>$L$9*'National Coal and NG Prices'!E29</f>
        <v/>
      </c>
      <c r="Q9" s="99">
        <f>$L$9*'National Coal and NG Prices'!F29</f>
        <v/>
      </c>
      <c r="R9" s="99">
        <f>$L$9*'National Coal and NG Prices'!G29</f>
        <v/>
      </c>
      <c r="S9" s="99">
        <f>$L$9*'National Coal and NG Prices'!H29</f>
        <v/>
      </c>
      <c r="T9" s="99">
        <f>$L$9*'National Coal and NG Prices'!I29</f>
        <v/>
      </c>
      <c r="U9" s="99">
        <f>$L$9*'National Coal and NG Prices'!J29</f>
        <v/>
      </c>
      <c r="V9" s="99">
        <f>$L$9*'National Coal and NG Prices'!K29</f>
        <v/>
      </c>
      <c r="W9" s="99">
        <f>$L$9*'National Coal and NG Prices'!L29</f>
        <v/>
      </c>
      <c r="X9" s="99">
        <f>$L$9*'National Coal and NG Prices'!M29</f>
        <v/>
      </c>
      <c r="Y9" s="99">
        <f>$L$9*'National Coal and NG Prices'!N29</f>
        <v/>
      </c>
      <c r="Z9" s="99">
        <f>$L$9*'National Coal and NG Prices'!O29</f>
        <v/>
      </c>
      <c r="AA9" s="99">
        <f>$L$9*'National Coal and NG Prices'!P29</f>
        <v/>
      </c>
      <c r="AB9" s="99">
        <f>$L$9*'National Coal and NG Prices'!Q29</f>
        <v/>
      </c>
      <c r="AC9" s="99">
        <f>$L$9*'National Coal and NG Prices'!R29</f>
        <v/>
      </c>
      <c r="AD9" s="99">
        <f>$L$9*'National Coal and NG Prices'!S29</f>
        <v/>
      </c>
      <c r="AE9" s="99">
        <f>$L$9*'National Coal and NG Prices'!T29</f>
        <v/>
      </c>
      <c r="AF9" s="99">
        <f>$L$9*'National Coal and NG Prices'!U29</f>
        <v/>
      </c>
      <c r="AG9" s="99">
        <f>$L$9*'National Coal and NG Prices'!V29</f>
        <v/>
      </c>
      <c r="AH9" s="99">
        <f>$L$9*'National Coal and NG Prices'!W29</f>
        <v/>
      </c>
      <c r="AI9" s="99">
        <f>$L$9*'National Coal and NG Prices'!X29</f>
        <v/>
      </c>
      <c r="AJ9" s="99">
        <f>$L$9*'National Coal and NG Prices'!Y29</f>
        <v/>
      </c>
      <c r="AK9" s="99">
        <f>$L$9*'National Coal and NG Prices'!Z29</f>
        <v/>
      </c>
      <c r="AL9" s="99">
        <f>$L$9*'National Coal and NG Prices'!AA29</f>
        <v/>
      </c>
      <c r="AM9" s="99">
        <f>$L$9*'National Coal and NG Prices'!AB29</f>
        <v/>
      </c>
      <c r="AN9" s="99">
        <f>$L$9*'National Coal and NG Prices'!AC29</f>
        <v/>
      </c>
      <c r="AO9" s="99">
        <f>$L$9*'National Coal and NG Prices'!AD29</f>
        <v/>
      </c>
      <c r="AP9" s="99">
        <f>$L$9*'National Coal and NG Prices'!AE29</f>
        <v/>
      </c>
      <c r="AQ9" s="99">
        <f>$L$9*'National Coal and NG Prices'!AF29</f>
        <v/>
      </c>
    </row>
    <row r="10">
      <c r="A10">
        <f>B10&amp;C10</f>
        <v/>
      </c>
      <c r="B10" t="inlineStr">
        <is>
          <t>AK</t>
        </is>
      </c>
      <c r="C10" t="inlineStr">
        <is>
          <t>NGICD</t>
        </is>
      </c>
      <c r="D10" t="inlineStr">
        <is>
          <t>Natural gas price in the industrial sector</t>
        </is>
      </c>
      <c r="E10" t="inlineStr">
        <is>
          <t>dollars per million Btu</t>
        </is>
      </c>
      <c r="F10" t="n">
        <v>5.97</v>
      </c>
      <c r="G10" t="n">
        <v>5.93</v>
      </c>
      <c r="H10">
        <f>IF(G10="n/a", IF(F10 = "n/a", 0, F10), G10)</f>
        <v/>
      </c>
      <c r="K10" s="71" t="inlineStr">
        <is>
          <t>Commercial Buildings Sector</t>
        </is>
      </c>
      <c r="L10" s="99">
        <f>VLOOKUP(About!$B$2&amp;"CLCCD", $A$1:$H$521,8,0)/1000000</f>
        <v/>
      </c>
      <c r="M10" s="99">
        <f>$L$10*'National Coal and NG Prices'!B30</f>
        <v/>
      </c>
      <c r="N10" s="99">
        <f>$L$10*'National Coal and NG Prices'!C30</f>
        <v/>
      </c>
      <c r="O10" s="99">
        <f>$L$10*'National Coal and NG Prices'!D30</f>
        <v/>
      </c>
      <c r="P10" s="99">
        <f>$L$10*'National Coal and NG Prices'!E30</f>
        <v/>
      </c>
      <c r="Q10" s="99">
        <f>$L$10*'National Coal and NG Prices'!F30</f>
        <v/>
      </c>
      <c r="R10" s="99">
        <f>$L$10*'National Coal and NG Prices'!G30</f>
        <v/>
      </c>
      <c r="S10" s="99">
        <f>$L$10*'National Coal and NG Prices'!H30</f>
        <v/>
      </c>
      <c r="T10" s="99">
        <f>$L$10*'National Coal and NG Prices'!I30</f>
        <v/>
      </c>
      <c r="U10" s="99">
        <f>$L$10*'National Coal and NG Prices'!J30</f>
        <v/>
      </c>
      <c r="V10" s="99">
        <f>$L$10*'National Coal and NG Prices'!K30</f>
        <v/>
      </c>
      <c r="W10" s="99">
        <f>$L$10*'National Coal and NG Prices'!L30</f>
        <v/>
      </c>
      <c r="X10" s="99">
        <f>$L$10*'National Coal and NG Prices'!M30</f>
        <v/>
      </c>
      <c r="Y10" s="99">
        <f>$L$10*'National Coal and NG Prices'!N30</f>
        <v/>
      </c>
      <c r="Z10" s="99">
        <f>$L$10*'National Coal and NG Prices'!O30</f>
        <v/>
      </c>
      <c r="AA10" s="99">
        <f>$L$10*'National Coal and NG Prices'!P30</f>
        <v/>
      </c>
      <c r="AB10" s="99">
        <f>$L$10*'National Coal and NG Prices'!Q30</f>
        <v/>
      </c>
      <c r="AC10" s="99">
        <f>$L$10*'National Coal and NG Prices'!R30</f>
        <v/>
      </c>
      <c r="AD10" s="99">
        <f>$L$10*'National Coal and NG Prices'!S30</f>
        <v/>
      </c>
      <c r="AE10" s="99">
        <f>$L$10*'National Coal and NG Prices'!T30</f>
        <v/>
      </c>
      <c r="AF10" s="99">
        <f>$L$10*'National Coal and NG Prices'!U30</f>
        <v/>
      </c>
      <c r="AG10" s="99">
        <f>$L$10*'National Coal and NG Prices'!V30</f>
        <v/>
      </c>
      <c r="AH10" s="99">
        <f>$L$10*'National Coal and NG Prices'!W30</f>
        <v/>
      </c>
      <c r="AI10" s="99">
        <f>$L$10*'National Coal and NG Prices'!X30</f>
        <v/>
      </c>
      <c r="AJ10" s="99">
        <f>$L$10*'National Coal and NG Prices'!Y30</f>
        <v/>
      </c>
      <c r="AK10" s="99">
        <f>$L$10*'National Coal and NG Prices'!Z30</f>
        <v/>
      </c>
      <c r="AL10" s="99">
        <f>$L$10*'National Coal and NG Prices'!AA30</f>
        <v/>
      </c>
      <c r="AM10" s="99">
        <f>$L$10*'National Coal and NG Prices'!AB30</f>
        <v/>
      </c>
      <c r="AN10" s="99">
        <f>$L$10*'National Coal and NG Prices'!AC30</f>
        <v/>
      </c>
      <c r="AO10" s="99">
        <f>$L$10*'National Coal and NG Prices'!AD30</f>
        <v/>
      </c>
      <c r="AP10" s="99">
        <f>$L$10*'National Coal and NG Prices'!AE30</f>
        <v/>
      </c>
      <c r="AQ10" s="99">
        <f>$L$10*'National Coal and NG Prices'!AF30</f>
        <v/>
      </c>
    </row>
    <row r="11">
      <c r="A11">
        <f>B11&amp;C11</f>
        <v/>
      </c>
      <c r="B11" t="inlineStr">
        <is>
          <t>AK</t>
        </is>
      </c>
      <c r="C11" t="inlineStr">
        <is>
          <t>NGRCD</t>
        </is>
      </c>
      <c r="D11" t="inlineStr">
        <is>
          <t>Natural gas price in the residential sector</t>
        </is>
      </c>
      <c r="E11" t="inlineStr">
        <is>
          <t>dollars per million Btu</t>
        </is>
      </c>
      <c r="F11" t="n">
        <v>11.29</v>
      </c>
      <c r="G11" t="n">
        <v>11.27</v>
      </c>
      <c r="H11">
        <f>IF(G11="n/a", IF(F11 = "n/a", 0, F11), G11)</f>
        <v/>
      </c>
      <c r="K11" s="71" t="inlineStr">
        <is>
          <t>Industry Sector</t>
        </is>
      </c>
      <c r="L11" s="99">
        <f>VLOOKUP(About!$B$2&amp;"CLICD", $A$1:$H$521,8,0)/1000000</f>
        <v/>
      </c>
      <c r="M11" s="99">
        <f>$L$11*'National Coal and NG Prices'!B31</f>
        <v/>
      </c>
      <c r="N11" s="99">
        <f>$L$11*'National Coal and NG Prices'!C31</f>
        <v/>
      </c>
      <c r="O11" s="99">
        <f>$L$11*'National Coal and NG Prices'!D31</f>
        <v/>
      </c>
      <c r="P11" s="99">
        <f>$L$11*'National Coal and NG Prices'!E31</f>
        <v/>
      </c>
      <c r="Q11" s="99">
        <f>$L$11*'National Coal and NG Prices'!F31</f>
        <v/>
      </c>
      <c r="R11" s="99">
        <f>$L$11*'National Coal and NG Prices'!G31</f>
        <v/>
      </c>
      <c r="S11" s="99">
        <f>$L$11*'National Coal and NG Prices'!H31</f>
        <v/>
      </c>
      <c r="T11" s="99">
        <f>$L$11*'National Coal and NG Prices'!I31</f>
        <v/>
      </c>
      <c r="U11" s="99">
        <f>$L$11*'National Coal and NG Prices'!J31</f>
        <v/>
      </c>
      <c r="V11" s="99">
        <f>$L$11*'National Coal and NG Prices'!K31</f>
        <v/>
      </c>
      <c r="W11" s="99">
        <f>$L$11*'National Coal and NG Prices'!L31</f>
        <v/>
      </c>
      <c r="X11" s="99">
        <f>$L$11*'National Coal and NG Prices'!M31</f>
        <v/>
      </c>
      <c r="Y11" s="99">
        <f>$L$11*'National Coal and NG Prices'!N31</f>
        <v/>
      </c>
      <c r="Z11" s="99">
        <f>$L$11*'National Coal and NG Prices'!O31</f>
        <v/>
      </c>
      <c r="AA11" s="99">
        <f>$L$11*'National Coal and NG Prices'!P31</f>
        <v/>
      </c>
      <c r="AB11" s="99">
        <f>$L$11*'National Coal and NG Prices'!Q31</f>
        <v/>
      </c>
      <c r="AC11" s="99">
        <f>$L$11*'National Coal and NG Prices'!R31</f>
        <v/>
      </c>
      <c r="AD11" s="99">
        <f>$L$11*'National Coal and NG Prices'!S31</f>
        <v/>
      </c>
      <c r="AE11" s="99">
        <f>$L$11*'National Coal and NG Prices'!T31</f>
        <v/>
      </c>
      <c r="AF11" s="99">
        <f>$L$11*'National Coal and NG Prices'!U31</f>
        <v/>
      </c>
      <c r="AG11" s="99">
        <f>$L$11*'National Coal and NG Prices'!V31</f>
        <v/>
      </c>
      <c r="AH11" s="99">
        <f>$L$11*'National Coal and NG Prices'!W31</f>
        <v/>
      </c>
      <c r="AI11" s="99">
        <f>$L$11*'National Coal and NG Prices'!X31</f>
        <v/>
      </c>
      <c r="AJ11" s="99">
        <f>$L$11*'National Coal and NG Prices'!Y31</f>
        <v/>
      </c>
      <c r="AK11" s="99">
        <f>$L$11*'National Coal and NG Prices'!Z31</f>
        <v/>
      </c>
      <c r="AL11" s="99">
        <f>$L$11*'National Coal and NG Prices'!AA31</f>
        <v/>
      </c>
      <c r="AM11" s="99">
        <f>$L$11*'National Coal and NG Prices'!AB31</f>
        <v/>
      </c>
      <c r="AN11" s="99">
        <f>$L$11*'National Coal and NG Prices'!AC31</f>
        <v/>
      </c>
      <c r="AO11" s="99">
        <f>$L$11*'National Coal and NG Prices'!AD31</f>
        <v/>
      </c>
      <c r="AP11" s="99">
        <f>$L$11*'National Coal and NG Prices'!AE31</f>
        <v/>
      </c>
      <c r="AQ11" s="99">
        <f>$L$11*'National Coal and NG Prices'!AF31</f>
        <v/>
      </c>
    </row>
    <row r="12">
      <c r="A12">
        <f>B12&amp;C12</f>
        <v/>
      </c>
      <c r="B12" t="inlineStr">
        <is>
          <t>AL</t>
        </is>
      </c>
      <c r="C12" t="inlineStr">
        <is>
          <t>CLACD</t>
        </is>
      </c>
      <c r="D12" t="inlineStr">
        <is>
          <t>Coal price in the transportation sector</t>
        </is>
      </c>
      <c r="E12" t="inlineStr">
        <is>
          <t>dollars per million Btu</t>
        </is>
      </c>
      <c r="F12" t="inlineStr">
        <is>
          <t>n/a</t>
        </is>
      </c>
      <c r="G12" t="inlineStr">
        <is>
          <t>n/a</t>
        </is>
      </c>
      <c r="H12">
        <f>IF(G12="n/a", IF(F12 = "n/a", 0, F12), G12)</f>
        <v/>
      </c>
      <c r="J12" t="inlineStr">
        <is>
          <t>use electricity &gt;&gt;</t>
        </is>
      </c>
      <c r="K12" s="71" t="inlineStr">
        <is>
          <t>District Heating Sector</t>
        </is>
      </c>
      <c r="L12" s="99">
        <f>VLOOKUP(About!$B$2&amp;"CLEID", $A$1:$H$521,8,0)/1000000</f>
        <v/>
      </c>
      <c r="M12" s="99">
        <f>$L$12*'National Coal and NG Prices'!B32</f>
        <v/>
      </c>
      <c r="N12" s="99">
        <f>$L$12*'National Coal and NG Prices'!C32</f>
        <v/>
      </c>
      <c r="O12" s="99">
        <f>$L$12*'National Coal and NG Prices'!D32</f>
        <v/>
      </c>
      <c r="P12" s="99">
        <f>$L$12*'National Coal and NG Prices'!E32</f>
        <v/>
      </c>
      <c r="Q12" s="99">
        <f>$L$12*'National Coal and NG Prices'!F32</f>
        <v/>
      </c>
      <c r="R12" s="99">
        <f>$L$12*'National Coal and NG Prices'!G32</f>
        <v/>
      </c>
      <c r="S12" s="99">
        <f>$L$12*'National Coal and NG Prices'!H32</f>
        <v/>
      </c>
      <c r="T12" s="99">
        <f>$L$12*'National Coal and NG Prices'!I32</f>
        <v/>
      </c>
      <c r="U12" s="99">
        <f>$L$12*'National Coal and NG Prices'!J32</f>
        <v/>
      </c>
      <c r="V12" s="99">
        <f>$L$12*'National Coal and NG Prices'!K32</f>
        <v/>
      </c>
      <c r="W12" s="99">
        <f>$L$12*'National Coal and NG Prices'!L32</f>
        <v/>
      </c>
      <c r="X12" s="99">
        <f>$L$12*'National Coal and NG Prices'!M32</f>
        <v/>
      </c>
      <c r="Y12" s="99">
        <f>$L$12*'National Coal and NG Prices'!N32</f>
        <v/>
      </c>
      <c r="Z12" s="99">
        <f>$L$12*'National Coal and NG Prices'!O32</f>
        <v/>
      </c>
      <c r="AA12" s="99">
        <f>$L$12*'National Coal and NG Prices'!P32</f>
        <v/>
      </c>
      <c r="AB12" s="99">
        <f>$L$12*'National Coal and NG Prices'!Q32</f>
        <v/>
      </c>
      <c r="AC12" s="99">
        <f>$L$12*'National Coal and NG Prices'!R32</f>
        <v/>
      </c>
      <c r="AD12" s="99">
        <f>$L$12*'National Coal and NG Prices'!S32</f>
        <v/>
      </c>
      <c r="AE12" s="99">
        <f>$L$12*'National Coal and NG Prices'!T32</f>
        <v/>
      </c>
      <c r="AF12" s="99">
        <f>$L$12*'National Coal and NG Prices'!U32</f>
        <v/>
      </c>
      <c r="AG12" s="99">
        <f>$L$12*'National Coal and NG Prices'!V32</f>
        <v/>
      </c>
      <c r="AH12" s="99">
        <f>$L$12*'National Coal and NG Prices'!W32</f>
        <v/>
      </c>
      <c r="AI12" s="99">
        <f>$L$12*'National Coal and NG Prices'!X32</f>
        <v/>
      </c>
      <c r="AJ12" s="99">
        <f>$L$12*'National Coal and NG Prices'!Y32</f>
        <v/>
      </c>
      <c r="AK12" s="99">
        <f>$L$12*'National Coal and NG Prices'!Z32</f>
        <v/>
      </c>
      <c r="AL12" s="99">
        <f>$L$12*'National Coal and NG Prices'!AA32</f>
        <v/>
      </c>
      <c r="AM12" s="99">
        <f>$L$12*'National Coal and NG Prices'!AB32</f>
        <v/>
      </c>
      <c r="AN12" s="99">
        <f>$L$12*'National Coal and NG Prices'!AC32</f>
        <v/>
      </c>
      <c r="AO12" s="99">
        <f>$L$12*'National Coal and NG Prices'!AD32</f>
        <v/>
      </c>
      <c r="AP12" s="99">
        <f>$L$12*'National Coal and NG Prices'!AE32</f>
        <v/>
      </c>
      <c r="AQ12" s="99">
        <f>$L$12*'National Coal and NG Prices'!AF32</f>
        <v/>
      </c>
    </row>
    <row r="13">
      <c r="A13">
        <f>B13&amp;C13</f>
        <v/>
      </c>
      <c r="B13" t="inlineStr">
        <is>
          <t>AL</t>
        </is>
      </c>
      <c r="C13" t="inlineStr">
        <is>
          <t>CLCCD</t>
        </is>
      </c>
      <c r="D13" t="inlineStr">
        <is>
          <t>Coal price in the commercial sector</t>
        </is>
      </c>
      <c r="E13" t="inlineStr">
        <is>
          <t>dollars per million Btu</t>
        </is>
      </c>
      <c r="F13" t="inlineStr">
        <is>
          <t>n/a</t>
        </is>
      </c>
      <c r="G13" t="inlineStr">
        <is>
          <t>n/a</t>
        </is>
      </c>
      <c r="H13">
        <f>IF(G13="n/a", IF(F13 = "n/a", 0, F13), G13)</f>
        <v/>
      </c>
      <c r="J13" t="inlineStr">
        <is>
          <t>use industry &gt;&gt;</t>
        </is>
      </c>
      <c r="K13" s="71" t="inlineStr">
        <is>
          <t>LULUCF Sector</t>
        </is>
      </c>
      <c r="L13" s="99">
        <f>VLOOKUP(About!$B$2&amp;"CLICD", $A$1:$H$521,8,0)/1000000</f>
        <v/>
      </c>
      <c r="M13" s="99">
        <f>$L$13*'National Coal and NG Prices'!B33</f>
        <v/>
      </c>
      <c r="N13" s="99">
        <f>$L$13*'National Coal and NG Prices'!C33</f>
        <v/>
      </c>
      <c r="O13" s="99">
        <f>$L$13*'National Coal and NG Prices'!D33</f>
        <v/>
      </c>
      <c r="P13" s="99">
        <f>$L$13*'National Coal and NG Prices'!E33</f>
        <v/>
      </c>
      <c r="Q13" s="99">
        <f>$L$13*'National Coal and NG Prices'!F33</f>
        <v/>
      </c>
      <c r="R13" s="99">
        <f>$L$13*'National Coal and NG Prices'!G33</f>
        <v/>
      </c>
      <c r="S13" s="99">
        <f>$L$13*'National Coal and NG Prices'!H33</f>
        <v/>
      </c>
      <c r="T13" s="99">
        <f>$L$13*'National Coal and NG Prices'!I33</f>
        <v/>
      </c>
      <c r="U13" s="99">
        <f>$L$13*'National Coal and NG Prices'!J33</f>
        <v/>
      </c>
      <c r="V13" s="99">
        <f>$L$13*'National Coal and NG Prices'!K33</f>
        <v/>
      </c>
      <c r="W13" s="99">
        <f>$L$13*'National Coal and NG Prices'!L33</f>
        <v/>
      </c>
      <c r="X13" s="99">
        <f>$L$13*'National Coal and NG Prices'!M33</f>
        <v/>
      </c>
      <c r="Y13" s="99">
        <f>$L$13*'National Coal and NG Prices'!N33</f>
        <v/>
      </c>
      <c r="Z13" s="99">
        <f>$L$13*'National Coal and NG Prices'!O33</f>
        <v/>
      </c>
      <c r="AA13" s="99">
        <f>$L$13*'National Coal and NG Prices'!P33</f>
        <v/>
      </c>
      <c r="AB13" s="99">
        <f>$L$13*'National Coal and NG Prices'!Q33</f>
        <v/>
      </c>
      <c r="AC13" s="99">
        <f>$L$13*'National Coal and NG Prices'!R33</f>
        <v/>
      </c>
      <c r="AD13" s="99">
        <f>$L$13*'National Coal and NG Prices'!S33</f>
        <v/>
      </c>
      <c r="AE13" s="99">
        <f>$L$13*'National Coal and NG Prices'!T33</f>
        <v/>
      </c>
      <c r="AF13" s="99">
        <f>$L$13*'National Coal and NG Prices'!U33</f>
        <v/>
      </c>
      <c r="AG13" s="99">
        <f>$L$13*'National Coal and NG Prices'!V33</f>
        <v/>
      </c>
      <c r="AH13" s="99">
        <f>$L$13*'National Coal and NG Prices'!W33</f>
        <v/>
      </c>
      <c r="AI13" s="99">
        <f>$L$13*'National Coal and NG Prices'!X33</f>
        <v/>
      </c>
      <c r="AJ13" s="99">
        <f>$L$13*'National Coal and NG Prices'!Y33</f>
        <v/>
      </c>
      <c r="AK13" s="99">
        <f>$L$13*'National Coal and NG Prices'!Z33</f>
        <v/>
      </c>
      <c r="AL13" s="99">
        <f>$L$13*'National Coal and NG Prices'!AA33</f>
        <v/>
      </c>
      <c r="AM13" s="99">
        <f>$L$13*'National Coal and NG Prices'!AB33</f>
        <v/>
      </c>
      <c r="AN13" s="99">
        <f>$L$13*'National Coal and NG Prices'!AC33</f>
        <v/>
      </c>
      <c r="AO13" s="99">
        <f>$L$13*'National Coal and NG Prices'!AD33</f>
        <v/>
      </c>
      <c r="AP13" s="99">
        <f>$L$13*'National Coal and NG Prices'!AE33</f>
        <v/>
      </c>
      <c r="AQ13" s="99">
        <f>$L$13*'National Coal and NG Prices'!AF33</f>
        <v/>
      </c>
    </row>
    <row r="14">
      <c r="A14">
        <f>B14&amp;C14</f>
        <v/>
      </c>
      <c r="B14" t="inlineStr">
        <is>
          <t>AL</t>
        </is>
      </c>
      <c r="C14" t="inlineStr">
        <is>
          <t>CLEID</t>
        </is>
      </c>
      <c r="D14" t="inlineStr">
        <is>
          <t>Coal price in the electric power sector</t>
        </is>
      </c>
      <c r="E14" t="inlineStr">
        <is>
          <t>dollars per million Btu</t>
        </is>
      </c>
      <c r="F14" t="n">
        <v>2.27</v>
      </c>
      <c r="G14" t="n">
        <v>2.29</v>
      </c>
      <c r="H14">
        <f>IF(G14="n/a", IF(F14 = "n/a", 0, F14), G14)</f>
        <v/>
      </c>
      <c r="J14" t="inlineStr">
        <is>
          <t>use industry &gt;&gt;</t>
        </is>
      </c>
      <c r="K14" s="71" t="inlineStr">
        <is>
          <t>Geoengineering Sector</t>
        </is>
      </c>
      <c r="L14" s="99">
        <f>VLOOKUP(About!$B$2&amp;"CLICD", $A$1:$H$521,8,0)/1000000</f>
        <v/>
      </c>
      <c r="M14" s="99">
        <f>$L$14*'National Coal and NG Prices'!B34</f>
        <v/>
      </c>
      <c r="N14" s="99">
        <f>$L$14*'National Coal and NG Prices'!C34</f>
        <v/>
      </c>
      <c r="O14" s="99">
        <f>$L$14*'National Coal and NG Prices'!D34</f>
        <v/>
      </c>
      <c r="P14" s="99">
        <f>$L$14*'National Coal and NG Prices'!E34</f>
        <v/>
      </c>
      <c r="Q14" s="99">
        <f>$L$14*'National Coal and NG Prices'!F34</f>
        <v/>
      </c>
      <c r="R14" s="99">
        <f>$L$14*'National Coal and NG Prices'!G34</f>
        <v/>
      </c>
      <c r="S14" s="99">
        <f>$L$14*'National Coal and NG Prices'!H34</f>
        <v/>
      </c>
      <c r="T14" s="99">
        <f>$L$14*'National Coal and NG Prices'!I34</f>
        <v/>
      </c>
      <c r="U14" s="99">
        <f>$L$14*'National Coal and NG Prices'!J34</f>
        <v/>
      </c>
      <c r="V14" s="99">
        <f>$L$14*'National Coal and NG Prices'!K34</f>
        <v/>
      </c>
      <c r="W14" s="99">
        <f>$L$14*'National Coal and NG Prices'!L34</f>
        <v/>
      </c>
      <c r="X14" s="99">
        <f>$L$14*'National Coal and NG Prices'!M34</f>
        <v/>
      </c>
      <c r="Y14" s="99">
        <f>$L$14*'National Coal and NG Prices'!N34</f>
        <v/>
      </c>
      <c r="Z14" s="99">
        <f>$L$14*'National Coal and NG Prices'!O34</f>
        <v/>
      </c>
      <c r="AA14" s="99">
        <f>$L$14*'National Coal and NG Prices'!P34</f>
        <v/>
      </c>
      <c r="AB14" s="99">
        <f>$L$14*'National Coal and NG Prices'!Q34</f>
        <v/>
      </c>
      <c r="AC14" s="99">
        <f>$L$14*'National Coal and NG Prices'!R34</f>
        <v/>
      </c>
      <c r="AD14" s="99">
        <f>$L$14*'National Coal and NG Prices'!S34</f>
        <v/>
      </c>
      <c r="AE14" s="99">
        <f>$L$14*'National Coal and NG Prices'!T34</f>
        <v/>
      </c>
      <c r="AF14" s="99">
        <f>$L$14*'National Coal and NG Prices'!U34</f>
        <v/>
      </c>
      <c r="AG14" s="99">
        <f>$L$14*'National Coal and NG Prices'!V34</f>
        <v/>
      </c>
      <c r="AH14" s="99">
        <f>$L$14*'National Coal and NG Prices'!W34</f>
        <v/>
      </c>
      <c r="AI14" s="99">
        <f>$L$14*'National Coal and NG Prices'!X34</f>
        <v/>
      </c>
      <c r="AJ14" s="99">
        <f>$L$14*'National Coal and NG Prices'!Y34</f>
        <v/>
      </c>
      <c r="AK14" s="99">
        <f>$L$14*'National Coal and NG Prices'!Z34</f>
        <v/>
      </c>
      <c r="AL14" s="99">
        <f>$L$14*'National Coal and NG Prices'!AA34</f>
        <v/>
      </c>
      <c r="AM14" s="99">
        <f>$L$14*'National Coal and NG Prices'!AB34</f>
        <v/>
      </c>
      <c r="AN14" s="99">
        <f>$L$14*'National Coal and NG Prices'!AC34</f>
        <v/>
      </c>
      <c r="AO14" s="99">
        <f>$L$14*'National Coal and NG Prices'!AD34</f>
        <v/>
      </c>
      <c r="AP14" s="99">
        <f>$L$14*'National Coal and NG Prices'!AE34</f>
        <v/>
      </c>
      <c r="AQ14" s="99">
        <f>$L$14*'National Coal and NG Prices'!AF34</f>
        <v/>
      </c>
    </row>
    <row r="15">
      <c r="A15">
        <f>B15&amp;C15</f>
        <v/>
      </c>
      <c r="B15" t="inlineStr">
        <is>
          <t>AL</t>
        </is>
      </c>
      <c r="C15" t="inlineStr">
        <is>
          <t>CLICD</t>
        </is>
      </c>
      <c r="D15" t="inlineStr">
        <is>
          <t>Coal price in the industrial sector</t>
        </is>
      </c>
      <c r="E15" t="inlineStr">
        <is>
          <t>dollars per million Btu</t>
        </is>
      </c>
      <c r="F15" t="n">
        <v>3.92</v>
      </c>
      <c r="G15" t="n">
        <v>4.23</v>
      </c>
      <c r="H15">
        <f>IF(G15="n/a", IF(F15 = "n/a", 0, F15), G15)</f>
        <v/>
      </c>
    </row>
    <row r="16">
      <c r="A16">
        <f>B16&amp;C16</f>
        <v/>
      </c>
      <c r="B16" t="inlineStr">
        <is>
          <t>AL</t>
        </is>
      </c>
      <c r="C16" t="inlineStr">
        <is>
          <t>CLRCD</t>
        </is>
      </c>
      <c r="D16" t="inlineStr">
        <is>
          <t>Coal price in the residential sector</t>
        </is>
      </c>
      <c r="E16" t="inlineStr">
        <is>
          <t>dollars per million Btu</t>
        </is>
      </c>
      <c r="F16" t="inlineStr">
        <is>
          <t>n/a</t>
        </is>
      </c>
      <c r="G16" t="inlineStr">
        <is>
          <t>n/a</t>
        </is>
      </c>
      <c r="H16">
        <f>IF(G16="n/a", IF(F16 = "n/a", 0, F16), G16)</f>
        <v/>
      </c>
      <c r="K16" s="67" t="inlineStr">
        <is>
          <t>NATURAL GAS</t>
        </is>
      </c>
    </row>
    <row r="17">
      <c r="A17">
        <f>B17&amp;C17</f>
        <v/>
      </c>
      <c r="B17" t="inlineStr">
        <is>
          <t>AL</t>
        </is>
      </c>
      <c r="C17" t="inlineStr">
        <is>
          <t>NGACD</t>
        </is>
      </c>
      <c r="D17" t="inlineStr">
        <is>
          <t>Natural gas price in the transportation sector</t>
        </is>
      </c>
      <c r="E17" t="inlineStr">
        <is>
          <t>dollars per million Btu</t>
        </is>
      </c>
      <c r="F17" t="n">
        <v>9.460000000000001</v>
      </c>
      <c r="G17" t="n">
        <v>9.25</v>
      </c>
      <c r="H17">
        <f>IF(G17="n/a", IF(F17 = "n/a", 0, F17), G17)</f>
        <v/>
      </c>
      <c r="K17" s="71" t="inlineStr">
        <is>
          <t>Fuel Price ($/MMBTU)</t>
        </is>
      </c>
      <c r="L17" s="71" t="n">
        <v>2019</v>
      </c>
      <c r="M17" s="71" t="n">
        <v>2020</v>
      </c>
      <c r="N17" s="71" t="n">
        <v>2021</v>
      </c>
      <c r="O17" s="71" t="n">
        <v>2022</v>
      </c>
      <c r="P17" s="71" t="n">
        <v>2023</v>
      </c>
      <c r="Q17" s="71" t="n">
        <v>2024</v>
      </c>
      <c r="R17" s="71" t="n">
        <v>2025</v>
      </c>
      <c r="S17" s="71" t="n">
        <v>2026</v>
      </c>
      <c r="T17" s="71" t="n">
        <v>2027</v>
      </c>
      <c r="U17" s="71" t="n">
        <v>2028</v>
      </c>
      <c r="V17" s="71" t="n">
        <v>2029</v>
      </c>
      <c r="W17" s="71" t="n">
        <v>2030</v>
      </c>
      <c r="X17" s="71" t="n">
        <v>2031</v>
      </c>
      <c r="Y17" s="71" t="n">
        <v>2032</v>
      </c>
      <c r="Z17" s="71" t="n">
        <v>2033</v>
      </c>
      <c r="AA17" s="71" t="n">
        <v>2034</v>
      </c>
      <c r="AB17" s="71" t="n">
        <v>2035</v>
      </c>
      <c r="AC17" s="71" t="n">
        <v>2036</v>
      </c>
      <c r="AD17" s="71" t="n">
        <v>2037</v>
      </c>
      <c r="AE17" s="71" t="n">
        <v>2038</v>
      </c>
      <c r="AF17" s="71" t="n">
        <v>2039</v>
      </c>
      <c r="AG17" s="71" t="n">
        <v>2040</v>
      </c>
      <c r="AH17" s="71" t="n">
        <v>2041</v>
      </c>
      <c r="AI17" s="71" t="n">
        <v>2042</v>
      </c>
      <c r="AJ17" s="71" t="n">
        <v>2043</v>
      </c>
      <c r="AK17" s="71" t="n">
        <v>2044</v>
      </c>
      <c r="AL17" s="71" t="n">
        <v>2045</v>
      </c>
      <c r="AM17" s="71" t="n">
        <v>2046</v>
      </c>
      <c r="AN17" s="71" t="n">
        <v>2047</v>
      </c>
      <c r="AO17" s="71" t="n">
        <v>2048</v>
      </c>
      <c r="AP17" s="71" t="n">
        <v>2049</v>
      </c>
      <c r="AQ17" s="71" t="n">
        <v>2050</v>
      </c>
    </row>
    <row r="18">
      <c r="A18">
        <f>B18&amp;C18</f>
        <v/>
      </c>
      <c r="B18" t="inlineStr">
        <is>
          <t>AL</t>
        </is>
      </c>
      <c r="C18" t="inlineStr">
        <is>
          <t>NGCCD</t>
        </is>
      </c>
      <c r="D18" t="inlineStr">
        <is>
          <t>Natural gas price in the commercial sector</t>
        </is>
      </c>
      <c r="E18" t="inlineStr">
        <is>
          <t>dollars per million Btu</t>
        </is>
      </c>
      <c r="F18" t="n">
        <v>11.58</v>
      </c>
      <c r="G18" t="n">
        <v>11.55</v>
      </c>
      <c r="H18">
        <f>IF(G18="n/a", IF(F18 = "n/a", 0, F18), G18)</f>
        <v/>
      </c>
      <c r="K18" s="71" t="inlineStr">
        <is>
          <t>Transportation Sector</t>
        </is>
      </c>
      <c r="L18" s="99">
        <f>VLOOKUP(About!$B$2&amp;"NGACD", $A$1:$H$521,8,0)/1000000</f>
        <v/>
      </c>
      <c r="M18" s="99">
        <f>$L$18*'National Coal and NG Prices'!B38</f>
        <v/>
      </c>
      <c r="N18" s="99">
        <f>$L$18*'National Coal and NG Prices'!C38</f>
        <v/>
      </c>
      <c r="O18" s="99">
        <f>$L$18*'National Coal and NG Prices'!D38</f>
        <v/>
      </c>
      <c r="P18" s="99">
        <f>$L$18*'National Coal and NG Prices'!E38</f>
        <v/>
      </c>
      <c r="Q18" s="99">
        <f>$L$18*'National Coal and NG Prices'!F38</f>
        <v/>
      </c>
      <c r="R18" s="99">
        <f>$L$18*'National Coal and NG Prices'!G38</f>
        <v/>
      </c>
      <c r="S18" s="99">
        <f>$L$18*'National Coal and NG Prices'!H38</f>
        <v/>
      </c>
      <c r="T18" s="99">
        <f>$L$18*'National Coal and NG Prices'!I38</f>
        <v/>
      </c>
      <c r="U18" s="99">
        <f>$L$18*'National Coal and NG Prices'!J38</f>
        <v/>
      </c>
      <c r="V18" s="99">
        <f>$L$18*'National Coal and NG Prices'!K38</f>
        <v/>
      </c>
      <c r="W18" s="99">
        <f>$L$18*'National Coal and NG Prices'!L38</f>
        <v/>
      </c>
      <c r="X18" s="99">
        <f>$L$18*'National Coal and NG Prices'!M38</f>
        <v/>
      </c>
      <c r="Y18" s="99">
        <f>$L$18*'National Coal and NG Prices'!N38</f>
        <v/>
      </c>
      <c r="Z18" s="99">
        <f>$L$18*'National Coal and NG Prices'!O38</f>
        <v/>
      </c>
      <c r="AA18" s="99">
        <f>$L$18*'National Coal and NG Prices'!P38</f>
        <v/>
      </c>
      <c r="AB18" s="99">
        <f>$L$18*'National Coal and NG Prices'!Q38</f>
        <v/>
      </c>
      <c r="AC18" s="99">
        <f>$L$18*'National Coal and NG Prices'!R38</f>
        <v/>
      </c>
      <c r="AD18" s="99">
        <f>$L$18*'National Coal and NG Prices'!S38</f>
        <v/>
      </c>
      <c r="AE18" s="99">
        <f>$L$18*'National Coal and NG Prices'!T38</f>
        <v/>
      </c>
      <c r="AF18" s="99">
        <f>$L$18*'National Coal and NG Prices'!U38</f>
        <v/>
      </c>
      <c r="AG18" s="99">
        <f>$L$18*'National Coal and NG Prices'!V38</f>
        <v/>
      </c>
      <c r="AH18" s="99">
        <f>$L$18*'National Coal and NG Prices'!W38</f>
        <v/>
      </c>
      <c r="AI18" s="99">
        <f>$L$18*'National Coal and NG Prices'!X38</f>
        <v/>
      </c>
      <c r="AJ18" s="99">
        <f>$L$18*'National Coal and NG Prices'!Y38</f>
        <v/>
      </c>
      <c r="AK18" s="99">
        <f>$L$18*'National Coal and NG Prices'!Z38</f>
        <v/>
      </c>
      <c r="AL18" s="99">
        <f>$L$18*'National Coal and NG Prices'!AA38</f>
        <v/>
      </c>
      <c r="AM18" s="99">
        <f>$L$18*'National Coal and NG Prices'!AB38</f>
        <v/>
      </c>
      <c r="AN18" s="99">
        <f>$L$18*'National Coal and NG Prices'!AC38</f>
        <v/>
      </c>
      <c r="AO18" s="99">
        <f>$L$18*'National Coal and NG Prices'!AD38</f>
        <v/>
      </c>
      <c r="AP18" s="99">
        <f>$L$18*'National Coal and NG Prices'!AE38</f>
        <v/>
      </c>
      <c r="AQ18" s="99">
        <f>$L$18*'National Coal and NG Prices'!AF38</f>
        <v/>
      </c>
    </row>
    <row r="19">
      <c r="A19">
        <f>B19&amp;C19</f>
        <v/>
      </c>
      <c r="B19" t="inlineStr">
        <is>
          <t>AL</t>
        </is>
      </c>
      <c r="C19" t="inlineStr">
        <is>
          <t>NGEID</t>
        </is>
      </c>
      <c r="D19" t="inlineStr">
        <is>
          <t>Natural gas price in the electric power sector</t>
        </is>
      </c>
      <c r="E19" t="inlineStr">
        <is>
          <t>dollars per million Btu</t>
        </is>
      </c>
      <c r="F19" t="n">
        <v>3.4</v>
      </c>
      <c r="G19" t="n">
        <v>2.88</v>
      </c>
      <c r="H19">
        <f>IF(G19="n/a", IF(F19 = "n/a", 0, F19), G19)</f>
        <v/>
      </c>
      <c r="K19" s="71" t="inlineStr">
        <is>
          <t>Electricity Sector</t>
        </is>
      </c>
      <c r="L19" s="99">
        <f>VLOOKUP(About!$B$2&amp;"NGEID", $A$1:$H$521,8,0)/1000000</f>
        <v/>
      </c>
      <c r="M19" s="99">
        <f>$L$19*'National Coal and NG Prices'!B39</f>
        <v/>
      </c>
      <c r="N19" s="99">
        <f>$L$19*'National Coal and NG Prices'!C39</f>
        <v/>
      </c>
      <c r="O19" s="99">
        <f>$L$19*'National Coal and NG Prices'!D39</f>
        <v/>
      </c>
      <c r="P19" s="99">
        <f>$L$19*'National Coal and NG Prices'!E39</f>
        <v/>
      </c>
      <c r="Q19" s="99">
        <f>$L$19*'National Coal and NG Prices'!F39</f>
        <v/>
      </c>
      <c r="R19" s="99">
        <f>$L$19*'National Coal and NG Prices'!G39</f>
        <v/>
      </c>
      <c r="S19" s="99">
        <f>$L$19*'National Coal and NG Prices'!H39</f>
        <v/>
      </c>
      <c r="T19" s="99">
        <f>$L$19*'National Coal and NG Prices'!I39</f>
        <v/>
      </c>
      <c r="U19" s="99">
        <f>$L$19*'National Coal and NG Prices'!J39</f>
        <v/>
      </c>
      <c r="V19" s="99">
        <f>$L$19*'National Coal and NG Prices'!K39</f>
        <v/>
      </c>
      <c r="W19" s="99">
        <f>$L$19*'National Coal and NG Prices'!L39</f>
        <v/>
      </c>
      <c r="X19" s="99">
        <f>$L$19*'National Coal and NG Prices'!M39</f>
        <v/>
      </c>
      <c r="Y19" s="99">
        <f>$L$19*'National Coal and NG Prices'!N39</f>
        <v/>
      </c>
      <c r="Z19" s="99">
        <f>$L$19*'National Coal and NG Prices'!O39</f>
        <v/>
      </c>
      <c r="AA19" s="99">
        <f>$L$19*'National Coal and NG Prices'!P39</f>
        <v/>
      </c>
      <c r="AB19" s="99">
        <f>$L$19*'National Coal and NG Prices'!Q39</f>
        <v/>
      </c>
      <c r="AC19" s="99">
        <f>$L$19*'National Coal and NG Prices'!R39</f>
        <v/>
      </c>
      <c r="AD19" s="99">
        <f>$L$19*'National Coal and NG Prices'!S39</f>
        <v/>
      </c>
      <c r="AE19" s="99">
        <f>$L$19*'National Coal and NG Prices'!T39</f>
        <v/>
      </c>
      <c r="AF19" s="99">
        <f>$L$19*'National Coal and NG Prices'!U39</f>
        <v/>
      </c>
      <c r="AG19" s="99">
        <f>$L$19*'National Coal and NG Prices'!V39</f>
        <v/>
      </c>
      <c r="AH19" s="99">
        <f>$L$19*'National Coal and NG Prices'!W39</f>
        <v/>
      </c>
      <c r="AI19" s="99">
        <f>$L$19*'National Coal and NG Prices'!X39</f>
        <v/>
      </c>
      <c r="AJ19" s="99">
        <f>$L$19*'National Coal and NG Prices'!Y39</f>
        <v/>
      </c>
      <c r="AK19" s="99">
        <f>$L$19*'National Coal and NG Prices'!Z39</f>
        <v/>
      </c>
      <c r="AL19" s="99">
        <f>$L$19*'National Coal and NG Prices'!AA39</f>
        <v/>
      </c>
      <c r="AM19" s="99">
        <f>$L$19*'National Coal and NG Prices'!AB39</f>
        <v/>
      </c>
      <c r="AN19" s="99">
        <f>$L$19*'National Coal and NG Prices'!AC39</f>
        <v/>
      </c>
      <c r="AO19" s="99">
        <f>$L$19*'National Coal and NG Prices'!AD39</f>
        <v/>
      </c>
      <c r="AP19" s="99">
        <f>$L$19*'National Coal and NG Prices'!AE39</f>
        <v/>
      </c>
      <c r="AQ19" s="99">
        <f>$L$19*'National Coal and NG Prices'!AF39</f>
        <v/>
      </c>
    </row>
    <row r="20">
      <c r="A20">
        <f>B20&amp;C20</f>
        <v/>
      </c>
      <c r="B20" t="inlineStr">
        <is>
          <t>AL</t>
        </is>
      </c>
      <c r="C20" t="inlineStr">
        <is>
          <t>NGICD</t>
        </is>
      </c>
      <c r="D20" t="inlineStr">
        <is>
          <t>Natural gas price in the industrial sector</t>
        </is>
      </c>
      <c r="E20" t="inlineStr">
        <is>
          <t>dollars per million Btu</t>
        </is>
      </c>
      <c r="F20" t="n">
        <v>4.11</v>
      </c>
      <c r="G20" t="n">
        <v>3.84</v>
      </c>
      <c r="H20">
        <f>IF(G20="n/a", IF(F20 = "n/a", 0, F20), G20)</f>
        <v/>
      </c>
      <c r="K20" s="71" t="inlineStr">
        <is>
          <t>Residential Buildings Sector</t>
        </is>
      </c>
      <c r="L20" s="99">
        <f>VLOOKUP(About!$B$2&amp;"NGRCD", $A$1:$H$521,8,0)/1000000</f>
        <v/>
      </c>
      <c r="M20" s="99">
        <f>$L$20*'National Coal and NG Prices'!B40</f>
        <v/>
      </c>
      <c r="N20" s="99">
        <f>$L$20*'National Coal and NG Prices'!C40</f>
        <v/>
      </c>
      <c r="O20" s="99">
        <f>$L$20*'National Coal and NG Prices'!D40</f>
        <v/>
      </c>
      <c r="P20" s="99">
        <f>$L$20*'National Coal and NG Prices'!E40</f>
        <v/>
      </c>
      <c r="Q20" s="99">
        <f>$L$20*'National Coal and NG Prices'!F40</f>
        <v/>
      </c>
      <c r="R20" s="99">
        <f>$L$20*'National Coal and NG Prices'!G40</f>
        <v/>
      </c>
      <c r="S20" s="99">
        <f>$L$20*'National Coal and NG Prices'!H40</f>
        <v/>
      </c>
      <c r="T20" s="99">
        <f>$L$20*'National Coal and NG Prices'!I40</f>
        <v/>
      </c>
      <c r="U20" s="99">
        <f>$L$20*'National Coal and NG Prices'!J40</f>
        <v/>
      </c>
      <c r="V20" s="99">
        <f>$L$20*'National Coal and NG Prices'!K40</f>
        <v/>
      </c>
      <c r="W20" s="99">
        <f>$L$20*'National Coal and NG Prices'!L40</f>
        <v/>
      </c>
      <c r="X20" s="99">
        <f>$L$20*'National Coal and NG Prices'!M40</f>
        <v/>
      </c>
      <c r="Y20" s="99">
        <f>$L$20*'National Coal and NG Prices'!N40</f>
        <v/>
      </c>
      <c r="Z20" s="99">
        <f>$L$20*'National Coal and NG Prices'!O40</f>
        <v/>
      </c>
      <c r="AA20" s="99">
        <f>$L$20*'National Coal and NG Prices'!P40</f>
        <v/>
      </c>
      <c r="AB20" s="99">
        <f>$L$20*'National Coal and NG Prices'!Q40</f>
        <v/>
      </c>
      <c r="AC20" s="99">
        <f>$L$20*'National Coal and NG Prices'!R40</f>
        <v/>
      </c>
      <c r="AD20" s="99">
        <f>$L$20*'National Coal and NG Prices'!S40</f>
        <v/>
      </c>
      <c r="AE20" s="99">
        <f>$L$20*'National Coal and NG Prices'!T40</f>
        <v/>
      </c>
      <c r="AF20" s="99">
        <f>$L$20*'National Coal and NG Prices'!U40</f>
        <v/>
      </c>
      <c r="AG20" s="99">
        <f>$L$20*'National Coal and NG Prices'!V40</f>
        <v/>
      </c>
      <c r="AH20" s="99">
        <f>$L$20*'National Coal and NG Prices'!W40</f>
        <v/>
      </c>
      <c r="AI20" s="99">
        <f>$L$20*'National Coal and NG Prices'!X40</f>
        <v/>
      </c>
      <c r="AJ20" s="99">
        <f>$L$20*'National Coal and NG Prices'!Y40</f>
        <v/>
      </c>
      <c r="AK20" s="99">
        <f>$L$20*'National Coal and NG Prices'!Z40</f>
        <v/>
      </c>
      <c r="AL20" s="99">
        <f>$L$20*'National Coal and NG Prices'!AA40</f>
        <v/>
      </c>
      <c r="AM20" s="99">
        <f>$L$20*'National Coal and NG Prices'!AB40</f>
        <v/>
      </c>
      <c r="AN20" s="99">
        <f>$L$20*'National Coal and NG Prices'!AC40</f>
        <v/>
      </c>
      <c r="AO20" s="99">
        <f>$L$20*'National Coal and NG Prices'!AD40</f>
        <v/>
      </c>
      <c r="AP20" s="99">
        <f>$L$20*'National Coal and NG Prices'!AE40</f>
        <v/>
      </c>
      <c r="AQ20" s="99">
        <f>$L$20*'National Coal and NG Prices'!AF40</f>
        <v/>
      </c>
    </row>
    <row r="21">
      <c r="A21">
        <f>B21&amp;C21</f>
        <v/>
      </c>
      <c r="B21" t="inlineStr">
        <is>
          <t>AL</t>
        </is>
      </c>
      <c r="C21" t="inlineStr">
        <is>
          <t>NGRCD</t>
        </is>
      </c>
      <c r="D21" t="inlineStr">
        <is>
          <t>Natural gas price in the residential sector</t>
        </is>
      </c>
      <c r="E21" t="inlineStr">
        <is>
          <t>dollars per million Btu</t>
        </is>
      </c>
      <c r="F21" t="n">
        <v>14.82</v>
      </c>
      <c r="G21" t="n">
        <v>15.21</v>
      </c>
      <c r="H21">
        <f>IF(G21="n/a", IF(F21 = "n/a", 0, F21), G21)</f>
        <v/>
      </c>
      <c r="K21" s="71" t="inlineStr">
        <is>
          <t>Commercial Buildings Sector</t>
        </is>
      </c>
      <c r="L21" s="99">
        <f>VLOOKUP(About!$B$2&amp;"NGCCD", $A$1:$H$521,8,0)/1000000</f>
        <v/>
      </c>
      <c r="M21" s="99">
        <f>$L$21*'National Coal and NG Prices'!B41</f>
        <v/>
      </c>
      <c r="N21" s="99">
        <f>$L$21*'National Coal and NG Prices'!C41</f>
        <v/>
      </c>
      <c r="O21" s="99">
        <f>$L$21*'National Coal and NG Prices'!D41</f>
        <v/>
      </c>
      <c r="P21" s="99">
        <f>$L$21*'National Coal and NG Prices'!E41</f>
        <v/>
      </c>
      <c r="Q21" s="99">
        <f>$L$21*'National Coal and NG Prices'!F41</f>
        <v/>
      </c>
      <c r="R21" s="99">
        <f>$L$21*'National Coal and NG Prices'!G41</f>
        <v/>
      </c>
      <c r="S21" s="99">
        <f>$L$21*'National Coal and NG Prices'!H41</f>
        <v/>
      </c>
      <c r="T21" s="99">
        <f>$L$21*'National Coal and NG Prices'!I41</f>
        <v/>
      </c>
      <c r="U21" s="99">
        <f>$L$21*'National Coal and NG Prices'!J41</f>
        <v/>
      </c>
      <c r="V21" s="99">
        <f>$L$21*'National Coal and NG Prices'!K41</f>
        <v/>
      </c>
      <c r="W21" s="99">
        <f>$L$21*'National Coal and NG Prices'!L41</f>
        <v/>
      </c>
      <c r="X21" s="99">
        <f>$L$21*'National Coal and NG Prices'!M41</f>
        <v/>
      </c>
      <c r="Y21" s="99">
        <f>$L$21*'National Coal and NG Prices'!N41</f>
        <v/>
      </c>
      <c r="Z21" s="99">
        <f>$L$21*'National Coal and NG Prices'!O41</f>
        <v/>
      </c>
      <c r="AA21" s="99">
        <f>$L$21*'National Coal and NG Prices'!P41</f>
        <v/>
      </c>
      <c r="AB21" s="99">
        <f>$L$21*'National Coal and NG Prices'!Q41</f>
        <v/>
      </c>
      <c r="AC21" s="99">
        <f>$L$21*'National Coal and NG Prices'!R41</f>
        <v/>
      </c>
      <c r="AD21" s="99">
        <f>$L$21*'National Coal and NG Prices'!S41</f>
        <v/>
      </c>
      <c r="AE21" s="99">
        <f>$L$21*'National Coal and NG Prices'!T41</f>
        <v/>
      </c>
      <c r="AF21" s="99">
        <f>$L$21*'National Coal and NG Prices'!U41</f>
        <v/>
      </c>
      <c r="AG21" s="99">
        <f>$L$21*'National Coal and NG Prices'!V41</f>
        <v/>
      </c>
      <c r="AH21" s="99">
        <f>$L$21*'National Coal and NG Prices'!W41</f>
        <v/>
      </c>
      <c r="AI21" s="99">
        <f>$L$21*'National Coal and NG Prices'!X41</f>
        <v/>
      </c>
      <c r="AJ21" s="99">
        <f>$L$21*'National Coal and NG Prices'!Y41</f>
        <v/>
      </c>
      <c r="AK21" s="99">
        <f>$L$21*'National Coal and NG Prices'!Z41</f>
        <v/>
      </c>
      <c r="AL21" s="99">
        <f>$L$21*'National Coal and NG Prices'!AA41</f>
        <v/>
      </c>
      <c r="AM21" s="99">
        <f>$L$21*'National Coal and NG Prices'!AB41</f>
        <v/>
      </c>
      <c r="AN21" s="99">
        <f>$L$21*'National Coal and NG Prices'!AC41</f>
        <v/>
      </c>
      <c r="AO21" s="99">
        <f>$L$21*'National Coal and NG Prices'!AD41</f>
        <v/>
      </c>
      <c r="AP21" s="99">
        <f>$L$21*'National Coal and NG Prices'!AE41</f>
        <v/>
      </c>
      <c r="AQ21" s="99">
        <f>$L$21*'National Coal and NG Prices'!AF41</f>
        <v/>
      </c>
    </row>
    <row r="22">
      <c r="A22">
        <f>B22&amp;C22</f>
        <v/>
      </c>
      <c r="B22" t="inlineStr">
        <is>
          <t>AR</t>
        </is>
      </c>
      <c r="C22" t="inlineStr">
        <is>
          <t>CLACD</t>
        </is>
      </c>
      <c r="D22" t="inlineStr">
        <is>
          <t>Coal price in the transportation sector</t>
        </is>
      </c>
      <c r="E22" t="inlineStr">
        <is>
          <t>dollars per million Btu</t>
        </is>
      </c>
      <c r="F22" t="inlineStr">
        <is>
          <t>n/a</t>
        </is>
      </c>
      <c r="G22" t="inlineStr">
        <is>
          <t>n/a</t>
        </is>
      </c>
      <c r="H22">
        <f>IF(G22="n/a", IF(F22 = "n/a", 0, F22), G22)</f>
        <v/>
      </c>
      <c r="K22" s="71" t="inlineStr">
        <is>
          <t>Industry Sector</t>
        </is>
      </c>
      <c r="L22" s="99">
        <f>VLOOKUP(About!$B$2&amp;"NGICD", $A$1:$H$521,8,0)/1000000</f>
        <v/>
      </c>
      <c r="M22" s="99">
        <f>$L$22*'National Coal and NG Prices'!B42</f>
        <v/>
      </c>
      <c r="N22" s="99">
        <f>$L$22*'National Coal and NG Prices'!C42</f>
        <v/>
      </c>
      <c r="O22" s="99">
        <f>$L$22*'National Coal and NG Prices'!D42</f>
        <v/>
      </c>
      <c r="P22" s="99">
        <f>$L$22*'National Coal and NG Prices'!E42</f>
        <v/>
      </c>
      <c r="Q22" s="99">
        <f>$L$22*'National Coal and NG Prices'!F42</f>
        <v/>
      </c>
      <c r="R22" s="99">
        <f>$L$22*'National Coal and NG Prices'!G42</f>
        <v/>
      </c>
      <c r="S22" s="99">
        <f>$L$22*'National Coal and NG Prices'!H42</f>
        <v/>
      </c>
      <c r="T22" s="99">
        <f>$L$22*'National Coal and NG Prices'!I42</f>
        <v/>
      </c>
      <c r="U22" s="99">
        <f>$L$22*'National Coal and NG Prices'!J42</f>
        <v/>
      </c>
      <c r="V22" s="99">
        <f>$L$22*'National Coal and NG Prices'!K42</f>
        <v/>
      </c>
      <c r="W22" s="99">
        <f>$L$22*'National Coal and NG Prices'!L42</f>
        <v/>
      </c>
      <c r="X22" s="99">
        <f>$L$22*'National Coal and NG Prices'!M42</f>
        <v/>
      </c>
      <c r="Y22" s="99">
        <f>$L$22*'National Coal and NG Prices'!N42</f>
        <v/>
      </c>
      <c r="Z22" s="99">
        <f>$L$22*'National Coal and NG Prices'!O42</f>
        <v/>
      </c>
      <c r="AA22" s="99">
        <f>$L$22*'National Coal and NG Prices'!P42</f>
        <v/>
      </c>
      <c r="AB22" s="99">
        <f>$L$22*'National Coal and NG Prices'!Q42</f>
        <v/>
      </c>
      <c r="AC22" s="99">
        <f>$L$22*'National Coal and NG Prices'!R42</f>
        <v/>
      </c>
      <c r="AD22" s="99">
        <f>$L$22*'National Coal and NG Prices'!S42</f>
        <v/>
      </c>
      <c r="AE22" s="99">
        <f>$L$22*'National Coal and NG Prices'!T42</f>
        <v/>
      </c>
      <c r="AF22" s="99">
        <f>$L$22*'National Coal and NG Prices'!U42</f>
        <v/>
      </c>
      <c r="AG22" s="99">
        <f>$L$22*'National Coal and NG Prices'!V42</f>
        <v/>
      </c>
      <c r="AH22" s="99">
        <f>$L$22*'National Coal and NG Prices'!W42</f>
        <v/>
      </c>
      <c r="AI22" s="99">
        <f>$L$22*'National Coal and NG Prices'!X42</f>
        <v/>
      </c>
      <c r="AJ22" s="99">
        <f>$L$22*'National Coal and NG Prices'!Y42</f>
        <v/>
      </c>
      <c r="AK22" s="99">
        <f>$L$22*'National Coal and NG Prices'!Z42</f>
        <v/>
      </c>
      <c r="AL22" s="99">
        <f>$L$22*'National Coal and NG Prices'!AA42</f>
        <v/>
      </c>
      <c r="AM22" s="99">
        <f>$L$22*'National Coal and NG Prices'!AB42</f>
        <v/>
      </c>
      <c r="AN22" s="99">
        <f>$L$22*'National Coal and NG Prices'!AC42</f>
        <v/>
      </c>
      <c r="AO22" s="99">
        <f>$L$22*'National Coal and NG Prices'!AD42</f>
        <v/>
      </c>
      <c r="AP22" s="99">
        <f>$L$22*'National Coal and NG Prices'!AE42</f>
        <v/>
      </c>
      <c r="AQ22" s="99">
        <f>$L$22*'National Coal and NG Prices'!AF42</f>
        <v/>
      </c>
    </row>
    <row r="23">
      <c r="A23">
        <f>B23&amp;C23</f>
        <v/>
      </c>
      <c r="B23" t="inlineStr">
        <is>
          <t>AR</t>
        </is>
      </c>
      <c r="C23" t="inlineStr">
        <is>
          <t>CLCCD</t>
        </is>
      </c>
      <c r="D23" t="inlineStr">
        <is>
          <t>Coal price in the commercial sector</t>
        </is>
      </c>
      <c r="E23" t="inlineStr">
        <is>
          <t>dollars per million Btu</t>
        </is>
      </c>
      <c r="F23" t="inlineStr">
        <is>
          <t>n/a</t>
        </is>
      </c>
      <c r="G23" t="inlineStr">
        <is>
          <t>n/a</t>
        </is>
      </c>
      <c r="H23">
        <f>IF(G23="n/a", IF(F23 = "n/a", 0, F23), G23)</f>
        <v/>
      </c>
      <c r="J23" t="inlineStr">
        <is>
          <t>use electricity &gt;&gt;</t>
        </is>
      </c>
      <c r="K23" s="71" t="inlineStr">
        <is>
          <t>District Heating Sector</t>
        </is>
      </c>
      <c r="L23" s="99">
        <f>VLOOKUP(About!$B$2&amp;"NGEID", $A$1:$H$521,8,0)/1000000</f>
        <v/>
      </c>
      <c r="M23" s="99">
        <f>$L$23*'National Coal and NG Prices'!B43</f>
        <v/>
      </c>
      <c r="N23" s="99">
        <f>$L$23*'National Coal and NG Prices'!C43</f>
        <v/>
      </c>
      <c r="O23" s="99">
        <f>$L$23*'National Coal and NG Prices'!D43</f>
        <v/>
      </c>
      <c r="P23" s="99">
        <f>$L$23*'National Coal and NG Prices'!E43</f>
        <v/>
      </c>
      <c r="Q23" s="99">
        <f>$L$23*'National Coal and NG Prices'!F43</f>
        <v/>
      </c>
      <c r="R23" s="99">
        <f>$L$23*'National Coal and NG Prices'!G43</f>
        <v/>
      </c>
      <c r="S23" s="99">
        <f>$L$23*'National Coal and NG Prices'!H43</f>
        <v/>
      </c>
      <c r="T23" s="99">
        <f>$L$23*'National Coal and NG Prices'!I43</f>
        <v/>
      </c>
      <c r="U23" s="99">
        <f>$L$23*'National Coal and NG Prices'!J43</f>
        <v/>
      </c>
      <c r="V23" s="99">
        <f>$L$23*'National Coal and NG Prices'!K43</f>
        <v/>
      </c>
      <c r="W23" s="99">
        <f>$L$23*'National Coal and NG Prices'!L43</f>
        <v/>
      </c>
      <c r="X23" s="99">
        <f>$L$23*'National Coal and NG Prices'!M43</f>
        <v/>
      </c>
      <c r="Y23" s="99">
        <f>$L$23*'National Coal and NG Prices'!N43</f>
        <v/>
      </c>
      <c r="Z23" s="99">
        <f>$L$23*'National Coal and NG Prices'!O43</f>
        <v/>
      </c>
      <c r="AA23" s="99">
        <f>$L$23*'National Coal and NG Prices'!P43</f>
        <v/>
      </c>
      <c r="AB23" s="99">
        <f>$L$23*'National Coal and NG Prices'!Q43</f>
        <v/>
      </c>
      <c r="AC23" s="99">
        <f>$L$23*'National Coal and NG Prices'!R43</f>
        <v/>
      </c>
      <c r="AD23" s="99">
        <f>$L$23*'National Coal and NG Prices'!S43</f>
        <v/>
      </c>
      <c r="AE23" s="99">
        <f>$L$23*'National Coal and NG Prices'!T43</f>
        <v/>
      </c>
      <c r="AF23" s="99">
        <f>$L$23*'National Coal and NG Prices'!U43</f>
        <v/>
      </c>
      <c r="AG23" s="99">
        <f>$L$23*'National Coal and NG Prices'!V43</f>
        <v/>
      </c>
      <c r="AH23" s="99">
        <f>$L$23*'National Coal and NG Prices'!W43</f>
        <v/>
      </c>
      <c r="AI23" s="99">
        <f>$L$23*'National Coal and NG Prices'!X43</f>
        <v/>
      </c>
      <c r="AJ23" s="99">
        <f>$L$23*'National Coal and NG Prices'!Y43</f>
        <v/>
      </c>
      <c r="AK23" s="99">
        <f>$L$23*'National Coal and NG Prices'!Z43</f>
        <v/>
      </c>
      <c r="AL23" s="99">
        <f>$L$23*'National Coal and NG Prices'!AA43</f>
        <v/>
      </c>
      <c r="AM23" s="99">
        <f>$L$23*'National Coal and NG Prices'!AB43</f>
        <v/>
      </c>
      <c r="AN23" s="99">
        <f>$L$23*'National Coal and NG Prices'!AC43</f>
        <v/>
      </c>
      <c r="AO23" s="99">
        <f>$L$23*'National Coal and NG Prices'!AD43</f>
        <v/>
      </c>
      <c r="AP23" s="99">
        <f>$L$23*'National Coal and NG Prices'!AE43</f>
        <v/>
      </c>
      <c r="AQ23" s="99">
        <f>$L$23*'National Coal and NG Prices'!AF43</f>
        <v/>
      </c>
    </row>
    <row r="24">
      <c r="A24">
        <f>B24&amp;C24</f>
        <v/>
      </c>
      <c r="B24" t="inlineStr">
        <is>
          <t>AR</t>
        </is>
      </c>
      <c r="C24" t="inlineStr">
        <is>
          <t>CLEID</t>
        </is>
      </c>
      <c r="D24" t="inlineStr">
        <is>
          <t>Coal price in the electric power sector</t>
        </is>
      </c>
      <c r="E24" t="inlineStr">
        <is>
          <t>dollars per million Btu</t>
        </is>
      </c>
      <c r="F24" t="n">
        <v>1.98</v>
      </c>
      <c r="G24" t="n">
        <v>1.97</v>
      </c>
      <c r="H24">
        <f>IF(G24="n/a", IF(F24 = "n/a", 0, F24), G24)</f>
        <v/>
      </c>
      <c r="J24" t="inlineStr">
        <is>
          <t>use industry &gt;&gt;</t>
        </is>
      </c>
      <c r="K24" s="71" t="inlineStr">
        <is>
          <t>LULUCF Sector</t>
        </is>
      </c>
      <c r="L24" s="99">
        <f>VLOOKUP(About!$B$2&amp;"NGICD", $A$1:$H$521,8,0)/1000000</f>
        <v/>
      </c>
      <c r="M24" s="99">
        <f>$L$24*'National Coal and NG Prices'!B44</f>
        <v/>
      </c>
      <c r="N24" s="99">
        <f>$L$24*'National Coal and NG Prices'!C44</f>
        <v/>
      </c>
      <c r="O24" s="99">
        <f>$L$24*'National Coal and NG Prices'!D44</f>
        <v/>
      </c>
      <c r="P24" s="99">
        <f>$L$24*'National Coal and NG Prices'!E44</f>
        <v/>
      </c>
      <c r="Q24" s="99">
        <f>$L$24*'National Coal and NG Prices'!F44</f>
        <v/>
      </c>
      <c r="R24" s="99">
        <f>$L$24*'National Coal and NG Prices'!G44</f>
        <v/>
      </c>
      <c r="S24" s="99">
        <f>$L$24*'National Coal and NG Prices'!H44</f>
        <v/>
      </c>
      <c r="T24" s="99">
        <f>$L$24*'National Coal and NG Prices'!I44</f>
        <v/>
      </c>
      <c r="U24" s="99">
        <f>$L$24*'National Coal and NG Prices'!J44</f>
        <v/>
      </c>
      <c r="V24" s="99">
        <f>$L$24*'National Coal and NG Prices'!K44</f>
        <v/>
      </c>
      <c r="W24" s="99">
        <f>$L$24*'National Coal and NG Prices'!L44</f>
        <v/>
      </c>
      <c r="X24" s="99">
        <f>$L$24*'National Coal and NG Prices'!M44</f>
        <v/>
      </c>
      <c r="Y24" s="99">
        <f>$L$24*'National Coal and NG Prices'!N44</f>
        <v/>
      </c>
      <c r="Z24" s="99">
        <f>$L$24*'National Coal and NG Prices'!O44</f>
        <v/>
      </c>
      <c r="AA24" s="99">
        <f>$L$24*'National Coal and NG Prices'!P44</f>
        <v/>
      </c>
      <c r="AB24" s="99">
        <f>$L$24*'National Coal and NG Prices'!Q44</f>
        <v/>
      </c>
      <c r="AC24" s="99">
        <f>$L$24*'National Coal and NG Prices'!R44</f>
        <v/>
      </c>
      <c r="AD24" s="99">
        <f>$L$24*'National Coal and NG Prices'!S44</f>
        <v/>
      </c>
      <c r="AE24" s="99">
        <f>$L$24*'National Coal and NG Prices'!T44</f>
        <v/>
      </c>
      <c r="AF24" s="99">
        <f>$L$24*'National Coal and NG Prices'!U44</f>
        <v/>
      </c>
      <c r="AG24" s="99">
        <f>$L$24*'National Coal and NG Prices'!V44</f>
        <v/>
      </c>
      <c r="AH24" s="99">
        <f>$L$24*'National Coal and NG Prices'!W44</f>
        <v/>
      </c>
      <c r="AI24" s="99">
        <f>$L$24*'National Coal and NG Prices'!X44</f>
        <v/>
      </c>
      <c r="AJ24" s="99">
        <f>$L$24*'National Coal and NG Prices'!Y44</f>
        <v/>
      </c>
      <c r="AK24" s="99">
        <f>$L$24*'National Coal and NG Prices'!Z44</f>
        <v/>
      </c>
      <c r="AL24" s="99">
        <f>$L$24*'National Coal and NG Prices'!AA44</f>
        <v/>
      </c>
      <c r="AM24" s="99">
        <f>$L$24*'National Coal and NG Prices'!AB44</f>
        <v/>
      </c>
      <c r="AN24" s="99">
        <f>$L$24*'National Coal and NG Prices'!AC44</f>
        <v/>
      </c>
      <c r="AO24" s="99">
        <f>$L$24*'National Coal and NG Prices'!AD44</f>
        <v/>
      </c>
      <c r="AP24" s="99">
        <f>$L$24*'National Coal and NG Prices'!AE44</f>
        <v/>
      </c>
      <c r="AQ24" s="99">
        <f>$L$24*'National Coal and NG Prices'!AF44</f>
        <v/>
      </c>
    </row>
    <row r="25">
      <c r="A25">
        <f>B25&amp;C25</f>
        <v/>
      </c>
      <c r="B25" t="inlineStr">
        <is>
          <t>AR</t>
        </is>
      </c>
      <c r="C25" t="inlineStr">
        <is>
          <t>CLICD</t>
        </is>
      </c>
      <c r="D25" t="inlineStr">
        <is>
          <t>Coal price in the industrial sector</t>
        </is>
      </c>
      <c r="E25" t="inlineStr">
        <is>
          <t>dollars per million Btu</t>
        </is>
      </c>
      <c r="F25" t="n">
        <v>3.1</v>
      </c>
      <c r="G25" t="n">
        <v>3.3</v>
      </c>
      <c r="H25">
        <f>IF(G25="n/a", IF(F25 = "n/a", 0, F25), G25)</f>
        <v/>
      </c>
      <c r="J25" t="inlineStr">
        <is>
          <t>use industry &gt;&gt;</t>
        </is>
      </c>
      <c r="K25" s="71" t="inlineStr">
        <is>
          <t>Geoengineering Sector</t>
        </is>
      </c>
      <c r="L25" s="99">
        <f>VLOOKUP(About!$B$2&amp;"NGICD", $A$1:$H$521,8,0)/1000000</f>
        <v/>
      </c>
      <c r="M25" s="99">
        <f>$L$25*'National Coal and NG Prices'!B45</f>
        <v/>
      </c>
      <c r="N25" s="99">
        <f>$L$25*'National Coal and NG Prices'!C45</f>
        <v/>
      </c>
      <c r="O25" s="99">
        <f>$L$25*'National Coal and NG Prices'!D45</f>
        <v/>
      </c>
      <c r="P25" s="99">
        <f>$L$25*'National Coal and NG Prices'!E45</f>
        <v/>
      </c>
      <c r="Q25" s="99">
        <f>$L$25*'National Coal and NG Prices'!F45</f>
        <v/>
      </c>
      <c r="R25" s="99">
        <f>$L$25*'National Coal and NG Prices'!G45</f>
        <v/>
      </c>
      <c r="S25" s="99">
        <f>$L$25*'National Coal and NG Prices'!H45</f>
        <v/>
      </c>
      <c r="T25" s="99">
        <f>$L$25*'National Coal and NG Prices'!I45</f>
        <v/>
      </c>
      <c r="U25" s="99">
        <f>$L$25*'National Coal and NG Prices'!J45</f>
        <v/>
      </c>
      <c r="V25" s="99">
        <f>$L$25*'National Coal and NG Prices'!K45</f>
        <v/>
      </c>
      <c r="W25" s="99">
        <f>$L$25*'National Coal and NG Prices'!L45</f>
        <v/>
      </c>
      <c r="X25" s="99">
        <f>$L$25*'National Coal and NG Prices'!M45</f>
        <v/>
      </c>
      <c r="Y25" s="99">
        <f>$L$25*'National Coal and NG Prices'!N45</f>
        <v/>
      </c>
      <c r="Z25" s="99">
        <f>$L$25*'National Coal and NG Prices'!O45</f>
        <v/>
      </c>
      <c r="AA25" s="99">
        <f>$L$25*'National Coal and NG Prices'!P45</f>
        <v/>
      </c>
      <c r="AB25" s="99">
        <f>$L$25*'National Coal and NG Prices'!Q45</f>
        <v/>
      </c>
      <c r="AC25" s="99">
        <f>$L$25*'National Coal and NG Prices'!R45</f>
        <v/>
      </c>
      <c r="AD25" s="99">
        <f>$L$25*'National Coal and NG Prices'!S45</f>
        <v/>
      </c>
      <c r="AE25" s="99">
        <f>$L$25*'National Coal and NG Prices'!T45</f>
        <v/>
      </c>
      <c r="AF25" s="99">
        <f>$L$25*'National Coal and NG Prices'!U45</f>
        <v/>
      </c>
      <c r="AG25" s="99">
        <f>$L$25*'National Coal and NG Prices'!V45</f>
        <v/>
      </c>
      <c r="AH25" s="99">
        <f>$L$25*'National Coal and NG Prices'!W45</f>
        <v/>
      </c>
      <c r="AI25" s="99">
        <f>$L$25*'National Coal and NG Prices'!X45</f>
        <v/>
      </c>
      <c r="AJ25" s="99">
        <f>$L$25*'National Coal and NG Prices'!Y45</f>
        <v/>
      </c>
      <c r="AK25" s="99">
        <f>$L$25*'National Coal and NG Prices'!Z45</f>
        <v/>
      </c>
      <c r="AL25" s="99">
        <f>$L$25*'National Coal and NG Prices'!AA45</f>
        <v/>
      </c>
      <c r="AM25" s="99">
        <f>$L$25*'National Coal and NG Prices'!AB45</f>
        <v/>
      </c>
      <c r="AN25" s="99">
        <f>$L$25*'National Coal and NG Prices'!AC45</f>
        <v/>
      </c>
      <c r="AO25" s="99">
        <f>$L$25*'National Coal and NG Prices'!AD45</f>
        <v/>
      </c>
      <c r="AP25" s="99">
        <f>$L$25*'National Coal and NG Prices'!AE45</f>
        <v/>
      </c>
      <c r="AQ25" s="99">
        <f>$L$25*'National Coal and NG Prices'!AF45</f>
        <v/>
      </c>
    </row>
    <row r="26">
      <c r="A26">
        <f>B26&amp;C26</f>
        <v/>
      </c>
      <c r="B26" t="inlineStr">
        <is>
          <t>AR</t>
        </is>
      </c>
      <c r="C26" t="inlineStr">
        <is>
          <t>CLRCD</t>
        </is>
      </c>
      <c r="D26" t="inlineStr">
        <is>
          <t>Coal price in the residential sector</t>
        </is>
      </c>
      <c r="E26" t="inlineStr">
        <is>
          <t>dollars per million Btu</t>
        </is>
      </c>
      <c r="F26" t="inlineStr">
        <is>
          <t>n/a</t>
        </is>
      </c>
      <c r="G26" t="inlineStr">
        <is>
          <t>n/a</t>
        </is>
      </c>
      <c r="H26">
        <f>IF(G26="n/a", IF(F26 = "n/a", 0, F26), G26)</f>
        <v/>
      </c>
    </row>
    <row r="27">
      <c r="A27">
        <f>B27&amp;C27</f>
        <v/>
      </c>
      <c r="B27" t="inlineStr">
        <is>
          <t>AR</t>
        </is>
      </c>
      <c r="C27" t="inlineStr">
        <is>
          <t>NGACD</t>
        </is>
      </c>
      <c r="D27" t="inlineStr">
        <is>
          <t>Natural gas price in the transportation sector</t>
        </is>
      </c>
      <c r="E27" t="inlineStr">
        <is>
          <t>dollars per million Btu</t>
        </is>
      </c>
      <c r="F27" t="n">
        <v>9.130000000000001</v>
      </c>
      <c r="G27" t="n">
        <v>8.76</v>
      </c>
      <c r="H27">
        <f>IF(G27="n/a", IF(F27 = "n/a", 0, F27), G27)</f>
        <v/>
      </c>
    </row>
    <row r="28">
      <c r="A28">
        <f>B28&amp;C28</f>
        <v/>
      </c>
      <c r="B28" t="inlineStr">
        <is>
          <t>AR</t>
        </is>
      </c>
      <c r="C28" t="inlineStr">
        <is>
          <t>NGCCD</t>
        </is>
      </c>
      <c r="D28" t="inlineStr">
        <is>
          <t>Natural gas price in the commercial sector</t>
        </is>
      </c>
      <c r="E28" t="inlineStr">
        <is>
          <t>dollars per million Btu</t>
        </is>
      </c>
      <c r="F28" t="n">
        <v>7.84</v>
      </c>
      <c r="G28" t="n">
        <v>7.58</v>
      </c>
      <c r="H28">
        <f>IF(G28="n/a", IF(F28 = "n/a", 0, F28), G28)</f>
        <v/>
      </c>
    </row>
    <row r="29">
      <c r="A29">
        <f>B29&amp;C29</f>
        <v/>
      </c>
      <c r="B29" t="inlineStr">
        <is>
          <t>AR</t>
        </is>
      </c>
      <c r="C29" t="inlineStr">
        <is>
          <t>NGEID</t>
        </is>
      </c>
      <c r="D29" t="inlineStr">
        <is>
          <t>Natural gas price in the electric power sector</t>
        </is>
      </c>
      <c r="E29" t="inlineStr">
        <is>
          <t>dollars per million Btu</t>
        </is>
      </c>
      <c r="F29" t="n">
        <v>3.3</v>
      </c>
      <c r="G29" t="n">
        <v>2.61</v>
      </c>
      <c r="H29">
        <f>IF(G29="n/a", IF(F29 = "n/a", 0, F29), G29)</f>
        <v/>
      </c>
    </row>
    <row r="30">
      <c r="A30">
        <f>B30&amp;C30</f>
        <v/>
      </c>
      <c r="B30" t="inlineStr">
        <is>
          <t>AR</t>
        </is>
      </c>
      <c r="C30" t="inlineStr">
        <is>
          <t>NGICD</t>
        </is>
      </c>
      <c r="D30" t="inlineStr">
        <is>
          <t>Natural gas price in the industrial sector</t>
        </is>
      </c>
      <c r="E30" t="inlineStr">
        <is>
          <t>dollars per million Btu</t>
        </is>
      </c>
      <c r="F30" t="n">
        <v>6.69</v>
      </c>
      <c r="G30" t="n">
        <v>6.17</v>
      </c>
      <c r="H30">
        <f>IF(G30="n/a", IF(F30 = "n/a", 0, F30), G30)</f>
        <v/>
      </c>
    </row>
    <row r="31">
      <c r="A31">
        <f>B31&amp;C31</f>
        <v/>
      </c>
      <c r="B31" t="inlineStr">
        <is>
          <t>AR</t>
        </is>
      </c>
      <c r="C31" t="inlineStr">
        <is>
          <t>NGRCD</t>
        </is>
      </c>
      <c r="D31" t="inlineStr">
        <is>
          <t>Natural gas price in the residential sector</t>
        </is>
      </c>
      <c r="E31" t="inlineStr">
        <is>
          <t>dollars per million Btu</t>
        </is>
      </c>
      <c r="F31" t="n">
        <v>11.61</v>
      </c>
      <c r="G31" t="n">
        <v>10.9</v>
      </c>
      <c r="H31">
        <f>IF(G31="n/a", IF(F31 = "n/a", 0, F31), G31)</f>
        <v/>
      </c>
    </row>
    <row r="32">
      <c r="A32">
        <f>B32&amp;C32</f>
        <v/>
      </c>
      <c r="B32" t="inlineStr">
        <is>
          <t>AZ</t>
        </is>
      </c>
      <c r="C32" t="inlineStr">
        <is>
          <t>CLACD</t>
        </is>
      </c>
      <c r="D32" t="inlineStr">
        <is>
          <t>Coal price in the transportation sector</t>
        </is>
      </c>
      <c r="E32" t="inlineStr">
        <is>
          <t>dollars per million Btu</t>
        </is>
      </c>
      <c r="F32" t="inlineStr">
        <is>
          <t>n/a</t>
        </is>
      </c>
      <c r="G32" t="inlineStr">
        <is>
          <t>n/a</t>
        </is>
      </c>
      <c r="H32">
        <f>IF(G32="n/a", IF(F32 = "n/a", 0, F32), G32)</f>
        <v/>
      </c>
    </row>
    <row r="33">
      <c r="A33">
        <f>B33&amp;C33</f>
        <v/>
      </c>
      <c r="B33" t="inlineStr">
        <is>
          <t>AZ</t>
        </is>
      </c>
      <c r="C33" t="inlineStr">
        <is>
          <t>CLCCD</t>
        </is>
      </c>
      <c r="D33" t="inlineStr">
        <is>
          <t>Coal price in the commercial sector</t>
        </is>
      </c>
      <c r="E33" t="inlineStr">
        <is>
          <t>dollars per million Btu</t>
        </is>
      </c>
      <c r="F33" t="inlineStr">
        <is>
          <t>n/a</t>
        </is>
      </c>
      <c r="G33" t="inlineStr">
        <is>
          <t>n/a</t>
        </is>
      </c>
      <c r="H33">
        <f>IF(G33="n/a", IF(F33 = "n/a", 0, F33), G33)</f>
        <v/>
      </c>
    </row>
    <row r="34">
      <c r="A34">
        <f>B34&amp;C34</f>
        <v/>
      </c>
      <c r="B34" t="inlineStr">
        <is>
          <t>AZ</t>
        </is>
      </c>
      <c r="C34" t="inlineStr">
        <is>
          <t>CLEID</t>
        </is>
      </c>
      <c r="D34" t="inlineStr">
        <is>
          <t>Coal price in the electric power sector</t>
        </is>
      </c>
      <c r="E34" t="inlineStr">
        <is>
          <t>dollars per million Btu</t>
        </is>
      </c>
      <c r="F34" t="n">
        <v>2.43</v>
      </c>
      <c r="G34" t="n">
        <v>2.56</v>
      </c>
      <c r="H34">
        <f>IF(G34="n/a", IF(F34 = "n/a", 0, F34), G34)</f>
        <v/>
      </c>
    </row>
    <row r="35">
      <c r="A35">
        <f>B35&amp;C35</f>
        <v/>
      </c>
      <c r="B35" t="inlineStr">
        <is>
          <t>AZ</t>
        </is>
      </c>
      <c r="C35" t="inlineStr">
        <is>
          <t>CLICD</t>
        </is>
      </c>
      <c r="D35" t="inlineStr">
        <is>
          <t>Coal price in the industrial sector</t>
        </is>
      </c>
      <c r="E35" t="inlineStr">
        <is>
          <t>dollars per million Btu</t>
        </is>
      </c>
      <c r="F35" t="n">
        <v>2.88</v>
      </c>
      <c r="G35" t="n">
        <v>3.09</v>
      </c>
      <c r="H35">
        <f>IF(G35="n/a", IF(F35 = "n/a", 0, F35), G35)</f>
        <v/>
      </c>
    </row>
    <row r="36">
      <c r="A36">
        <f>B36&amp;C36</f>
        <v/>
      </c>
      <c r="B36" t="inlineStr">
        <is>
          <t>AZ</t>
        </is>
      </c>
      <c r="C36" t="inlineStr">
        <is>
          <t>CLRCD</t>
        </is>
      </c>
      <c r="D36" t="inlineStr">
        <is>
          <t>Coal price in the residential sector</t>
        </is>
      </c>
      <c r="E36" t="inlineStr">
        <is>
          <t>dollars per million Btu</t>
        </is>
      </c>
      <c r="F36" t="inlineStr">
        <is>
          <t>n/a</t>
        </is>
      </c>
      <c r="G36" t="inlineStr">
        <is>
          <t>n/a</t>
        </is>
      </c>
      <c r="H36">
        <f>IF(G36="n/a", IF(F36 = "n/a", 0, F36), G36)</f>
        <v/>
      </c>
    </row>
    <row r="37">
      <c r="A37">
        <f>B37&amp;C37</f>
        <v/>
      </c>
      <c r="B37" t="inlineStr">
        <is>
          <t>AZ</t>
        </is>
      </c>
      <c r="C37" t="inlineStr">
        <is>
          <t>NGACD</t>
        </is>
      </c>
      <c r="D37" t="inlineStr">
        <is>
          <t>Natural gas price in the transportation sector</t>
        </is>
      </c>
      <c r="E37" t="inlineStr">
        <is>
          <t>dollars per million Btu</t>
        </is>
      </c>
      <c r="F37" t="n">
        <v>10.07</v>
      </c>
      <c r="G37" t="n">
        <v>8.56</v>
      </c>
      <c r="H37">
        <f>IF(G37="n/a", IF(F37 = "n/a", 0, F37), G37)</f>
        <v/>
      </c>
    </row>
    <row r="38">
      <c r="A38">
        <f>B38&amp;C38</f>
        <v/>
      </c>
      <c r="B38" t="inlineStr">
        <is>
          <t>AZ</t>
        </is>
      </c>
      <c r="C38" t="inlineStr">
        <is>
          <t>NGCCD</t>
        </is>
      </c>
      <c r="D38" t="inlineStr">
        <is>
          <t>Natural gas price in the commercial sector</t>
        </is>
      </c>
      <c r="E38" t="inlineStr">
        <is>
          <t>dollars per million Btu</t>
        </is>
      </c>
      <c r="F38" t="n">
        <v>8.359999999999999</v>
      </c>
      <c r="G38" t="n">
        <v>7.07</v>
      </c>
      <c r="H38">
        <f>IF(G38="n/a", IF(F38 = "n/a", 0, F38), G38)</f>
        <v/>
      </c>
    </row>
    <row r="39">
      <c r="A39">
        <f>B39&amp;C39</f>
        <v/>
      </c>
      <c r="B39" t="inlineStr">
        <is>
          <t>AZ</t>
        </is>
      </c>
      <c r="C39" t="inlineStr">
        <is>
          <t>NGEID</t>
        </is>
      </c>
      <c r="D39" t="inlineStr">
        <is>
          <t>Natural gas price in the electric power sector</t>
        </is>
      </c>
      <c r="E39" t="inlineStr">
        <is>
          <t>dollars per million Btu</t>
        </is>
      </c>
      <c r="F39" t="n">
        <v>2.96</v>
      </c>
      <c r="G39" t="n">
        <v>2.14</v>
      </c>
      <c r="H39">
        <f>IF(G39="n/a", IF(F39 = "n/a", 0, F39), G39)</f>
        <v/>
      </c>
    </row>
    <row r="40">
      <c r="A40">
        <f>B40&amp;C40</f>
        <v/>
      </c>
      <c r="B40" t="inlineStr">
        <is>
          <t>AZ</t>
        </is>
      </c>
      <c r="C40" t="inlineStr">
        <is>
          <t>NGICD</t>
        </is>
      </c>
      <c r="D40" t="inlineStr">
        <is>
          <t>Natural gas price in the industrial sector</t>
        </is>
      </c>
      <c r="E40" t="inlineStr">
        <is>
          <t>dollars per million Btu</t>
        </is>
      </c>
      <c r="F40" t="n">
        <v>5.75</v>
      </c>
      <c r="G40" t="n">
        <v>3.99</v>
      </c>
      <c r="H40">
        <f>IF(G40="n/a", IF(F40 = "n/a", 0, F40), G40)</f>
        <v/>
      </c>
    </row>
    <row r="41">
      <c r="A41">
        <f>B41&amp;C41</f>
        <v/>
      </c>
      <c r="B41" t="inlineStr">
        <is>
          <t>AZ</t>
        </is>
      </c>
      <c r="C41" t="inlineStr">
        <is>
          <t>NGRCD</t>
        </is>
      </c>
      <c r="D41" t="inlineStr">
        <is>
          <t>Natural gas price in the residential sector</t>
        </is>
      </c>
      <c r="E41" t="inlineStr">
        <is>
          <t>dollars per million Btu</t>
        </is>
      </c>
      <c r="F41" t="n">
        <v>14.76</v>
      </c>
      <c r="G41" t="n">
        <v>13.08</v>
      </c>
      <c r="H41">
        <f>IF(G41="n/a", IF(F41 = "n/a", 0, F41), G41)</f>
        <v/>
      </c>
    </row>
    <row r="42">
      <c r="A42">
        <f>B42&amp;C42</f>
        <v/>
      </c>
      <c r="B42" t="inlineStr">
        <is>
          <t>CA</t>
        </is>
      </c>
      <c r="C42" t="inlineStr">
        <is>
          <t>CLACD</t>
        </is>
      </c>
      <c r="D42" t="inlineStr">
        <is>
          <t>Coal price in the transportation sector</t>
        </is>
      </c>
      <c r="E42" t="inlineStr">
        <is>
          <t>dollars per million Btu</t>
        </is>
      </c>
      <c r="F42" t="inlineStr">
        <is>
          <t>n/a</t>
        </is>
      </c>
      <c r="G42" t="inlineStr">
        <is>
          <t>n/a</t>
        </is>
      </c>
      <c r="H42">
        <f>IF(G42="n/a", IF(F42 = "n/a", 0, F42), G42)</f>
        <v/>
      </c>
    </row>
    <row r="43">
      <c r="A43">
        <f>B43&amp;C43</f>
        <v/>
      </c>
      <c r="B43" t="inlineStr">
        <is>
          <t>CA</t>
        </is>
      </c>
      <c r="C43" t="inlineStr">
        <is>
          <t>CLCCD</t>
        </is>
      </c>
      <c r="D43" t="inlineStr">
        <is>
          <t>Coal price in the commercial sector</t>
        </is>
      </c>
      <c r="E43" t="inlineStr">
        <is>
          <t>dollars per million Btu</t>
        </is>
      </c>
      <c r="F43" t="inlineStr">
        <is>
          <t>n/a</t>
        </is>
      </c>
      <c r="G43" t="inlineStr">
        <is>
          <t>n/a</t>
        </is>
      </c>
      <c r="H43">
        <f>IF(G43="n/a", IF(F43 = "n/a", 0, F43), G43)</f>
        <v/>
      </c>
    </row>
    <row r="44">
      <c r="A44">
        <f>B44&amp;C44</f>
        <v/>
      </c>
      <c r="B44" t="inlineStr">
        <is>
          <t>CA</t>
        </is>
      </c>
      <c r="C44" t="inlineStr">
        <is>
          <t>CLEID</t>
        </is>
      </c>
      <c r="D44" t="inlineStr">
        <is>
          <t>Coal price in the electric power sector</t>
        </is>
      </c>
      <c r="E44" t="inlineStr">
        <is>
          <t>dollars per million Btu</t>
        </is>
      </c>
      <c r="F44" t="inlineStr">
        <is>
          <t>n/a</t>
        </is>
      </c>
      <c r="G44" t="inlineStr">
        <is>
          <t>n/a</t>
        </is>
      </c>
      <c r="H44">
        <f>IF(G44="n/a", IF(F44 = "n/a", 0, F44), G44)</f>
        <v/>
      </c>
    </row>
    <row r="45">
      <c r="A45">
        <f>B45&amp;C45</f>
        <v/>
      </c>
      <c r="B45" t="inlineStr">
        <is>
          <t>CA</t>
        </is>
      </c>
      <c r="C45" t="inlineStr">
        <is>
          <t>CLICD</t>
        </is>
      </c>
      <c r="D45" t="inlineStr">
        <is>
          <t>Coal price in the industrial sector</t>
        </is>
      </c>
      <c r="E45" t="inlineStr">
        <is>
          <t>dollars per million Btu</t>
        </is>
      </c>
      <c r="F45" t="n">
        <v>3.53</v>
      </c>
      <c r="G45" t="n">
        <v>3.41</v>
      </c>
      <c r="H45">
        <f>IF(G45="n/a", IF(F45 = "n/a", 0, F45), G45)</f>
        <v/>
      </c>
    </row>
    <row r="46">
      <c r="A46">
        <f>B46&amp;C46</f>
        <v/>
      </c>
      <c r="B46" t="inlineStr">
        <is>
          <t>CA</t>
        </is>
      </c>
      <c r="C46" t="inlineStr">
        <is>
          <t>CLRCD</t>
        </is>
      </c>
      <c r="D46" t="inlineStr">
        <is>
          <t>Coal price in the residential sector</t>
        </is>
      </c>
      <c r="E46" t="inlineStr">
        <is>
          <t>dollars per million Btu</t>
        </is>
      </c>
      <c r="F46" t="inlineStr">
        <is>
          <t>n/a</t>
        </is>
      </c>
      <c r="G46" t="inlineStr">
        <is>
          <t>n/a</t>
        </is>
      </c>
      <c r="H46">
        <f>IF(G46="n/a", IF(F46 = "n/a", 0, F46), G46)</f>
        <v/>
      </c>
    </row>
    <row r="47">
      <c r="A47">
        <f>B47&amp;C47</f>
        <v/>
      </c>
      <c r="B47" t="inlineStr">
        <is>
          <t>CA</t>
        </is>
      </c>
      <c r="C47" t="inlineStr">
        <is>
          <t>NGACD</t>
        </is>
      </c>
      <c r="D47" t="inlineStr">
        <is>
          <t>Natural gas price in the transportation sector</t>
        </is>
      </c>
      <c r="E47" t="inlineStr">
        <is>
          <t>dollars per million Btu</t>
        </is>
      </c>
      <c r="F47" t="n">
        <v>8.130000000000001</v>
      </c>
      <c r="G47" t="n">
        <v>8.640000000000001</v>
      </c>
      <c r="H47">
        <f>IF(G47="n/a", IF(F47 = "n/a", 0, F47), G47)</f>
        <v/>
      </c>
    </row>
    <row r="48">
      <c r="A48">
        <f>B48&amp;C48</f>
        <v/>
      </c>
      <c r="B48" t="inlineStr">
        <is>
          <t>CA</t>
        </is>
      </c>
      <c r="C48" t="inlineStr">
        <is>
          <t>NGCCD</t>
        </is>
      </c>
      <c r="D48" t="inlineStr">
        <is>
          <t>Natural gas price in the commercial sector</t>
        </is>
      </c>
      <c r="E48" t="inlineStr">
        <is>
          <t>dollars per million Btu</t>
        </is>
      </c>
      <c r="F48" t="n">
        <v>8.289999999999999</v>
      </c>
      <c r="G48" t="n">
        <v>9.1</v>
      </c>
      <c r="H48">
        <f>IF(G48="n/a", IF(F48 = "n/a", 0, F48), G48)</f>
        <v/>
      </c>
    </row>
    <row r="49">
      <c r="A49">
        <f>B49&amp;C49</f>
        <v/>
      </c>
      <c r="B49" t="inlineStr">
        <is>
          <t>CA</t>
        </is>
      </c>
      <c r="C49" t="inlineStr">
        <is>
          <t>NGEID</t>
        </is>
      </c>
      <c r="D49" t="inlineStr">
        <is>
          <t>Natural gas price in the electric power sector</t>
        </is>
      </c>
      <c r="E49" t="inlineStr">
        <is>
          <t>dollars per million Btu</t>
        </is>
      </c>
      <c r="F49" t="n">
        <v>4.49</v>
      </c>
      <c r="G49" t="n">
        <v>3.74</v>
      </c>
      <c r="H49">
        <f>IF(G49="n/a", IF(F49 = "n/a", 0, F49), G49)</f>
        <v/>
      </c>
    </row>
    <row r="50">
      <c r="A50">
        <f>B50&amp;C50</f>
        <v/>
      </c>
      <c r="B50" t="inlineStr">
        <is>
          <t>CA</t>
        </is>
      </c>
      <c r="C50" t="inlineStr">
        <is>
          <t>NGICD</t>
        </is>
      </c>
      <c r="D50" t="inlineStr">
        <is>
          <t>Natural gas price in the industrial sector</t>
        </is>
      </c>
      <c r="E50" t="inlineStr">
        <is>
          <t>dollars per million Btu</t>
        </is>
      </c>
      <c r="F50" t="n">
        <v>6.89</v>
      </c>
      <c r="G50" t="n">
        <v>7.44</v>
      </c>
      <c r="H50">
        <f>IF(G50="n/a", IF(F50 = "n/a", 0, F50), G50)</f>
        <v/>
      </c>
    </row>
    <row r="51">
      <c r="A51">
        <f>B51&amp;C51</f>
        <v/>
      </c>
      <c r="B51" t="inlineStr">
        <is>
          <t>CA</t>
        </is>
      </c>
      <c r="C51" t="inlineStr">
        <is>
          <t>NGRCD</t>
        </is>
      </c>
      <c r="D51" t="inlineStr">
        <is>
          <t>Natural gas price in the residential sector</t>
        </is>
      </c>
      <c r="E51" t="inlineStr">
        <is>
          <t>dollars per million Btu</t>
        </is>
      </c>
      <c r="F51" t="n">
        <v>11.9</v>
      </c>
      <c r="G51" t="n">
        <v>12.52</v>
      </c>
      <c r="H51">
        <f>IF(G51="n/a", IF(F51 = "n/a", 0, F51), G51)</f>
        <v/>
      </c>
    </row>
    <row r="52">
      <c r="A52">
        <f>B52&amp;C52</f>
        <v/>
      </c>
      <c r="B52" t="inlineStr">
        <is>
          <t>CO</t>
        </is>
      </c>
      <c r="C52" t="inlineStr">
        <is>
          <t>CLACD</t>
        </is>
      </c>
      <c r="D52" t="inlineStr">
        <is>
          <t>Coal price in the transportation sector</t>
        </is>
      </c>
      <c r="E52" t="inlineStr">
        <is>
          <t>dollars per million Btu</t>
        </is>
      </c>
      <c r="F52" t="inlineStr">
        <is>
          <t>n/a</t>
        </is>
      </c>
      <c r="G52" t="inlineStr">
        <is>
          <t>n/a</t>
        </is>
      </c>
      <c r="H52">
        <f>IF(G52="n/a", IF(F52 = "n/a", 0, F52), G52)</f>
        <v/>
      </c>
    </row>
    <row r="53">
      <c r="A53">
        <f>B53&amp;C53</f>
        <v/>
      </c>
      <c r="B53" t="inlineStr">
        <is>
          <t>CO</t>
        </is>
      </c>
      <c r="C53" t="inlineStr">
        <is>
          <t>CLCCD</t>
        </is>
      </c>
      <c r="D53" t="inlineStr">
        <is>
          <t>Coal price in the commercial sector</t>
        </is>
      </c>
      <c r="E53" t="inlineStr">
        <is>
          <t>dollars per million Btu</t>
        </is>
      </c>
      <c r="F53" t="inlineStr">
        <is>
          <t>n/a</t>
        </is>
      </c>
      <c r="G53" t="inlineStr">
        <is>
          <t>n/a</t>
        </is>
      </c>
      <c r="H53">
        <f>IF(G53="n/a", IF(F53 = "n/a", 0, F53), G53)</f>
        <v/>
      </c>
    </row>
    <row r="54">
      <c r="A54">
        <f>B54&amp;C54</f>
        <v/>
      </c>
      <c r="B54" t="inlineStr">
        <is>
          <t>CO</t>
        </is>
      </c>
      <c r="C54" t="inlineStr">
        <is>
          <t>CLEID</t>
        </is>
      </c>
      <c r="D54" t="inlineStr">
        <is>
          <t>Coal price in the electric power sector</t>
        </is>
      </c>
      <c r="E54" t="inlineStr">
        <is>
          <t>dollars per million Btu</t>
        </is>
      </c>
      <c r="F54" t="n">
        <v>1.64</v>
      </c>
      <c r="G54" t="n">
        <v>1.74</v>
      </c>
      <c r="H54">
        <f>IF(G54="n/a", IF(F54 = "n/a", 0, F54), G54)</f>
        <v/>
      </c>
    </row>
    <row r="55">
      <c r="A55">
        <f>B55&amp;C55</f>
        <v/>
      </c>
      <c r="B55" t="inlineStr">
        <is>
          <t>CO</t>
        </is>
      </c>
      <c r="C55" t="inlineStr">
        <is>
          <t>CLICD</t>
        </is>
      </c>
      <c r="D55" t="inlineStr">
        <is>
          <t>Coal price in the industrial sector</t>
        </is>
      </c>
      <c r="E55" t="inlineStr">
        <is>
          <t>dollars per million Btu</t>
        </is>
      </c>
      <c r="F55" t="n">
        <v>2.69</v>
      </c>
      <c r="G55" t="n">
        <v>2.61</v>
      </c>
      <c r="H55">
        <f>IF(G55="n/a", IF(F55 = "n/a", 0, F55), G55)</f>
        <v/>
      </c>
    </row>
    <row r="56">
      <c r="A56">
        <f>B56&amp;C56</f>
        <v/>
      </c>
      <c r="B56" t="inlineStr">
        <is>
          <t>CO</t>
        </is>
      </c>
      <c r="C56" t="inlineStr">
        <is>
          <t>CLRCD</t>
        </is>
      </c>
      <c r="D56" t="inlineStr">
        <is>
          <t>Coal price in the residential sector</t>
        </is>
      </c>
      <c r="E56" t="inlineStr">
        <is>
          <t>dollars per million Btu</t>
        </is>
      </c>
      <c r="F56" t="inlineStr">
        <is>
          <t>n/a</t>
        </is>
      </c>
      <c r="G56" t="inlineStr">
        <is>
          <t>n/a</t>
        </is>
      </c>
      <c r="H56">
        <f>IF(G56="n/a", IF(F56 = "n/a", 0, F56), G56)</f>
        <v/>
      </c>
    </row>
    <row r="57">
      <c r="A57">
        <f>B57&amp;C57</f>
        <v/>
      </c>
      <c r="B57" t="inlineStr">
        <is>
          <t>CO</t>
        </is>
      </c>
      <c r="C57" t="inlineStr">
        <is>
          <t>NGACD</t>
        </is>
      </c>
      <c r="D57" t="inlineStr">
        <is>
          <t>Natural gas price in the transportation sector</t>
        </is>
      </c>
      <c r="E57" t="inlineStr">
        <is>
          <t>dollars per million Btu</t>
        </is>
      </c>
      <c r="F57" t="n">
        <v>12.01</v>
      </c>
      <c r="G57" t="n">
        <v>12.4</v>
      </c>
      <c r="H57">
        <f>IF(G57="n/a", IF(F57 = "n/a", 0, F57), G57)</f>
        <v/>
      </c>
    </row>
    <row r="58">
      <c r="A58">
        <f>B58&amp;C58</f>
        <v/>
      </c>
      <c r="B58" t="inlineStr">
        <is>
          <t>CO</t>
        </is>
      </c>
      <c r="C58" t="inlineStr">
        <is>
          <t>NGCCD</t>
        </is>
      </c>
      <c r="D58" t="inlineStr">
        <is>
          <t>Natural gas price in the commercial sector</t>
        </is>
      </c>
      <c r="E58" t="inlineStr">
        <is>
          <t>dollars per million Btu</t>
        </is>
      </c>
      <c r="F58" t="n">
        <v>6.39</v>
      </c>
      <c r="G58" t="n">
        <v>6.41</v>
      </c>
      <c r="H58">
        <f>IF(G58="n/a", IF(F58 = "n/a", 0, F58), G58)</f>
        <v/>
      </c>
    </row>
    <row r="59">
      <c r="A59">
        <f>B59&amp;C59</f>
        <v/>
      </c>
      <c r="B59" t="inlineStr">
        <is>
          <t>CO</t>
        </is>
      </c>
      <c r="C59" t="inlineStr">
        <is>
          <t>NGEID</t>
        </is>
      </c>
      <c r="D59" t="inlineStr">
        <is>
          <t>Natural gas price in the electric power sector</t>
        </is>
      </c>
      <c r="E59" t="inlineStr">
        <is>
          <t>dollars per million Btu</t>
        </is>
      </c>
      <c r="F59" t="n">
        <v>3.62</v>
      </c>
      <c r="G59" t="n">
        <v>3.07</v>
      </c>
      <c r="H59">
        <f>IF(G59="n/a", IF(F59 = "n/a", 0, F59), G59)</f>
        <v/>
      </c>
    </row>
    <row r="60">
      <c r="A60">
        <f>B60&amp;C60</f>
        <v/>
      </c>
      <c r="B60" t="inlineStr">
        <is>
          <t>CO</t>
        </is>
      </c>
      <c r="C60" t="inlineStr">
        <is>
          <t>NGICD</t>
        </is>
      </c>
      <c r="D60" t="inlineStr">
        <is>
          <t>Natural gas price in the industrial sector</t>
        </is>
      </c>
      <c r="E60" t="inlineStr">
        <is>
          <t>dollars per million Btu</t>
        </is>
      </c>
      <c r="F60" t="n">
        <v>4.93</v>
      </c>
      <c r="G60" t="n">
        <v>4.97</v>
      </c>
      <c r="H60">
        <f>IF(G60="n/a", IF(F60 = "n/a", 0, F60), G60)</f>
        <v/>
      </c>
    </row>
    <row r="61">
      <c r="A61">
        <f>B61&amp;C61</f>
        <v/>
      </c>
      <c r="B61" t="inlineStr">
        <is>
          <t>CO</t>
        </is>
      </c>
      <c r="C61" t="inlineStr">
        <is>
          <t>NGRCD</t>
        </is>
      </c>
      <c r="D61" t="inlineStr">
        <is>
          <t>Natural gas price in the residential sector</t>
        </is>
      </c>
      <c r="E61" t="inlineStr">
        <is>
          <t>dollars per million Btu</t>
        </is>
      </c>
      <c r="F61" t="n">
        <v>7.23</v>
      </c>
      <c r="G61" t="n">
        <v>7.2</v>
      </c>
      <c r="H61">
        <f>IF(G61="n/a", IF(F61 = "n/a", 0, F61), G61)</f>
        <v/>
      </c>
    </row>
    <row r="62">
      <c r="A62">
        <f>B62&amp;C62</f>
        <v/>
      </c>
      <c r="B62" t="inlineStr">
        <is>
          <t>CT</t>
        </is>
      </c>
      <c r="C62" t="inlineStr">
        <is>
          <t>CLACD</t>
        </is>
      </c>
      <c r="D62" t="inlineStr">
        <is>
          <t>Coal price in the transportation sector</t>
        </is>
      </c>
      <c r="E62" t="inlineStr">
        <is>
          <t>dollars per million Btu</t>
        </is>
      </c>
      <c r="F62" t="inlineStr">
        <is>
          <t>n/a</t>
        </is>
      </c>
      <c r="G62" t="inlineStr">
        <is>
          <t>n/a</t>
        </is>
      </c>
      <c r="H62">
        <f>IF(G62="n/a", IF(F62 = "n/a", 0, F62), G62)</f>
        <v/>
      </c>
    </row>
    <row r="63">
      <c r="A63">
        <f>B63&amp;C63</f>
        <v/>
      </c>
      <c r="B63" t="inlineStr">
        <is>
          <t>CT</t>
        </is>
      </c>
      <c r="C63" t="inlineStr">
        <is>
          <t>CLCCD</t>
        </is>
      </c>
      <c r="D63" t="inlineStr">
        <is>
          <t>Coal price in the commercial sector</t>
        </is>
      </c>
      <c r="E63" t="inlineStr">
        <is>
          <t>dollars per million Btu</t>
        </is>
      </c>
      <c r="F63" t="inlineStr">
        <is>
          <t>n/a</t>
        </is>
      </c>
      <c r="G63" t="inlineStr">
        <is>
          <t>n/a</t>
        </is>
      </c>
      <c r="H63">
        <f>IF(G63="n/a", IF(F63 = "n/a", 0, F63), G63)</f>
        <v/>
      </c>
    </row>
    <row r="64">
      <c r="A64">
        <f>B64&amp;C64</f>
        <v/>
      </c>
      <c r="B64" t="inlineStr">
        <is>
          <t>CT</t>
        </is>
      </c>
      <c r="C64" t="inlineStr">
        <is>
          <t>CLEID</t>
        </is>
      </c>
      <c r="D64" t="inlineStr">
        <is>
          <t>Coal price in the electric power sector</t>
        </is>
      </c>
      <c r="E64" t="inlineStr">
        <is>
          <t>dollars per million Btu</t>
        </is>
      </c>
      <c r="F64" t="n">
        <v>3.87</v>
      </c>
      <c r="G64" t="n">
        <v>3.35</v>
      </c>
      <c r="H64">
        <f>IF(G64="n/a", IF(F64 = "n/a", 0, F64), G64)</f>
        <v/>
      </c>
    </row>
    <row r="65">
      <c r="A65">
        <f>B65&amp;C65</f>
        <v/>
      </c>
      <c r="B65" t="inlineStr">
        <is>
          <t>CT</t>
        </is>
      </c>
      <c r="C65" t="inlineStr">
        <is>
          <t>CLICD</t>
        </is>
      </c>
      <c r="D65" t="inlineStr">
        <is>
          <t>Coal price in the industrial sector</t>
        </is>
      </c>
      <c r="E65" t="inlineStr">
        <is>
          <t>dollars per million Btu</t>
        </is>
      </c>
      <c r="F65" t="inlineStr">
        <is>
          <t>n/a</t>
        </is>
      </c>
      <c r="G65" t="inlineStr">
        <is>
          <t>n/a</t>
        </is>
      </c>
      <c r="H65">
        <f>IF(G65="n/a", IF(F65 = "n/a", 0, F65), G65)</f>
        <v/>
      </c>
    </row>
    <row r="66">
      <c r="A66">
        <f>B66&amp;C66</f>
        <v/>
      </c>
      <c r="B66" t="inlineStr">
        <is>
          <t>CT</t>
        </is>
      </c>
      <c r="C66" t="inlineStr">
        <is>
          <t>CLRCD</t>
        </is>
      </c>
      <c r="D66" t="inlineStr">
        <is>
          <t>Coal price in the residential sector</t>
        </is>
      </c>
      <c r="E66" t="inlineStr">
        <is>
          <t>dollars per million Btu</t>
        </is>
      </c>
      <c r="F66" t="inlineStr">
        <is>
          <t>n/a</t>
        </is>
      </c>
      <c r="G66" t="inlineStr">
        <is>
          <t>n/a</t>
        </is>
      </c>
      <c r="H66">
        <f>IF(G66="n/a", IF(F66 = "n/a", 0, F66), G66)</f>
        <v/>
      </c>
    </row>
    <row r="67">
      <c r="A67">
        <f>B67&amp;C67</f>
        <v/>
      </c>
      <c r="B67" t="inlineStr">
        <is>
          <t>CT</t>
        </is>
      </c>
      <c r="C67" t="inlineStr">
        <is>
          <t>NGACD</t>
        </is>
      </c>
      <c r="D67" t="inlineStr">
        <is>
          <t>Natural gas price in the transportation sector</t>
        </is>
      </c>
      <c r="E67" t="inlineStr">
        <is>
          <t>dollars per million Btu</t>
        </is>
      </c>
      <c r="F67" t="n">
        <v>12.94</v>
      </c>
      <c r="G67" t="n">
        <v>13.06</v>
      </c>
      <c r="H67">
        <f>IF(G67="n/a",  IF(F67 = "n/a", 0, F67), G67)</f>
        <v/>
      </c>
    </row>
    <row r="68">
      <c r="A68">
        <f>B68&amp;C68</f>
        <v/>
      </c>
      <c r="B68" t="inlineStr">
        <is>
          <t>CT</t>
        </is>
      </c>
      <c r="C68" t="inlineStr">
        <is>
          <t>NGCCD</t>
        </is>
      </c>
      <c r="D68" t="inlineStr">
        <is>
          <t>Natural gas price in the commercial sector</t>
        </is>
      </c>
      <c r="E68" t="inlineStr">
        <is>
          <t>dollars per million Btu</t>
        </is>
      </c>
      <c r="F68" t="n">
        <v>8.960000000000001</v>
      </c>
      <c r="G68" t="n">
        <v>9.460000000000001</v>
      </c>
      <c r="H68">
        <f>IF(G68="n/a", IF(F68 = "n/a", 0, F68), G68)</f>
        <v/>
      </c>
    </row>
    <row r="69">
      <c r="A69">
        <f>B69&amp;C69</f>
        <v/>
      </c>
      <c r="B69" t="inlineStr">
        <is>
          <t>CT</t>
        </is>
      </c>
      <c r="C69" t="inlineStr">
        <is>
          <t>NGEID</t>
        </is>
      </c>
      <c r="D69" t="inlineStr">
        <is>
          <t>Natural gas price in the electric power sector</t>
        </is>
      </c>
      <c r="E69" t="inlineStr">
        <is>
          <t>dollars per million Btu</t>
        </is>
      </c>
      <c r="F69" t="n">
        <v>4.67</v>
      </c>
      <c r="G69" t="n">
        <v>3.38</v>
      </c>
      <c r="H69">
        <f>IF(G69="n/a", IF(F69 = "n/a", 0, F69), G69)</f>
        <v/>
      </c>
    </row>
    <row r="70">
      <c r="A70">
        <f>B70&amp;C70</f>
        <v/>
      </c>
      <c r="B70" t="inlineStr">
        <is>
          <t>CT</t>
        </is>
      </c>
      <c r="C70" t="inlineStr">
        <is>
          <t>NGICD</t>
        </is>
      </c>
      <c r="D70" t="inlineStr">
        <is>
          <t>Natural gas price in the industrial sector</t>
        </is>
      </c>
      <c r="E70" t="inlineStr">
        <is>
          <t>dollars per million Btu</t>
        </is>
      </c>
      <c r="F70" t="n">
        <v>6.36</v>
      </c>
      <c r="G70" t="n">
        <v>6.62</v>
      </c>
      <c r="H70">
        <f>IF(G70="n/a", IF(F70 = "n/a", 0, F70), G70)</f>
        <v/>
      </c>
    </row>
    <row r="71">
      <c r="A71">
        <f>B71&amp;C71</f>
        <v/>
      </c>
      <c r="B71" t="inlineStr">
        <is>
          <t>CT</t>
        </is>
      </c>
      <c r="C71" t="inlineStr">
        <is>
          <t>NGRCD</t>
        </is>
      </c>
      <c r="D71" t="inlineStr">
        <is>
          <t>Natural gas price in the residential sector</t>
        </is>
      </c>
      <c r="E71" t="inlineStr">
        <is>
          <t>dollars per million Btu</t>
        </is>
      </c>
      <c r="F71" t="n">
        <v>13.51</v>
      </c>
      <c r="G71" t="n">
        <v>14.18</v>
      </c>
      <c r="H71">
        <f>IF(G71="n/a", IF(F71 = "n/a", 0, F71), G71)</f>
        <v/>
      </c>
    </row>
    <row r="72">
      <c r="A72">
        <f>B72&amp;C72</f>
        <v/>
      </c>
      <c r="B72" t="inlineStr">
        <is>
          <t>DC</t>
        </is>
      </c>
      <c r="C72" t="inlineStr">
        <is>
          <t>CLACD</t>
        </is>
      </c>
      <c r="D72" t="inlineStr">
        <is>
          <t>Coal price in the transportation sector</t>
        </is>
      </c>
      <c r="E72" t="inlineStr">
        <is>
          <t>dollars per million Btu</t>
        </is>
      </c>
      <c r="F72" t="inlineStr">
        <is>
          <t>n/a</t>
        </is>
      </c>
      <c r="G72" t="inlineStr">
        <is>
          <t>n/a</t>
        </is>
      </c>
      <c r="H72">
        <f>IF(G72="n/a", IF(F72 = "n/a", 0, F72), G72)</f>
        <v/>
      </c>
    </row>
    <row r="73">
      <c r="A73">
        <f>B73&amp;C73</f>
        <v/>
      </c>
      <c r="B73" t="inlineStr">
        <is>
          <t>DC</t>
        </is>
      </c>
      <c r="C73" t="inlineStr">
        <is>
          <t>CLCCD</t>
        </is>
      </c>
      <c r="D73" t="inlineStr">
        <is>
          <t>Coal price in the commercial sector</t>
        </is>
      </c>
      <c r="E73" t="inlineStr">
        <is>
          <t>dollars per million Btu</t>
        </is>
      </c>
      <c r="F73" t="n">
        <v>4.47</v>
      </c>
      <c r="G73" t="n">
        <v>5.11</v>
      </c>
      <c r="H73">
        <f>IF(G73="n/a", IF(F73 = "n/a", 0, F73), G73)</f>
        <v/>
      </c>
    </row>
    <row r="74">
      <c r="A74">
        <f>B74&amp;C74</f>
        <v/>
      </c>
      <c r="B74" t="inlineStr">
        <is>
          <t>DC</t>
        </is>
      </c>
      <c r="C74" t="inlineStr">
        <is>
          <t>CLEID</t>
        </is>
      </c>
      <c r="D74" t="inlineStr">
        <is>
          <t>Coal price in the electric power sector</t>
        </is>
      </c>
      <c r="E74" t="inlineStr">
        <is>
          <t>dollars per million Btu</t>
        </is>
      </c>
      <c r="F74" t="inlineStr">
        <is>
          <t>n/a</t>
        </is>
      </c>
      <c r="G74" t="inlineStr">
        <is>
          <t>n/a</t>
        </is>
      </c>
      <c r="H74">
        <f>IF(G74="n/a", IF(F74 = "n/a", 0, F74), G74)</f>
        <v/>
      </c>
    </row>
    <row r="75">
      <c r="A75">
        <f>B75&amp;C75</f>
        <v/>
      </c>
      <c r="B75" t="inlineStr">
        <is>
          <t>DC</t>
        </is>
      </c>
      <c r="C75" t="inlineStr">
        <is>
          <t>CLICD</t>
        </is>
      </c>
      <c r="D75" t="inlineStr">
        <is>
          <t>Coal price in the industrial sector</t>
        </is>
      </c>
      <c r="E75" t="inlineStr">
        <is>
          <t>dollars per million Btu</t>
        </is>
      </c>
      <c r="F75" t="inlineStr">
        <is>
          <t>n/a</t>
        </is>
      </c>
      <c r="G75" t="inlineStr">
        <is>
          <t>n/a</t>
        </is>
      </c>
      <c r="H75">
        <f>IF(G75="n/a", IF(F75 = "n/a", 0, F75), G75)</f>
        <v/>
      </c>
    </row>
    <row r="76">
      <c r="A76">
        <f>B76&amp;C76</f>
        <v/>
      </c>
      <c r="B76" t="inlineStr">
        <is>
          <t>DC</t>
        </is>
      </c>
      <c r="C76" t="inlineStr">
        <is>
          <t>CLRCD</t>
        </is>
      </c>
      <c r="D76" t="inlineStr">
        <is>
          <t>Coal price in the residential sector</t>
        </is>
      </c>
      <c r="E76" t="inlineStr">
        <is>
          <t>dollars per million Btu</t>
        </is>
      </c>
      <c r="F76" t="inlineStr">
        <is>
          <t>n/a</t>
        </is>
      </c>
      <c r="G76" t="inlineStr">
        <is>
          <t>n/a</t>
        </is>
      </c>
      <c r="H76">
        <f>IF(G76="n/a", IF(F76 = "n/a", 0, F76), G76)</f>
        <v/>
      </c>
    </row>
    <row r="77">
      <c r="A77">
        <f>B77&amp;C77</f>
        <v/>
      </c>
      <c r="B77" t="inlineStr">
        <is>
          <t>DC</t>
        </is>
      </c>
      <c r="C77" t="inlineStr">
        <is>
          <t>NGACD</t>
        </is>
      </c>
      <c r="D77" t="inlineStr">
        <is>
          <t>Natural gas price in the transportation sector</t>
        </is>
      </c>
      <c r="E77" t="inlineStr">
        <is>
          <t>dollars per million Btu</t>
        </is>
      </c>
      <c r="F77" t="n">
        <v>7.82</v>
      </c>
      <c r="G77" t="n">
        <v>7.47</v>
      </c>
      <c r="H77">
        <f>IF(G77="n/a", IF(F77 = "n/a", 0, F77), G77)</f>
        <v/>
      </c>
    </row>
    <row r="78">
      <c r="A78">
        <f>B78&amp;C78</f>
        <v/>
      </c>
      <c r="B78" t="inlineStr">
        <is>
          <t>DC</t>
        </is>
      </c>
      <c r="C78" t="inlineStr">
        <is>
          <t>NGCCD</t>
        </is>
      </c>
      <c r="D78" t="inlineStr">
        <is>
          <t>Natural gas price in the commercial sector</t>
        </is>
      </c>
      <c r="E78" t="inlineStr">
        <is>
          <t>dollars per million Btu</t>
        </is>
      </c>
      <c r="F78" t="n">
        <v>10.06</v>
      </c>
      <c r="G78" t="n">
        <v>10.85</v>
      </c>
      <c r="H78">
        <f>IF(G78="n/a", IF(F78 = "n/a", 0, F78), G78)</f>
        <v/>
      </c>
    </row>
    <row r="79">
      <c r="A79">
        <f>B79&amp;C79</f>
        <v/>
      </c>
      <c r="B79" t="inlineStr">
        <is>
          <t>DC</t>
        </is>
      </c>
      <c r="C79" t="inlineStr">
        <is>
          <t>NGEID</t>
        </is>
      </c>
      <c r="D79" t="inlineStr">
        <is>
          <t>Natural gas price in the electric power sector</t>
        </is>
      </c>
      <c r="E79" t="inlineStr">
        <is>
          <t>dollars per million Btu</t>
        </is>
      </c>
      <c r="F79" t="inlineStr">
        <is>
          <t>n/a</t>
        </is>
      </c>
      <c r="G79" t="inlineStr">
        <is>
          <t>n/a</t>
        </is>
      </c>
      <c r="H79">
        <f>IF(G79="n/a", IF(F79 = "n/a", 0, F79), G79)</f>
        <v/>
      </c>
    </row>
    <row r="80">
      <c r="A80">
        <f>B80&amp;C80</f>
        <v/>
      </c>
      <c r="B80" t="inlineStr">
        <is>
          <t>DC</t>
        </is>
      </c>
      <c r="C80" t="inlineStr">
        <is>
          <t>NGICD</t>
        </is>
      </c>
      <c r="D80" t="inlineStr">
        <is>
          <t>Natural gas price in the industrial sector</t>
        </is>
      </c>
      <c r="E80" t="inlineStr">
        <is>
          <t>dollars per million Btu</t>
        </is>
      </c>
      <c r="F80" t="inlineStr">
        <is>
          <t>n/a</t>
        </is>
      </c>
      <c r="G80" t="inlineStr">
        <is>
          <t>n/a</t>
        </is>
      </c>
      <c r="H80">
        <f>IF(G80="n/a", IF(F80 = "n/a", 0, F80), G80)</f>
        <v/>
      </c>
    </row>
    <row r="81">
      <c r="A81">
        <f>B81&amp;C81</f>
        <v/>
      </c>
      <c r="B81" t="inlineStr">
        <is>
          <t>DC</t>
        </is>
      </c>
      <c r="C81" t="inlineStr">
        <is>
          <t>NGRCD</t>
        </is>
      </c>
      <c r="D81" t="inlineStr">
        <is>
          <t>Natural gas price in the residential sector</t>
        </is>
      </c>
      <c r="E81" t="inlineStr">
        <is>
          <t>dollars per million Btu</t>
        </is>
      </c>
      <c r="F81" t="n">
        <v>11.37</v>
      </c>
      <c r="G81" t="n">
        <v>12.38</v>
      </c>
      <c r="H81">
        <f>IF(G81="n/a", IF(F81 = "n/a", 0, F81), G81)</f>
        <v/>
      </c>
    </row>
    <row r="82">
      <c r="A82">
        <f>B82&amp;C82</f>
        <v/>
      </c>
      <c r="B82" t="inlineStr">
        <is>
          <t>DE</t>
        </is>
      </c>
      <c r="C82" t="inlineStr">
        <is>
          <t>CLACD</t>
        </is>
      </c>
      <c r="D82" t="inlineStr">
        <is>
          <t>Coal price in the transportation sector</t>
        </is>
      </c>
      <c r="E82" t="inlineStr">
        <is>
          <t>dollars per million Btu</t>
        </is>
      </c>
      <c r="F82" t="inlineStr">
        <is>
          <t>n/a</t>
        </is>
      </c>
      <c r="G82" t="inlineStr">
        <is>
          <t>n/a</t>
        </is>
      </c>
      <c r="H82">
        <f>IF(G82="n/a", IF(F82 = "n/a", 0, F82), G82)</f>
        <v/>
      </c>
    </row>
    <row r="83">
      <c r="A83">
        <f>B83&amp;C83</f>
        <v/>
      </c>
      <c r="B83" t="inlineStr">
        <is>
          <t>DE</t>
        </is>
      </c>
      <c r="C83" t="inlineStr">
        <is>
          <t>CLCCD</t>
        </is>
      </c>
      <c r="D83" t="inlineStr">
        <is>
          <t>Coal price in the commercial sector</t>
        </is>
      </c>
      <c r="E83" t="inlineStr">
        <is>
          <t>dollars per million Btu</t>
        </is>
      </c>
      <c r="F83" t="inlineStr">
        <is>
          <t>n/a</t>
        </is>
      </c>
      <c r="G83" t="inlineStr">
        <is>
          <t>n/a</t>
        </is>
      </c>
      <c r="H83">
        <f>IF(G83="n/a", IF(F83 = "n/a", 0, F83), G83)</f>
        <v/>
      </c>
    </row>
    <row r="84">
      <c r="A84">
        <f>B84&amp;C84</f>
        <v/>
      </c>
      <c r="B84" t="inlineStr">
        <is>
          <t>DE</t>
        </is>
      </c>
      <c r="C84" t="inlineStr">
        <is>
          <t>CLEID</t>
        </is>
      </c>
      <c r="D84" t="inlineStr">
        <is>
          <t>Coal price in the electric power sector</t>
        </is>
      </c>
      <c r="E84" t="inlineStr">
        <is>
          <t>dollars per million Btu</t>
        </is>
      </c>
      <c r="F84" t="n">
        <v>2.64</v>
      </c>
      <c r="G84" t="n">
        <v>2.57</v>
      </c>
      <c r="H84">
        <f>IF(G84="n/a", IF(F84 = "n/a", 0, F84), G84)</f>
        <v/>
      </c>
    </row>
    <row r="85">
      <c r="A85">
        <f>B85&amp;C85</f>
        <v/>
      </c>
      <c r="B85" t="inlineStr">
        <is>
          <t>DE</t>
        </is>
      </c>
      <c r="C85" t="inlineStr">
        <is>
          <t>CLICD</t>
        </is>
      </c>
      <c r="D85" t="inlineStr">
        <is>
          <t>Coal price in the industrial sector</t>
        </is>
      </c>
      <c r="E85" t="inlineStr">
        <is>
          <t>dollars per million Btu</t>
        </is>
      </c>
      <c r="F85" t="inlineStr">
        <is>
          <t>n/a</t>
        </is>
      </c>
      <c r="G85" t="inlineStr">
        <is>
          <t>n/a</t>
        </is>
      </c>
      <c r="H85">
        <f>IF(G85="n/a", IF(F85 = "n/a", 0, F85), G85)</f>
        <v/>
      </c>
    </row>
    <row r="86">
      <c r="A86">
        <f>B86&amp;C86</f>
        <v/>
      </c>
      <c r="B86" t="inlineStr">
        <is>
          <t>DE</t>
        </is>
      </c>
      <c r="C86" t="inlineStr">
        <is>
          <t>CLRCD</t>
        </is>
      </c>
      <c r="D86" t="inlineStr">
        <is>
          <t>Coal price in the residential sector</t>
        </is>
      </c>
      <c r="E86" t="inlineStr">
        <is>
          <t>dollars per million Btu</t>
        </is>
      </c>
      <c r="F86" t="inlineStr">
        <is>
          <t>n/a</t>
        </is>
      </c>
      <c r="G86" t="inlineStr">
        <is>
          <t>n/a</t>
        </is>
      </c>
      <c r="H86">
        <f>IF(G86="n/a", IF(F86 = "n/a", 0, F86), G86)</f>
        <v/>
      </c>
    </row>
    <row r="87">
      <c r="A87">
        <f>B87&amp;C87</f>
        <v/>
      </c>
      <c r="B87" t="inlineStr">
        <is>
          <t>DE</t>
        </is>
      </c>
      <c r="C87" t="inlineStr">
        <is>
          <t>NGACD</t>
        </is>
      </c>
      <c r="D87" t="inlineStr">
        <is>
          <t>Natural gas price in the transportation sector</t>
        </is>
      </c>
      <c r="E87" t="inlineStr">
        <is>
          <t>dollars per million Btu</t>
        </is>
      </c>
      <c r="F87" t="n">
        <v>10.05</v>
      </c>
      <c r="G87" t="n">
        <v>9.619999999999999</v>
      </c>
      <c r="H87">
        <f>IF(G87="n/a", IF(F87 = "n/a", 0, F87), G87)</f>
        <v/>
      </c>
    </row>
    <row r="88">
      <c r="A88">
        <f>B88&amp;C88</f>
        <v/>
      </c>
      <c r="B88" t="inlineStr">
        <is>
          <t>DE</t>
        </is>
      </c>
      <c r="C88" t="inlineStr">
        <is>
          <t>NGCCD</t>
        </is>
      </c>
      <c r="D88" t="inlineStr">
        <is>
          <t>Natural gas price in the commercial sector</t>
        </is>
      </c>
      <c r="E88" t="inlineStr">
        <is>
          <t>dollars per million Btu</t>
        </is>
      </c>
      <c r="F88" t="n">
        <v>10.05</v>
      </c>
      <c r="G88" t="n">
        <v>9.619999999999999</v>
      </c>
      <c r="H88">
        <f>IF(G88="n/a", IF(F88 = "n/a", 0, F88), G88)</f>
        <v/>
      </c>
    </row>
    <row r="89">
      <c r="A89">
        <f>B89&amp;C89</f>
        <v/>
      </c>
      <c r="B89" t="inlineStr">
        <is>
          <t>DE</t>
        </is>
      </c>
      <c r="C89" t="inlineStr">
        <is>
          <t>NGEID</t>
        </is>
      </c>
      <c r="D89" t="inlineStr">
        <is>
          <t>Natural gas price in the electric power sector</t>
        </is>
      </c>
      <c r="E89" t="inlineStr">
        <is>
          <t>dollars per million Btu</t>
        </is>
      </c>
      <c r="F89" t="n">
        <v>3.06</v>
      </c>
      <c r="G89" t="n">
        <v>2.57</v>
      </c>
      <c r="H89">
        <f>IF(G89="n/a", IF(F89 = "n/a", 0, F89), G89)</f>
        <v/>
      </c>
    </row>
    <row r="90">
      <c r="A90">
        <f>B90&amp;C90</f>
        <v/>
      </c>
      <c r="B90" t="inlineStr">
        <is>
          <t>DE</t>
        </is>
      </c>
      <c r="C90" t="inlineStr">
        <is>
          <t>NGICD</t>
        </is>
      </c>
      <c r="D90" t="inlineStr">
        <is>
          <t>Natural gas price in the industrial sector</t>
        </is>
      </c>
      <c r="E90" t="inlineStr">
        <is>
          <t>dollars per million Btu</t>
        </is>
      </c>
      <c r="F90" t="n">
        <v>9.65</v>
      </c>
      <c r="G90" t="n">
        <v>9.27</v>
      </c>
      <c r="H90">
        <f>IF(G90="n/a", IF(F90 = "n/a", 0, F90), G90)</f>
        <v/>
      </c>
    </row>
    <row r="91">
      <c r="A91">
        <f>B91&amp;C91</f>
        <v/>
      </c>
      <c r="B91" t="inlineStr">
        <is>
          <t>DE</t>
        </is>
      </c>
      <c r="C91" t="inlineStr">
        <is>
          <t>NGRCD</t>
        </is>
      </c>
      <c r="D91" t="inlineStr">
        <is>
          <t>Natural gas price in the residential sector</t>
        </is>
      </c>
      <c r="E91" t="inlineStr">
        <is>
          <t>dollars per million Btu</t>
        </is>
      </c>
      <c r="F91" t="n">
        <v>12.07</v>
      </c>
      <c r="G91" t="n">
        <v>11.6</v>
      </c>
      <c r="H91">
        <f>IF(G91="n/a", IF(F91 = "n/a", 0, F91), G91)</f>
        <v/>
      </c>
    </row>
    <row r="92">
      <c r="A92">
        <f>B92&amp;C92</f>
        <v/>
      </c>
      <c r="B92" t="inlineStr">
        <is>
          <t>FL</t>
        </is>
      </c>
      <c r="C92" t="inlineStr">
        <is>
          <t>CLACD</t>
        </is>
      </c>
      <c r="D92" t="inlineStr">
        <is>
          <t>Coal price in the transportation sector</t>
        </is>
      </c>
      <c r="E92" t="inlineStr">
        <is>
          <t>dollars per million Btu</t>
        </is>
      </c>
      <c r="F92" t="inlineStr">
        <is>
          <t>n/a</t>
        </is>
      </c>
      <c r="G92" t="inlineStr">
        <is>
          <t>n/a</t>
        </is>
      </c>
      <c r="H92">
        <f>IF(G92="n/a", IF(F92 = "n/a", 0, F92), G92)</f>
        <v/>
      </c>
    </row>
    <row r="93">
      <c r="A93">
        <f>B93&amp;C93</f>
        <v/>
      </c>
      <c r="B93" t="inlineStr">
        <is>
          <t>FL</t>
        </is>
      </c>
      <c r="C93" t="inlineStr">
        <is>
          <t>CLCCD</t>
        </is>
      </c>
      <c r="D93" t="inlineStr">
        <is>
          <t>Coal price in the commercial sector</t>
        </is>
      </c>
      <c r="E93" t="inlineStr">
        <is>
          <t>dollars per million Btu</t>
        </is>
      </c>
      <c r="F93" t="inlineStr">
        <is>
          <t>n/a</t>
        </is>
      </c>
      <c r="G93" t="inlineStr">
        <is>
          <t>n/a</t>
        </is>
      </c>
      <c r="H93">
        <f>IF(G93="n/a", IF(F93 = "n/a", 0, F93), G93)</f>
        <v/>
      </c>
    </row>
    <row r="94">
      <c r="A94">
        <f>B94&amp;C94</f>
        <v/>
      </c>
      <c r="B94" t="inlineStr">
        <is>
          <t>FL</t>
        </is>
      </c>
      <c r="C94" t="inlineStr">
        <is>
          <t>CLEID</t>
        </is>
      </c>
      <c r="D94" t="inlineStr">
        <is>
          <t>Coal price in the electric power sector</t>
        </is>
      </c>
      <c r="E94" t="inlineStr">
        <is>
          <t>dollars per million Btu</t>
        </is>
      </c>
      <c r="F94" t="n">
        <v>2.88</v>
      </c>
      <c r="G94" t="n">
        <v>2.83</v>
      </c>
      <c r="H94">
        <f>IF(G94="n/a", IF(F94 = "n/a", 0, F94), G94)</f>
        <v/>
      </c>
    </row>
    <row r="95">
      <c r="A95">
        <f>B95&amp;C95</f>
        <v/>
      </c>
      <c r="B95" t="inlineStr">
        <is>
          <t>FL</t>
        </is>
      </c>
      <c r="C95" t="inlineStr">
        <is>
          <t>CLICD</t>
        </is>
      </c>
      <c r="D95" t="inlineStr">
        <is>
          <t>Coal price in the industrial sector</t>
        </is>
      </c>
      <c r="E95" t="inlineStr">
        <is>
          <t>dollars per million Btu</t>
        </is>
      </c>
      <c r="F95" t="n">
        <v>4.55</v>
      </c>
      <c r="G95" t="n">
        <v>4.6</v>
      </c>
      <c r="H95">
        <f>IF(G95="n/a", IF(F95 = "n/a", 0, F95), G95)</f>
        <v/>
      </c>
    </row>
    <row r="96">
      <c r="A96">
        <f>B96&amp;C96</f>
        <v/>
      </c>
      <c r="B96" t="inlineStr">
        <is>
          <t>FL</t>
        </is>
      </c>
      <c r="C96" t="inlineStr">
        <is>
          <t>CLRCD</t>
        </is>
      </c>
      <c r="D96" t="inlineStr">
        <is>
          <t>Coal price in the residential sector</t>
        </is>
      </c>
      <c r="E96" t="inlineStr">
        <is>
          <t>dollars per million Btu</t>
        </is>
      </c>
      <c r="F96" t="inlineStr">
        <is>
          <t>n/a</t>
        </is>
      </c>
      <c r="G96" t="inlineStr">
        <is>
          <t>n/a</t>
        </is>
      </c>
      <c r="H96">
        <f>IF(G96="n/a", IF(F96 = "n/a", 0, F96), G96)</f>
        <v/>
      </c>
    </row>
    <row r="97">
      <c r="A97">
        <f>B97&amp;C97</f>
        <v/>
      </c>
      <c r="B97" t="inlineStr">
        <is>
          <t>FL</t>
        </is>
      </c>
      <c r="C97" t="inlineStr">
        <is>
          <t>NGACD</t>
        </is>
      </c>
      <c r="D97" t="inlineStr">
        <is>
          <t>Natural gas price in the transportation sector</t>
        </is>
      </c>
      <c r="E97" t="inlineStr">
        <is>
          <t>dollars per million Btu</t>
        </is>
      </c>
      <c r="F97" t="n">
        <v>10.48</v>
      </c>
      <c r="G97" t="n">
        <v>9.9</v>
      </c>
      <c r="H97">
        <f>IF(G97="n/a", IF(F97 = "n/a", 0, F97), G97)</f>
        <v/>
      </c>
    </row>
    <row r="98">
      <c r="A98">
        <f>B98&amp;C98</f>
        <v/>
      </c>
      <c r="B98" t="inlineStr">
        <is>
          <t>FL</t>
        </is>
      </c>
      <c r="C98" t="inlineStr">
        <is>
          <t>NGCCD</t>
        </is>
      </c>
      <c r="D98" t="inlineStr">
        <is>
          <t>Natural gas price in the commercial sector</t>
        </is>
      </c>
      <c r="E98" t="inlineStr">
        <is>
          <t>dollars per million Btu</t>
        </is>
      </c>
      <c r="F98" t="n">
        <v>10.9</v>
      </c>
      <c r="G98" t="n">
        <v>11.2</v>
      </c>
      <c r="H98">
        <f>IF(G98="n/a", IF(F98 = "n/a", 0, F98), G98)</f>
        <v/>
      </c>
    </row>
    <row r="99">
      <c r="A99">
        <f>B99&amp;C99</f>
        <v/>
      </c>
      <c r="B99" t="inlineStr">
        <is>
          <t>FL</t>
        </is>
      </c>
      <c r="C99" t="inlineStr">
        <is>
          <t>NGEID</t>
        </is>
      </c>
      <c r="D99" t="inlineStr">
        <is>
          <t>Natural gas price in the electric power sector</t>
        </is>
      </c>
      <c r="E99" t="inlineStr">
        <is>
          <t>dollars per million Btu</t>
        </is>
      </c>
      <c r="F99" t="n">
        <v>4.38</v>
      </c>
      <c r="G99" t="n">
        <v>3.73</v>
      </c>
      <c r="H99">
        <f>IF(G99="n/a", IF(F99 = "n/a", 0, F99), G99)</f>
        <v/>
      </c>
    </row>
    <row r="100">
      <c r="A100">
        <f>B100&amp;C100</f>
        <v/>
      </c>
      <c r="B100" t="inlineStr">
        <is>
          <t>FL</t>
        </is>
      </c>
      <c r="C100" t="inlineStr">
        <is>
          <t>NGICD</t>
        </is>
      </c>
      <c r="D100" t="inlineStr">
        <is>
          <t>Natural gas price in the industrial sector</t>
        </is>
      </c>
      <c r="E100" t="inlineStr">
        <is>
          <t>dollars per million Btu</t>
        </is>
      </c>
      <c r="F100" t="n">
        <v>6.21</v>
      </c>
      <c r="G100" t="n">
        <v>6.02</v>
      </c>
      <c r="H100">
        <f>IF(G100="n/a", IF(F100 = "n/a", 0, F100), G100)</f>
        <v/>
      </c>
    </row>
    <row r="101">
      <c r="A101">
        <f>B101&amp;C101</f>
        <v/>
      </c>
      <c r="B101" t="inlineStr">
        <is>
          <t>FL</t>
        </is>
      </c>
      <c r="C101" t="inlineStr">
        <is>
          <t>NGRCD</t>
        </is>
      </c>
      <c r="D101" t="inlineStr">
        <is>
          <t>Natural gas price in the residential sector</t>
        </is>
      </c>
      <c r="E101" t="inlineStr">
        <is>
          <t>dollars per million Btu</t>
        </is>
      </c>
      <c r="F101" t="n">
        <v>20.76</v>
      </c>
      <c r="G101" t="n">
        <v>21.24</v>
      </c>
      <c r="H101">
        <f>IF(G101="n/a", IF(F101 = "n/a", 0, F101), G101)</f>
        <v/>
      </c>
    </row>
    <row r="102">
      <c r="A102">
        <f>B102&amp;C102</f>
        <v/>
      </c>
      <c r="B102" t="inlineStr">
        <is>
          <t>GA</t>
        </is>
      </c>
      <c r="C102" t="inlineStr">
        <is>
          <t>CLACD</t>
        </is>
      </c>
      <c r="D102" t="inlineStr">
        <is>
          <t>Coal price in the transportation sector</t>
        </is>
      </c>
      <c r="E102" t="inlineStr">
        <is>
          <t>dollars per million Btu</t>
        </is>
      </c>
      <c r="F102" t="inlineStr">
        <is>
          <t>n/a</t>
        </is>
      </c>
      <c r="G102" t="inlineStr">
        <is>
          <t>n/a</t>
        </is>
      </c>
      <c r="H102">
        <f>IF(G102="n/a", IF(F102 = "n/a", 0, F102), G102)</f>
        <v/>
      </c>
    </row>
    <row r="103">
      <c r="A103">
        <f>B103&amp;C103</f>
        <v/>
      </c>
      <c r="B103" t="inlineStr">
        <is>
          <t>GA</t>
        </is>
      </c>
      <c r="C103" t="inlineStr">
        <is>
          <t>CLCCD</t>
        </is>
      </c>
      <c r="D103" t="inlineStr">
        <is>
          <t>Coal price in the commercial sector</t>
        </is>
      </c>
      <c r="E103" t="inlineStr">
        <is>
          <t>dollars per million Btu</t>
        </is>
      </c>
      <c r="F103" t="inlineStr">
        <is>
          <t>n/a</t>
        </is>
      </c>
      <c r="G103" t="inlineStr">
        <is>
          <t>n/a</t>
        </is>
      </c>
      <c r="H103">
        <f>IF(G103="n/a", IF(F103 = "n/a", 0, F103), G103)</f>
        <v/>
      </c>
    </row>
    <row r="104">
      <c r="A104">
        <f>B104&amp;C104</f>
        <v/>
      </c>
      <c r="B104" t="inlineStr">
        <is>
          <t>GA</t>
        </is>
      </c>
      <c r="C104" t="inlineStr">
        <is>
          <t>CLEID</t>
        </is>
      </c>
      <c r="D104" t="inlineStr">
        <is>
          <t>Coal price in the electric power sector</t>
        </is>
      </c>
      <c r="E104" t="inlineStr">
        <is>
          <t>dollars per million Btu</t>
        </is>
      </c>
      <c r="F104" t="n">
        <v>2.75</v>
      </c>
      <c r="G104" t="n">
        <v>2.69</v>
      </c>
      <c r="H104">
        <f>IF(G104="n/a", IF(F104 = "n/a", 0, F104), G104)</f>
        <v/>
      </c>
    </row>
    <row r="105">
      <c r="A105">
        <f>B105&amp;C105</f>
        <v/>
      </c>
      <c r="B105" t="inlineStr">
        <is>
          <t>GA</t>
        </is>
      </c>
      <c r="C105" t="inlineStr">
        <is>
          <t>CLICD</t>
        </is>
      </c>
      <c r="D105" t="inlineStr">
        <is>
          <t>Coal price in the industrial sector</t>
        </is>
      </c>
      <c r="E105" t="inlineStr">
        <is>
          <t>dollars per million Btu</t>
        </is>
      </c>
      <c r="F105" t="n">
        <v>4.07</v>
      </c>
      <c r="G105" t="n">
        <v>4.23</v>
      </c>
      <c r="H105">
        <f>IF(G105="n/a", IF(F105 = "n/a", 0, F105), G105)</f>
        <v/>
      </c>
    </row>
    <row r="106">
      <c r="A106">
        <f>B106&amp;C106</f>
        <v/>
      </c>
      <c r="B106" t="inlineStr">
        <is>
          <t>GA</t>
        </is>
      </c>
      <c r="C106" t="inlineStr">
        <is>
          <t>CLRCD</t>
        </is>
      </c>
      <c r="D106" t="inlineStr">
        <is>
          <t>Coal price in the residential sector</t>
        </is>
      </c>
      <c r="E106" t="inlineStr">
        <is>
          <t>dollars per million Btu</t>
        </is>
      </c>
      <c r="F106" t="inlineStr">
        <is>
          <t>n/a</t>
        </is>
      </c>
      <c r="G106" t="inlineStr">
        <is>
          <t>n/a</t>
        </is>
      </c>
      <c r="H106">
        <f>IF(G106="n/a", IF(F106 = "n/a", 0, F106), G106)</f>
        <v/>
      </c>
    </row>
    <row r="107">
      <c r="A107">
        <f>B107&amp;C107</f>
        <v/>
      </c>
      <c r="B107" t="inlineStr">
        <is>
          <t>GA</t>
        </is>
      </c>
      <c r="C107" t="inlineStr">
        <is>
          <t>NGACD</t>
        </is>
      </c>
      <c r="D107" t="inlineStr">
        <is>
          <t>Natural gas price in the transportation sector</t>
        </is>
      </c>
      <c r="E107" t="inlineStr">
        <is>
          <t>dollars per million Btu</t>
        </is>
      </c>
      <c r="F107" t="n">
        <v>12.79</v>
      </c>
      <c r="G107" t="n">
        <v>12.96</v>
      </c>
      <c r="H107">
        <f>IF(G107="n/a", IF(F107 = "n/a", 0, F107), G107)</f>
        <v/>
      </c>
    </row>
    <row r="108">
      <c r="A108">
        <f>B108&amp;C108</f>
        <v/>
      </c>
      <c r="B108" t="inlineStr">
        <is>
          <t>GA</t>
        </is>
      </c>
      <c r="C108" t="inlineStr">
        <is>
          <t>NGCCD</t>
        </is>
      </c>
      <c r="D108" t="inlineStr">
        <is>
          <t>Natural gas price in the commercial sector</t>
        </is>
      </c>
      <c r="E108" t="inlineStr">
        <is>
          <t>dollars per million Btu</t>
        </is>
      </c>
      <c r="F108" t="n">
        <v>7.95</v>
      </c>
      <c r="G108" t="n">
        <v>8</v>
      </c>
      <c r="H108">
        <f>IF(G108="n/a", IF(F108 = "n/a", 0, F108), G108)</f>
        <v/>
      </c>
    </row>
    <row r="109">
      <c r="A109">
        <f>B109&amp;C109</f>
        <v/>
      </c>
      <c r="B109" t="inlineStr">
        <is>
          <t>GA</t>
        </is>
      </c>
      <c r="C109" t="inlineStr">
        <is>
          <t>NGEID</t>
        </is>
      </c>
      <c r="D109" t="inlineStr">
        <is>
          <t>Natural gas price in the electric power sector</t>
        </is>
      </c>
      <c r="E109" t="inlineStr">
        <is>
          <t>dollars per million Btu</t>
        </is>
      </c>
      <c r="F109" t="n">
        <v>3.9</v>
      </c>
      <c r="G109" t="n">
        <v>2.87</v>
      </c>
      <c r="H109">
        <f>IF(G109="n/a", IF(F109 = "n/a", 0, F109), G109)</f>
        <v/>
      </c>
    </row>
    <row r="110">
      <c r="A110">
        <f>B110&amp;C110</f>
        <v/>
      </c>
      <c r="B110" t="inlineStr">
        <is>
          <t>GA</t>
        </is>
      </c>
      <c r="C110" t="inlineStr">
        <is>
          <t>NGICD</t>
        </is>
      </c>
      <c r="D110" t="inlineStr">
        <is>
          <t>Natural gas price in the industrial sector</t>
        </is>
      </c>
      <c r="E110" t="inlineStr">
        <is>
          <t>dollars per million Btu</t>
        </is>
      </c>
      <c r="F110" t="n">
        <v>4.51</v>
      </c>
      <c r="G110" t="n">
        <v>4.12</v>
      </c>
      <c r="H110">
        <f>IF(G110="n/a", IF(F110 = "n/a", 0, F110), G110)</f>
        <v/>
      </c>
    </row>
    <row r="111">
      <c r="A111">
        <f>B111&amp;C111</f>
        <v/>
      </c>
      <c r="B111" t="inlineStr">
        <is>
          <t>GA</t>
        </is>
      </c>
      <c r="C111" t="inlineStr">
        <is>
          <t>NGRCD</t>
        </is>
      </c>
      <c r="D111" t="inlineStr">
        <is>
          <t>Natural gas price in the residential sector</t>
        </is>
      </c>
      <c r="E111" t="inlineStr">
        <is>
          <t>dollars per million Btu</t>
        </is>
      </c>
      <c r="F111" t="n">
        <v>13.61</v>
      </c>
      <c r="G111" t="n">
        <v>14.49</v>
      </c>
      <c r="H111">
        <f>IF(G111="n/a", IF(F111 = "n/a", 0, F111), G111)</f>
        <v/>
      </c>
    </row>
    <row r="112">
      <c r="A112">
        <f>B112&amp;C112</f>
        <v/>
      </c>
      <c r="B112" t="inlineStr">
        <is>
          <t>HI</t>
        </is>
      </c>
      <c r="C112" t="inlineStr">
        <is>
          <t>CLACD</t>
        </is>
      </c>
      <c r="D112" t="inlineStr">
        <is>
          <t>Coal price in the transportation sector</t>
        </is>
      </c>
      <c r="E112" t="inlineStr">
        <is>
          <t>dollars per million Btu</t>
        </is>
      </c>
      <c r="F112" t="inlineStr">
        <is>
          <t>n/a</t>
        </is>
      </c>
      <c r="G112" t="inlineStr">
        <is>
          <t>n/a</t>
        </is>
      </c>
      <c r="H112">
        <f>IF(G112="n/a", IF(F112 = "n/a", 0, F112), G112)</f>
        <v/>
      </c>
    </row>
    <row r="113">
      <c r="A113">
        <f>B113&amp;C113</f>
        <v/>
      </c>
      <c r="B113" t="inlineStr">
        <is>
          <t>HI</t>
        </is>
      </c>
      <c r="C113" t="inlineStr">
        <is>
          <t>CLCCD</t>
        </is>
      </c>
      <c r="D113" t="inlineStr">
        <is>
          <t>Coal price in the commercial sector</t>
        </is>
      </c>
      <c r="E113" t="inlineStr">
        <is>
          <t>dollars per million Btu</t>
        </is>
      </c>
      <c r="F113" t="inlineStr">
        <is>
          <t>n/a</t>
        </is>
      </c>
      <c r="G113" t="inlineStr">
        <is>
          <t>n/a</t>
        </is>
      </c>
      <c r="H113">
        <f>IF(G113="n/a", IF(F113 = "n/a", 0, F113), G113)</f>
        <v/>
      </c>
    </row>
    <row r="114">
      <c r="A114">
        <f>B114&amp;C114</f>
        <v/>
      </c>
      <c r="B114" t="inlineStr">
        <is>
          <t>HI</t>
        </is>
      </c>
      <c r="C114" t="inlineStr">
        <is>
          <t>CLEID</t>
        </is>
      </c>
      <c r="D114" t="inlineStr">
        <is>
          <t>Coal price in the electric power sector</t>
        </is>
      </c>
      <c r="E114" t="inlineStr">
        <is>
          <t>dollars per million Btu</t>
        </is>
      </c>
      <c r="F114" t="n">
        <v>3.28</v>
      </c>
      <c r="G114" t="n">
        <v>3.51</v>
      </c>
      <c r="H114">
        <f>IF(G114="n/a", IF(F114 = "n/a", 0, F114), G114)</f>
        <v/>
      </c>
    </row>
    <row r="115">
      <c r="A115">
        <f>B115&amp;C115</f>
        <v/>
      </c>
      <c r="B115" t="inlineStr">
        <is>
          <t>HI</t>
        </is>
      </c>
      <c r="C115" t="inlineStr">
        <is>
          <t>CLICD</t>
        </is>
      </c>
      <c r="D115" t="inlineStr">
        <is>
          <t>Coal price in the industrial sector</t>
        </is>
      </c>
      <c r="E115" t="inlineStr">
        <is>
          <t>dollars per million Btu</t>
        </is>
      </c>
      <c r="F115" t="inlineStr">
        <is>
          <t>n/a</t>
        </is>
      </c>
      <c r="G115" t="inlineStr">
        <is>
          <t>n/a</t>
        </is>
      </c>
      <c r="H115">
        <f>IF(G115="n/a", IF(F115 = "n/a", 0, F115), G115)</f>
        <v/>
      </c>
    </row>
    <row r="116">
      <c r="A116">
        <f>B116&amp;C116</f>
        <v/>
      </c>
      <c r="B116" t="inlineStr">
        <is>
          <t>HI</t>
        </is>
      </c>
      <c r="C116" t="inlineStr">
        <is>
          <t>CLRCD</t>
        </is>
      </c>
      <c r="D116" t="inlineStr">
        <is>
          <t>Coal price in the residential sector</t>
        </is>
      </c>
      <c r="E116" t="inlineStr">
        <is>
          <t>dollars per million Btu</t>
        </is>
      </c>
      <c r="F116" t="inlineStr">
        <is>
          <t>n/a</t>
        </is>
      </c>
      <c r="G116" t="inlineStr">
        <is>
          <t>n/a</t>
        </is>
      </c>
      <c r="H116">
        <f>IF(G116="n/a", IF(F116 = "n/a", 0, F116), G116)</f>
        <v/>
      </c>
    </row>
    <row r="117">
      <c r="A117">
        <f>B117&amp;C117</f>
        <v/>
      </c>
      <c r="B117" t="inlineStr">
        <is>
          <t>HI</t>
        </is>
      </c>
      <c r="C117" t="inlineStr">
        <is>
          <t>NGACD</t>
        </is>
      </c>
      <c r="D117" t="inlineStr">
        <is>
          <t>Natural gas price in the transportation sector</t>
        </is>
      </c>
      <c r="E117" t="inlineStr">
        <is>
          <t>dollars per million Btu</t>
        </is>
      </c>
      <c r="F117" t="inlineStr">
        <is>
          <t>n/a</t>
        </is>
      </c>
      <c r="G117" t="inlineStr">
        <is>
          <t>n/a</t>
        </is>
      </c>
      <c r="H117">
        <f>IF(G117="n/a", IF(F117 = "n/a", 0, F117), G117)</f>
        <v/>
      </c>
    </row>
    <row r="118">
      <c r="A118">
        <f>B118&amp;C118</f>
        <v/>
      </c>
      <c r="B118" t="inlineStr">
        <is>
          <t>HI</t>
        </is>
      </c>
      <c r="C118" t="inlineStr">
        <is>
          <t>NGCCD</t>
        </is>
      </c>
      <c r="D118" t="inlineStr">
        <is>
          <t>Natural gas price in the commercial sector</t>
        </is>
      </c>
      <c r="E118" t="inlineStr">
        <is>
          <t>dollars per million Btu</t>
        </is>
      </c>
      <c r="F118" t="n">
        <v>32.18</v>
      </c>
      <c r="G118" t="n">
        <v>31.79</v>
      </c>
      <c r="H118">
        <f>IF(G118="n/a", IF(F118 = "n/a", 0, F118), G118)</f>
        <v/>
      </c>
    </row>
    <row r="119">
      <c r="A119">
        <f>B119&amp;C119</f>
        <v/>
      </c>
      <c r="B119" t="inlineStr">
        <is>
          <t>HI</t>
        </is>
      </c>
      <c r="C119" t="inlineStr">
        <is>
          <t>NGEID</t>
        </is>
      </c>
      <c r="D119" t="inlineStr">
        <is>
          <t>Natural gas price in the electric power sector</t>
        </is>
      </c>
      <c r="E119" t="inlineStr">
        <is>
          <t>dollars per million Btu</t>
        </is>
      </c>
      <c r="F119" t="inlineStr">
        <is>
          <t>n/a</t>
        </is>
      </c>
      <c r="G119" t="inlineStr">
        <is>
          <t>n/a</t>
        </is>
      </c>
      <c r="H119">
        <f>IF(G119="n/a", IF(F119 = "n/a", 0, F119), G119)</f>
        <v/>
      </c>
    </row>
    <row r="120">
      <c r="A120">
        <f>B120&amp;C120</f>
        <v/>
      </c>
      <c r="B120" t="inlineStr">
        <is>
          <t>HI</t>
        </is>
      </c>
      <c r="C120" t="inlineStr">
        <is>
          <t>NGICD</t>
        </is>
      </c>
      <c r="D120" t="inlineStr">
        <is>
          <t>Natural gas price in the industrial sector</t>
        </is>
      </c>
      <c r="E120" t="inlineStr">
        <is>
          <t>dollars per million Btu</t>
        </is>
      </c>
      <c r="F120" t="n">
        <v>23.51</v>
      </c>
      <c r="G120" t="n">
        <v>24.09</v>
      </c>
      <c r="H120">
        <f>IF(G120="n/a", IF(F120 = "n/a", 0, F120), G120)</f>
        <v/>
      </c>
    </row>
    <row r="121">
      <c r="A121">
        <f>B121&amp;C121</f>
        <v/>
      </c>
      <c r="B121" t="inlineStr">
        <is>
          <t>HI</t>
        </is>
      </c>
      <c r="C121" t="inlineStr">
        <is>
          <t>NGRCD</t>
        </is>
      </c>
      <c r="D121" t="inlineStr">
        <is>
          <t>Natural gas price in the residential sector</t>
        </is>
      </c>
      <c r="E121" t="inlineStr">
        <is>
          <t>dollars per million Btu</t>
        </is>
      </c>
      <c r="F121" t="n">
        <v>45.2</v>
      </c>
      <c r="G121" t="n">
        <v>46.37</v>
      </c>
      <c r="H121">
        <f>IF(G121="n/a", IF(F121 = "n/a", 0, F121), G121)</f>
        <v/>
      </c>
    </row>
    <row r="122">
      <c r="A122">
        <f>B122&amp;C122</f>
        <v/>
      </c>
      <c r="B122" t="inlineStr">
        <is>
          <t>IA</t>
        </is>
      </c>
      <c r="C122" t="inlineStr">
        <is>
          <t>CLACD</t>
        </is>
      </c>
      <c r="D122" t="inlineStr">
        <is>
          <t>Coal price in the transportation sector</t>
        </is>
      </c>
      <c r="E122" t="inlineStr">
        <is>
          <t>dollars per million Btu</t>
        </is>
      </c>
      <c r="F122" t="inlineStr">
        <is>
          <t>n/a</t>
        </is>
      </c>
      <c r="G122" t="inlineStr">
        <is>
          <t>n/a</t>
        </is>
      </c>
      <c r="H122">
        <f>IF(G122="n/a", IF(F122 = "n/a", 0, F122), G122)</f>
        <v/>
      </c>
    </row>
    <row r="123">
      <c r="A123">
        <f>B123&amp;C123</f>
        <v/>
      </c>
      <c r="B123" t="inlineStr">
        <is>
          <t>IA</t>
        </is>
      </c>
      <c r="C123" t="inlineStr">
        <is>
          <t>CLCCD</t>
        </is>
      </c>
      <c r="D123" t="inlineStr">
        <is>
          <t>Coal price in the commercial sector</t>
        </is>
      </c>
      <c r="E123" t="inlineStr">
        <is>
          <t>dollars per million Btu</t>
        </is>
      </c>
      <c r="F123" t="n">
        <v>2.44</v>
      </c>
      <c r="G123" t="n">
        <v>2.21</v>
      </c>
      <c r="H123">
        <f>IF(G123="n/a", IF(F123 = "n/a", 0, F123), G123)</f>
        <v/>
      </c>
    </row>
    <row r="124">
      <c r="A124">
        <f>B124&amp;C124</f>
        <v/>
      </c>
      <c r="B124" t="inlineStr">
        <is>
          <t>IA</t>
        </is>
      </c>
      <c r="C124" t="inlineStr">
        <is>
          <t>CLEID</t>
        </is>
      </c>
      <c r="D124" t="inlineStr">
        <is>
          <t>Coal price in the electric power sector</t>
        </is>
      </c>
      <c r="E124" t="inlineStr">
        <is>
          <t>dollars per million Btu</t>
        </is>
      </c>
      <c r="F124" t="n">
        <v>1.63</v>
      </c>
      <c r="G124" t="n">
        <v>1.54</v>
      </c>
      <c r="H124">
        <f>IF(G124="n/a", IF(F124 = "n/a", 0, F124), G124)</f>
        <v/>
      </c>
    </row>
    <row r="125">
      <c r="A125">
        <f>B125&amp;C125</f>
        <v/>
      </c>
      <c r="B125" t="inlineStr">
        <is>
          <t>IA</t>
        </is>
      </c>
      <c r="C125" t="inlineStr">
        <is>
          <t>CLICD</t>
        </is>
      </c>
      <c r="D125" t="inlineStr">
        <is>
          <t>Coal price in the industrial sector</t>
        </is>
      </c>
      <c r="E125" t="inlineStr">
        <is>
          <t>dollars per million Btu</t>
        </is>
      </c>
      <c r="F125" t="n">
        <v>2.16</v>
      </c>
      <c r="G125" t="n">
        <v>1.94</v>
      </c>
      <c r="H125">
        <f>IF(G125="n/a", IF(F125 = "n/a", 0, F125), G125)</f>
        <v/>
      </c>
    </row>
    <row r="126">
      <c r="A126">
        <f>B126&amp;C126</f>
        <v/>
      </c>
      <c r="B126" t="inlineStr">
        <is>
          <t>IA</t>
        </is>
      </c>
      <c r="C126" t="inlineStr">
        <is>
          <t>CLRCD</t>
        </is>
      </c>
      <c r="D126" t="inlineStr">
        <is>
          <t>Coal price in the residential sector</t>
        </is>
      </c>
      <c r="E126" t="inlineStr">
        <is>
          <t>dollars per million Btu</t>
        </is>
      </c>
      <c r="F126" t="inlineStr">
        <is>
          <t>n/a</t>
        </is>
      </c>
      <c r="G126" t="inlineStr">
        <is>
          <t>n/a</t>
        </is>
      </c>
      <c r="H126">
        <f>IF(G126="n/a", IF(F126 = "n/a", 0, F126), G126)</f>
        <v/>
      </c>
    </row>
    <row r="127">
      <c r="A127">
        <f>B127&amp;C127</f>
        <v/>
      </c>
      <c r="B127" t="inlineStr">
        <is>
          <t>IA</t>
        </is>
      </c>
      <c r="C127" t="inlineStr">
        <is>
          <t>NGACD</t>
        </is>
      </c>
      <c r="D127" t="inlineStr">
        <is>
          <t>Natural gas price in the transportation sector</t>
        </is>
      </c>
      <c r="E127" t="inlineStr">
        <is>
          <t>dollars per million Btu</t>
        </is>
      </c>
      <c r="F127" t="n">
        <v>6.29</v>
      </c>
      <c r="G127" t="n">
        <v>5.81</v>
      </c>
      <c r="H127">
        <f>IF(G127="n/a", IF(F127 = "n/a", 0, F127), G127)</f>
        <v/>
      </c>
    </row>
    <row r="128">
      <c r="A128">
        <f>B128&amp;C128</f>
        <v/>
      </c>
      <c r="B128" t="inlineStr">
        <is>
          <t>IA</t>
        </is>
      </c>
      <c r="C128" t="inlineStr">
        <is>
          <t>NGCCD</t>
        </is>
      </c>
      <c r="D128" t="inlineStr">
        <is>
          <t>Natural gas price in the commercial sector</t>
        </is>
      </c>
      <c r="E128" t="inlineStr">
        <is>
          <t>dollars per million Btu</t>
        </is>
      </c>
      <c r="F128" t="n">
        <v>6.46</v>
      </c>
      <c r="G128" t="n">
        <v>5.67</v>
      </c>
      <c r="H128">
        <f>IF(G128="n/a", IF(F128 = "n/a", 0, F128), G128)</f>
        <v/>
      </c>
    </row>
    <row r="129">
      <c r="A129">
        <f>B129&amp;C129</f>
        <v/>
      </c>
      <c r="B129" t="inlineStr">
        <is>
          <t>IA</t>
        </is>
      </c>
      <c r="C129" t="inlineStr">
        <is>
          <t>NGEID</t>
        </is>
      </c>
      <c r="D129" t="inlineStr">
        <is>
          <t>Natural gas price in the electric power sector</t>
        </is>
      </c>
      <c r="E129" t="inlineStr">
        <is>
          <t>dollars per million Btu</t>
        </is>
      </c>
      <c r="F129" t="n">
        <v>2.94</v>
      </c>
      <c r="G129" t="n">
        <v>2.48</v>
      </c>
      <c r="H129">
        <f>IF(G129="n/a", IF(F129 = "n/a", 0, F129), G129)</f>
        <v/>
      </c>
    </row>
    <row r="130">
      <c r="A130">
        <f>B130&amp;C130</f>
        <v/>
      </c>
      <c r="B130" t="inlineStr">
        <is>
          <t>IA</t>
        </is>
      </c>
      <c r="C130" t="inlineStr">
        <is>
          <t>NGICD</t>
        </is>
      </c>
      <c r="D130" t="inlineStr">
        <is>
          <t>Natural gas price in the industrial sector</t>
        </is>
      </c>
      <c r="E130" t="inlineStr">
        <is>
          <t>dollars per million Btu</t>
        </is>
      </c>
      <c r="F130" t="n">
        <v>5.07</v>
      </c>
      <c r="G130" t="n">
        <v>4.64</v>
      </c>
      <c r="H130">
        <f>IF(G130="n/a", IF(F130 = "n/a", 0, F130), G130)</f>
        <v/>
      </c>
    </row>
    <row r="131">
      <c r="A131">
        <f>B131&amp;C131</f>
        <v/>
      </c>
      <c r="B131" t="inlineStr">
        <is>
          <t>IA</t>
        </is>
      </c>
      <c r="C131" t="inlineStr">
        <is>
          <t>NGRCD</t>
        </is>
      </c>
      <c r="D131" t="inlineStr">
        <is>
          <t>Natural gas price in the residential sector</t>
        </is>
      </c>
      <c r="E131" t="inlineStr">
        <is>
          <t>dollars per million Btu</t>
        </is>
      </c>
      <c r="F131" t="n">
        <v>8.44</v>
      </c>
      <c r="G131" t="n">
        <v>7.7</v>
      </c>
      <c r="H131">
        <f>IF(G131="n/a",  IF(F131 = "n/a", 0, F131), G131)</f>
        <v/>
      </c>
    </row>
    <row r="132">
      <c r="A132">
        <f>B132&amp;C132</f>
        <v/>
      </c>
      <c r="B132" t="inlineStr">
        <is>
          <t>ID</t>
        </is>
      </c>
      <c r="C132" t="inlineStr">
        <is>
          <t>CLACD</t>
        </is>
      </c>
      <c r="D132" t="inlineStr">
        <is>
          <t>Coal price in the transportation sector</t>
        </is>
      </c>
      <c r="E132" t="inlineStr">
        <is>
          <t>dollars per million Btu</t>
        </is>
      </c>
      <c r="F132" t="inlineStr">
        <is>
          <t>n/a</t>
        </is>
      </c>
      <c r="G132" t="inlineStr">
        <is>
          <t>n/a</t>
        </is>
      </c>
      <c r="H132">
        <f>IF(G132="n/a", IF(F132 = "n/a", 0, F132), G132)</f>
        <v/>
      </c>
    </row>
    <row r="133">
      <c r="A133">
        <f>B133&amp;C133</f>
        <v/>
      </c>
      <c r="B133" t="inlineStr">
        <is>
          <t>ID</t>
        </is>
      </c>
      <c r="C133" t="inlineStr">
        <is>
          <t>CLCCD</t>
        </is>
      </c>
      <c r="D133" t="inlineStr">
        <is>
          <t>Coal price in the commercial sector</t>
        </is>
      </c>
      <c r="E133" t="inlineStr">
        <is>
          <t>dollars per million Btu</t>
        </is>
      </c>
      <c r="F133" t="inlineStr">
        <is>
          <t>n/a</t>
        </is>
      </c>
      <c r="G133" t="inlineStr">
        <is>
          <t>n/a</t>
        </is>
      </c>
      <c r="H133">
        <f>IF(G133="n/a", IF(F133 = "n/a", 0, F133), G133)</f>
        <v/>
      </c>
    </row>
    <row r="134">
      <c r="A134">
        <f>B134&amp;C134</f>
        <v/>
      </c>
      <c r="B134" t="inlineStr">
        <is>
          <t>ID</t>
        </is>
      </c>
      <c r="C134" t="inlineStr">
        <is>
          <t>CLEID</t>
        </is>
      </c>
      <c r="D134" t="inlineStr">
        <is>
          <t>Coal price in the electric power sector</t>
        </is>
      </c>
      <c r="E134" t="inlineStr">
        <is>
          <t>dollars per million Btu</t>
        </is>
      </c>
      <c r="F134" t="inlineStr">
        <is>
          <t>n/a</t>
        </is>
      </c>
      <c r="G134" t="inlineStr">
        <is>
          <t>n/a</t>
        </is>
      </c>
      <c r="H134">
        <f>IF(G134="n/a", IF(F134 = "n/a", 0, F134), G134)</f>
        <v/>
      </c>
    </row>
    <row r="135">
      <c r="A135">
        <f>B135&amp;C135</f>
        <v/>
      </c>
      <c r="B135" t="inlineStr">
        <is>
          <t>ID</t>
        </is>
      </c>
      <c r="C135" t="inlineStr">
        <is>
          <t>CLICD</t>
        </is>
      </c>
      <c r="D135" t="inlineStr">
        <is>
          <t>Coal price in the industrial sector</t>
        </is>
      </c>
      <c r="E135" t="inlineStr">
        <is>
          <t>dollars per million Btu</t>
        </is>
      </c>
      <c r="F135" t="n">
        <v>2.34</v>
      </c>
      <c r="G135" t="n">
        <v>2.51</v>
      </c>
      <c r="H135">
        <f>IF(G135="n/a", IF(F135 = "n/a", 0, F135), G135)</f>
        <v/>
      </c>
    </row>
    <row r="136">
      <c r="A136">
        <f>B136&amp;C136</f>
        <v/>
      </c>
      <c r="B136" t="inlineStr">
        <is>
          <t>ID</t>
        </is>
      </c>
      <c r="C136" t="inlineStr">
        <is>
          <t>CLRCD</t>
        </is>
      </c>
      <c r="D136" t="inlineStr">
        <is>
          <t>Coal price in the residential sector</t>
        </is>
      </c>
      <c r="E136" t="inlineStr">
        <is>
          <t>dollars per million Btu</t>
        </is>
      </c>
      <c r="F136" t="inlineStr">
        <is>
          <t>n/a</t>
        </is>
      </c>
      <c r="G136" t="inlineStr">
        <is>
          <t>n/a</t>
        </is>
      </c>
      <c r="H136">
        <f>IF(G136="n/a", IF(F136 = "n/a", 0, F136), G136)</f>
        <v/>
      </c>
    </row>
    <row r="137">
      <c r="A137">
        <f>B137&amp;C137</f>
        <v/>
      </c>
      <c r="B137" t="inlineStr">
        <is>
          <t>ID</t>
        </is>
      </c>
      <c r="C137" t="inlineStr">
        <is>
          <t>NGACD</t>
        </is>
      </c>
      <c r="D137" t="inlineStr">
        <is>
          <t>Natural gas price in the transportation sector</t>
        </is>
      </c>
      <c r="E137" t="inlineStr">
        <is>
          <t>dollars per million Btu</t>
        </is>
      </c>
      <c r="F137" t="n">
        <v>12.79</v>
      </c>
      <c r="G137" t="n">
        <v>12.97</v>
      </c>
      <c r="H137">
        <f>IF(G137="n/a", IF(F137 = "n/a", 0, F137), G137)</f>
        <v/>
      </c>
    </row>
    <row r="138">
      <c r="A138">
        <f>B138&amp;C138</f>
        <v/>
      </c>
      <c r="B138" t="inlineStr">
        <is>
          <t>ID</t>
        </is>
      </c>
      <c r="C138" t="inlineStr">
        <is>
          <t>NGCCD</t>
        </is>
      </c>
      <c r="D138" t="inlineStr">
        <is>
          <t>Natural gas price in the commercial sector</t>
        </is>
      </c>
      <c r="E138" t="inlineStr">
        <is>
          <t>dollars per million Btu</t>
        </is>
      </c>
      <c r="F138" t="n">
        <v>5.79</v>
      </c>
      <c r="G138" t="n">
        <v>5.26</v>
      </c>
      <c r="H138">
        <f>IF(G138="n/a", IF(F138 = "n/a", 0, F138), G138)</f>
        <v/>
      </c>
    </row>
    <row r="139">
      <c r="A139">
        <f>B139&amp;C139</f>
        <v/>
      </c>
      <c r="B139" t="inlineStr">
        <is>
          <t>ID</t>
        </is>
      </c>
      <c r="C139" t="inlineStr">
        <is>
          <t>NGEID</t>
        </is>
      </c>
      <c r="D139" t="inlineStr">
        <is>
          <t>Natural gas price in the electric power sector</t>
        </is>
      </c>
      <c r="E139" t="inlineStr">
        <is>
          <t>dollars per million Btu</t>
        </is>
      </c>
      <c r="F139" t="n">
        <v>3.51</v>
      </c>
      <c r="G139" t="n">
        <v>4.14</v>
      </c>
      <c r="H139">
        <f>IF(G139="n/a", IF(F139 = "n/a", 0, F139), G139)</f>
        <v/>
      </c>
    </row>
    <row r="140">
      <c r="A140">
        <f>B140&amp;C140</f>
        <v/>
      </c>
      <c r="B140" t="inlineStr">
        <is>
          <t>ID</t>
        </is>
      </c>
      <c r="C140" t="inlineStr">
        <is>
          <t>NGICD</t>
        </is>
      </c>
      <c r="D140" t="inlineStr">
        <is>
          <t>Natural gas price in the industrial sector</t>
        </is>
      </c>
      <c r="E140" t="inlineStr">
        <is>
          <t>dollars per million Btu</t>
        </is>
      </c>
      <c r="F140" t="n">
        <v>3.82</v>
      </c>
      <c r="G140" t="n">
        <v>3.48</v>
      </c>
      <c r="H140">
        <f>IF(G140="n/a", IF(F140 = "n/a", 0, F140), G140)</f>
        <v/>
      </c>
    </row>
    <row r="141">
      <c r="A141">
        <f>B141&amp;C141</f>
        <v/>
      </c>
      <c r="B141" t="inlineStr">
        <is>
          <t>ID</t>
        </is>
      </c>
      <c r="C141" t="inlineStr">
        <is>
          <t>NGRCD</t>
        </is>
      </c>
      <c r="D141" t="inlineStr">
        <is>
          <t>Natural gas price in the residential sector</t>
        </is>
      </c>
      <c r="E141" t="inlineStr">
        <is>
          <t>dollars per million Btu</t>
        </is>
      </c>
      <c r="F141" t="n">
        <v>6.83</v>
      </c>
      <c r="G141" t="n">
        <v>6.29</v>
      </c>
      <c r="H141">
        <f>IF(G141="n/a", IF(F141 = "n/a", 0, F141), G141)</f>
        <v/>
      </c>
    </row>
    <row r="142">
      <c r="A142">
        <f>B142&amp;C142</f>
        <v/>
      </c>
      <c r="B142" t="inlineStr">
        <is>
          <t>IL</t>
        </is>
      </c>
      <c r="C142" t="inlineStr">
        <is>
          <t>CLACD</t>
        </is>
      </c>
      <c r="D142" t="inlineStr">
        <is>
          <t>Coal price in the transportation sector</t>
        </is>
      </c>
      <c r="E142" t="inlineStr">
        <is>
          <t>dollars per million Btu</t>
        </is>
      </c>
      <c r="F142" t="inlineStr">
        <is>
          <t>n/a</t>
        </is>
      </c>
      <c r="G142" t="inlineStr">
        <is>
          <t>n/a</t>
        </is>
      </c>
      <c r="H142">
        <f>IF(G142="n/a", IF(F142 = "n/a", 0, F142), G142)</f>
        <v/>
      </c>
    </row>
    <row r="143">
      <c r="A143">
        <f>B143&amp;C143</f>
        <v/>
      </c>
      <c r="B143" t="inlineStr">
        <is>
          <t>IL</t>
        </is>
      </c>
      <c r="C143" t="inlineStr">
        <is>
          <t>CLCCD</t>
        </is>
      </c>
      <c r="D143" t="inlineStr">
        <is>
          <t>Coal price in the commercial sector</t>
        </is>
      </c>
      <c r="E143" t="inlineStr">
        <is>
          <t>dollars per million Btu</t>
        </is>
      </c>
      <c r="F143" t="n">
        <v>2.36</v>
      </c>
      <c r="G143" t="n">
        <v>2.34</v>
      </c>
      <c r="H143">
        <f>IF(G143="n/a", IF(F143 = "n/a", 0, F143), G143)</f>
        <v/>
      </c>
    </row>
    <row r="144">
      <c r="A144">
        <f>B144&amp;C144</f>
        <v/>
      </c>
      <c r="B144" t="inlineStr">
        <is>
          <t>IL</t>
        </is>
      </c>
      <c r="C144" t="inlineStr">
        <is>
          <t>CLEID</t>
        </is>
      </c>
      <c r="D144" t="inlineStr">
        <is>
          <t>Coal price in the electric power sector</t>
        </is>
      </c>
      <c r="E144" t="inlineStr">
        <is>
          <t>dollars per million Btu</t>
        </is>
      </c>
      <c r="F144" t="n">
        <v>1.77</v>
      </c>
      <c r="G144" t="n">
        <v>1.97</v>
      </c>
      <c r="H144">
        <f>IF(G144="n/a", IF(F144 = "n/a", 0, F144), G144)</f>
        <v/>
      </c>
    </row>
    <row r="145">
      <c r="A145">
        <f>B145&amp;C145</f>
        <v/>
      </c>
      <c r="B145" t="inlineStr">
        <is>
          <t>IL</t>
        </is>
      </c>
      <c r="C145" t="inlineStr">
        <is>
          <t>CLICD</t>
        </is>
      </c>
      <c r="D145" t="inlineStr">
        <is>
          <t>Coal price in the industrial sector</t>
        </is>
      </c>
      <c r="E145" t="inlineStr">
        <is>
          <t>dollars per million Btu</t>
        </is>
      </c>
      <c r="F145" t="n">
        <v>3.08</v>
      </c>
      <c r="G145" t="n">
        <v>3.37</v>
      </c>
      <c r="H145">
        <f>IF(G145="n/a", IF(F145 = "n/a", 0, F145), G145)</f>
        <v/>
      </c>
    </row>
    <row r="146">
      <c r="A146">
        <f>B146&amp;C146</f>
        <v/>
      </c>
      <c r="B146" t="inlineStr">
        <is>
          <t>IL</t>
        </is>
      </c>
      <c r="C146" t="inlineStr">
        <is>
          <t>CLRCD</t>
        </is>
      </c>
      <c r="D146" t="inlineStr">
        <is>
          <t>Coal price in the residential sector</t>
        </is>
      </c>
      <c r="E146" t="inlineStr">
        <is>
          <t>dollars per million Btu</t>
        </is>
      </c>
      <c r="F146" t="inlineStr">
        <is>
          <t>n/a</t>
        </is>
      </c>
      <c r="G146" t="inlineStr">
        <is>
          <t>n/a</t>
        </is>
      </c>
      <c r="H146">
        <f>IF(G146="n/a", IF(F146 = "n/a", 0, F146), G146)</f>
        <v/>
      </c>
    </row>
    <row r="147">
      <c r="A147">
        <f>B147&amp;C147</f>
        <v/>
      </c>
      <c r="B147" t="inlineStr">
        <is>
          <t>IL</t>
        </is>
      </c>
      <c r="C147" t="inlineStr">
        <is>
          <t>NGACD</t>
        </is>
      </c>
      <c r="D147" t="inlineStr">
        <is>
          <t>Natural gas price in the transportation sector</t>
        </is>
      </c>
      <c r="E147" t="inlineStr">
        <is>
          <t>dollars per million Btu</t>
        </is>
      </c>
      <c r="F147" t="n">
        <v>12.87</v>
      </c>
      <c r="G147" t="n">
        <v>12.75</v>
      </c>
      <c r="H147">
        <f>IF(G147="n/a", IF(F147 = "n/a", 0, F147), G147)</f>
        <v/>
      </c>
    </row>
    <row r="148">
      <c r="A148">
        <f>B148&amp;C148</f>
        <v/>
      </c>
      <c r="B148" t="inlineStr">
        <is>
          <t>IL</t>
        </is>
      </c>
      <c r="C148" t="inlineStr">
        <is>
          <t>NGCCD</t>
        </is>
      </c>
      <c r="D148" t="inlineStr">
        <is>
          <t>Natural gas price in the commercial sector</t>
        </is>
      </c>
      <c r="E148" t="inlineStr">
        <is>
          <t>dollars per million Btu</t>
        </is>
      </c>
      <c r="F148" t="n">
        <v>7.03</v>
      </c>
      <c r="G148" t="n">
        <v>6.8</v>
      </c>
      <c r="H148">
        <f>IF(G148="n/a", IF(F148 = "n/a", 0, F148), G148)</f>
        <v/>
      </c>
    </row>
    <row r="149">
      <c r="A149">
        <f>B149&amp;C149</f>
        <v/>
      </c>
      <c r="B149" t="inlineStr">
        <is>
          <t>IL</t>
        </is>
      </c>
      <c r="C149" t="inlineStr">
        <is>
          <t>NGEID</t>
        </is>
      </c>
      <c r="D149" t="inlineStr">
        <is>
          <t>Natural gas price in the electric power sector</t>
        </is>
      </c>
      <c r="E149" t="inlineStr">
        <is>
          <t>dollars per million Btu</t>
        </is>
      </c>
      <c r="F149" t="n">
        <v>3.37</v>
      </c>
      <c r="G149" t="n">
        <v>2.94</v>
      </c>
      <c r="H149">
        <f>IF(G149="n/a", IF(F149 = "n/a", 0, F149), G149)</f>
        <v/>
      </c>
    </row>
    <row r="150">
      <c r="A150">
        <f>B150&amp;C150</f>
        <v/>
      </c>
      <c r="B150" t="inlineStr">
        <is>
          <t>IL</t>
        </is>
      </c>
      <c r="C150" t="inlineStr">
        <is>
          <t>NGICD</t>
        </is>
      </c>
      <c r="D150" t="inlineStr">
        <is>
          <t>Natural gas price in the industrial sector</t>
        </is>
      </c>
      <c r="E150" t="inlineStr">
        <is>
          <t>dollars per million Btu</t>
        </is>
      </c>
      <c r="F150" t="n">
        <v>5.39</v>
      </c>
      <c r="G150" t="n">
        <v>5.08</v>
      </c>
      <c r="H150">
        <f>IF(G150="n/a", IF(F150 = "n/a", 0, F150), G150)</f>
        <v/>
      </c>
    </row>
    <row r="151">
      <c r="A151">
        <f>B151&amp;C151</f>
        <v/>
      </c>
      <c r="B151" t="inlineStr">
        <is>
          <t>IL</t>
        </is>
      </c>
      <c r="C151" t="inlineStr">
        <is>
          <t>NGRCD</t>
        </is>
      </c>
      <c r="D151" t="inlineStr">
        <is>
          <t>Natural gas price in the residential sector</t>
        </is>
      </c>
      <c r="E151" t="inlineStr">
        <is>
          <t>dollars per million Btu</t>
        </is>
      </c>
      <c r="F151" t="n">
        <v>7.92</v>
      </c>
      <c r="G151" t="n">
        <v>7.79</v>
      </c>
      <c r="H151">
        <f>IF(G151="n/a", IF(F151 = "n/a", 0, F151), G151)</f>
        <v/>
      </c>
    </row>
    <row r="152">
      <c r="A152">
        <f>B152&amp;C152</f>
        <v/>
      </c>
      <c r="B152" t="inlineStr">
        <is>
          <t>IN</t>
        </is>
      </c>
      <c r="C152" t="inlineStr">
        <is>
          <t>CLACD</t>
        </is>
      </c>
      <c r="D152" t="inlineStr">
        <is>
          <t>Coal price in the transportation sector</t>
        </is>
      </c>
      <c r="E152" t="inlineStr">
        <is>
          <t>dollars per million Btu</t>
        </is>
      </c>
      <c r="F152" t="inlineStr">
        <is>
          <t>n/a</t>
        </is>
      </c>
      <c r="G152" t="inlineStr">
        <is>
          <t>n/a</t>
        </is>
      </c>
      <c r="H152">
        <f>IF(G152="n/a", IF(F152 = "n/a", 0, F152), G152)</f>
        <v/>
      </c>
    </row>
    <row r="153">
      <c r="A153">
        <f>B153&amp;C153</f>
        <v/>
      </c>
      <c r="B153" t="inlineStr">
        <is>
          <t>IN</t>
        </is>
      </c>
      <c r="C153" t="inlineStr">
        <is>
          <t>CLCCD</t>
        </is>
      </c>
      <c r="D153" t="inlineStr">
        <is>
          <t>Coal price in the commercial sector</t>
        </is>
      </c>
      <c r="E153" t="inlineStr">
        <is>
          <t>dollars per million Btu</t>
        </is>
      </c>
      <c r="F153" t="n">
        <v>5.8</v>
      </c>
      <c r="G153" t="n">
        <v>6.65</v>
      </c>
      <c r="H153">
        <f>IF(G153="n/a", IF(F153 = "n/a", 0, F153), G153)</f>
        <v/>
      </c>
    </row>
    <row r="154">
      <c r="A154">
        <f>B154&amp;C154</f>
        <v/>
      </c>
      <c r="B154" t="inlineStr">
        <is>
          <t>IN</t>
        </is>
      </c>
      <c r="C154" t="inlineStr">
        <is>
          <t>CLEID</t>
        </is>
      </c>
      <c r="D154" t="inlineStr">
        <is>
          <t>Coal price in the electric power sector</t>
        </is>
      </c>
      <c r="E154" t="inlineStr">
        <is>
          <t>dollars per million Btu</t>
        </is>
      </c>
      <c r="F154" t="n">
        <v>2.11</v>
      </c>
      <c r="G154" t="n">
        <v>2.12</v>
      </c>
      <c r="H154">
        <f>IF(G154="n/a", IF(F154 = "n/a", 0, F154), G154)</f>
        <v/>
      </c>
    </row>
    <row r="155">
      <c r="A155">
        <f>B155&amp;C155</f>
        <v/>
      </c>
      <c r="B155" t="inlineStr">
        <is>
          <t>IN</t>
        </is>
      </c>
      <c r="C155" t="inlineStr">
        <is>
          <t>CLICD</t>
        </is>
      </c>
      <c r="D155" t="inlineStr">
        <is>
          <t>Coal price in the industrial sector</t>
        </is>
      </c>
      <c r="E155" t="inlineStr">
        <is>
          <t>dollars per million Btu</t>
        </is>
      </c>
      <c r="F155" t="n">
        <v>4.43</v>
      </c>
      <c r="G155" t="n">
        <v>5.05</v>
      </c>
      <c r="H155">
        <f>IF(G155="n/a", IF(F155 = "n/a", 0, F155), G155)</f>
        <v/>
      </c>
    </row>
    <row r="156">
      <c r="A156">
        <f>B156&amp;C156</f>
        <v/>
      </c>
      <c r="B156" t="inlineStr">
        <is>
          <t>IN</t>
        </is>
      </c>
      <c r="C156" t="inlineStr">
        <is>
          <t>CLRCD</t>
        </is>
      </c>
      <c r="D156" t="inlineStr">
        <is>
          <t>Coal price in the residential sector</t>
        </is>
      </c>
      <c r="E156" t="inlineStr">
        <is>
          <t>dollars per million Btu</t>
        </is>
      </c>
      <c r="F156" t="inlineStr">
        <is>
          <t>n/a</t>
        </is>
      </c>
      <c r="G156" t="inlineStr">
        <is>
          <t>n/a</t>
        </is>
      </c>
      <c r="H156">
        <f>IF(G156="n/a", IF(F156 = "n/a", 0, F156), G156)</f>
        <v/>
      </c>
    </row>
    <row r="157">
      <c r="A157">
        <f>B157&amp;C157</f>
        <v/>
      </c>
      <c r="B157" t="inlineStr">
        <is>
          <t>IN</t>
        </is>
      </c>
      <c r="C157" t="inlineStr">
        <is>
          <t>NGACD</t>
        </is>
      </c>
      <c r="D157" t="inlineStr">
        <is>
          <t>Natural gas price in the transportation sector</t>
        </is>
      </c>
      <c r="E157" t="inlineStr">
        <is>
          <t>dollars per million Btu</t>
        </is>
      </c>
      <c r="F157" t="n">
        <v>12.76</v>
      </c>
      <c r="G157" t="n">
        <v>12.63</v>
      </c>
      <c r="H157">
        <f>IF(G157="n/a", IF(F157 = "n/a", 0, F157), G157)</f>
        <v/>
      </c>
    </row>
    <row r="158">
      <c r="A158">
        <f>B158&amp;C158</f>
        <v/>
      </c>
      <c r="B158" t="inlineStr">
        <is>
          <t>IN</t>
        </is>
      </c>
      <c r="C158" t="inlineStr">
        <is>
          <t>NGCCD</t>
        </is>
      </c>
      <c r="D158" t="inlineStr">
        <is>
          <t>Natural gas price in the commercial sector</t>
        </is>
      </c>
      <c r="E158" t="inlineStr">
        <is>
          <t>dollars per million Btu</t>
        </is>
      </c>
      <c r="F158" t="n">
        <v>7.05</v>
      </c>
      <c r="G158" t="n">
        <v>6.63</v>
      </c>
      <c r="H158">
        <f>IF(G158="n/a", IF(F158 = "n/a", 0, F158), G158)</f>
        <v/>
      </c>
    </row>
    <row r="159">
      <c r="A159">
        <f>B159&amp;C159</f>
        <v/>
      </c>
      <c r="B159" t="inlineStr">
        <is>
          <t>IN</t>
        </is>
      </c>
      <c r="C159" t="inlineStr">
        <is>
          <t>NGEID</t>
        </is>
      </c>
      <c r="D159" t="inlineStr">
        <is>
          <t>Natural gas price in the electric power sector</t>
        </is>
      </c>
      <c r="E159" t="inlineStr">
        <is>
          <t>dollars per million Btu</t>
        </is>
      </c>
      <c r="F159" t="n">
        <v>3.27</v>
      </c>
      <c r="G159" t="n">
        <v>2.58</v>
      </c>
      <c r="H159">
        <f>IF(G159="n/a", IF(F159 = "n/a", 0, F159), G159)</f>
        <v/>
      </c>
    </row>
    <row r="160">
      <c r="A160">
        <f>B160&amp;C160</f>
        <v/>
      </c>
      <c r="B160" t="inlineStr">
        <is>
          <t>IN</t>
        </is>
      </c>
      <c r="C160" t="inlineStr">
        <is>
          <t>NGICD</t>
        </is>
      </c>
      <c r="D160" t="inlineStr">
        <is>
          <t>Natural gas price in the industrial sector</t>
        </is>
      </c>
      <c r="E160" t="inlineStr">
        <is>
          <t>dollars per million Btu</t>
        </is>
      </c>
      <c r="F160" t="n">
        <v>5.83</v>
      </c>
      <c r="G160" t="n">
        <v>5.48</v>
      </c>
      <c r="H160">
        <f>IF(G160="n/a", IF(F160 = "n/a", 0, F160), G160)</f>
        <v/>
      </c>
    </row>
    <row r="161">
      <c r="A161">
        <f>B161&amp;C161</f>
        <v/>
      </c>
      <c r="B161" t="inlineStr">
        <is>
          <t>IN</t>
        </is>
      </c>
      <c r="C161" t="inlineStr">
        <is>
          <t>NGRCD</t>
        </is>
      </c>
      <c r="D161" t="inlineStr">
        <is>
          <t>Natural gas price in the residential sector</t>
        </is>
      </c>
      <c r="E161" t="inlineStr">
        <is>
          <t>dollars per million Btu</t>
        </is>
      </c>
      <c r="F161" t="n">
        <v>8.34</v>
      </c>
      <c r="G161" t="n">
        <v>8.25</v>
      </c>
      <c r="H161">
        <f>IF(G161="n/a", IF(F161 = "n/a", 0, F161), G161)</f>
        <v/>
      </c>
    </row>
    <row r="162">
      <c r="A162">
        <f>B162&amp;C162</f>
        <v/>
      </c>
      <c r="B162" t="inlineStr">
        <is>
          <t>KS</t>
        </is>
      </c>
      <c r="C162" t="inlineStr">
        <is>
          <t>CLACD</t>
        </is>
      </c>
      <c r="D162" t="inlineStr">
        <is>
          <t>Coal price in the transportation sector</t>
        </is>
      </c>
      <c r="E162" t="inlineStr">
        <is>
          <t>dollars per million Btu</t>
        </is>
      </c>
      <c r="F162" t="inlineStr">
        <is>
          <t>n/a</t>
        </is>
      </c>
      <c r="G162" t="inlineStr">
        <is>
          <t>n/a</t>
        </is>
      </c>
      <c r="H162">
        <f>IF(G162="n/a", IF(F162 = "n/a", 0, F162), G162)</f>
        <v/>
      </c>
    </row>
    <row r="163">
      <c r="A163">
        <f>B163&amp;C163</f>
        <v/>
      </c>
      <c r="B163" t="inlineStr">
        <is>
          <t>KS</t>
        </is>
      </c>
      <c r="C163" t="inlineStr">
        <is>
          <t>CLCCD</t>
        </is>
      </c>
      <c r="D163" t="inlineStr">
        <is>
          <t>Coal price in the commercial sector</t>
        </is>
      </c>
      <c r="E163" t="inlineStr">
        <is>
          <t>dollars per million Btu</t>
        </is>
      </c>
      <c r="F163" t="inlineStr">
        <is>
          <t>n/a</t>
        </is>
      </c>
      <c r="G163" t="inlineStr">
        <is>
          <t>n/a</t>
        </is>
      </c>
      <c r="H163">
        <f>IF(G163="n/a", IF(F163 = "n/a", 0, F163), G163)</f>
        <v/>
      </c>
    </row>
    <row r="164">
      <c r="A164">
        <f>B164&amp;C164</f>
        <v/>
      </c>
      <c r="B164" t="inlineStr">
        <is>
          <t>KS</t>
        </is>
      </c>
      <c r="C164" t="inlineStr">
        <is>
          <t>CLEID</t>
        </is>
      </c>
      <c r="D164" t="inlineStr">
        <is>
          <t>Coal price in the electric power sector</t>
        </is>
      </c>
      <c r="E164" t="inlineStr">
        <is>
          <t>dollars per million Btu</t>
        </is>
      </c>
      <c r="F164" t="n">
        <v>1.71</v>
      </c>
      <c r="G164" t="n">
        <v>1.62</v>
      </c>
      <c r="H164">
        <f>IF(G164="n/a", IF(F164 = "n/a", 0, F164), G164)</f>
        <v/>
      </c>
    </row>
    <row r="165">
      <c r="A165">
        <f>B165&amp;C165</f>
        <v/>
      </c>
      <c r="B165" t="inlineStr">
        <is>
          <t>KS</t>
        </is>
      </c>
      <c r="C165" t="inlineStr">
        <is>
          <t>CLICD</t>
        </is>
      </c>
      <c r="D165" t="inlineStr">
        <is>
          <t>Coal price in the industrial sector</t>
        </is>
      </c>
      <c r="E165" t="inlineStr">
        <is>
          <t>dollars per million Btu</t>
        </is>
      </c>
      <c r="F165" t="n">
        <v>2.36</v>
      </c>
      <c r="G165" t="n">
        <v>2.3</v>
      </c>
      <c r="H165">
        <f>IF(G165="n/a", IF(F165 = "n/a", 0, F165), G165)</f>
        <v/>
      </c>
    </row>
    <row r="166">
      <c r="A166">
        <f>B166&amp;C166</f>
        <v/>
      </c>
      <c r="B166" t="inlineStr">
        <is>
          <t>KS</t>
        </is>
      </c>
      <c r="C166" t="inlineStr">
        <is>
          <t>CLRCD</t>
        </is>
      </c>
      <c r="D166" t="inlineStr">
        <is>
          <t>Coal price in the residential sector</t>
        </is>
      </c>
      <c r="E166" t="inlineStr">
        <is>
          <t>dollars per million Btu</t>
        </is>
      </c>
      <c r="F166" t="inlineStr">
        <is>
          <t>n/a</t>
        </is>
      </c>
      <c r="G166" t="inlineStr">
        <is>
          <t>n/a</t>
        </is>
      </c>
      <c r="H166">
        <f>IF(G166="n/a", IF(F166 = "n/a", 0, F166), G166)</f>
        <v/>
      </c>
    </row>
    <row r="167">
      <c r="A167">
        <f>B167&amp;C167</f>
        <v/>
      </c>
      <c r="B167" t="inlineStr">
        <is>
          <t>KS</t>
        </is>
      </c>
      <c r="C167" t="inlineStr">
        <is>
          <t>NGACD</t>
        </is>
      </c>
      <c r="D167" t="inlineStr">
        <is>
          <t>Natural gas price in the transportation sector</t>
        </is>
      </c>
      <c r="E167" t="inlineStr">
        <is>
          <t>dollars per million Btu</t>
        </is>
      </c>
      <c r="F167" t="n">
        <v>12.2</v>
      </c>
      <c r="G167" t="n">
        <v>11</v>
      </c>
      <c r="H167">
        <f>IF(G167="n/a", IF(F167 = "n/a", 0, F167), G167)</f>
        <v/>
      </c>
    </row>
    <row r="168">
      <c r="A168">
        <f>B168&amp;C168</f>
        <v/>
      </c>
      <c r="B168" t="inlineStr">
        <is>
          <t>KS</t>
        </is>
      </c>
      <c r="C168" t="inlineStr">
        <is>
          <t>NGCCD</t>
        </is>
      </c>
      <c r="D168" t="inlineStr">
        <is>
          <t>Natural gas price in the commercial sector</t>
        </is>
      </c>
      <c r="E168" t="inlineStr">
        <is>
          <t>dollars per million Btu</t>
        </is>
      </c>
      <c r="F168" t="n">
        <v>8.31</v>
      </c>
      <c r="G168" t="n">
        <v>7.36</v>
      </c>
      <c r="H168">
        <f>IF(G168="n/a", IF(F168 = "n/a", 0, F168), G168)</f>
        <v/>
      </c>
    </row>
    <row r="169">
      <c r="A169">
        <f>B169&amp;C169</f>
        <v/>
      </c>
      <c r="B169" t="inlineStr">
        <is>
          <t>KS</t>
        </is>
      </c>
      <c r="C169" t="inlineStr">
        <is>
          <t>NGEID</t>
        </is>
      </c>
      <c r="D169" t="inlineStr">
        <is>
          <t>Natural gas price in the electric power sector</t>
        </is>
      </c>
      <c r="E169" t="inlineStr">
        <is>
          <t>dollars per million Btu</t>
        </is>
      </c>
      <c r="F169" t="n">
        <v>3.22</v>
      </c>
      <c r="G169" t="n">
        <v>2.81</v>
      </c>
      <c r="H169">
        <f>IF(G169="n/a", IF(F169 = "n/a", 0, F169), G169)</f>
        <v/>
      </c>
    </row>
    <row r="170">
      <c r="A170">
        <f>B170&amp;C170</f>
        <v/>
      </c>
      <c r="B170" t="inlineStr">
        <is>
          <t>KS</t>
        </is>
      </c>
      <c r="C170" t="inlineStr">
        <is>
          <t>NGICD</t>
        </is>
      </c>
      <c r="D170" t="inlineStr">
        <is>
          <t>Natural gas price in the industrial sector</t>
        </is>
      </c>
      <c r="E170" t="inlineStr">
        <is>
          <t>dollars per million Btu</t>
        </is>
      </c>
      <c r="F170" t="n">
        <v>4.22</v>
      </c>
      <c r="G170" t="n">
        <v>3.81</v>
      </c>
      <c r="H170">
        <f>IF(G170="n/a", IF(F170 = "n/a", 0, F170), G170)</f>
        <v/>
      </c>
    </row>
    <row r="171">
      <c r="A171">
        <f>B171&amp;C171</f>
        <v/>
      </c>
      <c r="B171" t="inlineStr">
        <is>
          <t>KS</t>
        </is>
      </c>
      <c r="C171" t="inlineStr">
        <is>
          <t>NGRCD</t>
        </is>
      </c>
      <c r="D171" t="inlineStr">
        <is>
          <t>Natural gas price in the residential sector</t>
        </is>
      </c>
      <c r="E171" t="inlineStr">
        <is>
          <t>dollars per million Btu</t>
        </is>
      </c>
      <c r="F171" t="n">
        <v>9.800000000000001</v>
      </c>
      <c r="G171" t="n">
        <v>8.859999999999999</v>
      </c>
      <c r="H171">
        <f>IF(G171="n/a", IF(F171 = "n/a", 0, F171), G171)</f>
        <v/>
      </c>
    </row>
    <row r="172">
      <c r="A172">
        <f>B172&amp;C172</f>
        <v/>
      </c>
      <c r="B172" t="inlineStr">
        <is>
          <t>KY</t>
        </is>
      </c>
      <c r="C172" t="inlineStr">
        <is>
          <t>CLACD</t>
        </is>
      </c>
      <c r="D172" t="inlineStr">
        <is>
          <t>Coal price in the transportation sector</t>
        </is>
      </c>
      <c r="E172" t="inlineStr">
        <is>
          <t>dollars per million Btu</t>
        </is>
      </c>
      <c r="F172" t="inlineStr">
        <is>
          <t>n/a</t>
        </is>
      </c>
      <c r="G172" t="inlineStr">
        <is>
          <t>n/a</t>
        </is>
      </c>
      <c r="H172">
        <f>IF(G172="n/a", IF(F172 = "n/a", 0, F172), G172)</f>
        <v/>
      </c>
    </row>
    <row r="173">
      <c r="A173">
        <f>B173&amp;C173</f>
        <v/>
      </c>
      <c r="B173" t="inlineStr">
        <is>
          <t>KY</t>
        </is>
      </c>
      <c r="C173" t="inlineStr">
        <is>
          <t>CLCCD</t>
        </is>
      </c>
      <c r="D173" t="inlineStr">
        <is>
          <t>Coal price in the commercial sector</t>
        </is>
      </c>
      <c r="E173" t="inlineStr">
        <is>
          <t>dollars per million Btu</t>
        </is>
      </c>
      <c r="F173" t="n">
        <v>4.64</v>
      </c>
      <c r="G173" t="n">
        <v>5.59</v>
      </c>
      <c r="H173">
        <f>IF(G173="n/a", IF(F173 = "n/a", 0, F173), G173)</f>
        <v/>
      </c>
    </row>
    <row r="174">
      <c r="A174">
        <f>B174&amp;C174</f>
        <v/>
      </c>
      <c r="B174" t="inlineStr">
        <is>
          <t>KY</t>
        </is>
      </c>
      <c r="C174" t="inlineStr">
        <is>
          <t>CLEID</t>
        </is>
      </c>
      <c r="D174" t="inlineStr">
        <is>
          <t>Coal price in the electric power sector</t>
        </is>
      </c>
      <c r="E174" t="inlineStr">
        <is>
          <t>dollars per million Btu</t>
        </is>
      </c>
      <c r="F174" t="n">
        <v>1.96</v>
      </c>
      <c r="G174" t="n">
        <v>1.91</v>
      </c>
      <c r="H174">
        <f>IF(G174="n/a", IF(F174 = "n/a", 0, F174), G174)</f>
        <v/>
      </c>
    </row>
    <row r="175">
      <c r="A175">
        <f>B175&amp;C175</f>
        <v/>
      </c>
      <c r="B175" t="inlineStr">
        <is>
          <t>KY</t>
        </is>
      </c>
      <c r="C175" t="inlineStr">
        <is>
          <t>CLICD</t>
        </is>
      </c>
      <c r="D175" t="inlineStr">
        <is>
          <t>Coal price in the industrial sector</t>
        </is>
      </c>
      <c r="E175" t="inlineStr">
        <is>
          <t>dollars per million Btu</t>
        </is>
      </c>
      <c r="F175" t="n">
        <v>3.42</v>
      </c>
      <c r="G175" t="n">
        <v>3.95</v>
      </c>
      <c r="H175">
        <f>IF(G175="n/a", IF(F175 = "n/a", 0, F175), G175)</f>
        <v/>
      </c>
    </row>
    <row r="176">
      <c r="A176">
        <f>B176&amp;C176</f>
        <v/>
      </c>
      <c r="B176" t="inlineStr">
        <is>
          <t>KY</t>
        </is>
      </c>
      <c r="C176" t="inlineStr">
        <is>
          <t>CLRCD</t>
        </is>
      </c>
      <c r="D176" t="inlineStr">
        <is>
          <t>Coal price in the residential sector</t>
        </is>
      </c>
      <c r="E176" t="inlineStr">
        <is>
          <t>dollars per million Btu</t>
        </is>
      </c>
      <c r="F176" t="inlineStr">
        <is>
          <t>n/a</t>
        </is>
      </c>
      <c r="G176" t="inlineStr">
        <is>
          <t>n/a</t>
        </is>
      </c>
      <c r="H176">
        <f>IF(G176="n/a", IF(F176 = "n/a", 0, F176), G176)</f>
        <v/>
      </c>
    </row>
    <row r="177">
      <c r="A177">
        <f>B177&amp;C177</f>
        <v/>
      </c>
      <c r="B177" t="inlineStr">
        <is>
          <t>KY</t>
        </is>
      </c>
      <c r="C177" t="inlineStr">
        <is>
          <t>NGACD</t>
        </is>
      </c>
      <c r="D177" t="inlineStr">
        <is>
          <t>Natural gas price in the transportation sector</t>
        </is>
      </c>
      <c r="E177" t="inlineStr">
        <is>
          <t>dollars per million Btu</t>
        </is>
      </c>
      <c r="F177" t="n">
        <v>12.66</v>
      </c>
      <c r="G177" t="n">
        <v>12.77</v>
      </c>
      <c r="H177">
        <f>IF(G177="n/a", IF(F177 = "n/a", 0, F177), G177)</f>
        <v/>
      </c>
    </row>
    <row r="178">
      <c r="A178">
        <f>B178&amp;C178</f>
        <v/>
      </c>
      <c r="B178" t="inlineStr">
        <is>
          <t>KY</t>
        </is>
      </c>
      <c r="C178" t="inlineStr">
        <is>
          <t>NGCCD</t>
        </is>
      </c>
      <c r="D178" t="inlineStr">
        <is>
          <t>Natural gas price in the commercial sector</t>
        </is>
      </c>
      <c r="E178" t="inlineStr">
        <is>
          <t>dollars per million Btu</t>
        </is>
      </c>
      <c r="F178" t="n">
        <v>8.02</v>
      </c>
      <c r="G178" t="n">
        <v>8.199999999999999</v>
      </c>
      <c r="H178">
        <f>IF(G178="n/a", IF(F178 = "n/a", 0, F178), G178)</f>
        <v/>
      </c>
    </row>
    <row r="179">
      <c r="A179">
        <f>B179&amp;C179</f>
        <v/>
      </c>
      <c r="B179" t="inlineStr">
        <is>
          <t>KY</t>
        </is>
      </c>
      <c r="C179" t="inlineStr">
        <is>
          <t>NGEID</t>
        </is>
      </c>
      <c r="D179" t="inlineStr">
        <is>
          <t>Natural gas price in the electric power sector</t>
        </is>
      </c>
      <c r="E179" t="inlineStr">
        <is>
          <t>dollars per million Btu</t>
        </is>
      </c>
      <c r="F179" t="n">
        <v>3.59</v>
      </c>
      <c r="G179" t="n">
        <v>3.22</v>
      </c>
      <c r="H179">
        <f>IF(G179="n/a", IF(F179 = "n/a", 0, F179), G179)</f>
        <v/>
      </c>
    </row>
    <row r="180">
      <c r="A180">
        <f>B180&amp;C180</f>
        <v/>
      </c>
      <c r="B180" t="inlineStr">
        <is>
          <t>KY</t>
        </is>
      </c>
      <c r="C180" t="inlineStr">
        <is>
          <t>NGICD</t>
        </is>
      </c>
      <c r="D180" t="inlineStr">
        <is>
          <t>Natural gas price in the industrial sector</t>
        </is>
      </c>
      <c r="E180" t="inlineStr">
        <is>
          <t>dollars per million Btu</t>
        </is>
      </c>
      <c r="F180" t="n">
        <v>4.19</v>
      </c>
      <c r="G180" t="n">
        <v>3.87</v>
      </c>
      <c r="H180">
        <f>IF(G180="n/a", IF(F180 = "n/a", 0, F180), G180)</f>
        <v/>
      </c>
    </row>
    <row r="181">
      <c r="A181">
        <f>B181&amp;C181</f>
        <v/>
      </c>
      <c r="B181" t="inlineStr">
        <is>
          <t>KY</t>
        </is>
      </c>
      <c r="C181" t="inlineStr">
        <is>
          <t>NGRCD</t>
        </is>
      </c>
      <c r="D181" t="inlineStr">
        <is>
          <t>Natural gas price in the residential sector</t>
        </is>
      </c>
      <c r="E181" t="inlineStr">
        <is>
          <t>dollars per million Btu</t>
        </is>
      </c>
      <c r="F181" t="n">
        <v>10.05</v>
      </c>
      <c r="G181" t="n">
        <v>10.35</v>
      </c>
      <c r="H181">
        <f>IF(G181="n/a", IF(F181 = "n/a", 0, F181), G181)</f>
        <v/>
      </c>
    </row>
    <row r="182">
      <c r="A182">
        <f>B182&amp;C182</f>
        <v/>
      </c>
      <c r="B182" t="inlineStr">
        <is>
          <t>LA</t>
        </is>
      </c>
      <c r="C182" t="inlineStr">
        <is>
          <t>CLACD</t>
        </is>
      </c>
      <c r="D182" t="inlineStr">
        <is>
          <t>Coal price in the transportation sector</t>
        </is>
      </c>
      <c r="E182" t="inlineStr">
        <is>
          <t>dollars per million Btu</t>
        </is>
      </c>
      <c r="F182" t="inlineStr">
        <is>
          <t>n/a</t>
        </is>
      </c>
      <c r="G182" t="inlineStr">
        <is>
          <t>n/a</t>
        </is>
      </c>
      <c r="H182">
        <f>IF(G182="n/a", IF(F182 = "n/a", 0, F182), G182)</f>
        <v/>
      </c>
    </row>
    <row r="183">
      <c r="A183">
        <f>B183&amp;C183</f>
        <v/>
      </c>
      <c r="B183" t="inlineStr">
        <is>
          <t>LA</t>
        </is>
      </c>
      <c r="C183" t="inlineStr">
        <is>
          <t>CLCCD</t>
        </is>
      </c>
      <c r="D183" t="inlineStr">
        <is>
          <t>Coal price in the commercial sector</t>
        </is>
      </c>
      <c r="E183" t="inlineStr">
        <is>
          <t>dollars per million Btu</t>
        </is>
      </c>
      <c r="F183" t="inlineStr">
        <is>
          <t>n/a</t>
        </is>
      </c>
      <c r="G183" t="inlineStr">
        <is>
          <t>n/a</t>
        </is>
      </c>
      <c r="H183">
        <f>IF(G183="n/a", IF(F183 = "n/a", 0, F183), G183)</f>
        <v/>
      </c>
    </row>
    <row r="184">
      <c r="A184">
        <f>B184&amp;C184</f>
        <v/>
      </c>
      <c r="B184" t="inlineStr">
        <is>
          <t>LA</t>
        </is>
      </c>
      <c r="C184" t="inlineStr">
        <is>
          <t>CLEID</t>
        </is>
      </c>
      <c r="D184" t="inlineStr">
        <is>
          <t>Coal price in the electric power sector</t>
        </is>
      </c>
      <c r="E184" t="inlineStr">
        <is>
          <t>dollars per million Btu</t>
        </is>
      </c>
      <c r="F184" t="n">
        <v>3.12</v>
      </c>
      <c r="G184" t="n">
        <v>3.11</v>
      </c>
      <c r="H184">
        <f>IF(G184="n/a", IF(F184 = "n/a", 0, F184), G184)</f>
        <v/>
      </c>
    </row>
    <row r="185">
      <c r="A185">
        <f>B185&amp;C185</f>
        <v/>
      </c>
      <c r="B185" t="inlineStr">
        <is>
          <t>LA</t>
        </is>
      </c>
      <c r="C185" t="inlineStr">
        <is>
          <t>CLICD</t>
        </is>
      </c>
      <c r="D185" t="inlineStr">
        <is>
          <t>Coal price in the industrial sector</t>
        </is>
      </c>
      <c r="E185" t="inlineStr">
        <is>
          <t>dollars per million Btu</t>
        </is>
      </c>
      <c r="F185" t="n">
        <v>5.4</v>
      </c>
      <c r="G185" t="n">
        <v>5.42</v>
      </c>
      <c r="H185">
        <f>IF(G185="n/a", IF(F185 = "n/a", 0, F185), G185)</f>
        <v/>
      </c>
    </row>
    <row r="186">
      <c r="A186">
        <f>B186&amp;C186</f>
        <v/>
      </c>
      <c r="B186" t="inlineStr">
        <is>
          <t>LA</t>
        </is>
      </c>
      <c r="C186" t="inlineStr">
        <is>
          <t>CLRCD</t>
        </is>
      </c>
      <c r="D186" t="inlineStr">
        <is>
          <t>Coal price in the residential sector</t>
        </is>
      </c>
      <c r="E186" t="inlineStr">
        <is>
          <t>dollars per million Btu</t>
        </is>
      </c>
      <c r="F186" t="inlineStr">
        <is>
          <t>n/a</t>
        </is>
      </c>
      <c r="G186" t="inlineStr">
        <is>
          <t>n/a</t>
        </is>
      </c>
      <c r="H186">
        <f>IF(G186="n/a", IF(F186 = "n/a", 0, F186), G186)</f>
        <v/>
      </c>
    </row>
    <row r="187">
      <c r="A187">
        <f>B187&amp;C187</f>
        <v/>
      </c>
      <c r="B187" t="inlineStr">
        <is>
          <t>LA</t>
        </is>
      </c>
      <c r="C187" t="inlineStr">
        <is>
          <t>NGACD</t>
        </is>
      </c>
      <c r="D187" t="inlineStr">
        <is>
          <t>Natural gas price in the transportation sector</t>
        </is>
      </c>
      <c r="E187" t="inlineStr">
        <is>
          <t>dollars per million Btu</t>
        </is>
      </c>
      <c r="F187" t="n">
        <v>4.98</v>
      </c>
      <c r="G187" t="n">
        <v>4.66</v>
      </c>
      <c r="H187">
        <f>IF(G187="n/a", IF(F187 = "n/a", 0, F187), G187)</f>
        <v/>
      </c>
    </row>
    <row r="188">
      <c r="A188">
        <f>B188&amp;C188</f>
        <v/>
      </c>
      <c r="B188" t="inlineStr">
        <is>
          <t>LA</t>
        </is>
      </c>
      <c r="C188" t="inlineStr">
        <is>
          <t>NGCCD</t>
        </is>
      </c>
      <c r="D188" t="inlineStr">
        <is>
          <t>Natural gas price in the commercial sector</t>
        </is>
      </c>
      <c r="E188" t="inlineStr">
        <is>
          <t>dollars per million Btu</t>
        </is>
      </c>
      <c r="F188" t="n">
        <v>8.529999999999999</v>
      </c>
      <c r="G188" t="n">
        <v>8.23</v>
      </c>
      <c r="H188">
        <f>IF(G188="n/a", IF(F188 = "n/a", 0, F188), G188)</f>
        <v/>
      </c>
    </row>
    <row r="189">
      <c r="A189">
        <f>B189&amp;C189</f>
        <v/>
      </c>
      <c r="B189" t="inlineStr">
        <is>
          <t>LA</t>
        </is>
      </c>
      <c r="C189" t="inlineStr">
        <is>
          <t>NGEID</t>
        </is>
      </c>
      <c r="D189" t="inlineStr">
        <is>
          <t>Natural gas price in the electric power sector</t>
        </is>
      </c>
      <c r="E189" t="inlineStr">
        <is>
          <t>dollars per million Btu</t>
        </is>
      </c>
      <c r="F189" t="n">
        <v>3.31</v>
      </c>
      <c r="G189" t="n">
        <v>2.7</v>
      </c>
      <c r="H189">
        <f>IF(G189="n/a", IF(F189 = "n/a", 0, F189), G189)</f>
        <v/>
      </c>
    </row>
    <row r="190">
      <c r="A190">
        <f>B190&amp;C190</f>
        <v/>
      </c>
      <c r="B190" t="inlineStr">
        <is>
          <t>LA</t>
        </is>
      </c>
      <c r="C190" t="inlineStr">
        <is>
          <t>NGICD</t>
        </is>
      </c>
      <c r="D190" t="inlineStr">
        <is>
          <t>Natural gas price in the industrial sector</t>
        </is>
      </c>
      <c r="E190" t="inlineStr">
        <is>
          <t>dollars per million Btu</t>
        </is>
      </c>
      <c r="F190" t="n">
        <v>3.45</v>
      </c>
      <c r="G190" t="n">
        <v>3.29</v>
      </c>
      <c r="H190">
        <f>IF(G190="n/a", IF(F190 = "n/a", 0, F190), G190)</f>
        <v/>
      </c>
    </row>
    <row r="191">
      <c r="A191">
        <f>B191&amp;C191</f>
        <v/>
      </c>
      <c r="B191" t="inlineStr">
        <is>
          <t>LA</t>
        </is>
      </c>
      <c r="C191" t="inlineStr">
        <is>
          <t>NGRCD</t>
        </is>
      </c>
      <c r="D191" t="inlineStr">
        <is>
          <t>Natural gas price in the residential sector</t>
        </is>
      </c>
      <c r="E191" t="inlineStr">
        <is>
          <t>dollars per million Btu</t>
        </is>
      </c>
      <c r="F191" t="n">
        <v>11.41</v>
      </c>
      <c r="G191" t="n">
        <v>11.27</v>
      </c>
      <c r="H191">
        <f>IF(G191="n/a", IF(F191 = "n/a", 0, F191), G191)</f>
        <v/>
      </c>
    </row>
    <row r="192">
      <c r="A192">
        <f>B192&amp;C192</f>
        <v/>
      </c>
      <c r="B192" t="inlineStr">
        <is>
          <t>MA</t>
        </is>
      </c>
      <c r="C192" t="inlineStr">
        <is>
          <t>CLACD</t>
        </is>
      </c>
      <c r="D192" t="inlineStr">
        <is>
          <t>Coal price in the transportation sector</t>
        </is>
      </c>
      <c r="E192" t="inlineStr">
        <is>
          <t>dollars per million Btu</t>
        </is>
      </c>
      <c r="F192" t="inlineStr">
        <is>
          <t>n/a</t>
        </is>
      </c>
      <c r="G192" t="inlineStr">
        <is>
          <t>n/a</t>
        </is>
      </c>
      <c r="H192">
        <f>IF(G192="n/a", IF(F192 = "n/a", 0, F192), G192)</f>
        <v/>
      </c>
    </row>
    <row r="193">
      <c r="A193">
        <f>B193&amp;C193</f>
        <v/>
      </c>
      <c r="B193" t="inlineStr">
        <is>
          <t>MA</t>
        </is>
      </c>
      <c r="C193" t="inlineStr">
        <is>
          <t>CLCCD</t>
        </is>
      </c>
      <c r="D193" t="inlineStr">
        <is>
          <t>Coal price in the commercial sector</t>
        </is>
      </c>
      <c r="E193" t="inlineStr">
        <is>
          <t>dollars per million Btu</t>
        </is>
      </c>
      <c r="F193" t="inlineStr">
        <is>
          <t>n/a</t>
        </is>
      </c>
      <c r="G193" t="inlineStr">
        <is>
          <t>n/a</t>
        </is>
      </c>
      <c r="H193">
        <f>IF(G193="n/a", IF(F193 = "n/a", 0, F193), G193)</f>
        <v/>
      </c>
    </row>
    <row r="194">
      <c r="A194">
        <f>B194&amp;C194</f>
        <v/>
      </c>
      <c r="B194" t="inlineStr">
        <is>
          <t>MA</t>
        </is>
      </c>
      <c r="C194" t="inlineStr">
        <is>
          <t>CLEID</t>
        </is>
      </c>
      <c r="D194" t="inlineStr">
        <is>
          <t>Coal price in the electric power sector</t>
        </is>
      </c>
      <c r="E194" t="inlineStr">
        <is>
          <t>dollars per million Btu</t>
        </is>
      </c>
      <c r="F194" t="inlineStr">
        <is>
          <t>n/a</t>
        </is>
      </c>
      <c r="G194" t="inlineStr">
        <is>
          <t>n/a</t>
        </is>
      </c>
      <c r="H194">
        <f>IF(G194="n/a", IF(F194 = "n/a", 0, F194), G194)</f>
        <v/>
      </c>
    </row>
    <row r="195">
      <c r="A195">
        <f>B195&amp;C195</f>
        <v/>
      </c>
      <c r="B195" t="inlineStr">
        <is>
          <t>MA</t>
        </is>
      </c>
      <c r="C195" t="inlineStr">
        <is>
          <t>CLICD</t>
        </is>
      </c>
      <c r="D195" t="inlineStr">
        <is>
          <t>Coal price in the industrial sector</t>
        </is>
      </c>
      <c r="E195" t="inlineStr">
        <is>
          <t>dollars per million Btu</t>
        </is>
      </c>
      <c r="F195" t="n">
        <v>5.73</v>
      </c>
      <c r="G195" t="n">
        <v>6.11</v>
      </c>
      <c r="H195">
        <f>IF(G195="n/a",  IF(F195 = "n/a", 0, F195), G195)</f>
        <v/>
      </c>
    </row>
    <row r="196">
      <c r="A196">
        <f>B196&amp;C196</f>
        <v/>
      </c>
      <c r="B196" t="inlineStr">
        <is>
          <t>MA</t>
        </is>
      </c>
      <c r="C196" t="inlineStr">
        <is>
          <t>CLRCD</t>
        </is>
      </c>
      <c r="D196" t="inlineStr">
        <is>
          <t>Coal price in the residential sector</t>
        </is>
      </c>
      <c r="E196" t="inlineStr">
        <is>
          <t>dollars per million Btu</t>
        </is>
      </c>
      <c r="F196" t="inlineStr">
        <is>
          <t>n/a</t>
        </is>
      </c>
      <c r="G196" t="inlineStr">
        <is>
          <t>n/a</t>
        </is>
      </c>
      <c r="H196">
        <f>IF(G196="n/a", IF(F196 = "n/a", 0, F196), G196)</f>
        <v/>
      </c>
    </row>
    <row r="197">
      <c r="A197">
        <f>B197&amp;C197</f>
        <v/>
      </c>
      <c r="B197" t="inlineStr">
        <is>
          <t>MA</t>
        </is>
      </c>
      <c r="C197" t="inlineStr">
        <is>
          <t>NGACD</t>
        </is>
      </c>
      <c r="D197" t="inlineStr">
        <is>
          <t>Natural gas price in the transportation sector</t>
        </is>
      </c>
      <c r="E197" t="inlineStr">
        <is>
          <t>dollars per million Btu</t>
        </is>
      </c>
      <c r="F197" t="n">
        <v>12.46</v>
      </c>
      <c r="G197" t="n">
        <v>12.93</v>
      </c>
      <c r="H197">
        <f>IF(G197="n/a", IF(F197 = "n/a", 0, F197), G197)</f>
        <v/>
      </c>
    </row>
    <row r="198">
      <c r="A198">
        <f>B198&amp;C198</f>
        <v/>
      </c>
      <c r="B198" t="inlineStr">
        <is>
          <t>MA</t>
        </is>
      </c>
      <c r="C198" t="inlineStr">
        <is>
          <t>NGCCD</t>
        </is>
      </c>
      <c r="D198" t="inlineStr">
        <is>
          <t>Natural gas price in the commercial sector</t>
        </is>
      </c>
      <c r="E198" t="inlineStr">
        <is>
          <t>dollars per million Btu</t>
        </is>
      </c>
      <c r="F198" t="n">
        <v>12.46</v>
      </c>
      <c r="G198" t="n">
        <v>10.98</v>
      </c>
      <c r="H198">
        <f>IF(G198="n/a", IF(F198 = "n/a", 0, F198), G198)</f>
        <v/>
      </c>
    </row>
    <row r="199">
      <c r="A199">
        <f>B199&amp;C199</f>
        <v/>
      </c>
      <c r="B199" t="inlineStr">
        <is>
          <t>MA</t>
        </is>
      </c>
      <c r="C199" t="inlineStr">
        <is>
          <t>NGEID</t>
        </is>
      </c>
      <c r="D199" t="inlineStr">
        <is>
          <t>Natural gas price in the electric power sector</t>
        </is>
      </c>
      <c r="E199" t="inlineStr">
        <is>
          <t>dollars per million Btu</t>
        </is>
      </c>
      <c r="F199" t="n">
        <v>4.76</v>
      </c>
      <c r="G199" t="n">
        <v>4.59</v>
      </c>
      <c r="H199">
        <f>IF(G199="n/a", IF(F199 = "n/a", 0, F199), G199)</f>
        <v/>
      </c>
    </row>
    <row r="200">
      <c r="A200">
        <f>B200&amp;C200</f>
        <v/>
      </c>
      <c r="B200" t="inlineStr">
        <is>
          <t>MA</t>
        </is>
      </c>
      <c r="C200" t="inlineStr">
        <is>
          <t>NGICD</t>
        </is>
      </c>
      <c r="D200" t="inlineStr">
        <is>
          <t>Natural gas price in the industrial sector</t>
        </is>
      </c>
      <c r="E200" t="inlineStr">
        <is>
          <t>dollars per million Btu</t>
        </is>
      </c>
      <c r="F200" t="n">
        <v>10</v>
      </c>
      <c r="G200" t="n">
        <v>9.619999999999999</v>
      </c>
      <c r="H200">
        <f>IF(G200="n/a", IF(F200 = "n/a", 0, F200), G200)</f>
        <v/>
      </c>
    </row>
    <row r="201">
      <c r="A201">
        <f>B201&amp;C201</f>
        <v/>
      </c>
      <c r="B201" t="inlineStr">
        <is>
          <t>MA</t>
        </is>
      </c>
      <c r="C201" t="inlineStr">
        <is>
          <t>NGRCD</t>
        </is>
      </c>
      <c r="D201" t="inlineStr">
        <is>
          <t>Natural gas price in the residential sector</t>
        </is>
      </c>
      <c r="E201" t="inlineStr">
        <is>
          <t>dollars per million Btu</t>
        </is>
      </c>
      <c r="F201" t="n">
        <v>15.01</v>
      </c>
      <c r="G201" t="n">
        <v>14.27</v>
      </c>
      <c r="H201">
        <f>IF(G201="n/a", IF(F201 = "n/a", 0, F201), G201)</f>
        <v/>
      </c>
    </row>
    <row r="202">
      <c r="A202">
        <f>B202&amp;C202</f>
        <v/>
      </c>
      <c r="B202" t="inlineStr">
        <is>
          <t>MD</t>
        </is>
      </c>
      <c r="C202" t="inlineStr">
        <is>
          <t>CLACD</t>
        </is>
      </c>
      <c r="D202" t="inlineStr">
        <is>
          <t>Coal price in the transportation sector</t>
        </is>
      </c>
      <c r="E202" t="inlineStr">
        <is>
          <t>dollars per million Btu</t>
        </is>
      </c>
      <c r="F202" t="inlineStr">
        <is>
          <t>n/a</t>
        </is>
      </c>
      <c r="G202" t="inlineStr">
        <is>
          <t>n/a</t>
        </is>
      </c>
      <c r="H202">
        <f>IF(G202="n/a", IF(F202 = "n/a", 0, F202), G202)</f>
        <v/>
      </c>
    </row>
    <row r="203">
      <c r="A203">
        <f>B203&amp;C203</f>
        <v/>
      </c>
      <c r="B203" t="inlineStr">
        <is>
          <t>MD</t>
        </is>
      </c>
      <c r="C203" t="inlineStr">
        <is>
          <t>CLCCD</t>
        </is>
      </c>
      <c r="D203" t="inlineStr">
        <is>
          <t>Coal price in the commercial sector</t>
        </is>
      </c>
      <c r="E203" t="inlineStr">
        <is>
          <t>dollars per million Btu</t>
        </is>
      </c>
      <c r="F203" t="inlineStr">
        <is>
          <t>n/a</t>
        </is>
      </c>
      <c r="G203" t="inlineStr">
        <is>
          <t>n/a</t>
        </is>
      </c>
      <c r="H203">
        <f>IF(G203="n/a", IF(F203 = "n/a", 0, F203), G203)</f>
        <v/>
      </c>
    </row>
    <row r="204">
      <c r="A204">
        <f>B204&amp;C204</f>
        <v/>
      </c>
      <c r="B204" t="inlineStr">
        <is>
          <t>MD</t>
        </is>
      </c>
      <c r="C204" t="inlineStr">
        <is>
          <t>CLEID</t>
        </is>
      </c>
      <c r="D204" t="inlineStr">
        <is>
          <t>Coal price in the electric power sector</t>
        </is>
      </c>
      <c r="E204" t="inlineStr">
        <is>
          <t>dollars per million Btu</t>
        </is>
      </c>
      <c r="F204" t="n">
        <v>2.53</v>
      </c>
      <c r="G204" t="n">
        <v>2.66</v>
      </c>
      <c r="H204">
        <f>IF(G204="n/a", IF(F204 = "n/a", 0, F204), G204)</f>
        <v/>
      </c>
    </row>
    <row r="205">
      <c r="A205">
        <f>B205&amp;C205</f>
        <v/>
      </c>
      <c r="B205" t="inlineStr">
        <is>
          <t>MD</t>
        </is>
      </c>
      <c r="C205" t="inlineStr">
        <is>
          <t>CLICD</t>
        </is>
      </c>
      <c r="D205" t="inlineStr">
        <is>
          <t>Coal price in the industrial sector</t>
        </is>
      </c>
      <c r="E205" t="inlineStr">
        <is>
          <t>dollars per million Btu</t>
        </is>
      </c>
      <c r="F205" t="n">
        <v>2.47</v>
      </c>
      <c r="G205" t="n">
        <v>2.63</v>
      </c>
      <c r="H205">
        <f>IF(G205="n/a", IF(F205 = "n/a", 0, F205), G205)</f>
        <v/>
      </c>
    </row>
    <row r="206">
      <c r="A206">
        <f>B206&amp;C206</f>
        <v/>
      </c>
      <c r="B206" t="inlineStr">
        <is>
          <t>MD</t>
        </is>
      </c>
      <c r="C206" t="inlineStr">
        <is>
          <t>CLRCD</t>
        </is>
      </c>
      <c r="D206" t="inlineStr">
        <is>
          <t>Coal price in the residential sector</t>
        </is>
      </c>
      <c r="E206" t="inlineStr">
        <is>
          <t>dollars per million Btu</t>
        </is>
      </c>
      <c r="F206" t="inlineStr">
        <is>
          <t>n/a</t>
        </is>
      </c>
      <c r="G206" t="inlineStr">
        <is>
          <t>n/a</t>
        </is>
      </c>
      <c r="H206">
        <f>IF(G206="n/a", IF(F206 = "n/a", 0, F206), G206)</f>
        <v/>
      </c>
    </row>
    <row r="207">
      <c r="A207">
        <f>B207&amp;C207</f>
        <v/>
      </c>
      <c r="B207" t="inlineStr">
        <is>
          <t>MD</t>
        </is>
      </c>
      <c r="C207" t="inlineStr">
        <is>
          <t>NGACD</t>
        </is>
      </c>
      <c r="D207" t="inlineStr">
        <is>
          <t>Natural gas price in the transportation sector</t>
        </is>
      </c>
      <c r="E207" t="inlineStr">
        <is>
          <t>dollars per million Btu</t>
        </is>
      </c>
      <c r="F207" t="n">
        <v>12.75</v>
      </c>
      <c r="G207" t="n">
        <v>12.82</v>
      </c>
      <c r="H207">
        <f>IF(G207="n/a", IF(F207 = "n/a", 0, F207), G207)</f>
        <v/>
      </c>
    </row>
    <row r="208">
      <c r="A208">
        <f>B208&amp;C208</f>
        <v/>
      </c>
      <c r="B208" t="inlineStr">
        <is>
          <t>MD</t>
        </is>
      </c>
      <c r="C208" t="inlineStr">
        <is>
          <t>NGCCD</t>
        </is>
      </c>
      <c r="D208" t="inlineStr">
        <is>
          <t>Natural gas price in the commercial sector</t>
        </is>
      </c>
      <c r="E208" t="inlineStr">
        <is>
          <t>dollars per million Btu</t>
        </is>
      </c>
      <c r="F208" t="n">
        <v>9.16</v>
      </c>
      <c r="G208" t="n">
        <v>9.699999999999999</v>
      </c>
      <c r="H208">
        <f>IF(G208="n/a", IF(F208 = "n/a", 0, F208), G208)</f>
        <v/>
      </c>
    </row>
    <row r="209">
      <c r="A209">
        <f>B209&amp;C209</f>
        <v/>
      </c>
      <c r="B209" t="inlineStr">
        <is>
          <t>MD</t>
        </is>
      </c>
      <c r="C209" t="inlineStr">
        <is>
          <t>NGEID</t>
        </is>
      </c>
      <c r="D209" t="inlineStr">
        <is>
          <t>Natural gas price in the electric power sector</t>
        </is>
      </c>
      <c r="E209" t="inlineStr">
        <is>
          <t>dollars per million Btu</t>
        </is>
      </c>
      <c r="F209" t="n">
        <v>3.86</v>
      </c>
      <c r="G209" t="n">
        <v>3.08</v>
      </c>
      <c r="H209">
        <f>IF(G209="n/a", IF(F209 = "n/a", 0, F209), G209)</f>
        <v/>
      </c>
    </row>
    <row r="210">
      <c r="A210">
        <f>B210&amp;C210</f>
        <v/>
      </c>
      <c r="B210" t="inlineStr">
        <is>
          <t>MD</t>
        </is>
      </c>
      <c r="C210" t="inlineStr">
        <is>
          <t>NGICD</t>
        </is>
      </c>
      <c r="D210" t="inlineStr">
        <is>
          <t>Natural gas price in the industrial sector</t>
        </is>
      </c>
      <c r="E210" t="inlineStr">
        <is>
          <t>dollars per million Btu</t>
        </is>
      </c>
      <c r="F210" t="n">
        <v>8.75</v>
      </c>
      <c r="G210" t="n">
        <v>9.630000000000001</v>
      </c>
      <c r="H210">
        <f>IF(G210="n/a", IF(F210 = "n/a", 0, F210), G210)</f>
        <v/>
      </c>
    </row>
    <row r="211">
      <c r="A211">
        <f>B211&amp;C211</f>
        <v/>
      </c>
      <c r="B211" t="inlineStr">
        <is>
          <t>MD</t>
        </is>
      </c>
      <c r="C211" t="inlineStr">
        <is>
          <t>NGRCD</t>
        </is>
      </c>
      <c r="D211" t="inlineStr">
        <is>
          <t>Natural gas price in the residential sector</t>
        </is>
      </c>
      <c r="E211" t="inlineStr">
        <is>
          <t>dollars per million Btu</t>
        </is>
      </c>
      <c r="F211" t="n">
        <v>11.29</v>
      </c>
      <c r="G211" t="n">
        <v>12.01</v>
      </c>
      <c r="H211">
        <f>IF(G211="n/a", IF(F211 = "n/a", 0, F211), G211)</f>
        <v/>
      </c>
    </row>
    <row r="212">
      <c r="A212">
        <f>B212&amp;C212</f>
        <v/>
      </c>
      <c r="B212" t="inlineStr">
        <is>
          <t>ME</t>
        </is>
      </c>
      <c r="C212" t="inlineStr">
        <is>
          <t>CLACD</t>
        </is>
      </c>
      <c r="D212" t="inlineStr">
        <is>
          <t>Coal price in the transportation sector</t>
        </is>
      </c>
      <c r="E212" t="inlineStr">
        <is>
          <t>dollars per million Btu</t>
        </is>
      </c>
      <c r="F212" t="inlineStr">
        <is>
          <t>n/a</t>
        </is>
      </c>
      <c r="G212" t="inlineStr">
        <is>
          <t>n/a</t>
        </is>
      </c>
      <c r="H212">
        <f>IF(G212="n/a", IF(F212 = "n/a", 0, F212), G212)</f>
        <v/>
      </c>
    </row>
    <row r="213">
      <c r="A213">
        <f>B213&amp;C213</f>
        <v/>
      </c>
      <c r="B213" t="inlineStr">
        <is>
          <t>ME</t>
        </is>
      </c>
      <c r="C213" t="inlineStr">
        <is>
          <t>CLCCD</t>
        </is>
      </c>
      <c r="D213" t="inlineStr">
        <is>
          <t>Coal price in the commercial sector</t>
        </is>
      </c>
      <c r="E213" t="inlineStr">
        <is>
          <t>dollars per million Btu</t>
        </is>
      </c>
      <c r="F213" t="inlineStr">
        <is>
          <t>n/a</t>
        </is>
      </c>
      <c r="G213" t="inlineStr">
        <is>
          <t>n/a</t>
        </is>
      </c>
      <c r="H213">
        <f>IF(G213="n/a", IF(F213 = "n/a", 0, F213), G213)</f>
        <v/>
      </c>
    </row>
    <row r="214">
      <c r="A214">
        <f>B214&amp;C214</f>
        <v/>
      </c>
      <c r="B214" t="inlineStr">
        <is>
          <t>ME</t>
        </is>
      </c>
      <c r="C214" t="inlineStr">
        <is>
          <t>CLEID</t>
        </is>
      </c>
      <c r="D214" t="inlineStr">
        <is>
          <t>Coal price in the electric power sector</t>
        </is>
      </c>
      <c r="E214" t="inlineStr">
        <is>
          <t>dollars per million Btu</t>
        </is>
      </c>
      <c r="F214" t="n">
        <v>3.87</v>
      </c>
      <c r="G214" t="n">
        <v>3.35</v>
      </c>
      <c r="H214">
        <f>IF(G214="n/a", IF(F214 = "n/a", 0, F214), G214)</f>
        <v/>
      </c>
    </row>
    <row r="215">
      <c r="A215">
        <f>B215&amp;C215</f>
        <v/>
      </c>
      <c r="B215" t="inlineStr">
        <is>
          <t>ME</t>
        </is>
      </c>
      <c r="C215" t="inlineStr">
        <is>
          <t>CLICD</t>
        </is>
      </c>
      <c r="D215" t="inlineStr">
        <is>
          <t>Coal price in the industrial sector</t>
        </is>
      </c>
      <c r="E215" t="inlineStr">
        <is>
          <t>dollars per million Btu</t>
        </is>
      </c>
      <c r="F215" t="n">
        <v>5.52</v>
      </c>
      <c r="G215" t="n">
        <v>6.16</v>
      </c>
      <c r="H215">
        <f>IF(G215="n/a", IF(F215 = "n/a", 0, F215), G215)</f>
        <v/>
      </c>
    </row>
    <row r="216">
      <c r="A216">
        <f>B216&amp;C216</f>
        <v/>
      </c>
      <c r="B216" t="inlineStr">
        <is>
          <t>ME</t>
        </is>
      </c>
      <c r="C216" t="inlineStr">
        <is>
          <t>CLRCD</t>
        </is>
      </c>
      <c r="D216" t="inlineStr">
        <is>
          <t>Coal price in the residential sector</t>
        </is>
      </c>
      <c r="E216" t="inlineStr">
        <is>
          <t>dollars per million Btu</t>
        </is>
      </c>
      <c r="F216" t="inlineStr">
        <is>
          <t>n/a</t>
        </is>
      </c>
      <c r="G216" t="inlineStr">
        <is>
          <t>n/a</t>
        </is>
      </c>
      <c r="H216">
        <f>IF(G216="n/a", IF(F216 = "n/a", 0, F216), G216)</f>
        <v/>
      </c>
    </row>
    <row r="217">
      <c r="A217">
        <f>B217&amp;C217</f>
        <v/>
      </c>
      <c r="B217" t="inlineStr">
        <is>
          <t>ME</t>
        </is>
      </c>
      <c r="C217" t="inlineStr">
        <is>
          <t>NGACD</t>
        </is>
      </c>
      <c r="D217" t="inlineStr">
        <is>
          <t>Natural gas price in the transportation sector</t>
        </is>
      </c>
      <c r="E217" t="inlineStr">
        <is>
          <t>dollars per million Btu</t>
        </is>
      </c>
      <c r="F217" t="inlineStr">
        <is>
          <t>n/a</t>
        </is>
      </c>
      <c r="G217" t="inlineStr">
        <is>
          <t>n/a</t>
        </is>
      </c>
      <c r="H217">
        <f>IF(G217="n/a", IF(F217 = "n/a", 0, F217), G217)</f>
        <v/>
      </c>
    </row>
    <row r="218">
      <c r="A218">
        <f>B218&amp;C218</f>
        <v/>
      </c>
      <c r="B218" t="inlineStr">
        <is>
          <t>ME</t>
        </is>
      </c>
      <c r="C218" t="inlineStr">
        <is>
          <t>NGCCD</t>
        </is>
      </c>
      <c r="D218" t="inlineStr">
        <is>
          <t>Natural gas price in the commercial sector</t>
        </is>
      </c>
      <c r="E218" t="inlineStr">
        <is>
          <t>dollars per million Btu</t>
        </is>
      </c>
      <c r="F218" t="n">
        <v>12.55</v>
      </c>
      <c r="G218" t="n">
        <v>12.17</v>
      </c>
      <c r="H218">
        <f>IF(G218="n/a", IF(F218 = "n/a", 0, F218), G218)</f>
        <v/>
      </c>
    </row>
    <row r="219">
      <c r="A219">
        <f>B219&amp;C219</f>
        <v/>
      </c>
      <c r="B219" t="inlineStr">
        <is>
          <t>ME</t>
        </is>
      </c>
      <c r="C219" t="inlineStr">
        <is>
          <t>NGEID</t>
        </is>
      </c>
      <c r="D219" t="inlineStr">
        <is>
          <t>Natural gas price in the electric power sector</t>
        </is>
      </c>
      <c r="E219" t="inlineStr">
        <is>
          <t>dollars per million Btu</t>
        </is>
      </c>
      <c r="F219" t="n">
        <v>4.67</v>
      </c>
      <c r="G219" t="n">
        <v>4.54</v>
      </c>
      <c r="H219">
        <f>IF(G219="n/a", IF(F219 = "n/a", 0, F219), G219)</f>
        <v/>
      </c>
    </row>
    <row r="220">
      <c r="A220">
        <f>B220&amp;C220</f>
        <v/>
      </c>
      <c r="B220" t="inlineStr">
        <is>
          <t>ME</t>
        </is>
      </c>
      <c r="C220" t="inlineStr">
        <is>
          <t>NGICD</t>
        </is>
      </c>
      <c r="D220" t="inlineStr">
        <is>
          <t>Natural gas price in the industrial sector</t>
        </is>
      </c>
      <c r="E220" t="inlineStr">
        <is>
          <t>dollars per million Btu</t>
        </is>
      </c>
      <c r="F220" t="n">
        <v>8.93</v>
      </c>
      <c r="G220" t="n">
        <v>8.359999999999999</v>
      </c>
      <c r="H220">
        <f>IF(G220="n/a", IF(F220 = "n/a", 0, F220), G220)</f>
        <v/>
      </c>
    </row>
    <row r="221">
      <c r="A221">
        <f>B221&amp;C221</f>
        <v/>
      </c>
      <c r="B221" t="inlineStr">
        <is>
          <t>ME</t>
        </is>
      </c>
      <c r="C221" t="inlineStr">
        <is>
          <t>NGRCD</t>
        </is>
      </c>
      <c r="D221" t="inlineStr">
        <is>
          <t>Natural gas price in the residential sector</t>
        </is>
      </c>
      <c r="E221" t="inlineStr">
        <is>
          <t>dollars per million Btu</t>
        </is>
      </c>
      <c r="F221" t="n">
        <v>15.74</v>
      </c>
      <c r="G221" t="n">
        <v>15.48</v>
      </c>
      <c r="H221">
        <f>IF(G221="n/a", IF(F221 = "n/a", 0, F221), G221)</f>
        <v/>
      </c>
    </row>
    <row r="222">
      <c r="A222">
        <f>B222&amp;C222</f>
        <v/>
      </c>
      <c r="B222" t="inlineStr">
        <is>
          <t>MI</t>
        </is>
      </c>
      <c r="C222" t="inlineStr">
        <is>
          <t>CLACD</t>
        </is>
      </c>
      <c r="D222" t="inlineStr">
        <is>
          <t>Coal price in the transportation sector</t>
        </is>
      </c>
      <c r="E222" t="inlineStr">
        <is>
          <t>dollars per million Btu</t>
        </is>
      </c>
      <c r="F222" t="inlineStr">
        <is>
          <t>n/a</t>
        </is>
      </c>
      <c r="G222" t="inlineStr">
        <is>
          <t>n/a</t>
        </is>
      </c>
      <c r="H222">
        <f>IF(G222="n/a", IF(F222 = "n/a", 0, F222), G222)</f>
        <v/>
      </c>
    </row>
    <row r="223">
      <c r="A223">
        <f>B223&amp;C223</f>
        <v/>
      </c>
      <c r="B223" t="inlineStr">
        <is>
          <t>MI</t>
        </is>
      </c>
      <c r="C223" t="inlineStr">
        <is>
          <t>CLCCD</t>
        </is>
      </c>
      <c r="D223" t="inlineStr">
        <is>
          <t>Coal price in the commercial sector</t>
        </is>
      </c>
      <c r="E223" t="inlineStr">
        <is>
          <t>dollars per million Btu</t>
        </is>
      </c>
      <c r="F223" t="inlineStr">
        <is>
          <t>n/a</t>
        </is>
      </c>
      <c r="G223" t="inlineStr">
        <is>
          <t>n/a</t>
        </is>
      </c>
      <c r="H223">
        <f>IF(G223="n/a", IF(F223 = "n/a", 0, F223), G223)</f>
        <v/>
      </c>
    </row>
    <row r="224">
      <c r="A224">
        <f>B224&amp;C224</f>
        <v/>
      </c>
      <c r="B224" t="inlineStr">
        <is>
          <t>MI</t>
        </is>
      </c>
      <c r="C224" t="inlineStr">
        <is>
          <t>CLEID</t>
        </is>
      </c>
      <c r="D224" t="inlineStr">
        <is>
          <t>Coal price in the electric power sector</t>
        </is>
      </c>
      <c r="E224" t="inlineStr">
        <is>
          <t>dollars per million Btu</t>
        </is>
      </c>
      <c r="F224" t="n">
        <v>2.12</v>
      </c>
      <c r="G224" t="n">
        <v>2.09</v>
      </c>
      <c r="H224">
        <f>IF(G224="n/a", IF(F224 = "n/a", 0, F224), G224)</f>
        <v/>
      </c>
    </row>
    <row r="225">
      <c r="A225">
        <f>B225&amp;C225</f>
        <v/>
      </c>
      <c r="B225" t="inlineStr">
        <is>
          <t>MI</t>
        </is>
      </c>
      <c r="C225" t="inlineStr">
        <is>
          <t>CLICD</t>
        </is>
      </c>
      <c r="D225" t="inlineStr">
        <is>
          <t>Coal price in the industrial sector</t>
        </is>
      </c>
      <c r="E225" t="inlineStr">
        <is>
          <t>dollars per million Btu</t>
        </is>
      </c>
      <c r="F225" t="n">
        <v>4.66</v>
      </c>
      <c r="G225" t="n">
        <v>5.35</v>
      </c>
      <c r="H225">
        <f>IF(G225="n/a", IF(F225 = "n/a", 0, F225), G225)</f>
        <v/>
      </c>
    </row>
    <row r="226">
      <c r="A226">
        <f>B226&amp;C226</f>
        <v/>
      </c>
      <c r="B226" t="inlineStr">
        <is>
          <t>MI</t>
        </is>
      </c>
      <c r="C226" t="inlineStr">
        <is>
          <t>CLRCD</t>
        </is>
      </c>
      <c r="D226" t="inlineStr">
        <is>
          <t>Coal price in the residential sector</t>
        </is>
      </c>
      <c r="E226" t="inlineStr">
        <is>
          <t>dollars per million Btu</t>
        </is>
      </c>
      <c r="F226" t="inlineStr">
        <is>
          <t>n/a</t>
        </is>
      </c>
      <c r="G226" t="inlineStr">
        <is>
          <t>n/a</t>
        </is>
      </c>
      <c r="H226">
        <f>IF(G226="n/a", IF(F226 = "n/a", 0, F226), G226)</f>
        <v/>
      </c>
    </row>
    <row r="227">
      <c r="A227">
        <f>B227&amp;C227</f>
        <v/>
      </c>
      <c r="B227" t="inlineStr">
        <is>
          <t>MI</t>
        </is>
      </c>
      <c r="C227" t="inlineStr">
        <is>
          <t>NGACD</t>
        </is>
      </c>
      <c r="D227" t="inlineStr">
        <is>
          <t>Natural gas price in the transportation sector</t>
        </is>
      </c>
      <c r="E227" t="inlineStr">
        <is>
          <t>dollars per million Btu</t>
        </is>
      </c>
      <c r="F227" t="inlineStr">
        <is>
          <t>n/a</t>
        </is>
      </c>
      <c r="G227" t="inlineStr">
        <is>
          <t>n/a</t>
        </is>
      </c>
      <c r="H227">
        <f>IF(G227="n/a", IF(F227 = "n/a", 0, F227), G227)</f>
        <v/>
      </c>
    </row>
    <row r="228">
      <c r="A228">
        <f>B228&amp;C228</f>
        <v/>
      </c>
      <c r="B228" t="inlineStr">
        <is>
          <t>MI</t>
        </is>
      </c>
      <c r="C228" t="inlineStr">
        <is>
          <t>NGCCD</t>
        </is>
      </c>
      <c r="D228" t="inlineStr">
        <is>
          <t>Natural gas price in the commercial sector</t>
        </is>
      </c>
      <c r="E228" t="inlineStr">
        <is>
          <t>dollars per million Btu</t>
        </is>
      </c>
      <c r="F228" t="n">
        <v>6.6</v>
      </c>
      <c r="G228" t="n">
        <v>6.44</v>
      </c>
      <c r="H228">
        <f>IF(G228="n/a", IF(F228 = "n/a", 0, F228), G228)</f>
        <v/>
      </c>
    </row>
    <row r="229">
      <c r="A229">
        <f>B229&amp;C229</f>
        <v/>
      </c>
      <c r="B229" t="inlineStr">
        <is>
          <t>MI</t>
        </is>
      </c>
      <c r="C229" t="inlineStr">
        <is>
          <t>NGEID</t>
        </is>
      </c>
      <c r="D229" t="inlineStr">
        <is>
          <t>Natural gas price in the electric power sector</t>
        </is>
      </c>
      <c r="E229" t="inlineStr">
        <is>
          <t>dollars per million Btu</t>
        </is>
      </c>
      <c r="F229" t="n">
        <v>3.25</v>
      </c>
      <c r="G229" t="n">
        <v>2.59</v>
      </c>
      <c r="H229">
        <f>IF(G229="n/a", IF(F229 = "n/a", 0, F229), G229)</f>
        <v/>
      </c>
    </row>
    <row r="230">
      <c r="A230">
        <f>B230&amp;C230</f>
        <v/>
      </c>
      <c r="B230" t="inlineStr">
        <is>
          <t>MI</t>
        </is>
      </c>
      <c r="C230" t="inlineStr">
        <is>
          <t>NGICD</t>
        </is>
      </c>
      <c r="D230" t="inlineStr">
        <is>
          <t>Natural gas price in the industrial sector</t>
        </is>
      </c>
      <c r="E230" t="inlineStr">
        <is>
          <t>dollars per million Btu</t>
        </is>
      </c>
      <c r="F230" t="n">
        <v>5.71</v>
      </c>
      <c r="G230" t="n">
        <v>5.68</v>
      </c>
      <c r="H230">
        <f>IF(G230="n/a", IF(F230 = "n/a", 0, F230), G230)</f>
        <v/>
      </c>
    </row>
    <row r="231">
      <c r="A231">
        <f>B231&amp;C231</f>
        <v/>
      </c>
      <c r="B231" t="inlineStr">
        <is>
          <t>MI</t>
        </is>
      </c>
      <c r="C231" t="inlineStr">
        <is>
          <t>NGRCD</t>
        </is>
      </c>
      <c r="D231" t="inlineStr">
        <is>
          <t>Natural gas price in the residential sector</t>
        </is>
      </c>
      <c r="E231" t="inlineStr">
        <is>
          <t>dollars per million Btu</t>
        </is>
      </c>
      <c r="F231" t="n">
        <v>7.82</v>
      </c>
      <c r="G231" t="n">
        <v>7.64</v>
      </c>
      <c r="H231">
        <f>IF(G231="n/a", IF(F231 = "n/a", 0, F231), G231)</f>
        <v/>
      </c>
    </row>
    <row r="232">
      <c r="A232">
        <f>B232&amp;C232</f>
        <v/>
      </c>
      <c r="B232" t="inlineStr">
        <is>
          <t>MN</t>
        </is>
      </c>
      <c r="C232" t="inlineStr">
        <is>
          <t>CLACD</t>
        </is>
      </c>
      <c r="D232" t="inlineStr">
        <is>
          <t>Coal price in the transportation sector</t>
        </is>
      </c>
      <c r="E232" t="inlineStr">
        <is>
          <t>dollars per million Btu</t>
        </is>
      </c>
      <c r="F232" t="inlineStr">
        <is>
          <t>n/a</t>
        </is>
      </c>
      <c r="G232" t="inlineStr">
        <is>
          <t>n/a</t>
        </is>
      </c>
      <c r="H232">
        <f>IF(G232="n/a", IF(F232 = "n/a", 0, F232), G232)</f>
        <v/>
      </c>
    </row>
    <row r="233">
      <c r="A233">
        <f>B233&amp;C233</f>
        <v/>
      </c>
      <c r="B233" t="inlineStr">
        <is>
          <t>MN</t>
        </is>
      </c>
      <c r="C233" t="inlineStr">
        <is>
          <t>CLCCD</t>
        </is>
      </c>
      <c r="D233" t="inlineStr">
        <is>
          <t>Coal price in the commercial sector</t>
        </is>
      </c>
      <c r="E233" t="inlineStr">
        <is>
          <t>dollars per million Btu</t>
        </is>
      </c>
      <c r="F233" t="n">
        <v>3.69</v>
      </c>
      <c r="G233" t="n">
        <v>3.78</v>
      </c>
      <c r="H233">
        <f>IF(G233="n/a", IF(F233 = "n/a", 0, F233), G233)</f>
        <v/>
      </c>
    </row>
    <row r="234">
      <c r="A234">
        <f>B234&amp;C234</f>
        <v/>
      </c>
      <c r="B234" t="inlineStr">
        <is>
          <t>MN</t>
        </is>
      </c>
      <c r="C234" t="inlineStr">
        <is>
          <t>CLEID</t>
        </is>
      </c>
      <c r="D234" t="inlineStr">
        <is>
          <t>Coal price in the electric power sector</t>
        </is>
      </c>
      <c r="E234" t="inlineStr">
        <is>
          <t>dollars per million Btu</t>
        </is>
      </c>
      <c r="F234" t="n">
        <v>2.19</v>
      </c>
      <c r="G234" t="n">
        <v>2.02</v>
      </c>
      <c r="H234">
        <f>IF(G234="n/a", IF(F234 = "n/a", 0, F234), G234)</f>
        <v/>
      </c>
    </row>
    <row r="235">
      <c r="A235">
        <f>B235&amp;C235</f>
        <v/>
      </c>
      <c r="B235" t="inlineStr">
        <is>
          <t>MN</t>
        </is>
      </c>
      <c r="C235" t="inlineStr">
        <is>
          <t>CLICD</t>
        </is>
      </c>
      <c r="D235" t="inlineStr">
        <is>
          <t>Coal price in the industrial sector</t>
        </is>
      </c>
      <c r="E235" t="inlineStr">
        <is>
          <t>dollars per million Btu</t>
        </is>
      </c>
      <c r="F235" t="n">
        <v>2.64</v>
      </c>
      <c r="G235" t="n">
        <v>2.64</v>
      </c>
      <c r="H235">
        <f>IF(G235="n/a", IF(F235 = "n/a", 0, F235), G235)</f>
        <v/>
      </c>
    </row>
    <row r="236">
      <c r="A236">
        <f>B236&amp;C236</f>
        <v/>
      </c>
      <c r="B236" t="inlineStr">
        <is>
          <t>MN</t>
        </is>
      </c>
      <c r="C236" t="inlineStr">
        <is>
          <t>CLRCD</t>
        </is>
      </c>
      <c r="D236" t="inlineStr">
        <is>
          <t>Coal price in the residential sector</t>
        </is>
      </c>
      <c r="E236" t="inlineStr">
        <is>
          <t>dollars per million Btu</t>
        </is>
      </c>
      <c r="F236" t="inlineStr">
        <is>
          <t>n/a</t>
        </is>
      </c>
      <c r="G236" t="inlineStr">
        <is>
          <t>n/a</t>
        </is>
      </c>
      <c r="H236">
        <f>IF(G236="n/a", IF(F236 = "n/a", 0, F236), G236)</f>
        <v/>
      </c>
    </row>
    <row r="237">
      <c r="A237">
        <f>B237&amp;C237</f>
        <v/>
      </c>
      <c r="B237" t="inlineStr">
        <is>
          <t>MN</t>
        </is>
      </c>
      <c r="C237" t="inlineStr">
        <is>
          <t>NGACD</t>
        </is>
      </c>
      <c r="D237" t="inlineStr">
        <is>
          <t>Natural gas price in the transportation sector</t>
        </is>
      </c>
      <c r="E237" t="inlineStr">
        <is>
          <t>dollars per million Btu</t>
        </is>
      </c>
      <c r="F237" t="n">
        <v>6.14</v>
      </c>
      <c r="G237" t="n">
        <v>4.95</v>
      </c>
      <c r="H237">
        <f>IF(G237="n/a", IF(F237 = "n/a", 0, F237), G237)</f>
        <v/>
      </c>
    </row>
    <row r="238">
      <c r="A238">
        <f>B238&amp;C238</f>
        <v/>
      </c>
      <c r="B238" t="inlineStr">
        <is>
          <t>MN</t>
        </is>
      </c>
      <c r="C238" t="inlineStr">
        <is>
          <t>NGCCD</t>
        </is>
      </c>
      <c r="D238" t="inlineStr">
        <is>
          <t>Natural gas price in the commercial sector</t>
        </is>
      </c>
      <c r="E238" t="inlineStr">
        <is>
          <t>dollars per million Btu</t>
        </is>
      </c>
      <c r="F238" t="n">
        <v>6.77</v>
      </c>
      <c r="G238" t="n">
        <v>6.31</v>
      </c>
      <c r="H238">
        <f>IF(G238="n/a", IF(F238 = "n/a", 0, F238), G238)</f>
        <v/>
      </c>
    </row>
    <row r="239">
      <c r="A239">
        <f>B239&amp;C239</f>
        <v/>
      </c>
      <c r="B239" t="inlineStr">
        <is>
          <t>MN</t>
        </is>
      </c>
      <c r="C239" t="inlineStr">
        <is>
          <t>NGEID</t>
        </is>
      </c>
      <c r="D239" t="inlineStr">
        <is>
          <t>Natural gas price in the electric power sector</t>
        </is>
      </c>
      <c r="E239" t="inlineStr">
        <is>
          <t>dollars per million Btu</t>
        </is>
      </c>
      <c r="F239" t="n">
        <v>3.47</v>
      </c>
      <c r="G239" t="n">
        <v>2.92</v>
      </c>
      <c r="H239">
        <f>IF(G239="n/a", IF(F239 = "n/a", 0, F239), G239)</f>
        <v/>
      </c>
    </row>
    <row r="240">
      <c r="A240">
        <f>B240&amp;C240</f>
        <v/>
      </c>
      <c r="B240" t="inlineStr">
        <is>
          <t>MN</t>
        </is>
      </c>
      <c r="C240" t="inlineStr">
        <is>
          <t>NGICD</t>
        </is>
      </c>
      <c r="D240" t="inlineStr">
        <is>
          <t>Natural gas price in the industrial sector</t>
        </is>
      </c>
      <c r="E240" t="inlineStr">
        <is>
          <t>dollars per million Btu</t>
        </is>
      </c>
      <c r="F240" t="n">
        <v>4.59</v>
      </c>
      <c r="G240" t="n">
        <v>4.23</v>
      </c>
      <c r="H240">
        <f>IF(G240="n/a", IF(F240 = "n/a", 0, F240), G240)</f>
        <v/>
      </c>
    </row>
    <row r="241">
      <c r="A241">
        <f>B241&amp;C241</f>
        <v/>
      </c>
      <c r="B241" t="inlineStr">
        <is>
          <t>MN</t>
        </is>
      </c>
      <c r="C241" t="inlineStr">
        <is>
          <t>NGRCD</t>
        </is>
      </c>
      <c r="D241" t="inlineStr">
        <is>
          <t>Natural gas price in the residential sector</t>
        </is>
      </c>
      <c r="E241" t="inlineStr">
        <is>
          <t>dollars per million Btu</t>
        </is>
      </c>
      <c r="F241" t="n">
        <v>8.31</v>
      </c>
      <c r="G241" t="n">
        <v>7.67</v>
      </c>
      <c r="H241">
        <f>IF(G241="n/a", IF(F241 = "n/a", 0, F241), G241)</f>
        <v/>
      </c>
    </row>
    <row r="242">
      <c r="A242">
        <f>B242&amp;C242</f>
        <v/>
      </c>
      <c r="B242" t="inlineStr">
        <is>
          <t>MO</t>
        </is>
      </c>
      <c r="C242" t="inlineStr">
        <is>
          <t>CLACD</t>
        </is>
      </c>
      <c r="D242" t="inlineStr">
        <is>
          <t>Coal price in the transportation sector</t>
        </is>
      </c>
      <c r="E242" t="inlineStr">
        <is>
          <t>dollars per million Btu</t>
        </is>
      </c>
      <c r="F242" t="inlineStr">
        <is>
          <t>n/a</t>
        </is>
      </c>
      <c r="G242" t="inlineStr">
        <is>
          <t>n/a</t>
        </is>
      </c>
      <c r="H242">
        <f>IF(G242="n/a", IF(F242 = "n/a", 0, F242), G242)</f>
        <v/>
      </c>
    </row>
    <row r="243">
      <c r="A243">
        <f>B243&amp;C243</f>
        <v/>
      </c>
      <c r="B243" t="inlineStr">
        <is>
          <t>MO</t>
        </is>
      </c>
      <c r="C243" t="inlineStr">
        <is>
          <t>CLCCD</t>
        </is>
      </c>
      <c r="D243" t="inlineStr">
        <is>
          <t>Coal price in the commercial sector</t>
        </is>
      </c>
      <c r="E243" t="inlineStr">
        <is>
          <t>dollars per million Btu</t>
        </is>
      </c>
      <c r="F243" t="n">
        <v>3.11</v>
      </c>
      <c r="G243" t="n">
        <v>3.31</v>
      </c>
      <c r="H243">
        <f>IF(G243="n/a", IF(F243 = "n/a", 0, F243), G243)</f>
        <v/>
      </c>
    </row>
    <row r="244">
      <c r="A244">
        <f>B244&amp;C244</f>
        <v/>
      </c>
      <c r="B244" t="inlineStr">
        <is>
          <t>MO</t>
        </is>
      </c>
      <c r="C244" t="inlineStr">
        <is>
          <t>CLEID</t>
        </is>
      </c>
      <c r="D244" t="inlineStr">
        <is>
          <t>Coal price in the electric power sector</t>
        </is>
      </c>
      <c r="E244" t="inlineStr">
        <is>
          <t>dollars per million Btu</t>
        </is>
      </c>
      <c r="F244" t="n">
        <v>1.8</v>
      </c>
      <c r="G244" t="n">
        <v>1.67</v>
      </c>
      <c r="H244">
        <f>IF(G244="n/a", IF(F244 = "n/a", 0, F244), G244)</f>
        <v/>
      </c>
    </row>
    <row r="245">
      <c r="A245">
        <f>B245&amp;C245</f>
        <v/>
      </c>
      <c r="B245" t="inlineStr">
        <is>
          <t>MO</t>
        </is>
      </c>
      <c r="C245" t="inlineStr">
        <is>
          <t>CLICD</t>
        </is>
      </c>
      <c r="D245" t="inlineStr">
        <is>
          <t>Coal price in the industrial sector</t>
        </is>
      </c>
      <c r="E245" t="inlineStr">
        <is>
          <t>dollars per million Btu</t>
        </is>
      </c>
      <c r="F245" t="n">
        <v>2.21</v>
      </c>
      <c r="G245" t="n">
        <v>2.4</v>
      </c>
      <c r="H245">
        <f>IF(G245="n/a", IF(F245 = "n/a", 0, F245), G245)</f>
        <v/>
      </c>
    </row>
    <row r="246">
      <c r="A246">
        <f>B246&amp;C246</f>
        <v/>
      </c>
      <c r="B246" t="inlineStr">
        <is>
          <t>MO</t>
        </is>
      </c>
      <c r="C246" t="inlineStr">
        <is>
          <t>CLRCD</t>
        </is>
      </c>
      <c r="D246" t="inlineStr">
        <is>
          <t>Coal price in the residential sector</t>
        </is>
      </c>
      <c r="E246" t="inlineStr">
        <is>
          <t>dollars per million Btu</t>
        </is>
      </c>
      <c r="F246" t="inlineStr">
        <is>
          <t>n/a</t>
        </is>
      </c>
      <c r="G246" t="inlineStr">
        <is>
          <t>n/a</t>
        </is>
      </c>
      <c r="H246">
        <f>IF(G246="n/a", IF(F246 = "n/a", 0, F246), G246)</f>
        <v/>
      </c>
    </row>
    <row r="247">
      <c r="A247">
        <f>B247&amp;C247</f>
        <v/>
      </c>
      <c r="B247" t="inlineStr">
        <is>
          <t>MO</t>
        </is>
      </c>
      <c r="C247" t="inlineStr">
        <is>
          <t>NGACD</t>
        </is>
      </c>
      <c r="D247" t="inlineStr">
        <is>
          <t>Natural gas price in the transportation sector</t>
        </is>
      </c>
      <c r="E247" t="inlineStr">
        <is>
          <t>dollars per million Btu</t>
        </is>
      </c>
      <c r="F247" t="n">
        <v>6.85</v>
      </c>
      <c r="G247" t="n">
        <v>7.26</v>
      </c>
      <c r="H247">
        <f>IF(G247="n/a", IF(F247 = "n/a", 0, F247), G247)</f>
        <v/>
      </c>
    </row>
    <row r="248">
      <c r="A248">
        <f>B248&amp;C248</f>
        <v/>
      </c>
      <c r="B248" t="inlineStr">
        <is>
          <t>MO</t>
        </is>
      </c>
      <c r="C248" t="inlineStr">
        <is>
          <t>NGCCD</t>
        </is>
      </c>
      <c r="D248" t="inlineStr">
        <is>
          <t>Natural gas price in the commercial sector</t>
        </is>
      </c>
      <c r="E248" t="inlineStr">
        <is>
          <t>dollars per million Btu</t>
        </is>
      </c>
      <c r="F248" t="n">
        <v>7.79</v>
      </c>
      <c r="G248" t="n">
        <v>7.52</v>
      </c>
      <c r="H248">
        <f>IF(G248="n/a", IF(F248 = "n/a", 0, F248), G248)</f>
        <v/>
      </c>
    </row>
    <row r="249">
      <c r="A249">
        <f>B249&amp;C249</f>
        <v/>
      </c>
      <c r="B249" t="inlineStr">
        <is>
          <t>MO</t>
        </is>
      </c>
      <c r="C249" t="inlineStr">
        <is>
          <t>NGEID</t>
        </is>
      </c>
      <c r="D249" t="inlineStr">
        <is>
          <t>Natural gas price in the electric power sector</t>
        </is>
      </c>
      <c r="E249" t="inlineStr">
        <is>
          <t>dollars per million Btu</t>
        </is>
      </c>
      <c r="F249" t="n">
        <v>3.3</v>
      </c>
      <c r="G249" t="n">
        <v>2.47</v>
      </c>
      <c r="H249">
        <f>IF(G249="n/a", IF(F249 = "n/a", 0, F249), G249)</f>
        <v/>
      </c>
    </row>
    <row r="250">
      <c r="A250">
        <f>B250&amp;C250</f>
        <v/>
      </c>
      <c r="B250" t="inlineStr">
        <is>
          <t>MO</t>
        </is>
      </c>
      <c r="C250" t="inlineStr">
        <is>
          <t>NGICD</t>
        </is>
      </c>
      <c r="D250" t="inlineStr">
        <is>
          <t>Natural gas price in the industrial sector</t>
        </is>
      </c>
      <c r="E250" t="inlineStr">
        <is>
          <t>dollars per million Btu</t>
        </is>
      </c>
      <c r="F250" t="n">
        <v>6.37</v>
      </c>
      <c r="G250" t="n">
        <v>6.08</v>
      </c>
      <c r="H250">
        <f>IF(G250="n/a", IF(F250 = "n/a", 0, F250), G250)</f>
        <v/>
      </c>
    </row>
    <row r="251">
      <c r="A251">
        <f>B251&amp;C251</f>
        <v/>
      </c>
      <c r="B251" t="inlineStr">
        <is>
          <t>MO</t>
        </is>
      </c>
      <c r="C251" t="inlineStr">
        <is>
          <t>NGRCD</t>
        </is>
      </c>
      <c r="D251" t="inlineStr">
        <is>
          <t>Natural gas price in the residential sector</t>
        </is>
      </c>
      <c r="E251" t="inlineStr">
        <is>
          <t>dollars per million Btu</t>
        </is>
      </c>
      <c r="F251" t="n">
        <v>10.15</v>
      </c>
      <c r="G251" t="n">
        <v>10.2</v>
      </c>
      <c r="H251">
        <f>IF(G251="n/a", IF(F251 = "n/a", 0, F251), G251)</f>
        <v/>
      </c>
    </row>
    <row r="252">
      <c r="A252">
        <f>B252&amp;C252</f>
        <v/>
      </c>
      <c r="B252" t="inlineStr">
        <is>
          <t>MS</t>
        </is>
      </c>
      <c r="C252" t="inlineStr">
        <is>
          <t>CLACD</t>
        </is>
      </c>
      <c r="D252" t="inlineStr">
        <is>
          <t>Coal price in the transportation sector</t>
        </is>
      </c>
      <c r="E252" t="inlineStr">
        <is>
          <t>dollars per million Btu</t>
        </is>
      </c>
      <c r="F252" t="inlineStr">
        <is>
          <t>n/a</t>
        </is>
      </c>
      <c r="G252" t="inlineStr">
        <is>
          <t>n/a</t>
        </is>
      </c>
      <c r="H252">
        <f>IF(G252="n/a", IF(F252 = "n/a", 0, F252), G252)</f>
        <v/>
      </c>
    </row>
    <row r="253">
      <c r="A253">
        <f>B253&amp;C253</f>
        <v/>
      </c>
      <c r="B253" t="inlineStr">
        <is>
          <t>MS</t>
        </is>
      </c>
      <c r="C253" t="inlineStr">
        <is>
          <t>CLCCD</t>
        </is>
      </c>
      <c r="D253" t="inlineStr">
        <is>
          <t>Coal price in the commercial sector</t>
        </is>
      </c>
      <c r="E253" t="inlineStr">
        <is>
          <t>dollars per million Btu</t>
        </is>
      </c>
      <c r="F253" t="inlineStr">
        <is>
          <t>n/a</t>
        </is>
      </c>
      <c r="G253" t="inlineStr">
        <is>
          <t>n/a</t>
        </is>
      </c>
      <c r="H253">
        <f>IF(G253="n/a", IF(F253 = "n/a", 0, F253), G253)</f>
        <v/>
      </c>
    </row>
    <row r="254">
      <c r="A254">
        <f>B254&amp;C254</f>
        <v/>
      </c>
      <c r="B254" t="inlineStr">
        <is>
          <t>MS</t>
        </is>
      </c>
      <c r="C254" t="inlineStr">
        <is>
          <t>CLEID</t>
        </is>
      </c>
      <c r="D254" t="inlineStr">
        <is>
          <t>Coal price in the electric power sector</t>
        </is>
      </c>
      <c r="E254" t="inlineStr">
        <is>
          <t>dollars per million Btu</t>
        </is>
      </c>
      <c r="F254" t="n">
        <v>2.69</v>
      </c>
      <c r="G254" t="n">
        <v>2.94</v>
      </c>
      <c r="H254">
        <f>IF(G254="n/a", IF(F254 = "n/a", 0, F254), G254)</f>
        <v/>
      </c>
    </row>
    <row r="255">
      <c r="A255">
        <f>B255&amp;C255</f>
        <v/>
      </c>
      <c r="B255" t="inlineStr">
        <is>
          <t>MS</t>
        </is>
      </c>
      <c r="C255" t="inlineStr">
        <is>
          <t>CLICD</t>
        </is>
      </c>
      <c r="D255" t="inlineStr">
        <is>
          <t>Coal price in the industrial sector</t>
        </is>
      </c>
      <c r="E255" t="inlineStr">
        <is>
          <t>dollars per million Btu</t>
        </is>
      </c>
      <c r="F255" t="inlineStr">
        <is>
          <t>n/a</t>
        </is>
      </c>
      <c r="G255" t="n">
        <v>3.13</v>
      </c>
      <c r="H255">
        <f>IF(G255="n/a", IF(F255 = "n/a", 0, F255), G255)</f>
        <v/>
      </c>
    </row>
    <row r="256">
      <c r="A256">
        <f>B256&amp;C256</f>
        <v/>
      </c>
      <c r="B256" t="inlineStr">
        <is>
          <t>MS</t>
        </is>
      </c>
      <c r="C256" t="inlineStr">
        <is>
          <t>CLRCD</t>
        </is>
      </c>
      <c r="D256" t="inlineStr">
        <is>
          <t>Coal price in the residential sector</t>
        </is>
      </c>
      <c r="E256" t="inlineStr">
        <is>
          <t>dollars per million Btu</t>
        </is>
      </c>
      <c r="F256" t="inlineStr">
        <is>
          <t>n/a</t>
        </is>
      </c>
      <c r="G256" t="inlineStr">
        <is>
          <t>n/a</t>
        </is>
      </c>
      <c r="H256">
        <f>IF(G256="n/a", IF(F256 = "n/a", 0, F256), G256)</f>
        <v/>
      </c>
    </row>
    <row r="257">
      <c r="A257">
        <f>B257&amp;C257</f>
        <v/>
      </c>
      <c r="B257" t="inlineStr">
        <is>
          <t>MS</t>
        </is>
      </c>
      <c r="C257" t="inlineStr">
        <is>
          <t>NGACD</t>
        </is>
      </c>
      <c r="D257" t="inlineStr">
        <is>
          <t>Natural gas price in the transportation sector</t>
        </is>
      </c>
      <c r="E257" t="inlineStr">
        <is>
          <t>dollars per million Btu</t>
        </is>
      </c>
      <c r="F257" t="n">
        <v>12.68</v>
      </c>
      <c r="G257" t="n">
        <v>12.7</v>
      </c>
      <c r="H257">
        <f>IF(G257="n/a", IF(F257 = "n/a", 0, F257), G257)</f>
        <v/>
      </c>
    </row>
    <row r="258">
      <c r="A258">
        <f>B258&amp;C258</f>
        <v/>
      </c>
      <c r="B258" t="inlineStr">
        <is>
          <t>MS</t>
        </is>
      </c>
      <c r="C258" t="inlineStr">
        <is>
          <t>NGCCD</t>
        </is>
      </c>
      <c r="D258" t="inlineStr">
        <is>
          <t>Natural gas price in the commercial sector</t>
        </is>
      </c>
      <c r="E258" t="inlineStr">
        <is>
          <t>dollars per million Btu</t>
        </is>
      </c>
      <c r="F258" t="n">
        <v>8.289999999999999</v>
      </c>
      <c r="G258" t="n">
        <v>8.25</v>
      </c>
      <c r="H258">
        <f>IF(G258="n/a", IF(F258 = "n/a", 0, F258), G258)</f>
        <v/>
      </c>
    </row>
    <row r="259">
      <c r="A259">
        <f>B259&amp;C259</f>
        <v/>
      </c>
      <c r="B259" t="inlineStr">
        <is>
          <t>MS</t>
        </is>
      </c>
      <c r="C259" t="inlineStr">
        <is>
          <t>NGEID</t>
        </is>
      </c>
      <c r="D259" t="inlineStr">
        <is>
          <t>Natural gas price in the electric power sector</t>
        </is>
      </c>
      <c r="E259" t="inlineStr">
        <is>
          <t>dollars per million Btu</t>
        </is>
      </c>
      <c r="F259" t="n">
        <v>3.21</v>
      </c>
      <c r="G259" t="n">
        <v>2.73</v>
      </c>
      <c r="H259">
        <f>IF(G259="n/a",  IF(F259 = "n/a", 0, F259), G259)</f>
        <v/>
      </c>
    </row>
    <row r="260">
      <c r="A260">
        <f>B260&amp;C260</f>
        <v/>
      </c>
      <c r="B260" t="inlineStr">
        <is>
          <t>MS</t>
        </is>
      </c>
      <c r="C260" t="inlineStr">
        <is>
          <t>NGICD</t>
        </is>
      </c>
      <c r="D260" t="inlineStr">
        <is>
          <t>Natural gas price in the industrial sector</t>
        </is>
      </c>
      <c r="E260" t="inlineStr">
        <is>
          <t>dollars per million Btu</t>
        </is>
      </c>
      <c r="F260" t="n">
        <v>4.96</v>
      </c>
      <c r="G260" t="n">
        <v>4.57</v>
      </c>
      <c r="H260">
        <f>IF(G260="n/a", IF(F260 = "n/a", 0, F260), G260)</f>
        <v/>
      </c>
    </row>
    <row r="261">
      <c r="A261">
        <f>B261&amp;C261</f>
        <v/>
      </c>
      <c r="B261" t="inlineStr">
        <is>
          <t>MS</t>
        </is>
      </c>
      <c r="C261" t="inlineStr">
        <is>
          <t>NGRCD</t>
        </is>
      </c>
      <c r="D261" t="inlineStr">
        <is>
          <t>Natural gas price in the residential sector</t>
        </is>
      </c>
      <c r="E261" t="inlineStr">
        <is>
          <t>dollars per million Btu</t>
        </is>
      </c>
      <c r="F261" t="n">
        <v>10.18</v>
      </c>
      <c r="G261" t="n">
        <v>10.48</v>
      </c>
      <c r="H261">
        <f>IF(G261="n/a", IF(F261 = "n/a", 0, F261), G261)</f>
        <v/>
      </c>
    </row>
    <row r="262">
      <c r="A262">
        <f>B262&amp;C262</f>
        <v/>
      </c>
      <c r="B262" t="inlineStr">
        <is>
          <t>MT</t>
        </is>
      </c>
      <c r="C262" t="inlineStr">
        <is>
          <t>CLACD</t>
        </is>
      </c>
      <c r="D262" t="inlineStr">
        <is>
          <t>Coal price in the transportation sector</t>
        </is>
      </c>
      <c r="E262" t="inlineStr">
        <is>
          <t>dollars per million Btu</t>
        </is>
      </c>
      <c r="F262" t="inlineStr">
        <is>
          <t>n/a</t>
        </is>
      </c>
      <c r="G262" t="inlineStr">
        <is>
          <t>n/a</t>
        </is>
      </c>
      <c r="H262">
        <f>IF(G262="n/a", IF(F262 = "n/a", 0, F262), G262)</f>
        <v/>
      </c>
    </row>
    <row r="263">
      <c r="A263">
        <f>B263&amp;C263</f>
        <v/>
      </c>
      <c r="B263" t="inlineStr">
        <is>
          <t>MT</t>
        </is>
      </c>
      <c r="C263" t="inlineStr">
        <is>
          <t>CLCCD</t>
        </is>
      </c>
      <c r="D263" t="inlineStr">
        <is>
          <t>Coal price in the commercial sector</t>
        </is>
      </c>
      <c r="E263" t="inlineStr">
        <is>
          <t>dollars per million Btu</t>
        </is>
      </c>
      <c r="F263" t="n">
        <v>2.66</v>
      </c>
      <c r="G263" t="n">
        <v>3.39</v>
      </c>
      <c r="H263">
        <f>IF(G263="n/a", IF(F263 = "n/a", 0, F263), G263)</f>
        <v/>
      </c>
    </row>
    <row r="264">
      <c r="A264">
        <f>B264&amp;C264</f>
        <v/>
      </c>
      <c r="B264" t="inlineStr">
        <is>
          <t>MT</t>
        </is>
      </c>
      <c r="C264" t="inlineStr">
        <is>
          <t>CLEID</t>
        </is>
      </c>
      <c r="D264" t="inlineStr">
        <is>
          <t>Coal price in the electric power sector</t>
        </is>
      </c>
      <c r="E264" t="inlineStr">
        <is>
          <t>dollars per million Btu</t>
        </is>
      </c>
      <c r="F264" t="n">
        <v>2.01</v>
      </c>
      <c r="G264" t="n">
        <v>1.95</v>
      </c>
      <c r="H264">
        <f>IF(G264="n/a", IF(F264 = "n/a", 0, F264), G264)</f>
        <v/>
      </c>
    </row>
    <row r="265">
      <c r="A265">
        <f>B265&amp;C265</f>
        <v/>
      </c>
      <c r="B265" t="inlineStr">
        <is>
          <t>MT</t>
        </is>
      </c>
      <c r="C265" t="inlineStr">
        <is>
          <t>CLICD</t>
        </is>
      </c>
      <c r="D265" t="inlineStr">
        <is>
          <t>Coal price in the industrial sector</t>
        </is>
      </c>
      <c r="E265" t="inlineStr">
        <is>
          <t>dollars per million Btu</t>
        </is>
      </c>
      <c r="F265" t="n">
        <v>2.27</v>
      </c>
      <c r="G265" t="n">
        <v>2.85</v>
      </c>
      <c r="H265">
        <f>IF(G265="n/a", IF(F265 = "n/a", 0, F265), G265)</f>
        <v/>
      </c>
    </row>
    <row r="266">
      <c r="A266">
        <f>B266&amp;C266</f>
        <v/>
      </c>
      <c r="B266" t="inlineStr">
        <is>
          <t>MT</t>
        </is>
      </c>
      <c r="C266" t="inlineStr">
        <is>
          <t>CLRCD</t>
        </is>
      </c>
      <c r="D266" t="inlineStr">
        <is>
          <t>Coal price in the residential sector</t>
        </is>
      </c>
      <c r="E266" t="inlineStr">
        <is>
          <t>dollars per million Btu</t>
        </is>
      </c>
      <c r="F266" t="inlineStr">
        <is>
          <t>n/a</t>
        </is>
      </c>
      <c r="G266" t="inlineStr">
        <is>
          <t>n/a</t>
        </is>
      </c>
      <c r="H266">
        <f>IF(G266="n/a", IF(F266 = "n/a", 0, F266), G266)</f>
        <v/>
      </c>
    </row>
    <row r="267">
      <c r="A267">
        <f>B267&amp;C267</f>
        <v/>
      </c>
      <c r="B267" t="inlineStr">
        <is>
          <t>MT</t>
        </is>
      </c>
      <c r="C267" t="inlineStr">
        <is>
          <t>NGACD</t>
        </is>
      </c>
      <c r="D267" t="inlineStr">
        <is>
          <t>Natural gas price in the transportation sector</t>
        </is>
      </c>
      <c r="E267" t="inlineStr">
        <is>
          <t>dollars per million Btu</t>
        </is>
      </c>
      <c r="F267" t="n">
        <v>9.32</v>
      </c>
      <c r="G267" t="n">
        <v>9.52</v>
      </c>
      <c r="H267">
        <f>IF(G267="n/a", IF(F267 = "n/a", 0, F267), G267)</f>
        <v/>
      </c>
    </row>
    <row r="268">
      <c r="A268">
        <f>B268&amp;C268</f>
        <v/>
      </c>
      <c r="B268" t="inlineStr">
        <is>
          <t>MT</t>
        </is>
      </c>
      <c r="C268" t="inlineStr">
        <is>
          <t>NGCCD</t>
        </is>
      </c>
      <c r="D268" t="inlineStr">
        <is>
          <t>Natural gas price in the commercial sector</t>
        </is>
      </c>
      <c r="E268" t="inlineStr">
        <is>
          <t>dollars per million Btu</t>
        </is>
      </c>
      <c r="F268" t="n">
        <v>6.8</v>
      </c>
      <c r="G268" t="n">
        <v>6.56</v>
      </c>
      <c r="H268">
        <f>IF(G268="n/a", IF(F268 = "n/a", 0, F268), G268)</f>
        <v/>
      </c>
    </row>
    <row r="269">
      <c r="A269">
        <f>B269&amp;C269</f>
        <v/>
      </c>
      <c r="B269" t="inlineStr">
        <is>
          <t>MT</t>
        </is>
      </c>
      <c r="C269" t="inlineStr">
        <is>
          <t>NGEID</t>
        </is>
      </c>
      <c r="D269" t="inlineStr">
        <is>
          <t>Natural gas price in the electric power sector</t>
        </is>
      </c>
      <c r="E269" t="inlineStr">
        <is>
          <t>dollars per million Btu</t>
        </is>
      </c>
      <c r="F269" t="n">
        <v>1.3</v>
      </c>
      <c r="G269" t="n">
        <v>1.59</v>
      </c>
      <c r="H269">
        <f>IF(G269="n/a", IF(F269 = "n/a", 0, F269), G269)</f>
        <v/>
      </c>
    </row>
    <row r="270">
      <c r="A270">
        <f>B270&amp;C270</f>
        <v/>
      </c>
      <c r="B270" t="inlineStr">
        <is>
          <t>MT</t>
        </is>
      </c>
      <c r="C270" t="inlineStr">
        <is>
          <t>NGICD</t>
        </is>
      </c>
      <c r="D270" t="inlineStr">
        <is>
          <t>Natural gas price in the industrial sector</t>
        </is>
      </c>
      <c r="E270" t="inlineStr">
        <is>
          <t>dollars per million Btu</t>
        </is>
      </c>
      <c r="F270" t="n">
        <v>6.15</v>
      </c>
      <c r="G270" t="n">
        <v>5.57</v>
      </c>
      <c r="H270">
        <f>IF(G270="n/a", IF(F270 = "n/a", 0, F270), G270)</f>
        <v/>
      </c>
    </row>
    <row r="271">
      <c r="A271">
        <f>B271&amp;C271</f>
        <v/>
      </c>
      <c r="B271" t="inlineStr">
        <is>
          <t>MT</t>
        </is>
      </c>
      <c r="C271" t="inlineStr">
        <is>
          <t>NGRCD</t>
        </is>
      </c>
      <c r="D271" t="inlineStr">
        <is>
          <t>Natural gas price in the residential sector</t>
        </is>
      </c>
      <c r="E271" t="inlineStr">
        <is>
          <t>dollars per million Btu</t>
        </is>
      </c>
      <c r="F271" t="n">
        <v>7.02</v>
      </c>
      <c r="G271" t="n">
        <v>6.75</v>
      </c>
      <c r="H271">
        <f>IF(G271="n/a", IF(F271 = "n/a", 0, F271), G271)</f>
        <v/>
      </c>
    </row>
    <row r="272">
      <c r="A272">
        <f>B272&amp;C272</f>
        <v/>
      </c>
      <c r="B272" t="inlineStr">
        <is>
          <t>NC</t>
        </is>
      </c>
      <c r="C272" t="inlineStr">
        <is>
          <t>CLACD</t>
        </is>
      </c>
      <c r="D272" t="inlineStr">
        <is>
          <t>Coal price in the transportation sector</t>
        </is>
      </c>
      <c r="E272" t="inlineStr">
        <is>
          <t>dollars per million Btu</t>
        </is>
      </c>
      <c r="F272" t="inlineStr">
        <is>
          <t>n/a</t>
        </is>
      </c>
      <c r="G272" t="inlineStr">
        <is>
          <t>n/a</t>
        </is>
      </c>
      <c r="H272">
        <f>IF(G272="n/a", IF(F272 = "n/a", 0, F272), G272)</f>
        <v/>
      </c>
    </row>
    <row r="273">
      <c r="A273">
        <f>B273&amp;C273</f>
        <v/>
      </c>
      <c r="B273" t="inlineStr">
        <is>
          <t>NC</t>
        </is>
      </c>
      <c r="C273" t="inlineStr">
        <is>
          <t>CLCCD</t>
        </is>
      </c>
      <c r="D273" t="inlineStr">
        <is>
          <t>Coal price in the commercial sector</t>
        </is>
      </c>
      <c r="E273" t="inlineStr">
        <is>
          <t>dollars per million Btu</t>
        </is>
      </c>
      <c r="F273" t="n">
        <v>5.32</v>
      </c>
      <c r="G273" t="n">
        <v>5.74</v>
      </c>
      <c r="H273">
        <f>IF(G273="n/a", IF(F273 = "n/a", 0, F273), G273)</f>
        <v/>
      </c>
    </row>
    <row r="274">
      <c r="A274">
        <f>B274&amp;C274</f>
        <v/>
      </c>
      <c r="B274" t="inlineStr">
        <is>
          <t>NC</t>
        </is>
      </c>
      <c r="C274" t="inlineStr">
        <is>
          <t>CLEID</t>
        </is>
      </c>
      <c r="D274" t="inlineStr">
        <is>
          <t>Coal price in the electric power sector</t>
        </is>
      </c>
      <c r="E274" t="inlineStr">
        <is>
          <t>dollars per million Btu</t>
        </is>
      </c>
      <c r="F274" t="n">
        <v>3.15</v>
      </c>
      <c r="G274" t="n">
        <v>2.8</v>
      </c>
      <c r="H274">
        <f>IF(G274="n/a", IF(F274 = "n/a", 0, F274), G274)</f>
        <v/>
      </c>
    </row>
    <row r="275">
      <c r="A275">
        <f>B275&amp;C275</f>
        <v/>
      </c>
      <c r="B275" t="inlineStr">
        <is>
          <t>NC</t>
        </is>
      </c>
      <c r="C275" t="inlineStr">
        <is>
          <t>CLICD</t>
        </is>
      </c>
      <c r="D275" t="inlineStr">
        <is>
          <t>Coal price in the industrial sector</t>
        </is>
      </c>
      <c r="E275" t="inlineStr">
        <is>
          <t>dollars per million Btu</t>
        </is>
      </c>
      <c r="F275" t="n">
        <v>3.56</v>
      </c>
      <c r="G275" t="n">
        <v>3.89</v>
      </c>
      <c r="H275">
        <f>IF(G275="n/a", IF(F275 = "n/a", 0, F275), G275)</f>
        <v/>
      </c>
    </row>
    <row r="276">
      <c r="A276">
        <f>B276&amp;C276</f>
        <v/>
      </c>
      <c r="B276" t="inlineStr">
        <is>
          <t>NC</t>
        </is>
      </c>
      <c r="C276" t="inlineStr">
        <is>
          <t>CLRCD</t>
        </is>
      </c>
      <c r="D276" t="inlineStr">
        <is>
          <t>Coal price in the residential sector</t>
        </is>
      </c>
      <c r="E276" t="inlineStr">
        <is>
          <t>dollars per million Btu</t>
        </is>
      </c>
      <c r="F276" t="inlineStr">
        <is>
          <t>n/a</t>
        </is>
      </c>
      <c r="G276" t="inlineStr">
        <is>
          <t>n/a</t>
        </is>
      </c>
      <c r="H276">
        <f>IF(G276="n/a", IF(F276 = "n/a", 0, F276), G276)</f>
        <v/>
      </c>
    </row>
    <row r="277">
      <c r="A277">
        <f>B277&amp;C277</f>
        <v/>
      </c>
      <c r="B277" t="inlineStr">
        <is>
          <t>NC</t>
        </is>
      </c>
      <c r="C277" t="inlineStr">
        <is>
          <t>NGACD</t>
        </is>
      </c>
      <c r="D277" t="inlineStr">
        <is>
          <t>Natural gas price in the transportation sector</t>
        </is>
      </c>
      <c r="E277" t="inlineStr">
        <is>
          <t>dollars per million Btu</t>
        </is>
      </c>
      <c r="F277" t="n">
        <v>4.59</v>
      </c>
      <c r="G277" t="n">
        <v>4.72</v>
      </c>
      <c r="H277">
        <f>IF(G277="n/a", IF(F277 = "n/a", 0, F277), G277)</f>
        <v/>
      </c>
    </row>
    <row r="278">
      <c r="A278">
        <f>B278&amp;C278</f>
        <v/>
      </c>
      <c r="B278" t="inlineStr">
        <is>
          <t>NC</t>
        </is>
      </c>
      <c r="C278" t="inlineStr">
        <is>
          <t>NGCCD</t>
        </is>
      </c>
      <c r="D278" t="inlineStr">
        <is>
          <t>Natural gas price in the commercial sector</t>
        </is>
      </c>
      <c r="E278" t="inlineStr">
        <is>
          <t>dollars per million Btu</t>
        </is>
      </c>
      <c r="F278" t="n">
        <v>8.24</v>
      </c>
      <c r="G278" t="n">
        <v>8.49</v>
      </c>
      <c r="H278">
        <f>IF(G278="n/a", IF(F278 = "n/a", 0, F278), G278)</f>
        <v/>
      </c>
    </row>
    <row r="279">
      <c r="A279">
        <f>B279&amp;C279</f>
        <v/>
      </c>
      <c r="B279" t="inlineStr">
        <is>
          <t>NC</t>
        </is>
      </c>
      <c r="C279" t="inlineStr">
        <is>
          <t>NGEID</t>
        </is>
      </c>
      <c r="D279" t="inlineStr">
        <is>
          <t>Natural gas price in the electric power sector</t>
        </is>
      </c>
      <c r="E279" t="inlineStr">
        <is>
          <t>dollars per million Btu</t>
        </is>
      </c>
      <c r="F279" t="n">
        <v>4.31</v>
      </c>
      <c r="G279" t="n">
        <v>3.79</v>
      </c>
      <c r="H279">
        <f>IF(G279="n/a", IF(F279 = "n/a", 0, F279), G279)</f>
        <v/>
      </c>
    </row>
    <row r="280">
      <c r="A280">
        <f>B280&amp;C280</f>
        <v/>
      </c>
      <c r="B280" t="inlineStr">
        <is>
          <t>NC</t>
        </is>
      </c>
      <c r="C280" t="inlineStr">
        <is>
          <t>NGICD</t>
        </is>
      </c>
      <c r="D280" t="inlineStr">
        <is>
          <t>Natural gas price in the industrial sector</t>
        </is>
      </c>
      <c r="E280" t="inlineStr">
        <is>
          <t>dollars per million Btu</t>
        </is>
      </c>
      <c r="F280" t="n">
        <v>6</v>
      </c>
      <c r="G280" t="n">
        <v>5.6</v>
      </c>
      <c r="H280">
        <f>IF(G280="n/a", IF(F280 = "n/a", 0, F280), G280)</f>
        <v/>
      </c>
    </row>
    <row r="281">
      <c r="A281">
        <f>B281&amp;C281</f>
        <v/>
      </c>
      <c r="B281" t="inlineStr">
        <is>
          <t>NC</t>
        </is>
      </c>
      <c r="C281" t="inlineStr">
        <is>
          <t>NGRCD</t>
        </is>
      </c>
      <c r="D281" t="inlineStr">
        <is>
          <t>Natural gas price in the residential sector</t>
        </is>
      </c>
      <c r="E281" t="inlineStr">
        <is>
          <t>dollars per million Btu</t>
        </is>
      </c>
      <c r="F281" t="n">
        <v>11.76</v>
      </c>
      <c r="G281" t="n">
        <v>12.49</v>
      </c>
      <c r="H281">
        <f>IF(G281="n/a", IF(F281 = "n/a", 0, F281), G281)</f>
        <v/>
      </c>
    </row>
    <row r="282">
      <c r="A282">
        <f>B282&amp;C282</f>
        <v/>
      </c>
      <c r="B282" t="inlineStr">
        <is>
          <t>ND</t>
        </is>
      </c>
      <c r="C282" t="inlineStr">
        <is>
          <t>CLACD</t>
        </is>
      </c>
      <c r="D282" t="inlineStr">
        <is>
          <t>Coal price in the transportation sector</t>
        </is>
      </c>
      <c r="E282" t="inlineStr">
        <is>
          <t>dollars per million Btu</t>
        </is>
      </c>
      <c r="F282" t="inlineStr">
        <is>
          <t>n/a</t>
        </is>
      </c>
      <c r="G282" t="inlineStr">
        <is>
          <t>n/a</t>
        </is>
      </c>
      <c r="H282">
        <f>IF(G282="n/a", IF(F282 = "n/a", 0, F282), G282)</f>
        <v/>
      </c>
    </row>
    <row r="283">
      <c r="A283">
        <f>B283&amp;C283</f>
        <v/>
      </c>
      <c r="B283" t="inlineStr">
        <is>
          <t>ND</t>
        </is>
      </c>
      <c r="C283" t="inlineStr">
        <is>
          <t>CLCCD</t>
        </is>
      </c>
      <c r="D283" t="inlineStr">
        <is>
          <t>Coal price in the commercial sector</t>
        </is>
      </c>
      <c r="E283" t="inlineStr">
        <is>
          <t>dollars per million Btu</t>
        </is>
      </c>
      <c r="F283" t="n">
        <v>1.48</v>
      </c>
      <c r="G283" t="n">
        <v>1.55</v>
      </c>
      <c r="H283">
        <f>IF(G283="n/a", IF(F283 = "n/a", 0, F283), G283)</f>
        <v/>
      </c>
    </row>
    <row r="284">
      <c r="A284">
        <f>B284&amp;C284</f>
        <v/>
      </c>
      <c r="B284" t="inlineStr">
        <is>
          <t>ND</t>
        </is>
      </c>
      <c r="C284" t="inlineStr">
        <is>
          <t>CLEID</t>
        </is>
      </c>
      <c r="D284" t="inlineStr">
        <is>
          <t>Coal price in the electric power sector</t>
        </is>
      </c>
      <c r="E284" t="inlineStr">
        <is>
          <t>dollars per million Btu</t>
        </is>
      </c>
      <c r="F284" t="n">
        <v>1.55</v>
      </c>
      <c r="G284" t="n">
        <v>1.63</v>
      </c>
      <c r="H284">
        <f>IF(G284="n/a", IF(F284 = "n/a", 0, F284), G284)</f>
        <v/>
      </c>
    </row>
    <row r="285">
      <c r="A285">
        <f>B285&amp;C285</f>
        <v/>
      </c>
      <c r="B285" t="inlineStr">
        <is>
          <t>ND</t>
        </is>
      </c>
      <c r="C285" t="inlineStr">
        <is>
          <t>CLICD</t>
        </is>
      </c>
      <c r="D285" t="inlineStr">
        <is>
          <t>Coal price in the industrial sector</t>
        </is>
      </c>
      <c r="E285" t="inlineStr">
        <is>
          <t>dollars per million Btu</t>
        </is>
      </c>
      <c r="F285" t="n">
        <v>1.24</v>
      </c>
      <c r="G285" t="n">
        <v>1.35</v>
      </c>
      <c r="H285">
        <f>IF(G285="n/a", IF(F285 = "n/a", 0, F285), G285)</f>
        <v/>
      </c>
    </row>
    <row r="286">
      <c r="A286">
        <f>B286&amp;C286</f>
        <v/>
      </c>
      <c r="B286" t="inlineStr">
        <is>
          <t>ND</t>
        </is>
      </c>
      <c r="C286" t="inlineStr">
        <is>
          <t>CLRCD</t>
        </is>
      </c>
      <c r="D286" t="inlineStr">
        <is>
          <t>Coal price in the residential sector</t>
        </is>
      </c>
      <c r="E286" t="inlineStr">
        <is>
          <t>dollars per million Btu</t>
        </is>
      </c>
      <c r="F286" t="inlineStr">
        <is>
          <t>n/a</t>
        </is>
      </c>
      <c r="G286" t="inlineStr">
        <is>
          <t>n/a</t>
        </is>
      </c>
      <c r="H286">
        <f>IF(G286="n/a", IF(F286 = "n/a", 0, F286), G286)</f>
        <v/>
      </c>
    </row>
    <row r="287">
      <c r="A287">
        <f>B287&amp;C287</f>
        <v/>
      </c>
      <c r="B287" t="inlineStr">
        <is>
          <t>ND</t>
        </is>
      </c>
      <c r="C287" t="inlineStr">
        <is>
          <t>NGACD</t>
        </is>
      </c>
      <c r="D287" t="inlineStr">
        <is>
          <t>Natural gas price in the transportation sector</t>
        </is>
      </c>
      <c r="E287" t="inlineStr">
        <is>
          <t>dollars per million Btu</t>
        </is>
      </c>
      <c r="F287" t="n">
        <v>8.960000000000001</v>
      </c>
      <c r="G287" t="n">
        <v>8.5</v>
      </c>
      <c r="H287">
        <f>IF(G287="n/a", IF(F287 = "n/a", 0, F287), G287)</f>
        <v/>
      </c>
    </row>
    <row r="288">
      <c r="A288">
        <f>B288&amp;C288</f>
        <v/>
      </c>
      <c r="B288" t="inlineStr">
        <is>
          <t>ND</t>
        </is>
      </c>
      <c r="C288" t="inlineStr">
        <is>
          <t>NGCCD</t>
        </is>
      </c>
      <c r="D288" t="inlineStr">
        <is>
          <t>Natural gas price in the commercial sector</t>
        </is>
      </c>
      <c r="E288" t="inlineStr">
        <is>
          <t>dollars per million Btu</t>
        </is>
      </c>
      <c r="F288" t="n">
        <v>5.46</v>
      </c>
      <c r="G288" t="n">
        <v>5.14</v>
      </c>
      <c r="H288">
        <f>IF(G288="n/a", IF(F288 = "n/a", 0, F288), G288)</f>
        <v/>
      </c>
    </row>
    <row r="289">
      <c r="A289">
        <f>B289&amp;C289</f>
        <v/>
      </c>
      <c r="B289" t="inlineStr">
        <is>
          <t>ND</t>
        </is>
      </c>
      <c r="C289" t="inlineStr">
        <is>
          <t>NGEID</t>
        </is>
      </c>
      <c r="D289" t="inlineStr">
        <is>
          <t>Natural gas price in the electric power sector</t>
        </is>
      </c>
      <c r="E289" t="inlineStr">
        <is>
          <t>dollars per million Btu</t>
        </is>
      </c>
      <c r="F289" t="n">
        <v>2.83</v>
      </c>
      <c r="G289" t="n">
        <v>3.29</v>
      </c>
      <c r="H289">
        <f>IF(G289="n/a", IF(F289 = "n/a", 0, F289), G289)</f>
        <v/>
      </c>
    </row>
    <row r="290">
      <c r="A290">
        <f>B290&amp;C290</f>
        <v/>
      </c>
      <c r="B290" t="inlineStr">
        <is>
          <t>ND</t>
        </is>
      </c>
      <c r="C290" t="inlineStr">
        <is>
          <t>NGICD</t>
        </is>
      </c>
      <c r="D290" t="inlineStr">
        <is>
          <t>Natural gas price in the industrial sector</t>
        </is>
      </c>
      <c r="E290" t="inlineStr">
        <is>
          <t>dollars per million Btu</t>
        </is>
      </c>
      <c r="F290" t="n">
        <v>3.04</v>
      </c>
      <c r="G290" t="n">
        <v>2.56</v>
      </c>
      <c r="H290">
        <f>IF(G290="n/a", IF(F290 = "n/a", 0, F290), G290)</f>
        <v/>
      </c>
    </row>
    <row r="291">
      <c r="A291">
        <f>B291&amp;C291</f>
        <v/>
      </c>
      <c r="B291" t="inlineStr">
        <is>
          <t>ND</t>
        </is>
      </c>
      <c r="C291" t="inlineStr">
        <is>
          <t>NGRCD</t>
        </is>
      </c>
      <c r="D291" t="inlineStr">
        <is>
          <t>Natural gas price in the residential sector</t>
        </is>
      </c>
      <c r="E291" t="inlineStr">
        <is>
          <t>dollars per million Btu</t>
        </is>
      </c>
      <c r="F291" t="n">
        <v>6.66</v>
      </c>
      <c r="G291" t="n">
        <v>6.34</v>
      </c>
      <c r="H291">
        <f>IF(G291="n/a", IF(F291 = "n/a", 0, F291), G291)</f>
        <v/>
      </c>
    </row>
    <row r="292">
      <c r="A292">
        <f>B292&amp;C292</f>
        <v/>
      </c>
      <c r="B292" t="inlineStr">
        <is>
          <t>NE</t>
        </is>
      </c>
      <c r="C292" t="inlineStr">
        <is>
          <t>CLACD</t>
        </is>
      </c>
      <c r="D292" t="inlineStr">
        <is>
          <t>Coal price in the transportation sector</t>
        </is>
      </c>
      <c r="E292" t="inlineStr">
        <is>
          <t>dollars per million Btu</t>
        </is>
      </c>
      <c r="F292" t="inlineStr">
        <is>
          <t>n/a</t>
        </is>
      </c>
      <c r="G292" t="inlineStr">
        <is>
          <t>n/a</t>
        </is>
      </c>
      <c r="H292">
        <f>IF(G292="n/a", IF(F292 = "n/a", 0, F292), G292)</f>
        <v/>
      </c>
    </row>
    <row r="293">
      <c r="A293">
        <f>B293&amp;C293</f>
        <v/>
      </c>
      <c r="B293" t="inlineStr">
        <is>
          <t>NE</t>
        </is>
      </c>
      <c r="C293" t="inlineStr">
        <is>
          <t>CLCCD</t>
        </is>
      </c>
      <c r="D293" t="inlineStr">
        <is>
          <t>Coal price in the commercial sector</t>
        </is>
      </c>
      <c r="E293" t="inlineStr">
        <is>
          <t>dollars per million Btu</t>
        </is>
      </c>
      <c r="F293" t="inlineStr">
        <is>
          <t>n/a</t>
        </is>
      </c>
      <c r="G293" t="inlineStr">
        <is>
          <t>n/a</t>
        </is>
      </c>
      <c r="H293">
        <f>IF(G293="n/a", IF(F293 = "n/a", 0, F293), G293)</f>
        <v/>
      </c>
    </row>
    <row r="294">
      <c r="A294">
        <f>B294&amp;C294</f>
        <v/>
      </c>
      <c r="B294" t="inlineStr">
        <is>
          <t>NE</t>
        </is>
      </c>
      <c r="C294" t="inlineStr">
        <is>
          <t>CLEID</t>
        </is>
      </c>
      <c r="D294" t="inlineStr">
        <is>
          <t>Coal price in the electric power sector</t>
        </is>
      </c>
      <c r="E294" t="inlineStr">
        <is>
          <t>dollars per million Btu</t>
        </is>
      </c>
      <c r="F294" t="n">
        <v>1.26</v>
      </c>
      <c r="G294" t="n">
        <v>1.23</v>
      </c>
      <c r="H294">
        <f>IF(G294="n/a", IF(F294 = "n/a", 0, F294), G294)</f>
        <v/>
      </c>
    </row>
    <row r="295">
      <c r="A295">
        <f>B295&amp;C295</f>
        <v/>
      </c>
      <c r="B295" t="inlineStr">
        <is>
          <t>NE</t>
        </is>
      </c>
      <c r="C295" t="inlineStr">
        <is>
          <t>CLICD</t>
        </is>
      </c>
      <c r="D295" t="inlineStr">
        <is>
          <t>Coal price in the industrial sector</t>
        </is>
      </c>
      <c r="E295" t="inlineStr">
        <is>
          <t>dollars per million Btu</t>
        </is>
      </c>
      <c r="F295" t="n">
        <v>1.54</v>
      </c>
      <c r="G295" t="n">
        <v>1.38</v>
      </c>
      <c r="H295">
        <f>IF(G295="n/a", IF(F295 = "n/a", 0, F295), G295)</f>
        <v/>
      </c>
    </row>
    <row r="296">
      <c r="A296">
        <f>B296&amp;C296</f>
        <v/>
      </c>
      <c r="B296" t="inlineStr">
        <is>
          <t>NE</t>
        </is>
      </c>
      <c r="C296" t="inlineStr">
        <is>
          <t>CLRCD</t>
        </is>
      </c>
      <c r="D296" t="inlineStr">
        <is>
          <t>Coal price in the residential sector</t>
        </is>
      </c>
      <c r="E296" t="inlineStr">
        <is>
          <t>dollars per million Btu</t>
        </is>
      </c>
      <c r="F296" t="inlineStr">
        <is>
          <t>n/a</t>
        </is>
      </c>
      <c r="G296" t="inlineStr">
        <is>
          <t>n/a</t>
        </is>
      </c>
      <c r="H296">
        <f>IF(G296="n/a", IF(F296 = "n/a", 0, F296), G296)</f>
        <v/>
      </c>
    </row>
    <row r="297">
      <c r="A297">
        <f>B297&amp;C297</f>
        <v/>
      </c>
      <c r="B297" t="inlineStr">
        <is>
          <t>NE</t>
        </is>
      </c>
      <c r="C297" t="inlineStr">
        <is>
          <t>NGACD</t>
        </is>
      </c>
      <c r="D297" t="inlineStr">
        <is>
          <t>Natural gas price in the transportation sector</t>
        </is>
      </c>
      <c r="E297" t="inlineStr">
        <is>
          <t>dollars per million Btu</t>
        </is>
      </c>
      <c r="F297" t="n">
        <v>13.72</v>
      </c>
      <c r="G297" t="n">
        <v>13.4</v>
      </c>
      <c r="H297">
        <f>IF(G297="n/a", IF(F297 = "n/a", 0, F297), G297)</f>
        <v/>
      </c>
    </row>
    <row r="298">
      <c r="A298">
        <f>B298&amp;C298</f>
        <v/>
      </c>
      <c r="B298" t="inlineStr">
        <is>
          <t>NE</t>
        </is>
      </c>
      <c r="C298" t="inlineStr">
        <is>
          <t>NGCCD</t>
        </is>
      </c>
      <c r="D298" t="inlineStr">
        <is>
          <t>Natural gas price in the commercial sector</t>
        </is>
      </c>
      <c r="E298" t="inlineStr">
        <is>
          <t>dollars per million Btu</t>
        </is>
      </c>
      <c r="F298" t="n">
        <v>5.92</v>
      </c>
      <c r="G298" t="n">
        <v>5.45</v>
      </c>
      <c r="H298">
        <f>IF(G298="n/a", IF(F298 = "n/a", 0, F298), G298)</f>
        <v/>
      </c>
    </row>
    <row r="299">
      <c r="A299">
        <f>B299&amp;C299</f>
        <v/>
      </c>
      <c r="B299" t="inlineStr">
        <is>
          <t>NE</t>
        </is>
      </c>
      <c r="C299" t="inlineStr">
        <is>
          <t>NGEID</t>
        </is>
      </c>
      <c r="D299" t="inlineStr">
        <is>
          <t>Natural gas price in the electric power sector</t>
        </is>
      </c>
      <c r="E299" t="inlineStr">
        <is>
          <t>dollars per million Btu</t>
        </is>
      </c>
      <c r="F299" t="n">
        <v>3.56</v>
      </c>
      <c r="G299" t="n">
        <v>2.9</v>
      </c>
      <c r="H299">
        <f>IF(G299="n/a", IF(F299 = "n/a", 0, F299), G299)</f>
        <v/>
      </c>
    </row>
    <row r="300">
      <c r="A300">
        <f>B300&amp;C300</f>
        <v/>
      </c>
      <c r="B300" t="inlineStr">
        <is>
          <t>NE</t>
        </is>
      </c>
      <c r="C300" t="inlineStr">
        <is>
          <t>NGICD</t>
        </is>
      </c>
      <c r="D300" t="inlineStr">
        <is>
          <t>Natural gas price in the industrial sector</t>
        </is>
      </c>
      <c r="E300" t="inlineStr">
        <is>
          <t>dollars per million Btu</t>
        </is>
      </c>
      <c r="F300" t="n">
        <v>4.23</v>
      </c>
      <c r="G300" t="n">
        <v>3.99</v>
      </c>
      <c r="H300">
        <f>IF(G300="n/a", IF(F300 = "n/a", 0, F300), G300)</f>
        <v/>
      </c>
    </row>
    <row r="301">
      <c r="A301">
        <f>B301&amp;C301</f>
        <v/>
      </c>
      <c r="B301" t="inlineStr">
        <is>
          <t>NE</t>
        </is>
      </c>
      <c r="C301" t="inlineStr">
        <is>
          <t>NGRCD</t>
        </is>
      </c>
      <c r="D301" t="inlineStr">
        <is>
          <t>Natural gas price in the residential sector</t>
        </is>
      </c>
      <c r="E301" t="inlineStr">
        <is>
          <t>dollars per million Btu</t>
        </is>
      </c>
      <c r="F301" t="n">
        <v>8.06</v>
      </c>
      <c r="G301" t="n">
        <v>7.39</v>
      </c>
      <c r="H301">
        <f>IF(G301="n/a", IF(F301 = "n/a", 0, F301), G301)</f>
        <v/>
      </c>
    </row>
    <row r="302">
      <c r="A302">
        <f>B302&amp;C302</f>
        <v/>
      </c>
      <c r="B302" t="inlineStr">
        <is>
          <t>NH</t>
        </is>
      </c>
      <c r="C302" t="inlineStr">
        <is>
          <t>CLACD</t>
        </is>
      </c>
      <c r="D302" t="inlineStr">
        <is>
          <t>Coal price in the transportation sector</t>
        </is>
      </c>
      <c r="E302" t="inlineStr">
        <is>
          <t>dollars per million Btu</t>
        </is>
      </c>
      <c r="F302" t="inlineStr">
        <is>
          <t>n/a</t>
        </is>
      </c>
      <c r="G302" t="inlineStr">
        <is>
          <t>n/a</t>
        </is>
      </c>
      <c r="H302">
        <f>IF(G302="n/a", IF(F302 = "n/a", 0, F302), G302)</f>
        <v/>
      </c>
    </row>
    <row r="303">
      <c r="A303">
        <f>B303&amp;C303</f>
        <v/>
      </c>
      <c r="B303" t="inlineStr">
        <is>
          <t>NH</t>
        </is>
      </c>
      <c r="C303" t="inlineStr">
        <is>
          <t>CLCCD</t>
        </is>
      </c>
      <c r="D303" t="inlineStr">
        <is>
          <t>Coal price in the commercial sector</t>
        </is>
      </c>
      <c r="E303" t="inlineStr">
        <is>
          <t>dollars per million Btu</t>
        </is>
      </c>
      <c r="F303" t="inlineStr">
        <is>
          <t>n/a</t>
        </is>
      </c>
      <c r="G303" t="inlineStr">
        <is>
          <t>n/a</t>
        </is>
      </c>
      <c r="H303">
        <f>IF(G303="n/a", IF(F303 = "n/a", 0, F303), G303)</f>
        <v/>
      </c>
    </row>
    <row r="304">
      <c r="A304">
        <f>B304&amp;C304</f>
        <v/>
      </c>
      <c r="B304" t="inlineStr">
        <is>
          <t>NH</t>
        </is>
      </c>
      <c r="C304" t="inlineStr">
        <is>
          <t>CLEID</t>
        </is>
      </c>
      <c r="D304" t="inlineStr">
        <is>
          <t>Coal price in the electric power sector</t>
        </is>
      </c>
      <c r="E304" t="inlineStr">
        <is>
          <t>dollars per million Btu</t>
        </is>
      </c>
      <c r="F304" t="n">
        <v>3.87</v>
      </c>
      <c r="G304" t="n">
        <v>3.35</v>
      </c>
      <c r="H304">
        <f>IF(G304="n/a", IF(F304 = "n/a", 0, F304), G304)</f>
        <v/>
      </c>
    </row>
    <row r="305">
      <c r="A305">
        <f>B305&amp;C305</f>
        <v/>
      </c>
      <c r="B305" t="inlineStr">
        <is>
          <t>NH</t>
        </is>
      </c>
      <c r="C305" t="inlineStr">
        <is>
          <t>CLICD</t>
        </is>
      </c>
      <c r="D305" t="inlineStr">
        <is>
          <t>Coal price in the industrial sector</t>
        </is>
      </c>
      <c r="E305" t="inlineStr">
        <is>
          <t>dollars per million Btu</t>
        </is>
      </c>
      <c r="F305" t="inlineStr">
        <is>
          <t>n/a</t>
        </is>
      </c>
      <c r="G305" t="inlineStr">
        <is>
          <t>n/a</t>
        </is>
      </c>
      <c r="H305">
        <f>IF(G305="n/a", IF(F305 = "n/a", 0, F305), G305)</f>
        <v/>
      </c>
    </row>
    <row r="306">
      <c r="A306">
        <f>B306&amp;C306</f>
        <v/>
      </c>
      <c r="B306" t="inlineStr">
        <is>
          <t>NH</t>
        </is>
      </c>
      <c r="C306" t="inlineStr">
        <is>
          <t>CLRCD</t>
        </is>
      </c>
      <c r="D306" t="inlineStr">
        <is>
          <t>Coal price in the residential sector</t>
        </is>
      </c>
      <c r="E306" t="inlineStr">
        <is>
          <t>dollars per million Btu</t>
        </is>
      </c>
      <c r="F306" t="inlineStr">
        <is>
          <t>n/a</t>
        </is>
      </c>
      <c r="G306" t="inlineStr">
        <is>
          <t>n/a</t>
        </is>
      </c>
      <c r="H306">
        <f>IF(G306="n/a", IF(F306 = "n/a", 0, F306), G306)</f>
        <v/>
      </c>
    </row>
    <row r="307">
      <c r="A307">
        <f>B307&amp;C307</f>
        <v/>
      </c>
      <c r="B307" t="inlineStr">
        <is>
          <t>NH</t>
        </is>
      </c>
      <c r="C307" t="inlineStr">
        <is>
          <t>NGACD</t>
        </is>
      </c>
      <c r="D307" t="inlineStr">
        <is>
          <t>Natural gas price in the transportation sector</t>
        </is>
      </c>
      <c r="E307" t="inlineStr">
        <is>
          <t>dollars per million Btu</t>
        </is>
      </c>
      <c r="F307" t="n">
        <v>12.92</v>
      </c>
      <c r="G307" t="n">
        <v>12.99</v>
      </c>
      <c r="H307">
        <f>IF(G307="n/a", IF(F307 = "n/a", 0, F307), G307)</f>
        <v/>
      </c>
    </row>
    <row r="308">
      <c r="A308">
        <f>B308&amp;C308</f>
        <v/>
      </c>
      <c r="B308" t="inlineStr">
        <is>
          <t>NH</t>
        </is>
      </c>
      <c r="C308" t="inlineStr">
        <is>
          <t>NGCCD</t>
        </is>
      </c>
      <c r="D308" t="inlineStr">
        <is>
          <t>Natural gas price in the commercial sector</t>
        </is>
      </c>
      <c r="E308" t="inlineStr">
        <is>
          <t>dollars per million Btu</t>
        </is>
      </c>
      <c r="F308" t="n">
        <v>12.33</v>
      </c>
      <c r="G308" t="n">
        <v>12.09</v>
      </c>
      <c r="H308">
        <f>IF(G308="n/a", IF(F308 = "n/a", 0, F308), G308)</f>
        <v/>
      </c>
    </row>
    <row r="309">
      <c r="A309">
        <f>B309&amp;C309</f>
        <v/>
      </c>
      <c r="B309" t="inlineStr">
        <is>
          <t>NH</t>
        </is>
      </c>
      <c r="C309" t="inlineStr">
        <is>
          <t>NGEID</t>
        </is>
      </c>
      <c r="D309" t="inlineStr">
        <is>
          <t>Natural gas price in the electric power sector</t>
        </is>
      </c>
      <c r="E309" t="inlineStr">
        <is>
          <t>dollars per million Btu</t>
        </is>
      </c>
      <c r="F309" t="n">
        <v>5.95</v>
      </c>
      <c r="G309" t="n">
        <v>7.51</v>
      </c>
      <c r="H309">
        <f>IF(G309="n/a", IF(F309 = "n/a", 0, F309), G309)</f>
        <v/>
      </c>
    </row>
    <row r="310">
      <c r="A310">
        <f>B310&amp;C310</f>
        <v/>
      </c>
      <c r="B310" t="inlineStr">
        <is>
          <t>NH</t>
        </is>
      </c>
      <c r="C310" t="inlineStr">
        <is>
          <t>NGICD</t>
        </is>
      </c>
      <c r="D310" t="inlineStr">
        <is>
          <t>Natural gas price in the industrial sector</t>
        </is>
      </c>
      <c r="E310" t="inlineStr">
        <is>
          <t>dollars per million Btu</t>
        </is>
      </c>
      <c r="F310" t="n">
        <v>9.51</v>
      </c>
      <c r="G310" t="n">
        <v>9.16</v>
      </c>
      <c r="H310">
        <f>IF(G310="n/a", IF(F310 = "n/a", 0, F310), G310)</f>
        <v/>
      </c>
    </row>
    <row r="311">
      <c r="A311">
        <f>B311&amp;C311</f>
        <v/>
      </c>
      <c r="B311" t="inlineStr">
        <is>
          <t>NH</t>
        </is>
      </c>
      <c r="C311" t="inlineStr">
        <is>
          <t>NGRCD</t>
        </is>
      </c>
      <c r="D311" t="inlineStr">
        <is>
          <t>Natural gas price in the residential sector</t>
        </is>
      </c>
      <c r="E311" t="inlineStr">
        <is>
          <t>dollars per million Btu</t>
        </is>
      </c>
      <c r="F311" t="n">
        <v>14.88</v>
      </c>
      <c r="G311" t="n">
        <v>15.26</v>
      </c>
      <c r="H311">
        <f>IF(G311="n/a", IF(F311 = "n/a", 0, F311), G311)</f>
        <v/>
      </c>
    </row>
    <row r="312">
      <c r="A312">
        <f>B312&amp;C312</f>
        <v/>
      </c>
      <c r="B312" t="inlineStr">
        <is>
          <t>NJ</t>
        </is>
      </c>
      <c r="C312" t="inlineStr">
        <is>
          <t>CLACD</t>
        </is>
      </c>
      <c r="D312" t="inlineStr">
        <is>
          <t>Coal price in the transportation sector</t>
        </is>
      </c>
      <c r="E312" t="inlineStr">
        <is>
          <t>dollars per million Btu</t>
        </is>
      </c>
      <c r="F312" t="inlineStr">
        <is>
          <t>n/a</t>
        </is>
      </c>
      <c r="G312" t="inlineStr">
        <is>
          <t>n/a</t>
        </is>
      </c>
      <c r="H312">
        <f>IF(G312="n/a", IF(F312 = "n/a", 0, F312), G312)</f>
        <v/>
      </c>
    </row>
    <row r="313">
      <c r="A313">
        <f>B313&amp;C313</f>
        <v/>
      </c>
      <c r="B313" t="inlineStr">
        <is>
          <t>NJ</t>
        </is>
      </c>
      <c r="C313" t="inlineStr">
        <is>
          <t>CLCCD</t>
        </is>
      </c>
      <c r="D313" t="inlineStr">
        <is>
          <t>Coal price in the commercial sector</t>
        </is>
      </c>
      <c r="E313" t="inlineStr">
        <is>
          <t>dollars per million Btu</t>
        </is>
      </c>
      <c r="F313" t="inlineStr">
        <is>
          <t>n/a</t>
        </is>
      </c>
      <c r="G313" t="inlineStr">
        <is>
          <t>n/a</t>
        </is>
      </c>
      <c r="H313">
        <f>IF(G313="n/a", IF(F313 = "n/a", 0, F313), G313)</f>
        <v/>
      </c>
    </row>
    <row r="314">
      <c r="A314">
        <f>B314&amp;C314</f>
        <v/>
      </c>
      <c r="B314" t="inlineStr">
        <is>
          <t>NJ</t>
        </is>
      </c>
      <c r="C314" t="inlineStr">
        <is>
          <t>CLEID</t>
        </is>
      </c>
      <c r="D314" t="inlineStr">
        <is>
          <t>Coal price in the electric power sector</t>
        </is>
      </c>
      <c r="E314" t="inlineStr">
        <is>
          <t>dollars per million Btu</t>
        </is>
      </c>
      <c r="F314" t="n">
        <v>3.51</v>
      </c>
      <c r="G314" t="n">
        <v>3.07</v>
      </c>
      <c r="H314">
        <f>IF(G314="n/a", IF(F314 = "n/a", 0, F314), G314)</f>
        <v/>
      </c>
    </row>
    <row r="315">
      <c r="A315">
        <f>B315&amp;C315</f>
        <v/>
      </c>
      <c r="B315" t="inlineStr">
        <is>
          <t>NJ</t>
        </is>
      </c>
      <c r="C315" t="inlineStr">
        <is>
          <t>CLICD</t>
        </is>
      </c>
      <c r="D315" t="inlineStr">
        <is>
          <t>Coal price in the industrial sector</t>
        </is>
      </c>
      <c r="E315" t="inlineStr">
        <is>
          <t>dollars per million Btu</t>
        </is>
      </c>
      <c r="F315" t="inlineStr">
        <is>
          <t>n/a</t>
        </is>
      </c>
      <c r="G315" t="inlineStr">
        <is>
          <t>n/a</t>
        </is>
      </c>
      <c r="H315">
        <f>IF(G315="n/a", IF(F315 = "n/a", 0, F315), G315)</f>
        <v/>
      </c>
    </row>
    <row r="316">
      <c r="A316">
        <f>B316&amp;C316</f>
        <v/>
      </c>
      <c r="B316" t="inlineStr">
        <is>
          <t>NJ</t>
        </is>
      </c>
      <c r="C316" t="inlineStr">
        <is>
          <t>CLRCD</t>
        </is>
      </c>
      <c r="D316" t="inlineStr">
        <is>
          <t>Coal price in the residential sector</t>
        </is>
      </c>
      <c r="E316" t="inlineStr">
        <is>
          <t>dollars per million Btu</t>
        </is>
      </c>
      <c r="F316" t="inlineStr">
        <is>
          <t>n/a</t>
        </is>
      </c>
      <c r="G316" t="inlineStr">
        <is>
          <t>n/a</t>
        </is>
      </c>
      <c r="H316">
        <f>IF(G316="n/a", IF(F316 = "n/a", 0, F316), G316)</f>
        <v/>
      </c>
    </row>
    <row r="317">
      <c r="A317">
        <f>B317&amp;C317</f>
        <v/>
      </c>
      <c r="B317" t="inlineStr">
        <is>
          <t>NJ</t>
        </is>
      </c>
      <c r="C317" t="inlineStr">
        <is>
          <t>NGACD</t>
        </is>
      </c>
      <c r="D317" t="inlineStr">
        <is>
          <t>Natural gas price in the transportation sector</t>
        </is>
      </c>
      <c r="E317" t="inlineStr">
        <is>
          <t>dollars per million Btu</t>
        </is>
      </c>
      <c r="F317" t="n">
        <v>12.11</v>
      </c>
      <c r="G317" t="n">
        <v>12.24</v>
      </c>
      <c r="H317">
        <f>IF(G317="n/a", IF(F317 = "n/a", 0, F317), G317)</f>
        <v/>
      </c>
    </row>
    <row r="318">
      <c r="A318">
        <f>B318&amp;C318</f>
        <v/>
      </c>
      <c r="B318" t="inlineStr">
        <is>
          <t>NJ</t>
        </is>
      </c>
      <c r="C318" t="inlineStr">
        <is>
          <t>NGCCD</t>
        </is>
      </c>
      <c r="D318" t="inlineStr">
        <is>
          <t>Natural gas price in the commercial sector</t>
        </is>
      </c>
      <c r="E318" t="inlineStr">
        <is>
          <t>dollars per million Btu</t>
        </is>
      </c>
      <c r="F318" t="n">
        <v>8.66</v>
      </c>
      <c r="G318" t="n">
        <v>8.699999999999999</v>
      </c>
      <c r="H318">
        <f>IF(G318="n/a", IF(F318 = "n/a", 0, F318), G318)</f>
        <v/>
      </c>
    </row>
    <row r="319">
      <c r="A319">
        <f>B319&amp;C319</f>
        <v/>
      </c>
      <c r="B319" t="inlineStr">
        <is>
          <t>NJ</t>
        </is>
      </c>
      <c r="C319" t="inlineStr">
        <is>
          <t>NGEID</t>
        </is>
      </c>
      <c r="D319" t="inlineStr">
        <is>
          <t>Natural gas price in the electric power sector</t>
        </is>
      </c>
      <c r="E319" t="inlineStr">
        <is>
          <t>dollars per million Btu</t>
        </is>
      </c>
      <c r="F319" t="n">
        <v>3.07</v>
      </c>
      <c r="G319" t="n">
        <v>2.81</v>
      </c>
      <c r="H319">
        <f>IF(G319="n/a", IF(F319 = "n/a", 0, F319), G319)</f>
        <v/>
      </c>
    </row>
    <row r="320">
      <c r="A320">
        <f>B320&amp;C320</f>
        <v/>
      </c>
      <c r="B320" t="inlineStr">
        <is>
          <t>NJ</t>
        </is>
      </c>
      <c r="C320" t="inlineStr">
        <is>
          <t>NGICD</t>
        </is>
      </c>
      <c r="D320" t="inlineStr">
        <is>
          <t>Natural gas price in the industrial sector</t>
        </is>
      </c>
      <c r="E320" t="inlineStr">
        <is>
          <t>dollars per million Btu</t>
        </is>
      </c>
      <c r="F320" t="n">
        <v>7.72</v>
      </c>
      <c r="G320" t="n">
        <v>7.33</v>
      </c>
      <c r="H320">
        <f>IF(G320="n/a", IF(F320 = "n/a", 0, F320), G320)</f>
        <v/>
      </c>
    </row>
    <row r="321">
      <c r="A321">
        <f>B321&amp;C321</f>
        <v/>
      </c>
      <c r="B321" t="inlineStr">
        <is>
          <t>NJ</t>
        </is>
      </c>
      <c r="C321" t="inlineStr">
        <is>
          <t>NGRCD</t>
        </is>
      </c>
      <c r="D321" t="inlineStr">
        <is>
          <t>Natural gas price in the residential sector</t>
        </is>
      </c>
      <c r="E321" t="inlineStr">
        <is>
          <t>dollars per million Btu</t>
        </is>
      </c>
      <c r="F321" t="n">
        <v>8.74</v>
      </c>
      <c r="G321" t="n">
        <v>9.35</v>
      </c>
      <c r="H321">
        <f>IF(G321="n/a", IF(F321 = "n/a", 0, F321), G321)</f>
        <v/>
      </c>
    </row>
    <row r="322">
      <c r="A322">
        <f>B322&amp;C322</f>
        <v/>
      </c>
      <c r="B322" t="inlineStr">
        <is>
          <t>NM</t>
        </is>
      </c>
      <c r="C322" t="inlineStr">
        <is>
          <t>CLACD</t>
        </is>
      </c>
      <c r="D322" t="inlineStr">
        <is>
          <t>Coal price in the transportation sector</t>
        </is>
      </c>
      <c r="E322" t="inlineStr">
        <is>
          <t>dollars per million Btu</t>
        </is>
      </c>
      <c r="F322" t="inlineStr">
        <is>
          <t>n/a</t>
        </is>
      </c>
      <c r="G322" t="inlineStr">
        <is>
          <t>n/a</t>
        </is>
      </c>
      <c r="H322">
        <f>IF(G322="n/a", IF(F322 = "n/a", 0, F322), G322)</f>
        <v/>
      </c>
    </row>
    <row r="323">
      <c r="A323">
        <f>B323&amp;C323</f>
        <v/>
      </c>
      <c r="B323" t="inlineStr">
        <is>
          <t>NM</t>
        </is>
      </c>
      <c r="C323" t="inlineStr">
        <is>
          <t>CLCCD</t>
        </is>
      </c>
      <c r="D323" t="inlineStr">
        <is>
          <t>Coal price in the commercial sector</t>
        </is>
      </c>
      <c r="E323" t="inlineStr">
        <is>
          <t>dollars per million Btu</t>
        </is>
      </c>
      <c r="F323" t="inlineStr">
        <is>
          <t>n/a</t>
        </is>
      </c>
      <c r="G323" t="inlineStr">
        <is>
          <t>n/a</t>
        </is>
      </c>
      <c r="H323">
        <f>IF(G323="n/a",  IF(F323 = "n/a", 0, F323), G323)</f>
        <v/>
      </c>
    </row>
    <row r="324">
      <c r="A324">
        <f>B324&amp;C324</f>
        <v/>
      </c>
      <c r="B324" t="inlineStr">
        <is>
          <t>NM</t>
        </is>
      </c>
      <c r="C324" t="inlineStr">
        <is>
          <t>CLEID</t>
        </is>
      </c>
      <c r="D324" t="inlineStr">
        <is>
          <t>Coal price in the electric power sector</t>
        </is>
      </c>
      <c r="E324" t="inlineStr">
        <is>
          <t>dollars per million Btu</t>
        </is>
      </c>
      <c r="F324" t="n">
        <v>2.48</v>
      </c>
      <c r="G324" t="n">
        <v>2.49</v>
      </c>
      <c r="H324">
        <f>IF(G324="n/a", IF(F324 = "n/a", 0, F324), G324)</f>
        <v/>
      </c>
    </row>
    <row r="325">
      <c r="A325">
        <f>B325&amp;C325</f>
        <v/>
      </c>
      <c r="B325" t="inlineStr">
        <is>
          <t>NM</t>
        </is>
      </c>
      <c r="C325" t="inlineStr">
        <is>
          <t>CLICD</t>
        </is>
      </c>
      <c r="D325" t="inlineStr">
        <is>
          <t>Coal price in the industrial sector</t>
        </is>
      </c>
      <c r="E325" t="inlineStr">
        <is>
          <t>dollars per million Btu</t>
        </is>
      </c>
      <c r="F325" t="n">
        <v>2.73</v>
      </c>
      <c r="G325" t="n">
        <v>3.03</v>
      </c>
      <c r="H325">
        <f>IF(G325="n/a", IF(F325 = "n/a", 0, F325), G325)</f>
        <v/>
      </c>
    </row>
    <row r="326">
      <c r="A326">
        <f>B326&amp;C326</f>
        <v/>
      </c>
      <c r="B326" t="inlineStr">
        <is>
          <t>NM</t>
        </is>
      </c>
      <c r="C326" t="inlineStr">
        <is>
          <t>CLRCD</t>
        </is>
      </c>
      <c r="D326" t="inlineStr">
        <is>
          <t>Coal price in the residential sector</t>
        </is>
      </c>
      <c r="E326" t="inlineStr">
        <is>
          <t>dollars per million Btu</t>
        </is>
      </c>
      <c r="F326" t="inlineStr">
        <is>
          <t>n/a</t>
        </is>
      </c>
      <c r="G326" t="inlineStr">
        <is>
          <t>n/a</t>
        </is>
      </c>
      <c r="H326">
        <f>IF(G326="n/a", IF(F326 = "n/a", 0, F326), G326)</f>
        <v/>
      </c>
    </row>
    <row r="327">
      <c r="A327">
        <f>B327&amp;C327</f>
        <v/>
      </c>
      <c r="B327" t="inlineStr">
        <is>
          <t>NM</t>
        </is>
      </c>
      <c r="C327" t="inlineStr">
        <is>
          <t>NGACD</t>
        </is>
      </c>
      <c r="D327" t="inlineStr">
        <is>
          <t>Natural gas price in the transportation sector</t>
        </is>
      </c>
      <c r="E327" t="inlineStr">
        <is>
          <t>dollars per million Btu</t>
        </is>
      </c>
      <c r="F327" t="n">
        <v>13.04</v>
      </c>
      <c r="G327" t="n">
        <v>12.99</v>
      </c>
      <c r="H327">
        <f>IF(G327="n/a", IF(F327 = "n/a", 0, F327), G327)</f>
        <v/>
      </c>
    </row>
    <row r="328">
      <c r="A328">
        <f>B328&amp;C328</f>
        <v/>
      </c>
      <c r="B328" t="inlineStr">
        <is>
          <t>NM</t>
        </is>
      </c>
      <c r="C328" t="inlineStr">
        <is>
          <t>NGCCD</t>
        </is>
      </c>
      <c r="D328" t="inlineStr">
        <is>
          <t>Natural gas price in the commercial sector</t>
        </is>
      </c>
      <c r="E328" t="inlineStr">
        <is>
          <t>dollars per million Btu</t>
        </is>
      </c>
      <c r="F328" t="n">
        <v>5.38</v>
      </c>
      <c r="G328" t="n">
        <v>4.42</v>
      </c>
      <c r="H328">
        <f>IF(G328="n/a", IF(F328 = "n/a", 0, F328), G328)</f>
        <v/>
      </c>
    </row>
    <row r="329">
      <c r="A329">
        <f>B329&amp;C329</f>
        <v/>
      </c>
      <c r="B329" t="inlineStr">
        <is>
          <t>NM</t>
        </is>
      </c>
      <c r="C329" t="inlineStr">
        <is>
          <t>NGEID</t>
        </is>
      </c>
      <c r="D329" t="inlineStr">
        <is>
          <t>Natural gas price in the electric power sector</t>
        </is>
      </c>
      <c r="E329" t="inlineStr">
        <is>
          <t>dollars per million Btu</t>
        </is>
      </c>
      <c r="F329" t="n">
        <v>2.44</v>
      </c>
      <c r="G329" t="n">
        <v>1.26</v>
      </c>
      <c r="H329">
        <f>IF(G329="n/a", IF(F329 = "n/a", 0, F329), G329)</f>
        <v/>
      </c>
    </row>
    <row r="330">
      <c r="A330">
        <f>B330&amp;C330</f>
        <v/>
      </c>
      <c r="B330" t="inlineStr">
        <is>
          <t>NM</t>
        </is>
      </c>
      <c r="C330" t="inlineStr">
        <is>
          <t>NGICD</t>
        </is>
      </c>
      <c r="D330" t="inlineStr">
        <is>
          <t>Natural gas price in the industrial sector</t>
        </is>
      </c>
      <c r="E330" t="inlineStr">
        <is>
          <t>dollars per million Btu</t>
        </is>
      </c>
      <c r="F330" t="n">
        <v>3.59</v>
      </c>
      <c r="G330" t="n">
        <v>3.37</v>
      </c>
      <c r="H330">
        <f>IF(G330="n/a", IF(F330 = "n/a", 0, F330), G330)</f>
        <v/>
      </c>
    </row>
    <row r="331">
      <c r="A331">
        <f>B331&amp;C331</f>
        <v/>
      </c>
      <c r="B331" t="inlineStr">
        <is>
          <t>NM</t>
        </is>
      </c>
      <c r="C331" t="inlineStr">
        <is>
          <t>NGRCD</t>
        </is>
      </c>
      <c r="D331" t="inlineStr">
        <is>
          <t>Natural gas price in the residential sector</t>
        </is>
      </c>
      <c r="E331" t="inlineStr">
        <is>
          <t>dollars per million Btu</t>
        </is>
      </c>
      <c r="F331" t="n">
        <v>7.62</v>
      </c>
      <c r="G331" t="n">
        <v>6.21</v>
      </c>
      <c r="H331">
        <f>IF(G331="n/a", IF(F331 = "n/a", 0, F331), G331)</f>
        <v/>
      </c>
    </row>
    <row r="332">
      <c r="A332">
        <f>B332&amp;C332</f>
        <v/>
      </c>
      <c r="B332" t="inlineStr">
        <is>
          <t>NV</t>
        </is>
      </c>
      <c r="C332" t="inlineStr">
        <is>
          <t>CLACD</t>
        </is>
      </c>
      <c r="D332" t="inlineStr">
        <is>
          <t>Coal price in the transportation sector</t>
        </is>
      </c>
      <c r="E332" t="inlineStr">
        <is>
          <t>dollars per million Btu</t>
        </is>
      </c>
      <c r="F332" t="inlineStr">
        <is>
          <t>n/a</t>
        </is>
      </c>
      <c r="G332" t="inlineStr">
        <is>
          <t>n/a</t>
        </is>
      </c>
      <c r="H332">
        <f>IF(G332="n/a", IF(F332 = "n/a", 0, F332), G332)</f>
        <v/>
      </c>
    </row>
    <row r="333">
      <c r="A333">
        <f>B333&amp;C333</f>
        <v/>
      </c>
      <c r="B333" t="inlineStr">
        <is>
          <t>NV</t>
        </is>
      </c>
      <c r="C333" t="inlineStr">
        <is>
          <t>CLCCD</t>
        </is>
      </c>
      <c r="D333" t="inlineStr">
        <is>
          <t>Coal price in the commercial sector</t>
        </is>
      </c>
      <c r="E333" t="inlineStr">
        <is>
          <t>dollars per million Btu</t>
        </is>
      </c>
      <c r="F333" t="inlineStr">
        <is>
          <t>n/a</t>
        </is>
      </c>
      <c r="G333" t="inlineStr">
        <is>
          <t>n/a</t>
        </is>
      </c>
      <c r="H333">
        <f>IF(G333="n/a", IF(F333 = "n/a", 0, F333), G333)</f>
        <v/>
      </c>
    </row>
    <row r="334">
      <c r="A334">
        <f>B334&amp;C334</f>
        <v/>
      </c>
      <c r="B334" t="inlineStr">
        <is>
          <t>NV</t>
        </is>
      </c>
      <c r="C334" t="inlineStr">
        <is>
          <t>CLEID</t>
        </is>
      </c>
      <c r="D334" t="inlineStr">
        <is>
          <t>Coal price in the electric power sector</t>
        </is>
      </c>
      <c r="E334" t="inlineStr">
        <is>
          <t>dollars per million Btu</t>
        </is>
      </c>
      <c r="F334" t="n">
        <v>3.07</v>
      </c>
      <c r="G334" t="n">
        <v>2.76</v>
      </c>
      <c r="H334">
        <f>IF(G334="n/a", IF(F334 = "n/a", 0, F334), G334)</f>
        <v/>
      </c>
    </row>
    <row r="335">
      <c r="A335">
        <f>B335&amp;C335</f>
        <v/>
      </c>
      <c r="B335" t="inlineStr">
        <is>
          <t>NV</t>
        </is>
      </c>
      <c r="C335" t="inlineStr">
        <is>
          <t>CLICD</t>
        </is>
      </c>
      <c r="D335" t="inlineStr">
        <is>
          <t>Coal price in the industrial sector</t>
        </is>
      </c>
      <c r="E335" t="inlineStr">
        <is>
          <t>dollars per million Btu</t>
        </is>
      </c>
      <c r="F335" t="n">
        <v>3.24</v>
      </c>
      <c r="G335" t="n">
        <v>3.33</v>
      </c>
      <c r="H335">
        <f>IF(G335="n/a", IF(F335 = "n/a", 0, F335), G335)</f>
        <v/>
      </c>
    </row>
    <row r="336">
      <c r="A336">
        <f>B336&amp;C336</f>
        <v/>
      </c>
      <c r="B336" t="inlineStr">
        <is>
          <t>NV</t>
        </is>
      </c>
      <c r="C336" t="inlineStr">
        <is>
          <t>CLRCD</t>
        </is>
      </c>
      <c r="D336" t="inlineStr">
        <is>
          <t>Coal price in the residential sector</t>
        </is>
      </c>
      <c r="E336" t="inlineStr">
        <is>
          <t>dollars per million Btu</t>
        </is>
      </c>
      <c r="F336" t="inlineStr">
        <is>
          <t>n/a</t>
        </is>
      </c>
      <c r="G336" t="inlineStr">
        <is>
          <t>n/a</t>
        </is>
      </c>
      <c r="H336">
        <f>IF(G336="n/a", IF(F336 = "n/a", 0, F336), G336)</f>
        <v/>
      </c>
    </row>
    <row r="337">
      <c r="A337">
        <f>B337&amp;C337</f>
        <v/>
      </c>
      <c r="B337" t="inlineStr">
        <is>
          <t>NV</t>
        </is>
      </c>
      <c r="C337" t="inlineStr">
        <is>
          <t>NGACD</t>
        </is>
      </c>
      <c r="D337" t="inlineStr">
        <is>
          <t>Natural gas price in the transportation sector</t>
        </is>
      </c>
      <c r="E337" t="inlineStr">
        <is>
          <t>dollars per million Btu</t>
        </is>
      </c>
      <c r="F337" t="n">
        <v>5.11</v>
      </c>
      <c r="G337" t="n">
        <v>5.13</v>
      </c>
      <c r="H337">
        <f>IF(G337="n/a", IF(F337 = "n/a", 0, F337), G337)</f>
        <v/>
      </c>
    </row>
    <row r="338">
      <c r="A338">
        <f>B338&amp;C338</f>
        <v/>
      </c>
      <c r="B338" t="inlineStr">
        <is>
          <t>NV</t>
        </is>
      </c>
      <c r="C338" t="inlineStr">
        <is>
          <t>NGCCD</t>
        </is>
      </c>
      <c r="D338" t="inlineStr">
        <is>
          <t>Natural gas price in the commercial sector</t>
        </is>
      </c>
      <c r="E338" t="inlineStr">
        <is>
          <t>dollars per million Btu</t>
        </is>
      </c>
      <c r="F338" t="n">
        <v>6.12</v>
      </c>
      <c r="G338" t="n">
        <v>6.23</v>
      </c>
      <c r="H338">
        <f>IF(G338="n/a", IF(F338 = "n/a", 0, F338), G338)</f>
        <v/>
      </c>
    </row>
    <row r="339">
      <c r="A339">
        <f>B339&amp;C339</f>
        <v/>
      </c>
      <c r="B339" t="inlineStr">
        <is>
          <t>NV</t>
        </is>
      </c>
      <c r="C339" t="inlineStr">
        <is>
          <t>NGEID</t>
        </is>
      </c>
      <c r="D339" t="inlineStr">
        <is>
          <t>Natural gas price in the electric power sector</t>
        </is>
      </c>
      <c r="E339" t="inlineStr">
        <is>
          <t>dollars per million Btu</t>
        </is>
      </c>
      <c r="F339" t="n">
        <v>3.16</v>
      </c>
      <c r="G339" t="n">
        <v>3.07</v>
      </c>
      <c r="H339">
        <f>IF(G339="n/a", IF(F339 = "n/a", 0, F339), G339)</f>
        <v/>
      </c>
    </row>
    <row r="340">
      <c r="A340">
        <f>B340&amp;C340</f>
        <v/>
      </c>
      <c r="B340" t="inlineStr">
        <is>
          <t>NV</t>
        </is>
      </c>
      <c r="C340" t="inlineStr">
        <is>
          <t>NGICD</t>
        </is>
      </c>
      <c r="D340" t="inlineStr">
        <is>
          <t>Natural gas price in the industrial sector</t>
        </is>
      </c>
      <c r="E340" t="inlineStr">
        <is>
          <t>dollars per million Btu</t>
        </is>
      </c>
      <c r="F340" t="n">
        <v>5.16</v>
      </c>
      <c r="G340" t="n">
        <v>5.58</v>
      </c>
      <c r="H340">
        <f>IF(G340="n/a", IF(F340 = "n/a", 0, F340), G340)</f>
        <v/>
      </c>
    </row>
    <row r="341">
      <c r="A341">
        <f>B341&amp;C341</f>
        <v/>
      </c>
      <c r="B341" t="inlineStr">
        <is>
          <t>NV</t>
        </is>
      </c>
      <c r="C341" t="inlineStr">
        <is>
          <t>NGRCD</t>
        </is>
      </c>
      <c r="D341" t="inlineStr">
        <is>
          <t>Natural gas price in the residential sector</t>
        </is>
      </c>
      <c r="E341" t="inlineStr">
        <is>
          <t>dollars per million Btu</t>
        </is>
      </c>
      <c r="F341" t="n">
        <v>8.92</v>
      </c>
      <c r="G341" t="n">
        <v>9.119999999999999</v>
      </c>
      <c r="H341">
        <f>IF(G341="n/a", IF(F341 = "n/a", 0, F341), G341)</f>
        <v/>
      </c>
    </row>
    <row r="342">
      <c r="A342">
        <f>B342&amp;C342</f>
        <v/>
      </c>
      <c r="B342" t="inlineStr">
        <is>
          <t>NY</t>
        </is>
      </c>
      <c r="C342" t="inlineStr">
        <is>
          <t>CLACD</t>
        </is>
      </c>
      <c r="D342" t="inlineStr">
        <is>
          <t>Coal price in the transportation sector</t>
        </is>
      </c>
      <c r="E342" t="inlineStr">
        <is>
          <t>dollars per million Btu</t>
        </is>
      </c>
      <c r="F342" t="inlineStr">
        <is>
          <t>n/a</t>
        </is>
      </c>
      <c r="G342" t="inlineStr">
        <is>
          <t>n/a</t>
        </is>
      </c>
      <c r="H342">
        <f>IF(G342="n/a", IF(F342 = "n/a", 0, F342), G342)</f>
        <v/>
      </c>
    </row>
    <row r="343">
      <c r="A343">
        <f>B343&amp;C343</f>
        <v/>
      </c>
      <c r="B343" t="inlineStr">
        <is>
          <t>NY</t>
        </is>
      </c>
      <c r="C343" t="inlineStr">
        <is>
          <t>CLCCD</t>
        </is>
      </c>
      <c r="D343" t="inlineStr">
        <is>
          <t>Coal price in the commercial sector</t>
        </is>
      </c>
      <c r="E343" t="inlineStr">
        <is>
          <t>dollars per million Btu</t>
        </is>
      </c>
      <c r="F343" t="inlineStr">
        <is>
          <t>n/a</t>
        </is>
      </c>
      <c r="G343" t="inlineStr">
        <is>
          <t>n/a</t>
        </is>
      </c>
      <c r="H343">
        <f>IF(G343="n/a", IF(F343 = "n/a", 0, F343), G343)</f>
        <v/>
      </c>
    </row>
    <row r="344">
      <c r="A344">
        <f>B344&amp;C344</f>
        <v/>
      </c>
      <c r="B344" t="inlineStr">
        <is>
          <t>NY</t>
        </is>
      </c>
      <c r="C344" t="inlineStr">
        <is>
          <t>CLEID</t>
        </is>
      </c>
      <c r="D344" t="inlineStr">
        <is>
          <t>Coal price in the electric power sector</t>
        </is>
      </c>
      <c r="E344" t="inlineStr">
        <is>
          <t>dollars per million Btu</t>
        </is>
      </c>
      <c r="F344" t="n">
        <v>2.6</v>
      </c>
      <c r="G344" t="n">
        <v>2.28</v>
      </c>
      <c r="H344">
        <f>IF(G344="n/a", IF(F344 = "n/a", 0, F344), G344)</f>
        <v/>
      </c>
    </row>
    <row r="345">
      <c r="A345">
        <f>B345&amp;C345</f>
        <v/>
      </c>
      <c r="B345" t="inlineStr">
        <is>
          <t>NY</t>
        </is>
      </c>
      <c r="C345" t="inlineStr">
        <is>
          <t>CLICD</t>
        </is>
      </c>
      <c r="D345" t="inlineStr">
        <is>
          <t>Coal price in the industrial sector</t>
        </is>
      </c>
      <c r="E345" t="inlineStr">
        <is>
          <t>dollars per million Btu</t>
        </is>
      </c>
      <c r="F345" t="n">
        <v>4.48</v>
      </c>
      <c r="G345" t="n">
        <v>3.42</v>
      </c>
      <c r="H345">
        <f>IF(G345="n/a", IF(F345 = "n/a", 0, F345), G345)</f>
        <v/>
      </c>
    </row>
    <row r="346">
      <c r="A346">
        <f>B346&amp;C346</f>
        <v/>
      </c>
      <c r="B346" t="inlineStr">
        <is>
          <t>NY</t>
        </is>
      </c>
      <c r="C346" t="inlineStr">
        <is>
          <t>CLRCD</t>
        </is>
      </c>
      <c r="D346" t="inlineStr">
        <is>
          <t>Coal price in the residential sector</t>
        </is>
      </c>
      <c r="E346" t="inlineStr">
        <is>
          <t>dollars per million Btu</t>
        </is>
      </c>
      <c r="F346" t="inlineStr">
        <is>
          <t>n/a</t>
        </is>
      </c>
      <c r="G346" t="inlineStr">
        <is>
          <t>n/a</t>
        </is>
      </c>
      <c r="H346">
        <f>IF(G346="n/a", IF(F346 = "n/a", 0, F346), G346)</f>
        <v/>
      </c>
    </row>
    <row r="347">
      <c r="A347">
        <f>B347&amp;C347</f>
        <v/>
      </c>
      <c r="B347" t="inlineStr">
        <is>
          <t>NY</t>
        </is>
      </c>
      <c r="C347" t="inlineStr">
        <is>
          <t>NGACD</t>
        </is>
      </c>
      <c r="D347" t="inlineStr">
        <is>
          <t>Natural gas price in the transportation sector</t>
        </is>
      </c>
      <c r="E347" t="inlineStr">
        <is>
          <t>dollars per million Btu</t>
        </is>
      </c>
      <c r="F347" t="n">
        <v>10.67</v>
      </c>
      <c r="G347" t="n">
        <v>10.07</v>
      </c>
      <c r="H347">
        <f>IF(G347="n/a", IF(F347 = "n/a", 0, F347), G347)</f>
        <v/>
      </c>
    </row>
    <row r="348">
      <c r="A348">
        <f>B348&amp;C348</f>
        <v/>
      </c>
      <c r="B348" t="inlineStr">
        <is>
          <t>NY</t>
        </is>
      </c>
      <c r="C348" t="inlineStr">
        <is>
          <t>NGCCD</t>
        </is>
      </c>
      <c r="D348" t="inlineStr">
        <is>
          <t>Natural gas price in the commercial sector</t>
        </is>
      </c>
      <c r="E348" t="inlineStr">
        <is>
          <t>dollars per million Btu</t>
        </is>
      </c>
      <c r="F348" t="n">
        <v>7.13</v>
      </c>
      <c r="G348" t="n">
        <v>6.98</v>
      </c>
      <c r="H348">
        <f>IF(G348="n/a", IF(F348 = "n/a", 0, F348), G348)</f>
        <v/>
      </c>
    </row>
    <row r="349">
      <c r="A349">
        <f>B349&amp;C349</f>
        <v/>
      </c>
      <c r="B349" t="inlineStr">
        <is>
          <t>NY</t>
        </is>
      </c>
      <c r="C349" t="inlineStr">
        <is>
          <t>NGEID</t>
        </is>
      </c>
      <c r="D349" t="inlineStr">
        <is>
          <t>Natural gas price in the electric power sector</t>
        </is>
      </c>
      <c r="E349" t="inlineStr">
        <is>
          <t>dollars per million Btu</t>
        </is>
      </c>
      <c r="F349" t="n">
        <v>3.76</v>
      </c>
      <c r="G349" t="n">
        <v>2.94</v>
      </c>
      <c r="H349">
        <f>IF(G349="n/a", IF(F349 = "n/a", 0, F349), G349)</f>
        <v/>
      </c>
    </row>
    <row r="350">
      <c r="A350">
        <f>B350&amp;C350</f>
        <v/>
      </c>
      <c r="B350" t="inlineStr">
        <is>
          <t>NY</t>
        </is>
      </c>
      <c r="C350" t="inlineStr">
        <is>
          <t>NGICD</t>
        </is>
      </c>
      <c r="D350" t="inlineStr">
        <is>
          <t>Natural gas price in the industrial sector</t>
        </is>
      </c>
      <c r="E350" t="inlineStr">
        <is>
          <t>dollars per million Btu</t>
        </is>
      </c>
      <c r="F350" t="n">
        <v>7.58</v>
      </c>
      <c r="G350" t="n">
        <v>7.46</v>
      </c>
      <c r="H350">
        <f>IF(G350="n/a", IF(F350 = "n/a", 0, F350), G350)</f>
        <v/>
      </c>
    </row>
    <row r="351">
      <c r="A351">
        <f>B351&amp;C351</f>
        <v/>
      </c>
      <c r="B351" t="inlineStr">
        <is>
          <t>NY</t>
        </is>
      </c>
      <c r="C351" t="inlineStr">
        <is>
          <t>NGRCD</t>
        </is>
      </c>
      <c r="D351" t="inlineStr">
        <is>
          <t>Natural gas price in the residential sector</t>
        </is>
      </c>
      <c r="E351" t="inlineStr">
        <is>
          <t>dollars per million Btu</t>
        </is>
      </c>
      <c r="F351" t="n">
        <v>11.98</v>
      </c>
      <c r="G351" t="n">
        <v>12.22</v>
      </c>
      <c r="H351">
        <f>IF(G351="n/a", IF(F351 = "n/a", 0, F351), G351)</f>
        <v/>
      </c>
    </row>
    <row r="352">
      <c r="A352">
        <f>B352&amp;C352</f>
        <v/>
      </c>
      <c r="B352" t="inlineStr">
        <is>
          <t>OH</t>
        </is>
      </c>
      <c r="C352" t="inlineStr">
        <is>
          <t>CLACD</t>
        </is>
      </c>
      <c r="D352" t="inlineStr">
        <is>
          <t>Coal price in the transportation sector</t>
        </is>
      </c>
      <c r="E352" t="inlineStr">
        <is>
          <t>dollars per million Btu</t>
        </is>
      </c>
      <c r="F352" t="inlineStr">
        <is>
          <t>n/a</t>
        </is>
      </c>
      <c r="G352" t="inlineStr">
        <is>
          <t>n/a</t>
        </is>
      </c>
      <c r="H352">
        <f>IF(G352="n/a", IF(F352 = "n/a", 0, F352), G352)</f>
        <v/>
      </c>
    </row>
    <row r="353">
      <c r="A353">
        <f>B353&amp;C353</f>
        <v/>
      </c>
      <c r="B353" t="inlineStr">
        <is>
          <t>OH</t>
        </is>
      </c>
      <c r="C353" t="inlineStr">
        <is>
          <t>CLCCD</t>
        </is>
      </c>
      <c r="D353" t="inlineStr">
        <is>
          <t>Coal price in the commercial sector</t>
        </is>
      </c>
      <c r="E353" t="inlineStr">
        <is>
          <t>dollars per million Btu</t>
        </is>
      </c>
      <c r="F353" t="inlineStr">
        <is>
          <t>n/a</t>
        </is>
      </c>
      <c r="G353" t="inlineStr">
        <is>
          <t>n/a</t>
        </is>
      </c>
      <c r="H353">
        <f>IF(G353="n/a", IF(F353 = "n/a", 0, F353), G353)</f>
        <v/>
      </c>
    </row>
    <row r="354">
      <c r="A354">
        <f>B354&amp;C354</f>
        <v/>
      </c>
      <c r="B354" t="inlineStr">
        <is>
          <t>OH</t>
        </is>
      </c>
      <c r="C354" t="inlineStr">
        <is>
          <t>CLEID</t>
        </is>
      </c>
      <c r="D354" t="inlineStr">
        <is>
          <t>Coal price in the electric power sector</t>
        </is>
      </c>
      <c r="E354" t="inlineStr">
        <is>
          <t>dollars per million Btu</t>
        </is>
      </c>
      <c r="F354" t="n">
        <v>1.77</v>
      </c>
      <c r="G354" t="n">
        <v>1.79</v>
      </c>
      <c r="H354">
        <f>IF(G354="n/a", IF(F354 = "n/a", 0, F354), G354)</f>
        <v/>
      </c>
    </row>
    <row r="355">
      <c r="A355">
        <f>B355&amp;C355</f>
        <v/>
      </c>
      <c r="B355" t="inlineStr">
        <is>
          <t>OH</t>
        </is>
      </c>
      <c r="C355" t="inlineStr">
        <is>
          <t>CLICD</t>
        </is>
      </c>
      <c r="D355" t="inlineStr">
        <is>
          <t>Coal price in the industrial sector</t>
        </is>
      </c>
      <c r="E355" t="inlineStr">
        <is>
          <t>dollars per million Btu</t>
        </is>
      </c>
      <c r="F355" t="n">
        <v>4.22</v>
      </c>
      <c r="G355" t="n">
        <v>4.91</v>
      </c>
      <c r="H355">
        <f>IF(G355="n/a", IF(F355 = "n/a", 0, F355), G355)</f>
        <v/>
      </c>
    </row>
    <row r="356">
      <c r="A356">
        <f>B356&amp;C356</f>
        <v/>
      </c>
      <c r="B356" t="inlineStr">
        <is>
          <t>OH</t>
        </is>
      </c>
      <c r="C356" t="inlineStr">
        <is>
          <t>CLRCD</t>
        </is>
      </c>
      <c r="D356" t="inlineStr">
        <is>
          <t>Coal price in the residential sector</t>
        </is>
      </c>
      <c r="E356" t="inlineStr">
        <is>
          <t>dollars per million Btu</t>
        </is>
      </c>
      <c r="F356" t="inlineStr">
        <is>
          <t>n/a</t>
        </is>
      </c>
      <c r="G356" t="inlineStr">
        <is>
          <t>n/a</t>
        </is>
      </c>
      <c r="H356">
        <f>IF(G356="n/a", IF(F356 = "n/a", 0, F356), G356)</f>
        <v/>
      </c>
    </row>
    <row r="357">
      <c r="A357">
        <f>B357&amp;C357</f>
        <v/>
      </c>
      <c r="B357" t="inlineStr">
        <is>
          <t>OH</t>
        </is>
      </c>
      <c r="C357" t="inlineStr">
        <is>
          <t>NGACD</t>
        </is>
      </c>
      <c r="D357" t="inlineStr">
        <is>
          <t>Natural gas price in the transportation sector</t>
        </is>
      </c>
      <c r="E357" t="inlineStr">
        <is>
          <t>dollars per million Btu</t>
        </is>
      </c>
      <c r="F357" t="n">
        <v>12.29</v>
      </c>
      <c r="G357" t="n">
        <v>12.64</v>
      </c>
      <c r="H357">
        <f>IF(G357="n/a", IF(F357 = "n/a", 0, F357), G357)</f>
        <v/>
      </c>
    </row>
    <row r="358">
      <c r="A358">
        <f>B358&amp;C358</f>
        <v/>
      </c>
      <c r="B358" t="inlineStr">
        <is>
          <t>OH</t>
        </is>
      </c>
      <c r="C358" t="inlineStr">
        <is>
          <t>NGCCD</t>
        </is>
      </c>
      <c r="D358" t="inlineStr">
        <is>
          <t>Natural gas price in the commercial sector</t>
        </is>
      </c>
      <c r="E358" t="inlineStr">
        <is>
          <t>dollars per million Btu</t>
        </is>
      </c>
      <c r="F358" t="n">
        <v>5.55</v>
      </c>
      <c r="G358" t="n">
        <v>5.6</v>
      </c>
      <c r="H358">
        <f>IF(G358="n/a", IF(F358 = "n/a", 0, F358), G358)</f>
        <v/>
      </c>
    </row>
    <row r="359">
      <c r="A359">
        <f>B359&amp;C359</f>
        <v/>
      </c>
      <c r="B359" t="inlineStr">
        <is>
          <t>OH</t>
        </is>
      </c>
      <c r="C359" t="inlineStr">
        <is>
          <t>NGEID</t>
        </is>
      </c>
      <c r="D359" t="inlineStr">
        <is>
          <t>Natural gas price in the electric power sector</t>
        </is>
      </c>
      <c r="E359" t="inlineStr">
        <is>
          <t>dollars per million Btu</t>
        </is>
      </c>
      <c r="F359" t="n">
        <v>3.12</v>
      </c>
      <c r="G359" t="n">
        <v>2.41</v>
      </c>
      <c r="H359">
        <f>IF(G359="n/a", IF(F359 = "n/a", 0, F359), G359)</f>
        <v/>
      </c>
    </row>
    <row r="360">
      <c r="A360">
        <f>B360&amp;C360</f>
        <v/>
      </c>
      <c r="B360" t="inlineStr">
        <is>
          <t>OH</t>
        </is>
      </c>
      <c r="C360" t="inlineStr">
        <is>
          <t>NGICD</t>
        </is>
      </c>
      <c r="D360" t="inlineStr">
        <is>
          <t>Natural gas price in the industrial sector</t>
        </is>
      </c>
      <c r="E360" t="inlineStr">
        <is>
          <t>dollars per million Btu</t>
        </is>
      </c>
      <c r="F360" t="n">
        <v>6.16</v>
      </c>
      <c r="G360" t="n">
        <v>5.82</v>
      </c>
      <c r="H360">
        <f>IF(G360="n/a", IF(F360 = "n/a", 0, F360), G360)</f>
        <v/>
      </c>
    </row>
    <row r="361">
      <c r="A361">
        <f>B361&amp;C361</f>
        <v/>
      </c>
      <c r="B361" t="inlineStr">
        <is>
          <t>OH</t>
        </is>
      </c>
      <c r="C361" t="inlineStr">
        <is>
          <t>NGRCD</t>
        </is>
      </c>
      <c r="D361" t="inlineStr">
        <is>
          <t>Natural gas price in the residential sector</t>
        </is>
      </c>
      <c r="E361" t="inlineStr">
        <is>
          <t>dollars per million Btu</t>
        </is>
      </c>
      <c r="F361" t="n">
        <v>8.529999999999999</v>
      </c>
      <c r="G361" t="n">
        <v>8.98</v>
      </c>
      <c r="H361">
        <f>IF(G361="n/a", IF(F361 = "n/a", 0, F361), G361)</f>
        <v/>
      </c>
    </row>
    <row r="362">
      <c r="A362">
        <f>B362&amp;C362</f>
        <v/>
      </c>
      <c r="B362" t="inlineStr">
        <is>
          <t>OK</t>
        </is>
      </c>
      <c r="C362" t="inlineStr">
        <is>
          <t>CLACD</t>
        </is>
      </c>
      <c r="D362" t="inlineStr">
        <is>
          <t>Coal price in the transportation sector</t>
        </is>
      </c>
      <c r="E362" t="inlineStr">
        <is>
          <t>dollars per million Btu</t>
        </is>
      </c>
      <c r="F362" t="inlineStr">
        <is>
          <t>n/a</t>
        </is>
      </c>
      <c r="G362" t="inlineStr">
        <is>
          <t>n/a</t>
        </is>
      </c>
      <c r="H362">
        <f>IF(G362="n/a", IF(F362 = "n/a", 0, F362), G362)</f>
        <v/>
      </c>
    </row>
    <row r="363">
      <c r="A363">
        <f>B363&amp;C363</f>
        <v/>
      </c>
      <c r="B363" t="inlineStr">
        <is>
          <t>OK</t>
        </is>
      </c>
      <c r="C363" t="inlineStr">
        <is>
          <t>CLCCD</t>
        </is>
      </c>
      <c r="D363" t="inlineStr">
        <is>
          <t>Coal price in the commercial sector</t>
        </is>
      </c>
      <c r="E363" t="inlineStr">
        <is>
          <t>dollars per million Btu</t>
        </is>
      </c>
      <c r="F363" t="inlineStr">
        <is>
          <t>n/a</t>
        </is>
      </c>
      <c r="G363" t="inlineStr">
        <is>
          <t>n/a</t>
        </is>
      </c>
      <c r="H363">
        <f>IF(G363="n/a", IF(F363 = "n/a", 0, F363), G363)</f>
        <v/>
      </c>
    </row>
    <row r="364">
      <c r="A364">
        <f>B364&amp;C364</f>
        <v/>
      </c>
      <c r="B364" t="inlineStr">
        <is>
          <t>OK</t>
        </is>
      </c>
      <c r="C364" t="inlineStr">
        <is>
          <t>CLEID</t>
        </is>
      </c>
      <c r="D364" t="inlineStr">
        <is>
          <t>Coal price in the electric power sector</t>
        </is>
      </c>
      <c r="E364" t="inlineStr">
        <is>
          <t>dollars per million Btu</t>
        </is>
      </c>
      <c r="F364" t="n">
        <v>1.77</v>
      </c>
      <c r="G364" t="n">
        <v>1.73</v>
      </c>
      <c r="H364">
        <f>IF(G364="n/a", IF(F364 = "n/a", 0, F364), G364)</f>
        <v/>
      </c>
    </row>
    <row r="365">
      <c r="A365">
        <f>B365&amp;C365</f>
        <v/>
      </c>
      <c r="B365" t="inlineStr">
        <is>
          <t>OK</t>
        </is>
      </c>
      <c r="C365" t="inlineStr">
        <is>
          <t>CLICD</t>
        </is>
      </c>
      <c r="D365" t="inlineStr">
        <is>
          <t>Coal price in the industrial sector</t>
        </is>
      </c>
      <c r="E365" t="inlineStr">
        <is>
          <t>dollars per million Btu</t>
        </is>
      </c>
      <c r="F365" t="n">
        <v>3.49</v>
      </c>
      <c r="G365" t="n">
        <v>3.91</v>
      </c>
      <c r="H365">
        <f>IF(G365="n/a", IF(F365 = "n/a", 0, F365), G365)</f>
        <v/>
      </c>
    </row>
    <row r="366">
      <c r="A366">
        <f>B366&amp;C366</f>
        <v/>
      </c>
      <c r="B366" t="inlineStr">
        <is>
          <t>OK</t>
        </is>
      </c>
      <c r="C366" t="inlineStr">
        <is>
          <t>CLRCD</t>
        </is>
      </c>
      <c r="D366" t="inlineStr">
        <is>
          <t>Coal price in the residential sector</t>
        </is>
      </c>
      <c r="E366" t="inlineStr">
        <is>
          <t>dollars per million Btu</t>
        </is>
      </c>
      <c r="F366" t="inlineStr">
        <is>
          <t>n/a</t>
        </is>
      </c>
      <c r="G366" t="inlineStr">
        <is>
          <t>n/a</t>
        </is>
      </c>
      <c r="H366">
        <f>IF(G366="n/a", IF(F366 = "n/a", 0, F366), G366)</f>
        <v/>
      </c>
    </row>
    <row r="367">
      <c r="A367">
        <f>B367&amp;C367</f>
        <v/>
      </c>
      <c r="B367" t="inlineStr">
        <is>
          <t>OK</t>
        </is>
      </c>
      <c r="C367" t="inlineStr">
        <is>
          <t>NGACD</t>
        </is>
      </c>
      <c r="D367" t="inlineStr">
        <is>
          <t>Natural gas price in the transportation sector</t>
        </is>
      </c>
      <c r="E367" t="inlineStr">
        <is>
          <t>dollars per million Btu</t>
        </is>
      </c>
      <c r="F367" t="n">
        <v>5.68</v>
      </c>
      <c r="G367" t="n">
        <v>7.07</v>
      </c>
      <c r="H367">
        <f>IF(G367="n/a", IF(F367 = "n/a", 0, F367), G367)</f>
        <v/>
      </c>
    </row>
    <row r="368">
      <c r="A368">
        <f>B368&amp;C368</f>
        <v/>
      </c>
      <c r="B368" t="inlineStr">
        <is>
          <t>OK</t>
        </is>
      </c>
      <c r="C368" t="inlineStr">
        <is>
          <t>NGCCD</t>
        </is>
      </c>
      <c r="D368" t="inlineStr">
        <is>
          <t>Natural gas price in the commercial sector</t>
        </is>
      </c>
      <c r="E368" t="inlineStr">
        <is>
          <t>dollars per million Btu</t>
        </is>
      </c>
      <c r="F368" t="n">
        <v>6.86</v>
      </c>
      <c r="G368" t="n">
        <v>7.06</v>
      </c>
      <c r="H368">
        <f>IF(G368="n/a", IF(F368 = "n/a", 0, F368), G368)</f>
        <v/>
      </c>
    </row>
    <row r="369">
      <c r="A369">
        <f>B369&amp;C369</f>
        <v/>
      </c>
      <c r="B369" t="inlineStr">
        <is>
          <t>OK</t>
        </is>
      </c>
      <c r="C369" t="inlineStr">
        <is>
          <t>NGEID</t>
        </is>
      </c>
      <c r="D369" t="inlineStr">
        <is>
          <t>Natural gas price in the electric power sector</t>
        </is>
      </c>
      <c r="E369" t="inlineStr">
        <is>
          <t>dollars per million Btu</t>
        </is>
      </c>
      <c r="F369" t="n">
        <v>2.76</v>
      </c>
      <c r="G369" t="n">
        <v>2.39</v>
      </c>
      <c r="H369">
        <f>IF(G369="n/a", IF(F369 = "n/a", 0, F369), G369)</f>
        <v/>
      </c>
    </row>
    <row r="370">
      <c r="A370">
        <f>B370&amp;C370</f>
        <v/>
      </c>
      <c r="B370" t="inlineStr">
        <is>
          <t>OK</t>
        </is>
      </c>
      <c r="C370" t="inlineStr">
        <is>
          <t>NGICD</t>
        </is>
      </c>
      <c r="D370" t="inlineStr">
        <is>
          <t>Natural gas price in the industrial sector</t>
        </is>
      </c>
      <c r="E370" t="inlineStr">
        <is>
          <t>dollars per million Btu</t>
        </is>
      </c>
      <c r="F370" t="n">
        <v>2.58</v>
      </c>
      <c r="G370" t="n">
        <v>2.42</v>
      </c>
      <c r="H370">
        <f>IF(G370="n/a", IF(F370 = "n/a", 0, F370), G370)</f>
        <v/>
      </c>
    </row>
    <row r="371">
      <c r="A371">
        <f>B371&amp;C371</f>
        <v/>
      </c>
      <c r="B371" t="inlineStr">
        <is>
          <t>OK</t>
        </is>
      </c>
      <c r="C371" t="inlineStr">
        <is>
          <t>NGRCD</t>
        </is>
      </c>
      <c r="D371" t="inlineStr">
        <is>
          <t>Natural gas price in the residential sector</t>
        </is>
      </c>
      <c r="E371" t="inlineStr">
        <is>
          <t>dollars per million Btu</t>
        </is>
      </c>
      <c r="F371" t="n">
        <v>8.960000000000001</v>
      </c>
      <c r="G371" t="n">
        <v>9.109999999999999</v>
      </c>
      <c r="H371">
        <f>IF(G371="n/a", IF(F371 = "n/a", 0, F371), G371)</f>
        <v/>
      </c>
    </row>
    <row r="372">
      <c r="A372">
        <f>B372&amp;C372</f>
        <v/>
      </c>
      <c r="B372" t="inlineStr">
        <is>
          <t>OR</t>
        </is>
      </c>
      <c r="C372" t="inlineStr">
        <is>
          <t>CLACD</t>
        </is>
      </c>
      <c r="D372" t="inlineStr">
        <is>
          <t>Coal price in the transportation sector</t>
        </is>
      </c>
      <c r="E372" t="inlineStr">
        <is>
          <t>dollars per million Btu</t>
        </is>
      </c>
      <c r="F372" t="inlineStr">
        <is>
          <t>n/a</t>
        </is>
      </c>
      <c r="G372" t="inlineStr">
        <is>
          <t>n/a</t>
        </is>
      </c>
      <c r="H372">
        <f>IF(G372="n/a", IF(F372 = "n/a", 0, F372), G372)</f>
        <v/>
      </c>
    </row>
    <row r="373">
      <c r="A373">
        <f>B373&amp;C373</f>
        <v/>
      </c>
      <c r="B373" t="inlineStr">
        <is>
          <t>OR</t>
        </is>
      </c>
      <c r="C373" t="inlineStr">
        <is>
          <t>CLCCD</t>
        </is>
      </c>
      <c r="D373" t="inlineStr">
        <is>
          <t>Coal price in the commercial sector</t>
        </is>
      </c>
      <c r="E373" t="inlineStr">
        <is>
          <t>dollars per million Btu</t>
        </is>
      </c>
      <c r="F373" t="inlineStr">
        <is>
          <t>n/a</t>
        </is>
      </c>
      <c r="G373" t="inlineStr">
        <is>
          <t>n/a</t>
        </is>
      </c>
      <c r="H373">
        <f>IF(G373="n/a", IF(F373 = "n/a", 0, F373), G373)</f>
        <v/>
      </c>
    </row>
    <row r="374">
      <c r="A374">
        <f>B374&amp;C374</f>
        <v/>
      </c>
      <c r="B374" t="inlineStr">
        <is>
          <t>OR</t>
        </is>
      </c>
      <c r="C374" t="inlineStr">
        <is>
          <t>CLEID</t>
        </is>
      </c>
      <c r="D374" t="inlineStr">
        <is>
          <t>Coal price in the electric power sector</t>
        </is>
      </c>
      <c r="E374" t="inlineStr">
        <is>
          <t>dollars per million Btu</t>
        </is>
      </c>
      <c r="F374" t="n">
        <v>2.34</v>
      </c>
      <c r="G374" t="n">
        <v>2.27</v>
      </c>
      <c r="H374">
        <f>IF(G374="n/a", IF(F374 = "n/a", 0, F374), G374)</f>
        <v/>
      </c>
    </row>
    <row r="375">
      <c r="A375">
        <f>B375&amp;C375</f>
        <v/>
      </c>
      <c r="B375" t="inlineStr">
        <is>
          <t>OR</t>
        </is>
      </c>
      <c r="C375" t="inlineStr">
        <is>
          <t>CLICD</t>
        </is>
      </c>
      <c r="D375" t="inlineStr">
        <is>
          <t>Coal price in the industrial sector</t>
        </is>
      </c>
      <c r="E375" t="inlineStr">
        <is>
          <t>dollars per million Btu</t>
        </is>
      </c>
      <c r="F375" t="n">
        <v>3.35</v>
      </c>
      <c r="G375" t="n">
        <v>3.46</v>
      </c>
      <c r="H375">
        <f>IF(G375="n/a", IF(F375 = "n/a", 0, F375), G375)</f>
        <v/>
      </c>
    </row>
    <row r="376">
      <c r="A376">
        <f>B376&amp;C376</f>
        <v/>
      </c>
      <c r="B376" t="inlineStr">
        <is>
          <t>OR</t>
        </is>
      </c>
      <c r="C376" t="inlineStr">
        <is>
          <t>CLRCD</t>
        </is>
      </c>
      <c r="D376" t="inlineStr">
        <is>
          <t>Coal price in the residential sector</t>
        </is>
      </c>
      <c r="E376" t="inlineStr">
        <is>
          <t>dollars per million Btu</t>
        </is>
      </c>
      <c r="F376" t="inlineStr">
        <is>
          <t>n/a</t>
        </is>
      </c>
      <c r="G376" t="inlineStr">
        <is>
          <t>n/a</t>
        </is>
      </c>
      <c r="H376">
        <f>IF(G376="n/a", IF(F376 = "n/a", 0, F376), G376)</f>
        <v/>
      </c>
    </row>
    <row r="377">
      <c r="A377">
        <f>B377&amp;C377</f>
        <v/>
      </c>
      <c r="B377" t="inlineStr">
        <is>
          <t>OR</t>
        </is>
      </c>
      <c r="C377" t="inlineStr">
        <is>
          <t>NGACD</t>
        </is>
      </c>
      <c r="D377" t="inlineStr">
        <is>
          <t>Natural gas price in the transportation sector</t>
        </is>
      </c>
      <c r="E377" t="inlineStr">
        <is>
          <t>dollars per million Btu</t>
        </is>
      </c>
      <c r="F377" t="n">
        <v>12.47</v>
      </c>
      <c r="G377" t="n">
        <v>14.46</v>
      </c>
      <c r="H377">
        <f>IF(G377="n/a", IF(F377 = "n/a", 0, F377), G377)</f>
        <v/>
      </c>
    </row>
    <row r="378">
      <c r="A378">
        <f>B378&amp;C378</f>
        <v/>
      </c>
      <c r="B378" t="inlineStr">
        <is>
          <t>OR</t>
        </is>
      </c>
      <c r="C378" t="inlineStr">
        <is>
          <t>NGCCD</t>
        </is>
      </c>
      <c r="D378" t="inlineStr">
        <is>
          <t>Natural gas price in the commercial sector</t>
        </is>
      </c>
      <c r="E378" t="inlineStr">
        <is>
          <t>dollars per million Btu</t>
        </is>
      </c>
      <c r="F378" t="n">
        <v>7.94</v>
      </c>
      <c r="G378" t="n">
        <v>7.48</v>
      </c>
      <c r="H378">
        <f>IF(G378="n/a", IF(F378 = "n/a", 0, F378), G378)</f>
        <v/>
      </c>
    </row>
    <row r="379">
      <c r="A379">
        <f>B379&amp;C379</f>
        <v/>
      </c>
      <c r="B379" t="inlineStr">
        <is>
          <t>OR</t>
        </is>
      </c>
      <c r="C379" t="inlineStr">
        <is>
          <t>NGEID</t>
        </is>
      </c>
      <c r="D379" t="inlineStr">
        <is>
          <t>Natural gas price in the electric power sector</t>
        </is>
      </c>
      <c r="E379" t="inlineStr">
        <is>
          <t>dollars per million Btu</t>
        </is>
      </c>
      <c r="F379" t="n">
        <v>2.23</v>
      </c>
      <c r="G379" t="n">
        <v>2.21</v>
      </c>
      <c r="H379">
        <f>IF(G379="n/a", IF(F379 = "n/a", 0, F379), G379)</f>
        <v/>
      </c>
    </row>
    <row r="380">
      <c r="A380">
        <f>B380&amp;C380</f>
        <v/>
      </c>
      <c r="B380" t="inlineStr">
        <is>
          <t>OR</t>
        </is>
      </c>
      <c r="C380" t="inlineStr">
        <is>
          <t>NGICD</t>
        </is>
      </c>
      <c r="D380" t="inlineStr">
        <is>
          <t>Natural gas price in the industrial sector</t>
        </is>
      </c>
      <c r="E380" t="inlineStr">
        <is>
          <t>dollars per million Btu</t>
        </is>
      </c>
      <c r="F380" t="n">
        <v>4.69</v>
      </c>
      <c r="G380" t="n">
        <v>4.39</v>
      </c>
      <c r="H380">
        <f>IF(G380="n/a", IF(F380 = "n/a", 0, F380), G380)</f>
        <v/>
      </c>
    </row>
    <row r="381">
      <c r="A381">
        <f>B381&amp;C381</f>
        <v/>
      </c>
      <c r="B381" t="inlineStr">
        <is>
          <t>OR</t>
        </is>
      </c>
      <c r="C381" t="inlineStr">
        <is>
          <t>NGRCD</t>
        </is>
      </c>
      <c r="D381" t="inlineStr">
        <is>
          <t>Natural gas price in the residential sector</t>
        </is>
      </c>
      <c r="E381" t="inlineStr">
        <is>
          <t>dollars per million Btu</t>
        </is>
      </c>
      <c r="F381" t="n">
        <v>9.970000000000001</v>
      </c>
      <c r="G381" t="n">
        <v>9.470000000000001</v>
      </c>
      <c r="H381">
        <f>IF(G381="n/a", IF(F381 = "n/a", 0, F381), G381)</f>
        <v/>
      </c>
    </row>
    <row r="382">
      <c r="A382">
        <f>B382&amp;C382</f>
        <v/>
      </c>
      <c r="B382" t="inlineStr">
        <is>
          <t>PA</t>
        </is>
      </c>
      <c r="C382" t="inlineStr">
        <is>
          <t>CLACD</t>
        </is>
      </c>
      <c r="D382" t="inlineStr">
        <is>
          <t>Coal price in the transportation sector</t>
        </is>
      </c>
      <c r="E382" t="inlineStr">
        <is>
          <t>dollars per million Btu</t>
        </is>
      </c>
      <c r="F382" t="inlineStr">
        <is>
          <t>n/a</t>
        </is>
      </c>
      <c r="G382" t="inlineStr">
        <is>
          <t>n/a</t>
        </is>
      </c>
      <c r="H382">
        <f>IF(G382="n/a", IF(F382 = "n/a", 0, F382), G382)</f>
        <v/>
      </c>
    </row>
    <row r="383">
      <c r="A383">
        <f>B383&amp;C383</f>
        <v/>
      </c>
      <c r="B383" t="inlineStr">
        <is>
          <t>PA</t>
        </is>
      </c>
      <c r="C383" t="inlineStr">
        <is>
          <t>CLCCD</t>
        </is>
      </c>
      <c r="D383" t="inlineStr">
        <is>
          <t>Coal price in the commercial sector</t>
        </is>
      </c>
      <c r="E383" t="inlineStr">
        <is>
          <t>dollars per million Btu</t>
        </is>
      </c>
      <c r="F383" t="n">
        <v>4.08</v>
      </c>
      <c r="G383" t="n">
        <v>4.33</v>
      </c>
      <c r="H383">
        <f>IF(G383="n/a", IF(F383 = "n/a", 0, F383), G383)</f>
        <v/>
      </c>
    </row>
    <row r="384">
      <c r="A384">
        <f>B384&amp;C384</f>
        <v/>
      </c>
      <c r="B384" t="inlineStr">
        <is>
          <t>PA</t>
        </is>
      </c>
      <c r="C384" t="inlineStr">
        <is>
          <t>CLEID</t>
        </is>
      </c>
      <c r="D384" t="inlineStr">
        <is>
          <t>Coal price in the electric power sector</t>
        </is>
      </c>
      <c r="E384" t="inlineStr">
        <is>
          <t>dollars per million Btu</t>
        </is>
      </c>
      <c r="F384" t="n">
        <v>2.09</v>
      </c>
      <c r="G384" t="n">
        <v>1.88</v>
      </c>
      <c r="H384">
        <f>IF(G384="n/a", IF(F384 = "n/a", 0, F384), G384)</f>
        <v/>
      </c>
    </row>
    <row r="385">
      <c r="A385">
        <f>B385&amp;C385</f>
        <v/>
      </c>
      <c r="B385" t="inlineStr">
        <is>
          <t>PA</t>
        </is>
      </c>
      <c r="C385" t="inlineStr">
        <is>
          <t>CLICD</t>
        </is>
      </c>
      <c r="D385" t="inlineStr">
        <is>
          <t>Coal price in the industrial sector</t>
        </is>
      </c>
      <c r="E385" t="inlineStr">
        <is>
          <t>dollars per million Btu</t>
        </is>
      </c>
      <c r="F385" t="n">
        <v>4.06</v>
      </c>
      <c r="G385" t="n">
        <v>4.55</v>
      </c>
      <c r="H385">
        <f>IF(G385="n/a", IF(F385 = "n/a", 0, F385), G385)</f>
        <v/>
      </c>
    </row>
    <row r="386">
      <c r="A386">
        <f>B386&amp;C386</f>
        <v/>
      </c>
      <c r="B386" t="inlineStr">
        <is>
          <t>PA</t>
        </is>
      </c>
      <c r="C386" t="inlineStr">
        <is>
          <t>CLRCD</t>
        </is>
      </c>
      <c r="D386" t="inlineStr">
        <is>
          <t>Coal price in the residential sector</t>
        </is>
      </c>
      <c r="E386" t="inlineStr">
        <is>
          <t>dollars per million Btu</t>
        </is>
      </c>
      <c r="F386" t="inlineStr">
        <is>
          <t>n/a</t>
        </is>
      </c>
      <c r="G386" t="inlineStr">
        <is>
          <t>n/a</t>
        </is>
      </c>
      <c r="H386">
        <f>IF(G386="n/a", IF(F386 = "n/a", 0, F386), G386)</f>
        <v/>
      </c>
    </row>
    <row r="387">
      <c r="A387">
        <f>B387&amp;C387</f>
        <v/>
      </c>
      <c r="B387" t="inlineStr">
        <is>
          <t>PA</t>
        </is>
      </c>
      <c r="C387" t="inlineStr">
        <is>
          <t>NGACD</t>
        </is>
      </c>
      <c r="D387" t="inlineStr">
        <is>
          <t>Natural gas price in the transportation sector</t>
        </is>
      </c>
      <c r="E387" t="inlineStr">
        <is>
          <t>dollars per million Btu</t>
        </is>
      </c>
      <c r="F387" t="n">
        <v>7.42</v>
      </c>
      <c r="G387" t="n">
        <v>8.18</v>
      </c>
      <c r="H387">
        <f>IF(G387="n/a",  IF(F387 = "n/a", 0, F387), G387)</f>
        <v/>
      </c>
    </row>
    <row r="388">
      <c r="A388">
        <f>B388&amp;C388</f>
        <v/>
      </c>
      <c r="B388" t="inlineStr">
        <is>
          <t>PA</t>
        </is>
      </c>
      <c r="C388" t="inlineStr">
        <is>
          <t>NGCCD</t>
        </is>
      </c>
      <c r="D388" t="inlineStr">
        <is>
          <t>Natural gas price in the commercial sector</t>
        </is>
      </c>
      <c r="E388" t="inlineStr">
        <is>
          <t>dollars per million Btu</t>
        </is>
      </c>
      <c r="F388" t="n">
        <v>9.02</v>
      </c>
      <c r="G388" t="n">
        <v>9.130000000000001</v>
      </c>
      <c r="H388">
        <f>IF(G388="n/a", IF(F388 = "n/a", 0, F388), G388)</f>
        <v/>
      </c>
    </row>
    <row r="389">
      <c r="A389">
        <f>B389&amp;C389</f>
        <v/>
      </c>
      <c r="B389" t="inlineStr">
        <is>
          <t>PA</t>
        </is>
      </c>
      <c r="C389" t="inlineStr">
        <is>
          <t>NGEID</t>
        </is>
      </c>
      <c r="D389" t="inlineStr">
        <is>
          <t>Natural gas price in the electric power sector</t>
        </is>
      </c>
      <c r="E389" t="inlineStr">
        <is>
          <t>dollars per million Btu</t>
        </is>
      </c>
      <c r="F389" t="n">
        <v>3.06</v>
      </c>
      <c r="G389" t="n">
        <v>2.34</v>
      </c>
      <c r="H389">
        <f>IF(G389="n/a", IF(F389 = "n/a", 0, F389), G389)</f>
        <v/>
      </c>
    </row>
    <row r="390">
      <c r="A390">
        <f>B390&amp;C390</f>
        <v/>
      </c>
      <c r="B390" t="inlineStr">
        <is>
          <t>PA</t>
        </is>
      </c>
      <c r="C390" t="inlineStr">
        <is>
          <t>NGICD</t>
        </is>
      </c>
      <c r="D390" t="inlineStr">
        <is>
          <t>Natural gas price in the industrial sector</t>
        </is>
      </c>
      <c r="E390" t="inlineStr">
        <is>
          <t>dollars per million Btu</t>
        </is>
      </c>
      <c r="F390" t="n">
        <v>8.359999999999999</v>
      </c>
      <c r="G390" t="n">
        <v>8.199999999999999</v>
      </c>
      <c r="H390">
        <f>IF(G390="n/a", IF(F390 = "n/a", 0, F390), G390)</f>
        <v/>
      </c>
    </row>
    <row r="391">
      <c r="A391">
        <f>B391&amp;C391</f>
        <v/>
      </c>
      <c r="B391" t="inlineStr">
        <is>
          <t>PA</t>
        </is>
      </c>
      <c r="C391" t="inlineStr">
        <is>
          <t>NGRCD</t>
        </is>
      </c>
      <c r="D391" t="inlineStr">
        <is>
          <t>Natural gas price in the residential sector</t>
        </is>
      </c>
      <c r="E391" t="inlineStr">
        <is>
          <t>dollars per million Btu</t>
        </is>
      </c>
      <c r="F391" t="n">
        <v>10.82</v>
      </c>
      <c r="G391" t="n">
        <v>11.26</v>
      </c>
      <c r="H391">
        <f>IF(G391="n/a", IF(F391 = "n/a", 0, F391), G391)</f>
        <v/>
      </c>
    </row>
    <row r="392">
      <c r="A392">
        <f>B392&amp;C392</f>
        <v/>
      </c>
      <c r="B392" t="inlineStr">
        <is>
          <t>RI</t>
        </is>
      </c>
      <c r="C392" t="inlineStr">
        <is>
          <t>CLACD</t>
        </is>
      </c>
      <c r="D392" t="inlineStr">
        <is>
          <t>Coal price in the transportation sector</t>
        </is>
      </c>
      <c r="E392" t="inlineStr">
        <is>
          <t>dollars per million Btu</t>
        </is>
      </c>
      <c r="F392" t="inlineStr">
        <is>
          <t>n/a</t>
        </is>
      </c>
      <c r="G392" t="inlineStr">
        <is>
          <t>n/a</t>
        </is>
      </c>
      <c r="H392">
        <f>IF(G392="n/a", IF(F392 = "n/a", 0, F392), G392)</f>
        <v/>
      </c>
    </row>
    <row r="393">
      <c r="A393">
        <f>B393&amp;C393</f>
        <v/>
      </c>
      <c r="B393" t="inlineStr">
        <is>
          <t>RI</t>
        </is>
      </c>
      <c r="C393" t="inlineStr">
        <is>
          <t>CLCCD</t>
        </is>
      </c>
      <c r="D393" t="inlineStr">
        <is>
          <t>Coal price in the commercial sector</t>
        </is>
      </c>
      <c r="E393" t="inlineStr">
        <is>
          <t>dollars per million Btu</t>
        </is>
      </c>
      <c r="F393" t="inlineStr">
        <is>
          <t>n/a</t>
        </is>
      </c>
      <c r="G393" t="inlineStr">
        <is>
          <t>n/a</t>
        </is>
      </c>
      <c r="H393">
        <f>IF(G393="n/a", IF(F393 = "n/a", 0, F393), G393)</f>
        <v/>
      </c>
    </row>
    <row r="394">
      <c r="A394">
        <f>B394&amp;C394</f>
        <v/>
      </c>
      <c r="B394" t="inlineStr">
        <is>
          <t>RI</t>
        </is>
      </c>
      <c r="C394" t="inlineStr">
        <is>
          <t>CLEID</t>
        </is>
      </c>
      <c r="D394" t="inlineStr">
        <is>
          <t>Coal price in the electric power sector</t>
        </is>
      </c>
      <c r="E394" t="inlineStr">
        <is>
          <t>dollars per million Btu</t>
        </is>
      </c>
      <c r="F394" t="inlineStr">
        <is>
          <t>n/a</t>
        </is>
      </c>
      <c r="G394" t="inlineStr">
        <is>
          <t>n/a</t>
        </is>
      </c>
      <c r="H394">
        <f>IF(G394="n/a", IF(F394 = "n/a", 0, F394), G394)</f>
        <v/>
      </c>
    </row>
    <row r="395">
      <c r="A395">
        <f>B395&amp;C395</f>
        <v/>
      </c>
      <c r="B395" t="inlineStr">
        <is>
          <t>RI</t>
        </is>
      </c>
      <c r="C395" t="inlineStr">
        <is>
          <t>CLICD</t>
        </is>
      </c>
      <c r="D395" t="inlineStr">
        <is>
          <t>Coal price in the industrial sector</t>
        </is>
      </c>
      <c r="E395" t="inlineStr">
        <is>
          <t>dollars per million Btu</t>
        </is>
      </c>
      <c r="F395" t="inlineStr">
        <is>
          <t>n/a</t>
        </is>
      </c>
      <c r="G395" t="inlineStr">
        <is>
          <t>n/a</t>
        </is>
      </c>
      <c r="H395">
        <f>IF(G395="n/a", IF(F395 = "n/a", 0, F395), G395)</f>
        <v/>
      </c>
    </row>
    <row r="396">
      <c r="A396">
        <f>B396&amp;C396</f>
        <v/>
      </c>
      <c r="B396" t="inlineStr">
        <is>
          <t>RI</t>
        </is>
      </c>
      <c r="C396" t="inlineStr">
        <is>
          <t>CLRCD</t>
        </is>
      </c>
      <c r="D396" t="inlineStr">
        <is>
          <t>Coal price in the residential sector</t>
        </is>
      </c>
      <c r="E396" t="inlineStr">
        <is>
          <t>dollars per million Btu</t>
        </is>
      </c>
      <c r="F396" t="inlineStr">
        <is>
          <t>n/a</t>
        </is>
      </c>
      <c r="G396" t="inlineStr">
        <is>
          <t>n/a</t>
        </is>
      </c>
      <c r="H396">
        <f>IF(G396="n/a", IF(F396 = "n/a", 0, F396), G396)</f>
        <v/>
      </c>
    </row>
    <row r="397">
      <c r="A397">
        <f>B397&amp;C397</f>
        <v/>
      </c>
      <c r="B397" t="inlineStr">
        <is>
          <t>RI</t>
        </is>
      </c>
      <c r="C397" t="inlineStr">
        <is>
          <t>NGACD</t>
        </is>
      </c>
      <c r="D397" t="inlineStr">
        <is>
          <t>Natural gas price in the transportation sector</t>
        </is>
      </c>
      <c r="E397" t="inlineStr">
        <is>
          <t>dollars per million Btu</t>
        </is>
      </c>
      <c r="F397" t="n">
        <v>12.6</v>
      </c>
      <c r="G397" t="n">
        <v>12.5</v>
      </c>
      <c r="H397">
        <f>IF(G397="n/a", IF(F397 = "n/a", 0, F397), G397)</f>
        <v/>
      </c>
    </row>
    <row r="398">
      <c r="A398">
        <f>B398&amp;C398</f>
        <v/>
      </c>
      <c r="B398" t="inlineStr">
        <is>
          <t>RI</t>
        </is>
      </c>
      <c r="C398" t="inlineStr">
        <is>
          <t>NGCCD</t>
        </is>
      </c>
      <c r="D398" t="inlineStr">
        <is>
          <t>Natural gas price in the commercial sector</t>
        </is>
      </c>
      <c r="E398" t="inlineStr">
        <is>
          <t>dollars per million Btu</t>
        </is>
      </c>
      <c r="F398" t="n">
        <v>12.6</v>
      </c>
      <c r="G398" t="n">
        <v>12.5</v>
      </c>
      <c r="H398">
        <f>IF(G398="n/a", IF(F398 = "n/a", 0, F398), G398)</f>
        <v/>
      </c>
    </row>
    <row r="399">
      <c r="A399">
        <f>B399&amp;C399</f>
        <v/>
      </c>
      <c r="B399" t="inlineStr">
        <is>
          <t>RI</t>
        </is>
      </c>
      <c r="C399" t="inlineStr">
        <is>
          <t>NGEID</t>
        </is>
      </c>
      <c r="D399" t="inlineStr">
        <is>
          <t>Natural gas price in the electric power sector</t>
        </is>
      </c>
      <c r="E399" t="inlineStr">
        <is>
          <t>dollars per million Btu</t>
        </is>
      </c>
      <c r="F399" t="n">
        <v>4.09</v>
      </c>
      <c r="G399" t="n">
        <v>3.99</v>
      </c>
      <c r="H399">
        <f>IF(G399="n/a", IF(F399 = "n/a", 0, F399), G399)</f>
        <v/>
      </c>
    </row>
    <row r="400">
      <c r="A400">
        <f>B400&amp;C400</f>
        <v/>
      </c>
      <c r="B400" t="inlineStr">
        <is>
          <t>RI</t>
        </is>
      </c>
      <c r="C400" t="inlineStr">
        <is>
          <t>NGICD</t>
        </is>
      </c>
      <c r="D400" t="inlineStr">
        <is>
          <t>Natural gas price in the industrial sector</t>
        </is>
      </c>
      <c r="E400" t="inlineStr">
        <is>
          <t>dollars per million Btu</t>
        </is>
      </c>
      <c r="F400" t="n">
        <v>10.16</v>
      </c>
      <c r="G400" t="n">
        <v>9.42</v>
      </c>
      <c r="H400">
        <f>IF(G400="n/a", IF(F400 = "n/a", 0, F400), G400)</f>
        <v/>
      </c>
    </row>
    <row r="401">
      <c r="A401">
        <f>B401&amp;C401</f>
        <v/>
      </c>
      <c r="B401" t="inlineStr">
        <is>
          <t>RI</t>
        </is>
      </c>
      <c r="C401" t="inlineStr">
        <is>
          <t>NGRCD</t>
        </is>
      </c>
      <c r="D401" t="inlineStr">
        <is>
          <t>Natural gas price in the residential sector</t>
        </is>
      </c>
      <c r="E401" t="inlineStr">
        <is>
          <t>dollars per million Btu</t>
        </is>
      </c>
      <c r="F401" t="n">
        <v>15.2</v>
      </c>
      <c r="G401" t="n">
        <v>14.92</v>
      </c>
      <c r="H401">
        <f>IF(G401="n/a", IF(F401 = "n/a", 0, F401), G401)</f>
        <v/>
      </c>
    </row>
    <row r="402">
      <c r="A402">
        <f>B402&amp;C402</f>
        <v/>
      </c>
      <c r="B402" t="inlineStr">
        <is>
          <t>SC</t>
        </is>
      </c>
      <c r="C402" t="inlineStr">
        <is>
          <t>CLACD</t>
        </is>
      </c>
      <c r="D402" t="inlineStr">
        <is>
          <t>Coal price in the transportation sector</t>
        </is>
      </c>
      <c r="E402" t="inlineStr">
        <is>
          <t>dollars per million Btu</t>
        </is>
      </c>
      <c r="F402" t="inlineStr">
        <is>
          <t>n/a</t>
        </is>
      </c>
      <c r="G402" t="inlineStr">
        <is>
          <t>n/a</t>
        </is>
      </c>
      <c r="H402">
        <f>IF(G402="n/a", IF(F402 = "n/a", 0, F402), G402)</f>
        <v/>
      </c>
    </row>
    <row r="403">
      <c r="A403">
        <f>B403&amp;C403</f>
        <v/>
      </c>
      <c r="B403" t="inlineStr">
        <is>
          <t>SC</t>
        </is>
      </c>
      <c r="C403" t="inlineStr">
        <is>
          <t>CLCCD</t>
        </is>
      </c>
      <c r="D403" t="inlineStr">
        <is>
          <t>Coal price in the commercial sector</t>
        </is>
      </c>
      <c r="E403" t="inlineStr">
        <is>
          <t>dollars per million Btu</t>
        </is>
      </c>
      <c r="F403" t="inlineStr">
        <is>
          <t>n/a</t>
        </is>
      </c>
      <c r="G403" t="inlineStr">
        <is>
          <t>n/a</t>
        </is>
      </c>
      <c r="H403">
        <f>IF(G403="n/a", IF(F403 = "n/a", 0, F403), G403)</f>
        <v/>
      </c>
    </row>
    <row r="404">
      <c r="A404">
        <f>B404&amp;C404</f>
        <v/>
      </c>
      <c r="B404" t="inlineStr">
        <is>
          <t>SC</t>
        </is>
      </c>
      <c r="C404" t="inlineStr">
        <is>
          <t>CLEID</t>
        </is>
      </c>
      <c r="D404" t="inlineStr">
        <is>
          <t>Coal price in the electric power sector</t>
        </is>
      </c>
      <c r="E404" t="inlineStr">
        <is>
          <t>dollars per million Btu</t>
        </is>
      </c>
      <c r="F404" t="n">
        <v>3.33</v>
      </c>
      <c r="G404" t="n">
        <v>3.2</v>
      </c>
      <c r="H404">
        <f>IF(G404="n/a", IF(F404 = "n/a", 0, F404), G404)</f>
        <v/>
      </c>
    </row>
    <row r="405">
      <c r="A405">
        <f>B405&amp;C405</f>
        <v/>
      </c>
      <c r="B405" t="inlineStr">
        <is>
          <t>SC</t>
        </is>
      </c>
      <c r="C405" t="inlineStr">
        <is>
          <t>CLICD</t>
        </is>
      </c>
      <c r="D405" t="inlineStr">
        <is>
          <t>Coal price in the industrial sector</t>
        </is>
      </c>
      <c r="E405" t="inlineStr">
        <is>
          <t>dollars per million Btu</t>
        </is>
      </c>
      <c r="F405" t="n">
        <v>3.75</v>
      </c>
      <c r="G405" t="n">
        <v>3.85</v>
      </c>
      <c r="H405">
        <f>IF(G405="n/a", IF(F405 = "n/a", 0, F405), G405)</f>
        <v/>
      </c>
    </row>
    <row r="406">
      <c r="A406">
        <f>B406&amp;C406</f>
        <v/>
      </c>
      <c r="B406" t="inlineStr">
        <is>
          <t>SC</t>
        </is>
      </c>
      <c r="C406" t="inlineStr">
        <is>
          <t>CLRCD</t>
        </is>
      </c>
      <c r="D406" t="inlineStr">
        <is>
          <t>Coal price in the residential sector</t>
        </is>
      </c>
      <c r="E406" t="inlineStr">
        <is>
          <t>dollars per million Btu</t>
        </is>
      </c>
      <c r="F406" t="inlineStr">
        <is>
          <t>n/a</t>
        </is>
      </c>
      <c r="G406" t="inlineStr">
        <is>
          <t>n/a</t>
        </is>
      </c>
      <c r="H406">
        <f>IF(G406="n/a", IF(F406 = "n/a", 0, F406), G406)</f>
        <v/>
      </c>
    </row>
    <row r="407">
      <c r="A407">
        <f>B407&amp;C407</f>
        <v/>
      </c>
      <c r="B407" t="inlineStr">
        <is>
          <t>SC</t>
        </is>
      </c>
      <c r="C407" t="inlineStr">
        <is>
          <t>NGACD</t>
        </is>
      </c>
      <c r="D407" t="inlineStr">
        <is>
          <t>Natural gas price in the transportation sector</t>
        </is>
      </c>
      <c r="E407" t="inlineStr">
        <is>
          <t>dollars per million Btu</t>
        </is>
      </c>
      <c r="F407" t="n">
        <v>11.67</v>
      </c>
      <c r="G407" t="n">
        <v>9.49</v>
      </c>
      <c r="H407">
        <f>IF(G407="n/a", IF(F407 = "n/a", 0, F407), G407)</f>
        <v/>
      </c>
    </row>
    <row r="408">
      <c r="A408">
        <f>B408&amp;C408</f>
        <v/>
      </c>
      <c r="B408" t="inlineStr">
        <is>
          <t>SC</t>
        </is>
      </c>
      <c r="C408" t="inlineStr">
        <is>
          <t>NGCCD</t>
        </is>
      </c>
      <c r="D408" t="inlineStr">
        <is>
          <t>Natural gas price in the commercial sector</t>
        </is>
      </c>
      <c r="E408" t="inlineStr">
        <is>
          <t>dollars per million Btu</t>
        </is>
      </c>
      <c r="F408" t="n">
        <v>9.130000000000001</v>
      </c>
      <c r="G408" t="n">
        <v>8.35</v>
      </c>
      <c r="H408">
        <f>IF(G408="n/a", IF(F408 = "n/a", 0, F408), G408)</f>
        <v/>
      </c>
    </row>
    <row r="409">
      <c r="A409">
        <f>B409&amp;C409</f>
        <v/>
      </c>
      <c r="B409" t="inlineStr">
        <is>
          <t>SC</t>
        </is>
      </c>
      <c r="C409" t="inlineStr">
        <is>
          <t>NGEID</t>
        </is>
      </c>
      <c r="D409" t="inlineStr">
        <is>
          <t>Natural gas price in the electric power sector</t>
        </is>
      </c>
      <c r="E409" t="inlineStr">
        <is>
          <t>dollars per million Btu</t>
        </is>
      </c>
      <c r="F409" t="n">
        <v>4.18</v>
      </c>
      <c r="G409" t="n">
        <v>3.17</v>
      </c>
      <c r="H409">
        <f>IF(G409="n/a", IF(F409 = "n/a", 0, F409), G409)</f>
        <v/>
      </c>
    </row>
    <row r="410">
      <c r="A410">
        <f>B410&amp;C410</f>
        <v/>
      </c>
      <c r="B410" t="inlineStr">
        <is>
          <t>SC</t>
        </is>
      </c>
      <c r="C410" t="inlineStr">
        <is>
          <t>NGICD</t>
        </is>
      </c>
      <c r="D410" t="inlineStr">
        <is>
          <t>Natural gas price in the industrial sector</t>
        </is>
      </c>
      <c r="E410" t="inlineStr">
        <is>
          <t>dollars per million Btu</t>
        </is>
      </c>
      <c r="F410" t="n">
        <v>4.8</v>
      </c>
      <c r="G410" t="n">
        <v>4.55</v>
      </c>
      <c r="H410">
        <f>IF(G410="n/a", IF(F410 = "n/a", 0, F410), G410)</f>
        <v/>
      </c>
    </row>
    <row r="411">
      <c r="A411">
        <f>B411&amp;C411</f>
        <v/>
      </c>
      <c r="B411" t="inlineStr">
        <is>
          <t>SC</t>
        </is>
      </c>
      <c r="C411" t="inlineStr">
        <is>
          <t>NGRCD</t>
        </is>
      </c>
      <c r="D411" t="inlineStr">
        <is>
          <t>Natural gas price in the residential sector</t>
        </is>
      </c>
      <c r="E411" t="inlineStr">
        <is>
          <t>dollars per million Btu</t>
        </is>
      </c>
      <c r="F411" t="n">
        <v>13.12</v>
      </c>
      <c r="G411" t="n">
        <v>12.79</v>
      </c>
      <c r="H411">
        <f>IF(G411="n/a", IF(F411 = "n/a", 0, F411), G411)</f>
        <v/>
      </c>
    </row>
    <row r="412">
      <c r="A412">
        <f>B412&amp;C412</f>
        <v/>
      </c>
      <c r="B412" t="inlineStr">
        <is>
          <t>SD</t>
        </is>
      </c>
      <c r="C412" t="inlineStr">
        <is>
          <t>CLACD</t>
        </is>
      </c>
      <c r="D412" t="inlineStr">
        <is>
          <t>Coal price in the transportation sector</t>
        </is>
      </c>
      <c r="E412" t="inlineStr">
        <is>
          <t>dollars per million Btu</t>
        </is>
      </c>
      <c r="F412" t="inlineStr">
        <is>
          <t>n/a</t>
        </is>
      </c>
      <c r="G412" t="inlineStr">
        <is>
          <t>n/a</t>
        </is>
      </c>
      <c r="H412">
        <f>IF(G412="n/a", IF(F412 = "n/a", 0, F412), G412)</f>
        <v/>
      </c>
    </row>
    <row r="413">
      <c r="A413">
        <f>B413&amp;C413</f>
        <v/>
      </c>
      <c r="B413" t="inlineStr">
        <is>
          <t>SD</t>
        </is>
      </c>
      <c r="C413" t="inlineStr">
        <is>
          <t>CLCCD</t>
        </is>
      </c>
      <c r="D413" t="inlineStr">
        <is>
          <t>Coal price in the commercial sector</t>
        </is>
      </c>
      <c r="E413" t="inlineStr">
        <is>
          <t>dollars per million Btu</t>
        </is>
      </c>
      <c r="F413" t="inlineStr">
        <is>
          <t>n/a</t>
        </is>
      </c>
      <c r="G413" t="inlineStr">
        <is>
          <t>n/a</t>
        </is>
      </c>
      <c r="H413">
        <f>IF(G413="n/a", IF(F413 = "n/a", 0, F413), G413)</f>
        <v/>
      </c>
    </row>
    <row r="414">
      <c r="A414">
        <f>B414&amp;C414</f>
        <v/>
      </c>
      <c r="B414" t="inlineStr">
        <is>
          <t>SD</t>
        </is>
      </c>
      <c r="C414" t="inlineStr">
        <is>
          <t>CLEID</t>
        </is>
      </c>
      <c r="D414" t="inlineStr">
        <is>
          <t>Coal price in the electric power sector</t>
        </is>
      </c>
      <c r="E414" t="inlineStr">
        <is>
          <t>dollars per million Btu</t>
        </is>
      </c>
      <c r="F414" t="n">
        <v>1.87</v>
      </c>
      <c r="G414" t="n">
        <v>1.78</v>
      </c>
      <c r="H414">
        <f>IF(G414="n/a", IF(F414 = "n/a", 0, F414), G414)</f>
        <v/>
      </c>
    </row>
    <row r="415">
      <c r="A415">
        <f>B415&amp;C415</f>
        <v/>
      </c>
      <c r="B415" t="inlineStr">
        <is>
          <t>SD</t>
        </is>
      </c>
      <c r="C415" t="inlineStr">
        <is>
          <t>CLICD</t>
        </is>
      </c>
      <c r="D415" t="inlineStr">
        <is>
          <t>Coal price in the industrial sector</t>
        </is>
      </c>
      <c r="E415" t="inlineStr">
        <is>
          <t>dollars per million Btu</t>
        </is>
      </c>
      <c r="F415" t="n">
        <v>2.2</v>
      </c>
      <c r="G415" t="n">
        <v>2.25</v>
      </c>
      <c r="H415">
        <f>IF(G415="n/a", IF(F415 = "n/a", 0, F415), G415)</f>
        <v/>
      </c>
    </row>
    <row r="416">
      <c r="A416">
        <f>B416&amp;C416</f>
        <v/>
      </c>
      <c r="B416" t="inlineStr">
        <is>
          <t>SD</t>
        </is>
      </c>
      <c r="C416" t="inlineStr">
        <is>
          <t>CLRCD</t>
        </is>
      </c>
      <c r="D416" t="inlineStr">
        <is>
          <t>Coal price in the residential sector</t>
        </is>
      </c>
      <c r="E416" t="inlineStr">
        <is>
          <t>dollars per million Btu</t>
        </is>
      </c>
      <c r="F416" t="inlineStr">
        <is>
          <t>n/a</t>
        </is>
      </c>
      <c r="G416" t="inlineStr">
        <is>
          <t>n/a</t>
        </is>
      </c>
      <c r="H416">
        <f>IF(G416="n/a", IF(F416 = "n/a", 0, F416), G416)</f>
        <v/>
      </c>
    </row>
    <row r="417">
      <c r="A417">
        <f>B417&amp;C417</f>
        <v/>
      </c>
      <c r="B417" t="inlineStr">
        <is>
          <t>SD</t>
        </is>
      </c>
      <c r="C417" t="inlineStr">
        <is>
          <t>NGACD</t>
        </is>
      </c>
      <c r="D417" t="inlineStr">
        <is>
          <t>Natural gas price in the transportation sector</t>
        </is>
      </c>
      <c r="E417" t="inlineStr">
        <is>
          <t>dollars per million Btu</t>
        </is>
      </c>
      <c r="F417" t="inlineStr">
        <is>
          <t>n/a</t>
        </is>
      </c>
      <c r="G417" t="inlineStr">
        <is>
          <t>n/a</t>
        </is>
      </c>
      <c r="H417">
        <f>IF(G417="n/a", IF(F417 = "n/a", 0, F417), G417)</f>
        <v/>
      </c>
    </row>
    <row r="418">
      <c r="A418">
        <f>B418&amp;C418</f>
        <v/>
      </c>
      <c r="B418" t="inlineStr">
        <is>
          <t>SD</t>
        </is>
      </c>
      <c r="C418" t="inlineStr">
        <is>
          <t>NGCCD</t>
        </is>
      </c>
      <c r="D418" t="inlineStr">
        <is>
          <t>Natural gas price in the commercial sector</t>
        </is>
      </c>
      <c r="E418" t="inlineStr">
        <is>
          <t>dollars per million Btu</t>
        </is>
      </c>
      <c r="F418" t="n">
        <v>5.54</v>
      </c>
      <c r="G418" t="n">
        <v>5.08</v>
      </c>
      <c r="H418">
        <f>IF(G418="n/a", IF(F418 = "n/a", 0, F418), G418)</f>
        <v/>
      </c>
    </row>
    <row r="419">
      <c r="A419">
        <f>B419&amp;C419</f>
        <v/>
      </c>
      <c r="B419" t="inlineStr">
        <is>
          <t>SD</t>
        </is>
      </c>
      <c r="C419" t="inlineStr">
        <is>
          <t>NGEID</t>
        </is>
      </c>
      <c r="D419" t="inlineStr">
        <is>
          <t>Natural gas price in the electric power sector</t>
        </is>
      </c>
      <c r="E419" t="inlineStr">
        <is>
          <t>dollars per million Btu</t>
        </is>
      </c>
      <c r="F419" t="n">
        <v>2.82</v>
      </c>
      <c r="G419" t="n">
        <v>2.54</v>
      </c>
      <c r="H419">
        <f>IF(G419="n/a", IF(F419 = "n/a", 0, F419), G419)</f>
        <v/>
      </c>
    </row>
    <row r="420">
      <c r="A420">
        <f>B420&amp;C420</f>
        <v/>
      </c>
      <c r="B420" t="inlineStr">
        <is>
          <t>SD</t>
        </is>
      </c>
      <c r="C420" t="inlineStr">
        <is>
          <t>NGICD</t>
        </is>
      </c>
      <c r="D420" t="inlineStr">
        <is>
          <t>Natural gas price in the industrial sector</t>
        </is>
      </c>
      <c r="E420" t="inlineStr">
        <is>
          <t>dollars per million Btu</t>
        </is>
      </c>
      <c r="F420" t="n">
        <v>4.71</v>
      </c>
      <c r="G420" t="n">
        <v>4.41</v>
      </c>
      <c r="H420">
        <f>IF(G420="n/a", IF(F420 = "n/a", 0, F420), G420)</f>
        <v/>
      </c>
    </row>
    <row r="421">
      <c r="A421">
        <f>B421&amp;C421</f>
        <v/>
      </c>
      <c r="B421" t="inlineStr">
        <is>
          <t>SD</t>
        </is>
      </c>
      <c r="C421" t="inlineStr">
        <is>
          <t>NGRCD</t>
        </is>
      </c>
      <c r="D421" t="inlineStr">
        <is>
          <t>Natural gas price in the residential sector</t>
        </is>
      </c>
      <c r="E421" t="inlineStr">
        <is>
          <t>dollars per million Btu</t>
        </is>
      </c>
      <c r="F421" t="n">
        <v>7.18</v>
      </c>
      <c r="G421" t="n">
        <v>6.73</v>
      </c>
      <c r="H421">
        <f>IF(G421="n/a", IF(F421 = "n/a", 0, F421), G421)</f>
        <v/>
      </c>
    </row>
    <row r="422">
      <c r="A422">
        <f>B422&amp;C422</f>
        <v/>
      </c>
      <c r="B422" t="inlineStr">
        <is>
          <t>TN</t>
        </is>
      </c>
      <c r="C422" t="inlineStr">
        <is>
          <t>CLACD</t>
        </is>
      </c>
      <c r="D422" t="inlineStr">
        <is>
          <t>Coal price in the transportation sector</t>
        </is>
      </c>
      <c r="E422" t="inlineStr">
        <is>
          <t>dollars per million Btu</t>
        </is>
      </c>
      <c r="F422" t="inlineStr">
        <is>
          <t>n/a</t>
        </is>
      </c>
      <c r="G422" t="inlineStr">
        <is>
          <t>n/a</t>
        </is>
      </c>
      <c r="H422">
        <f>IF(G422="n/a", IF(F422 = "n/a", 0, F422), G422)</f>
        <v/>
      </c>
    </row>
    <row r="423">
      <c r="A423">
        <f>B423&amp;C423</f>
        <v/>
      </c>
      <c r="B423" t="inlineStr">
        <is>
          <t>TN</t>
        </is>
      </c>
      <c r="C423" t="inlineStr">
        <is>
          <t>CLCCD</t>
        </is>
      </c>
      <c r="D423" t="inlineStr">
        <is>
          <t>Coal price in the commercial sector</t>
        </is>
      </c>
      <c r="E423" t="inlineStr">
        <is>
          <t>dollars per million Btu</t>
        </is>
      </c>
      <c r="F423" t="inlineStr">
        <is>
          <t>n/a</t>
        </is>
      </c>
      <c r="G423" t="inlineStr">
        <is>
          <t>n/a</t>
        </is>
      </c>
      <c r="H423">
        <f>IF(G423="n/a", IF(F423 = "n/a", 0, F423), G423)</f>
        <v/>
      </c>
    </row>
    <row r="424">
      <c r="A424">
        <f>B424&amp;C424</f>
        <v/>
      </c>
      <c r="B424" t="inlineStr">
        <is>
          <t>TN</t>
        </is>
      </c>
      <c r="C424" t="inlineStr">
        <is>
          <t>CLEID</t>
        </is>
      </c>
      <c r="D424" t="inlineStr">
        <is>
          <t>Coal price in the electric power sector</t>
        </is>
      </c>
      <c r="E424" t="inlineStr">
        <is>
          <t>dollars per million Btu</t>
        </is>
      </c>
      <c r="F424" t="n">
        <v>2.16</v>
      </c>
      <c r="G424" t="n">
        <v>2.14</v>
      </c>
      <c r="H424">
        <f>IF(G424="n/a", IF(F424 = "n/a", 0, F424), G424)</f>
        <v/>
      </c>
    </row>
    <row r="425">
      <c r="A425">
        <f>B425&amp;C425</f>
        <v/>
      </c>
      <c r="B425" t="inlineStr">
        <is>
          <t>TN</t>
        </is>
      </c>
      <c r="C425" t="inlineStr">
        <is>
          <t>CLICD</t>
        </is>
      </c>
      <c r="D425" t="inlineStr">
        <is>
          <t>Coal price in the industrial sector</t>
        </is>
      </c>
      <c r="E425" t="inlineStr">
        <is>
          <t>dollars per million Btu</t>
        </is>
      </c>
      <c r="F425" t="n">
        <v>3.17</v>
      </c>
      <c r="G425" t="n">
        <v>3.48</v>
      </c>
      <c r="H425">
        <f>IF(G425="n/a", IF(F425 = "n/a", 0, F425), G425)</f>
        <v/>
      </c>
    </row>
    <row r="426">
      <c r="A426">
        <f>B426&amp;C426</f>
        <v/>
      </c>
      <c r="B426" t="inlineStr">
        <is>
          <t>TN</t>
        </is>
      </c>
      <c r="C426" t="inlineStr">
        <is>
          <t>CLRCD</t>
        </is>
      </c>
      <c r="D426" t="inlineStr">
        <is>
          <t>Coal price in the residential sector</t>
        </is>
      </c>
      <c r="E426" t="inlineStr">
        <is>
          <t>dollars per million Btu</t>
        </is>
      </c>
      <c r="F426" t="inlineStr">
        <is>
          <t>n/a</t>
        </is>
      </c>
      <c r="G426" t="inlineStr">
        <is>
          <t>n/a</t>
        </is>
      </c>
      <c r="H426">
        <f>IF(G426="n/a", IF(F426 = "n/a", 0, F426), G426)</f>
        <v/>
      </c>
    </row>
    <row r="427">
      <c r="A427">
        <f>B427&amp;C427</f>
        <v/>
      </c>
      <c r="B427" t="inlineStr">
        <is>
          <t>TN</t>
        </is>
      </c>
      <c r="C427" t="inlineStr">
        <is>
          <t>NGACD</t>
        </is>
      </c>
      <c r="D427" t="inlineStr">
        <is>
          <t>Natural gas price in the transportation sector</t>
        </is>
      </c>
      <c r="E427" t="inlineStr">
        <is>
          <t>dollars per million Btu</t>
        </is>
      </c>
      <c r="F427" t="n">
        <v>4.72</v>
      </c>
      <c r="G427" t="n">
        <v>6.2</v>
      </c>
      <c r="H427">
        <f>IF(G427="n/a", IF(F427 = "n/a", 0, F427), G427)</f>
        <v/>
      </c>
    </row>
    <row r="428">
      <c r="A428">
        <f>B428&amp;C428</f>
        <v/>
      </c>
      <c r="B428" t="inlineStr">
        <is>
          <t>TN</t>
        </is>
      </c>
      <c r="C428" t="inlineStr">
        <is>
          <t>NGCCD</t>
        </is>
      </c>
      <c r="D428" t="inlineStr">
        <is>
          <t>Natural gas price in the commercial sector</t>
        </is>
      </c>
      <c r="E428" t="inlineStr">
        <is>
          <t>dollars per million Btu</t>
        </is>
      </c>
      <c r="F428" t="n">
        <v>8.07</v>
      </c>
      <c r="G428" t="n">
        <v>7.77</v>
      </c>
      <c r="H428">
        <f>IF(G428="n/a", IF(F428 = "n/a", 0, F428), G428)</f>
        <v/>
      </c>
    </row>
    <row r="429">
      <c r="A429">
        <f>B429&amp;C429</f>
        <v/>
      </c>
      <c r="B429" t="inlineStr">
        <is>
          <t>TN</t>
        </is>
      </c>
      <c r="C429" t="inlineStr">
        <is>
          <t>NGEID</t>
        </is>
      </c>
      <c r="D429" t="inlineStr">
        <is>
          <t>Natural gas price in the electric power sector</t>
        </is>
      </c>
      <c r="E429" t="inlineStr">
        <is>
          <t>dollars per million Btu</t>
        </is>
      </c>
      <c r="F429" t="n">
        <v>3.17</v>
      </c>
      <c r="G429" t="n">
        <v>2.86</v>
      </c>
      <c r="H429">
        <f>IF(G429="n/a", IF(F429 = "n/a", 0, F429), G429)</f>
        <v/>
      </c>
    </row>
    <row r="430">
      <c r="A430">
        <f>B430&amp;C430</f>
        <v/>
      </c>
      <c r="B430" t="inlineStr">
        <is>
          <t>TN</t>
        </is>
      </c>
      <c r="C430" t="inlineStr">
        <is>
          <t>NGICD</t>
        </is>
      </c>
      <c r="D430" t="inlineStr">
        <is>
          <t>Natural gas price in the industrial sector</t>
        </is>
      </c>
      <c r="E430" t="inlineStr">
        <is>
          <t>dollars per million Btu</t>
        </is>
      </c>
      <c r="F430" t="n">
        <v>4.75</v>
      </c>
      <c r="G430" t="n">
        <v>4.49</v>
      </c>
      <c r="H430">
        <f>IF(G430="n/a", IF(F430 = "n/a", 0, F430), G430)</f>
        <v/>
      </c>
    </row>
    <row r="431">
      <c r="A431">
        <f>B431&amp;C431</f>
        <v/>
      </c>
      <c r="B431" t="inlineStr">
        <is>
          <t>TN</t>
        </is>
      </c>
      <c r="C431" t="inlineStr">
        <is>
          <t>NGRCD</t>
        </is>
      </c>
      <c r="D431" t="inlineStr">
        <is>
          <t>Natural gas price in the residential sector</t>
        </is>
      </c>
      <c r="E431" t="inlineStr">
        <is>
          <t>dollars per million Btu</t>
        </is>
      </c>
      <c r="F431" t="n">
        <v>9.08</v>
      </c>
      <c r="G431" t="n">
        <v>9.06</v>
      </c>
      <c r="H431">
        <f>IF(G431="n/a", IF(F431 = "n/a", 0, F431), G431)</f>
        <v/>
      </c>
    </row>
    <row r="432">
      <c r="A432">
        <f>B432&amp;C432</f>
        <v/>
      </c>
      <c r="B432" t="inlineStr">
        <is>
          <t>TX</t>
        </is>
      </c>
      <c r="C432" t="inlineStr">
        <is>
          <t>CLACD</t>
        </is>
      </c>
      <c r="D432" t="inlineStr">
        <is>
          <t>Coal price in the transportation sector</t>
        </is>
      </c>
      <c r="E432" t="inlineStr">
        <is>
          <t>dollars per million Btu</t>
        </is>
      </c>
      <c r="F432" t="inlineStr">
        <is>
          <t>n/a</t>
        </is>
      </c>
      <c r="G432" t="inlineStr">
        <is>
          <t>n/a</t>
        </is>
      </c>
      <c r="H432">
        <f>IF(G432="n/a", IF(F432 = "n/a", 0, F432), G432)</f>
        <v/>
      </c>
    </row>
    <row r="433">
      <c r="A433">
        <f>B433&amp;C433</f>
        <v/>
      </c>
      <c r="B433" t="inlineStr">
        <is>
          <t>TX</t>
        </is>
      </c>
      <c r="C433" t="inlineStr">
        <is>
          <t>CLCCD</t>
        </is>
      </c>
      <c r="D433" t="inlineStr">
        <is>
          <t>Coal price in the commercial sector</t>
        </is>
      </c>
      <c r="E433" t="inlineStr">
        <is>
          <t>dollars per million Btu</t>
        </is>
      </c>
      <c r="F433" t="inlineStr">
        <is>
          <t>n/a</t>
        </is>
      </c>
      <c r="G433" t="inlineStr">
        <is>
          <t>n/a</t>
        </is>
      </c>
      <c r="H433">
        <f>IF(G433="n/a", IF(F433 = "n/a", 0, F433), G433)</f>
        <v/>
      </c>
    </row>
    <row r="434">
      <c r="A434">
        <f>B434&amp;C434</f>
        <v/>
      </c>
      <c r="B434" t="inlineStr">
        <is>
          <t>TX</t>
        </is>
      </c>
      <c r="C434" t="inlineStr">
        <is>
          <t>CLEID</t>
        </is>
      </c>
      <c r="D434" t="inlineStr">
        <is>
          <t>Coal price in the electric power sector</t>
        </is>
      </c>
      <c r="E434" t="inlineStr">
        <is>
          <t>dollars per million Btu</t>
        </is>
      </c>
      <c r="F434" t="n">
        <v>1.76</v>
      </c>
      <c r="G434" t="n">
        <v>1.99</v>
      </c>
      <c r="H434">
        <f>IF(G434="n/a", IF(F434 = "n/a", 0, F434), G434)</f>
        <v/>
      </c>
    </row>
    <row r="435">
      <c r="A435">
        <f>B435&amp;C435</f>
        <v/>
      </c>
      <c r="B435" t="inlineStr">
        <is>
          <t>TX</t>
        </is>
      </c>
      <c r="C435" t="inlineStr">
        <is>
          <t>CLICD</t>
        </is>
      </c>
      <c r="D435" t="inlineStr">
        <is>
          <t>Coal price in the industrial sector</t>
        </is>
      </c>
      <c r="E435" t="inlineStr">
        <is>
          <t>dollars per million Btu</t>
        </is>
      </c>
      <c r="F435" t="n">
        <v>4.3</v>
      </c>
      <c r="G435" t="n">
        <v>4.32</v>
      </c>
      <c r="H435">
        <f>IF(G435="n/a", IF(F435 = "n/a", 0, F435), G435)</f>
        <v/>
      </c>
    </row>
    <row r="436">
      <c r="A436">
        <f>B436&amp;C436</f>
        <v/>
      </c>
      <c r="B436" t="inlineStr">
        <is>
          <t>TX</t>
        </is>
      </c>
      <c r="C436" t="inlineStr">
        <is>
          <t>CLRCD</t>
        </is>
      </c>
      <c r="D436" t="inlineStr">
        <is>
          <t>Coal price in the residential sector</t>
        </is>
      </c>
      <c r="E436" t="inlineStr">
        <is>
          <t>dollars per million Btu</t>
        </is>
      </c>
      <c r="F436" t="inlineStr">
        <is>
          <t>n/a</t>
        </is>
      </c>
      <c r="G436" t="inlineStr">
        <is>
          <t>n/a</t>
        </is>
      </c>
      <c r="H436">
        <f>IF(G436="n/a", IF(F436 = "n/a", 0, F436), G436)</f>
        <v/>
      </c>
    </row>
    <row r="437">
      <c r="A437">
        <f>B437&amp;C437</f>
        <v/>
      </c>
      <c r="B437" t="inlineStr">
        <is>
          <t>TX</t>
        </is>
      </c>
      <c r="C437" t="inlineStr">
        <is>
          <t>NGACD</t>
        </is>
      </c>
      <c r="D437" t="inlineStr">
        <is>
          <t>Natural gas price in the transportation sector</t>
        </is>
      </c>
      <c r="E437" t="inlineStr">
        <is>
          <t>dollars per million Btu</t>
        </is>
      </c>
      <c r="F437" t="n">
        <v>12.75</v>
      </c>
      <c r="G437" t="n">
        <v>12.83</v>
      </c>
      <c r="H437">
        <f>IF(G437="n/a", IF(F437 = "n/a", 0, F437), G437)</f>
        <v/>
      </c>
    </row>
    <row r="438">
      <c r="A438">
        <f>B438&amp;C438</f>
        <v/>
      </c>
      <c r="B438" t="inlineStr">
        <is>
          <t>TX</t>
        </is>
      </c>
      <c r="C438" t="inlineStr">
        <is>
          <t>NGCCD</t>
        </is>
      </c>
      <c r="D438" t="inlineStr">
        <is>
          <t>Natural gas price in the commercial sector</t>
        </is>
      </c>
      <c r="E438" t="inlineStr">
        <is>
          <t>dollars per million Btu</t>
        </is>
      </c>
      <c r="F438" t="n">
        <v>6.37</v>
      </c>
      <c r="G438" t="n">
        <v>6.02</v>
      </c>
      <c r="H438">
        <f>IF(G438="n/a", IF(F438 = "n/a", 0, F438), G438)</f>
        <v/>
      </c>
    </row>
    <row r="439">
      <c r="A439">
        <f>B439&amp;C439</f>
        <v/>
      </c>
      <c r="B439" t="inlineStr">
        <is>
          <t>TX</t>
        </is>
      </c>
      <c r="C439" t="inlineStr">
        <is>
          <t>NGEID</t>
        </is>
      </c>
      <c r="D439" t="inlineStr">
        <is>
          <t>Natural gas price in the electric power sector</t>
        </is>
      </c>
      <c r="E439" t="inlineStr">
        <is>
          <t>dollars per million Btu</t>
        </is>
      </c>
      <c r="F439" t="n">
        <v>3.08</v>
      </c>
      <c r="G439" t="n">
        <v>2.38</v>
      </c>
      <c r="H439">
        <f>IF(G439="n/a", IF(F439 = "n/a", 0, F439), G439)</f>
        <v/>
      </c>
    </row>
    <row r="440">
      <c r="A440">
        <f>B440&amp;C440</f>
        <v/>
      </c>
      <c r="B440" t="inlineStr">
        <is>
          <t>TX</t>
        </is>
      </c>
      <c r="C440" t="inlineStr">
        <is>
          <t>NGICD</t>
        </is>
      </c>
      <c r="D440" t="inlineStr">
        <is>
          <t>Natural gas price in the industrial sector</t>
        </is>
      </c>
      <c r="E440" t="inlineStr">
        <is>
          <t>dollars per million Btu</t>
        </is>
      </c>
      <c r="F440" t="n">
        <v>3.33</v>
      </c>
      <c r="G440" t="n">
        <v>2.81</v>
      </c>
      <c r="H440">
        <f>IF(G440="n/a", IF(F440 = "n/a", 0, F440), G440)</f>
        <v/>
      </c>
    </row>
    <row r="441">
      <c r="A441">
        <f>B441&amp;C441</f>
        <v/>
      </c>
      <c r="B441" t="inlineStr">
        <is>
          <t>TX</t>
        </is>
      </c>
      <c r="C441" t="inlineStr">
        <is>
          <t>NGRCD</t>
        </is>
      </c>
      <c r="D441" t="inlineStr">
        <is>
          <t>Natural gas price in the residential sector</t>
        </is>
      </c>
      <c r="E441" t="inlineStr">
        <is>
          <t>dollars per million Btu</t>
        </is>
      </c>
      <c r="F441" t="n">
        <v>11.11</v>
      </c>
      <c r="G441" t="n">
        <v>10.34</v>
      </c>
      <c r="H441">
        <f>IF(G441="n/a", IF(F441 = "n/a", 0, F441), G441)</f>
        <v/>
      </c>
    </row>
    <row r="442">
      <c r="A442">
        <f>B442&amp;C442</f>
        <v/>
      </c>
      <c r="B442" t="inlineStr">
        <is>
          <t>US</t>
        </is>
      </c>
      <c r="C442" t="inlineStr">
        <is>
          <t>CLACD</t>
        </is>
      </c>
      <c r="D442" t="inlineStr">
        <is>
          <t>Coal price in the transportation sector</t>
        </is>
      </c>
      <c r="E442" t="inlineStr">
        <is>
          <t>dollars per million Btu</t>
        </is>
      </c>
      <c r="F442" t="inlineStr">
        <is>
          <t>n/a</t>
        </is>
      </c>
      <c r="G442" t="inlineStr">
        <is>
          <t>n/a</t>
        </is>
      </c>
      <c r="H442">
        <f>IF(G442="n/a", IF(F442 = "n/a", 0, F442), G442)</f>
        <v/>
      </c>
    </row>
    <row r="443">
      <c r="A443">
        <f>B443&amp;C443</f>
        <v/>
      </c>
      <c r="B443" t="inlineStr">
        <is>
          <t>US</t>
        </is>
      </c>
      <c r="C443" t="inlineStr">
        <is>
          <t>CLCCD</t>
        </is>
      </c>
      <c r="D443" t="inlineStr">
        <is>
          <t>Coal price in the commercial sector</t>
        </is>
      </c>
      <c r="E443" t="inlineStr">
        <is>
          <t>dollars per million Btu</t>
        </is>
      </c>
      <c r="F443" t="n">
        <v>5.17</v>
      </c>
      <c r="G443" t="n">
        <v>5.4</v>
      </c>
      <c r="H443">
        <f>IF(G443="n/a", IF(F443 = "n/a", 0, F443), G443)</f>
        <v/>
      </c>
    </row>
    <row r="444">
      <c r="A444">
        <f>B444&amp;C444</f>
        <v/>
      </c>
      <c r="B444" t="inlineStr">
        <is>
          <t>US</t>
        </is>
      </c>
      <c r="C444" t="inlineStr">
        <is>
          <t>CLEID</t>
        </is>
      </c>
      <c r="D444" t="inlineStr">
        <is>
          <t>Coal price in the electric power sector</t>
        </is>
      </c>
      <c r="E444" t="inlineStr">
        <is>
          <t>dollars per million Btu</t>
        </is>
      </c>
      <c r="F444" t="n">
        <v>2.07</v>
      </c>
      <c r="G444" t="n">
        <v>2.06</v>
      </c>
      <c r="H444">
        <f>IF(G444="n/a", IF(F444 = "n/a", 0, F444), G444)</f>
        <v/>
      </c>
    </row>
    <row r="445">
      <c r="A445">
        <f>B445&amp;C445</f>
        <v/>
      </c>
      <c r="B445" t="inlineStr">
        <is>
          <t>US</t>
        </is>
      </c>
      <c r="C445" t="inlineStr">
        <is>
          <t>CLICD</t>
        </is>
      </c>
      <c r="D445" t="inlineStr">
        <is>
          <t>Coal price in the industrial sector</t>
        </is>
      </c>
      <c r="E445" t="inlineStr">
        <is>
          <t>dollars per million Btu</t>
        </is>
      </c>
      <c r="F445" t="n">
        <v>3.53</v>
      </c>
      <c r="G445" t="n">
        <v>3.89</v>
      </c>
      <c r="H445">
        <f>IF(G445="n/a", IF(F445 = "n/a", 0, F445), G445)</f>
        <v/>
      </c>
    </row>
    <row r="446">
      <c r="A446">
        <f>B446&amp;C446</f>
        <v/>
      </c>
      <c r="B446" t="inlineStr">
        <is>
          <t>US</t>
        </is>
      </c>
      <c r="C446" t="inlineStr">
        <is>
          <t>CLRCD</t>
        </is>
      </c>
      <c r="D446" t="inlineStr">
        <is>
          <t>Coal price in the residential sector</t>
        </is>
      </c>
      <c r="E446" t="inlineStr">
        <is>
          <t>dollars per million Btu</t>
        </is>
      </c>
      <c r="F446" t="inlineStr">
        <is>
          <t>n/a</t>
        </is>
      </c>
      <c r="G446" t="inlineStr">
        <is>
          <t>n/a</t>
        </is>
      </c>
      <c r="H446">
        <f>IF(G446="n/a", IF(F446 = "n/a", 0, F446), G446)</f>
        <v/>
      </c>
    </row>
    <row r="447">
      <c r="A447">
        <f>B447&amp;C447</f>
        <v/>
      </c>
      <c r="B447" t="inlineStr">
        <is>
          <t>US</t>
        </is>
      </c>
      <c r="C447" t="inlineStr">
        <is>
          <t>NGACD</t>
        </is>
      </c>
      <c r="D447" t="inlineStr">
        <is>
          <t>Natural gas price in the transportation sector</t>
        </is>
      </c>
      <c r="E447" t="inlineStr">
        <is>
          <t>dollars per million Btu</t>
        </is>
      </c>
      <c r="F447" t="n">
        <v>8.9</v>
      </c>
      <c r="G447" t="n">
        <v>9.02</v>
      </c>
      <c r="H447">
        <f>IF(G447="n/a", IF(F447 = "n/a", 0, F447), G447)</f>
        <v/>
      </c>
    </row>
    <row r="448">
      <c r="A448">
        <f>B448&amp;C448</f>
        <v/>
      </c>
      <c r="B448" t="inlineStr">
        <is>
          <t>US</t>
        </is>
      </c>
      <c r="C448" t="inlineStr">
        <is>
          <t>NGCCD</t>
        </is>
      </c>
      <c r="D448" t="inlineStr">
        <is>
          <t>Natural gas price in the commercial sector</t>
        </is>
      </c>
      <c r="E448" t="inlineStr">
        <is>
          <t>dollars per million Btu</t>
        </is>
      </c>
      <c r="F448" t="n">
        <v>7.7</v>
      </c>
      <c r="G448" t="n">
        <v>7.55</v>
      </c>
      <c r="H448">
        <f>IF(G448="n/a", IF(F448 = "n/a", 0, F448), G448)</f>
        <v/>
      </c>
    </row>
    <row r="449">
      <c r="A449">
        <f>B449&amp;C449</f>
        <v/>
      </c>
      <c r="B449" t="inlineStr">
        <is>
          <t>US</t>
        </is>
      </c>
      <c r="C449" t="inlineStr">
        <is>
          <t>NGEID</t>
        </is>
      </c>
      <c r="D449" t="inlineStr">
        <is>
          <t>Natural gas price in the electric power sector</t>
        </is>
      </c>
      <c r="E449" t="inlineStr">
        <is>
          <t>dollars per million Btu</t>
        </is>
      </c>
      <c r="F449" t="n">
        <v>3.56</v>
      </c>
      <c r="G449" t="n">
        <v>2.91</v>
      </c>
      <c r="H449">
        <f>IF(G449="n/a", IF(F449 = "n/a", 0, F449), G449)</f>
        <v/>
      </c>
    </row>
    <row r="450">
      <c r="A450">
        <f>B450&amp;C450</f>
        <v/>
      </c>
      <c r="B450" t="inlineStr">
        <is>
          <t>US</t>
        </is>
      </c>
      <c r="C450" t="inlineStr">
        <is>
          <t>NGICD</t>
        </is>
      </c>
      <c r="D450" t="inlineStr">
        <is>
          <t>Natural gas price in the industrial sector</t>
        </is>
      </c>
      <c r="E450" t="inlineStr">
        <is>
          <t>dollars per million Btu</t>
        </is>
      </c>
      <c r="F450" t="n">
        <v>4.85</v>
      </c>
      <c r="G450" t="n">
        <v>4.62</v>
      </c>
      <c r="H450">
        <f>IF(G450="n/a", IF(F450 = "n/a", 0, F450), G450)</f>
        <v/>
      </c>
    </row>
    <row r="451">
      <c r="A451">
        <f>B451&amp;C451</f>
        <v/>
      </c>
      <c r="B451" t="inlineStr">
        <is>
          <t>US</t>
        </is>
      </c>
      <c r="C451" t="inlineStr">
        <is>
          <t>NGRCD</t>
        </is>
      </c>
      <c r="D451" t="inlineStr">
        <is>
          <t>Natural gas price in the residential sector</t>
        </is>
      </c>
      <c r="E451" t="inlineStr">
        <is>
          <t>dollars per million Btu</t>
        </is>
      </c>
      <c r="F451" t="n">
        <v>10.08</v>
      </c>
      <c r="G451" t="n">
        <v>10.07</v>
      </c>
      <c r="H451">
        <f>IF(G451="n/a",  IF(F451 = "n/a", 0, F451), G451)</f>
        <v/>
      </c>
    </row>
    <row r="452">
      <c r="A452">
        <f>B452&amp;C452</f>
        <v/>
      </c>
      <c r="B452" t="inlineStr">
        <is>
          <t>UT</t>
        </is>
      </c>
      <c r="C452" t="inlineStr">
        <is>
          <t>CLACD</t>
        </is>
      </c>
      <c r="D452" t="inlineStr">
        <is>
          <t>Coal price in the transportation sector</t>
        </is>
      </c>
      <c r="E452" t="inlineStr">
        <is>
          <t>dollars per million Btu</t>
        </is>
      </c>
      <c r="F452" t="inlineStr">
        <is>
          <t>n/a</t>
        </is>
      </c>
      <c r="G452" t="inlineStr">
        <is>
          <t>n/a</t>
        </is>
      </c>
      <c r="H452">
        <f>IF(G452="n/a", IF(F452 = "n/a", 0, F452), G452)</f>
        <v/>
      </c>
    </row>
    <row r="453">
      <c r="A453">
        <f>B453&amp;C453</f>
        <v/>
      </c>
      <c r="B453" t="inlineStr">
        <is>
          <t>UT</t>
        </is>
      </c>
      <c r="C453" t="inlineStr">
        <is>
          <t>CLCCD</t>
        </is>
      </c>
      <c r="D453" t="inlineStr">
        <is>
          <t>Coal price in the commercial sector</t>
        </is>
      </c>
      <c r="E453" t="inlineStr">
        <is>
          <t>dollars per million Btu</t>
        </is>
      </c>
      <c r="F453" t="inlineStr">
        <is>
          <t>n/a</t>
        </is>
      </c>
      <c r="G453" t="inlineStr">
        <is>
          <t>n/a</t>
        </is>
      </c>
      <c r="H453">
        <f>IF(G453="n/a", IF(F453 = "n/a", 0, F453), G453)</f>
        <v/>
      </c>
    </row>
    <row r="454">
      <c r="A454">
        <f>B454&amp;C454</f>
        <v/>
      </c>
      <c r="B454" t="inlineStr">
        <is>
          <t>UT</t>
        </is>
      </c>
      <c r="C454" t="inlineStr">
        <is>
          <t>CLEID</t>
        </is>
      </c>
      <c r="D454" t="inlineStr">
        <is>
          <t>Coal price in the electric power sector</t>
        </is>
      </c>
      <c r="E454" t="inlineStr">
        <is>
          <t>dollars per million Btu</t>
        </is>
      </c>
      <c r="F454" t="n">
        <v>2.02</v>
      </c>
      <c r="G454" t="n">
        <v>1.97</v>
      </c>
      <c r="H454">
        <f>IF(G454="n/a", IF(F454 = "n/a", 0, F454), G454)</f>
        <v/>
      </c>
    </row>
    <row r="455">
      <c r="A455">
        <f>B455&amp;C455</f>
        <v/>
      </c>
      <c r="B455" t="inlineStr">
        <is>
          <t>UT</t>
        </is>
      </c>
      <c r="C455" t="inlineStr">
        <is>
          <t>CLICD</t>
        </is>
      </c>
      <c r="D455" t="inlineStr">
        <is>
          <t>Coal price in the industrial sector</t>
        </is>
      </c>
      <c r="E455" t="inlineStr">
        <is>
          <t>dollars per million Btu</t>
        </is>
      </c>
      <c r="F455" t="n">
        <v>2.33</v>
      </c>
      <c r="G455" t="n">
        <v>2.53</v>
      </c>
      <c r="H455">
        <f>IF(G455="n/a", IF(F455 = "n/a", 0, F455), G455)</f>
        <v/>
      </c>
    </row>
    <row r="456">
      <c r="A456">
        <f>B456&amp;C456</f>
        <v/>
      </c>
      <c r="B456" t="inlineStr">
        <is>
          <t>UT</t>
        </is>
      </c>
      <c r="C456" t="inlineStr">
        <is>
          <t>CLRCD</t>
        </is>
      </c>
      <c r="D456" t="inlineStr">
        <is>
          <t>Coal price in the residential sector</t>
        </is>
      </c>
      <c r="E456" t="inlineStr">
        <is>
          <t>dollars per million Btu</t>
        </is>
      </c>
      <c r="F456" t="inlineStr">
        <is>
          <t>n/a</t>
        </is>
      </c>
      <c r="G456" t="inlineStr">
        <is>
          <t>n/a</t>
        </is>
      </c>
      <c r="H456">
        <f>IF(G456="n/a", IF(F456 = "n/a", 0, F456), G456)</f>
        <v/>
      </c>
    </row>
    <row r="457">
      <c r="A457">
        <f>B457&amp;C457</f>
        <v/>
      </c>
      <c r="B457" t="inlineStr">
        <is>
          <t>UT</t>
        </is>
      </c>
      <c r="C457" t="inlineStr">
        <is>
          <t>NGACD</t>
        </is>
      </c>
      <c r="D457" t="inlineStr">
        <is>
          <t>Natural gas price in the transportation sector</t>
        </is>
      </c>
      <c r="E457" t="inlineStr">
        <is>
          <t>dollars per million Btu</t>
        </is>
      </c>
      <c r="F457" t="n">
        <v>11.27</v>
      </c>
      <c r="G457" t="n">
        <v>18.08</v>
      </c>
      <c r="H457">
        <f>IF(G457="n/a", IF(F457 = "n/a", 0, F457), G457)</f>
        <v/>
      </c>
    </row>
    <row r="458">
      <c r="A458">
        <f>B458&amp;C458</f>
        <v/>
      </c>
      <c r="B458" t="inlineStr">
        <is>
          <t>UT</t>
        </is>
      </c>
      <c r="C458" t="inlineStr">
        <is>
          <t>NGCCD</t>
        </is>
      </c>
      <c r="D458" t="inlineStr">
        <is>
          <t>Natural gas price in the commercial sector</t>
        </is>
      </c>
      <c r="E458" t="inlineStr">
        <is>
          <t>dollars per million Btu</t>
        </is>
      </c>
      <c r="F458" t="n">
        <v>7.07</v>
      </c>
      <c r="G458" t="n">
        <v>6.06</v>
      </c>
      <c r="H458">
        <f>IF(G458="n/a", IF(F458 = "n/a", 0, F458), G458)</f>
        <v/>
      </c>
    </row>
    <row r="459">
      <c r="A459">
        <f>B459&amp;C459</f>
        <v/>
      </c>
      <c r="B459" t="inlineStr">
        <is>
          <t>UT</t>
        </is>
      </c>
      <c r="C459" t="inlineStr">
        <is>
          <t>NGEID</t>
        </is>
      </c>
      <c r="D459" t="inlineStr">
        <is>
          <t>Natural gas price in the electric power sector</t>
        </is>
      </c>
      <c r="E459" t="inlineStr">
        <is>
          <t>dollars per million Btu</t>
        </is>
      </c>
      <c r="F459" t="n">
        <v>3.13</v>
      </c>
      <c r="G459" t="n">
        <v>3.07</v>
      </c>
      <c r="H459">
        <f>IF(G459="n/a", IF(F459 = "n/a", 0, F459), G459)</f>
        <v/>
      </c>
    </row>
    <row r="460">
      <c r="A460">
        <f>B460&amp;C460</f>
        <v/>
      </c>
      <c r="B460" t="inlineStr">
        <is>
          <t>UT</t>
        </is>
      </c>
      <c r="C460" t="inlineStr">
        <is>
          <t>NGICD</t>
        </is>
      </c>
      <c r="D460" t="inlineStr">
        <is>
          <t>Natural gas price in the industrial sector</t>
        </is>
      </c>
      <c r="E460" t="inlineStr">
        <is>
          <t>dollars per million Btu</t>
        </is>
      </c>
      <c r="F460" t="n">
        <v>5.09</v>
      </c>
      <c r="G460" t="n">
        <v>4.77</v>
      </c>
      <c r="H460">
        <f>IF(G460="n/a", IF(F460 = "n/a", 0, F460), G460)</f>
        <v/>
      </c>
    </row>
    <row r="461">
      <c r="A461">
        <f>B461&amp;C461</f>
        <v/>
      </c>
      <c r="B461" t="inlineStr">
        <is>
          <t>UT</t>
        </is>
      </c>
      <c r="C461" t="inlineStr">
        <is>
          <t>NGRCD</t>
        </is>
      </c>
      <c r="D461" t="inlineStr">
        <is>
          <t>Natural gas price in the residential sector</t>
        </is>
      </c>
      <c r="E461" t="inlineStr">
        <is>
          <t>dollars per million Btu</t>
        </is>
      </c>
      <c r="F461" t="n">
        <v>8.67</v>
      </c>
      <c r="G461" t="n">
        <v>7.47</v>
      </c>
      <c r="H461">
        <f>IF(G461="n/a", IF(F461 = "n/a", 0, F461), G461)</f>
        <v/>
      </c>
    </row>
    <row r="462">
      <c r="A462">
        <f>B462&amp;C462</f>
        <v/>
      </c>
      <c r="B462" t="inlineStr">
        <is>
          <t>VA</t>
        </is>
      </c>
      <c r="C462" t="inlineStr">
        <is>
          <t>CLACD</t>
        </is>
      </c>
      <c r="D462" t="inlineStr">
        <is>
          <t>Coal price in the transportation sector</t>
        </is>
      </c>
      <c r="E462" t="inlineStr">
        <is>
          <t>dollars per million Btu</t>
        </is>
      </c>
      <c r="F462" t="inlineStr">
        <is>
          <t>n/a</t>
        </is>
      </c>
      <c r="G462" t="inlineStr">
        <is>
          <t>n/a</t>
        </is>
      </c>
      <c r="H462">
        <f>IF(G462="n/a", IF(F462 = "n/a", 0, F462), G462)</f>
        <v/>
      </c>
    </row>
    <row r="463">
      <c r="A463">
        <f>B463&amp;C463</f>
        <v/>
      </c>
      <c r="B463" t="inlineStr">
        <is>
          <t>VA</t>
        </is>
      </c>
      <c r="C463" t="inlineStr">
        <is>
          <t>CLCCD</t>
        </is>
      </c>
      <c r="D463" t="inlineStr">
        <is>
          <t>Coal price in the commercial sector</t>
        </is>
      </c>
      <c r="E463" t="inlineStr">
        <is>
          <t>dollars per million Btu</t>
        </is>
      </c>
      <c r="F463" t="n">
        <v>4.47</v>
      </c>
      <c r="G463" t="n">
        <v>5.11</v>
      </c>
      <c r="H463">
        <f>IF(G463="n/a", IF(F463 = "n/a", 0, F463), G463)</f>
        <v/>
      </c>
    </row>
    <row r="464">
      <c r="A464">
        <f>B464&amp;C464</f>
        <v/>
      </c>
      <c r="B464" t="inlineStr">
        <is>
          <t>VA</t>
        </is>
      </c>
      <c r="C464" t="inlineStr">
        <is>
          <t>CLEID</t>
        </is>
      </c>
      <c r="D464" t="inlineStr">
        <is>
          <t>Coal price in the electric power sector</t>
        </is>
      </c>
      <c r="E464" t="inlineStr">
        <is>
          <t>dollars per million Btu</t>
        </is>
      </c>
      <c r="F464" t="n">
        <v>2.67</v>
      </c>
      <c r="G464" t="n">
        <v>2.77</v>
      </c>
      <c r="H464">
        <f>IF(G464="n/a", IF(F464 = "n/a", 0, F464), G464)</f>
        <v/>
      </c>
    </row>
    <row r="465">
      <c r="A465">
        <f>B465&amp;C465</f>
        <v/>
      </c>
      <c r="B465" t="inlineStr">
        <is>
          <t>VA</t>
        </is>
      </c>
      <c r="C465" t="inlineStr">
        <is>
          <t>CLICD</t>
        </is>
      </c>
      <c r="D465" t="inlineStr">
        <is>
          <t>Coal price in the industrial sector</t>
        </is>
      </c>
      <c r="E465" t="inlineStr">
        <is>
          <t>dollars per million Btu</t>
        </is>
      </c>
      <c r="F465" t="n">
        <v>3.89</v>
      </c>
      <c r="G465" t="n">
        <v>4.36</v>
      </c>
      <c r="H465">
        <f>IF(G465="n/a", IF(F465 = "n/a", 0, F465), G465)</f>
        <v/>
      </c>
    </row>
    <row r="466">
      <c r="A466">
        <f>B466&amp;C466</f>
        <v/>
      </c>
      <c r="B466" t="inlineStr">
        <is>
          <t>VA</t>
        </is>
      </c>
      <c r="C466" t="inlineStr">
        <is>
          <t>CLRCD</t>
        </is>
      </c>
      <c r="D466" t="inlineStr">
        <is>
          <t>Coal price in the residential sector</t>
        </is>
      </c>
      <c r="E466" t="inlineStr">
        <is>
          <t>dollars per million Btu</t>
        </is>
      </c>
      <c r="F466" t="inlineStr">
        <is>
          <t>n/a</t>
        </is>
      </c>
      <c r="G466" t="inlineStr">
        <is>
          <t>n/a</t>
        </is>
      </c>
      <c r="H466">
        <f>IF(G466="n/a", IF(F466 = "n/a", 0, F466), G466)</f>
        <v/>
      </c>
    </row>
    <row r="467">
      <c r="A467">
        <f>B467&amp;C467</f>
        <v/>
      </c>
      <c r="B467" t="inlineStr">
        <is>
          <t>VA</t>
        </is>
      </c>
      <c r="C467" t="inlineStr">
        <is>
          <t>NGACD</t>
        </is>
      </c>
      <c r="D467" t="inlineStr">
        <is>
          <t>Natural gas price in the transportation sector</t>
        </is>
      </c>
      <c r="E467" t="inlineStr">
        <is>
          <t>dollars per million Btu</t>
        </is>
      </c>
      <c r="F467" t="n">
        <v>11.52</v>
      </c>
      <c r="G467" t="n">
        <v>11.95</v>
      </c>
      <c r="H467">
        <f>IF(G467="n/a", IF(F467 = "n/a", 0, F467), G467)</f>
        <v/>
      </c>
    </row>
    <row r="468">
      <c r="A468">
        <f>B468&amp;C468</f>
        <v/>
      </c>
      <c r="B468" t="inlineStr">
        <is>
          <t>VA</t>
        </is>
      </c>
      <c r="C468" t="inlineStr">
        <is>
          <t>NGCCD</t>
        </is>
      </c>
      <c r="D468" t="inlineStr">
        <is>
          <t>Natural gas price in the commercial sector</t>
        </is>
      </c>
      <c r="E468" t="inlineStr">
        <is>
          <t>dollars per million Btu</t>
        </is>
      </c>
      <c r="F468" t="n">
        <v>7.64</v>
      </c>
      <c r="G468" t="n">
        <v>8.07</v>
      </c>
      <c r="H468">
        <f>IF(G468="n/a", IF(F468 = "n/a", 0, F468), G468)</f>
        <v/>
      </c>
    </row>
    <row r="469">
      <c r="A469">
        <f>B469&amp;C469</f>
        <v/>
      </c>
      <c r="B469" t="inlineStr">
        <is>
          <t>VA</t>
        </is>
      </c>
      <c r="C469" t="inlineStr">
        <is>
          <t>NGEID</t>
        </is>
      </c>
      <c r="D469" t="inlineStr">
        <is>
          <t>Natural gas price in the electric power sector</t>
        </is>
      </c>
      <c r="E469" t="inlineStr">
        <is>
          <t>dollars per million Btu</t>
        </is>
      </c>
      <c r="F469" t="n">
        <v>4.15</v>
      </c>
      <c r="G469" t="n">
        <v>3.18</v>
      </c>
      <c r="H469">
        <f>IF(G469="n/a", IF(F469 = "n/a", 0, F469), G469)</f>
        <v/>
      </c>
    </row>
    <row r="470">
      <c r="A470">
        <f>B470&amp;C470</f>
        <v/>
      </c>
      <c r="B470" t="inlineStr">
        <is>
          <t>VA</t>
        </is>
      </c>
      <c r="C470" t="inlineStr">
        <is>
          <t>NGICD</t>
        </is>
      </c>
      <c r="D470" t="inlineStr">
        <is>
          <t>Natural gas price in the industrial sector</t>
        </is>
      </c>
      <c r="E470" t="inlineStr">
        <is>
          <t>dollars per million Btu</t>
        </is>
      </c>
      <c r="F470" t="n">
        <v>4.8</v>
      </c>
      <c r="G470" t="n">
        <v>4.41</v>
      </c>
      <c r="H470">
        <f>IF(G470="n/a", IF(F470 = "n/a", 0, F470), G470)</f>
        <v/>
      </c>
    </row>
    <row r="471">
      <c r="A471">
        <f>B471&amp;C471</f>
        <v/>
      </c>
      <c r="B471" t="inlineStr">
        <is>
          <t>VA</t>
        </is>
      </c>
      <c r="C471" t="inlineStr">
        <is>
          <t>NGRCD</t>
        </is>
      </c>
      <c r="D471" t="inlineStr">
        <is>
          <t>Natural gas price in the residential sector</t>
        </is>
      </c>
      <c r="E471" t="inlineStr">
        <is>
          <t>dollars per million Btu</t>
        </is>
      </c>
      <c r="F471" t="n">
        <v>11.07</v>
      </c>
      <c r="G471" t="n">
        <v>11.94</v>
      </c>
      <c r="H471">
        <f>IF(G471="n/a", IF(F471 = "n/a", 0, F471), G471)</f>
        <v/>
      </c>
    </row>
    <row r="472">
      <c r="A472">
        <f>B472&amp;C472</f>
        <v/>
      </c>
      <c r="B472" t="inlineStr">
        <is>
          <t>VT</t>
        </is>
      </c>
      <c r="C472" t="inlineStr">
        <is>
          <t>CLACD</t>
        </is>
      </c>
      <c r="D472" t="inlineStr">
        <is>
          <t>Coal price in the transportation sector</t>
        </is>
      </c>
      <c r="E472" t="inlineStr">
        <is>
          <t>dollars per million Btu</t>
        </is>
      </c>
      <c r="F472" t="inlineStr">
        <is>
          <t>n/a</t>
        </is>
      </c>
      <c r="G472" t="inlineStr">
        <is>
          <t>n/a</t>
        </is>
      </c>
      <c r="H472">
        <f>IF(G472="n/a", IF(F472 = "n/a", 0, F472), G472)</f>
        <v/>
      </c>
    </row>
    <row r="473">
      <c r="A473">
        <f>B473&amp;C473</f>
        <v/>
      </c>
      <c r="B473" t="inlineStr">
        <is>
          <t>VT</t>
        </is>
      </c>
      <c r="C473" t="inlineStr">
        <is>
          <t>CLCCD</t>
        </is>
      </c>
      <c r="D473" t="inlineStr">
        <is>
          <t>Coal price in the commercial sector</t>
        </is>
      </c>
      <c r="E473" t="inlineStr">
        <is>
          <t>dollars per million Btu</t>
        </is>
      </c>
      <c r="F473" t="inlineStr">
        <is>
          <t>n/a</t>
        </is>
      </c>
      <c r="G473" t="inlineStr">
        <is>
          <t>n/a</t>
        </is>
      </c>
      <c r="H473">
        <f>IF(G473="n/a", IF(F473 = "n/a", 0, F473), G473)</f>
        <v/>
      </c>
    </row>
    <row r="474">
      <c r="A474">
        <f>B474&amp;C474</f>
        <v/>
      </c>
      <c r="B474" t="inlineStr">
        <is>
          <t>VT</t>
        </is>
      </c>
      <c r="C474" t="inlineStr">
        <is>
          <t>CLEID</t>
        </is>
      </c>
      <c r="D474" t="inlineStr">
        <is>
          <t>Coal price in the electric power sector</t>
        </is>
      </c>
      <c r="E474" t="inlineStr">
        <is>
          <t>dollars per million Btu</t>
        </is>
      </c>
      <c r="F474" t="inlineStr">
        <is>
          <t>n/a</t>
        </is>
      </c>
      <c r="G474" t="inlineStr">
        <is>
          <t>n/a</t>
        </is>
      </c>
      <c r="H474">
        <f>IF(G474="n/a", IF(F474 = "n/a", 0, F474), G474)</f>
        <v/>
      </c>
    </row>
    <row r="475">
      <c r="A475">
        <f>B475&amp;C475</f>
        <v/>
      </c>
      <c r="B475" t="inlineStr">
        <is>
          <t>VT</t>
        </is>
      </c>
      <c r="C475" t="inlineStr">
        <is>
          <t>CLICD</t>
        </is>
      </c>
      <c r="D475" t="inlineStr">
        <is>
          <t>Coal price in the industrial sector</t>
        </is>
      </c>
      <c r="E475" t="inlineStr">
        <is>
          <t>dollars per million Btu</t>
        </is>
      </c>
      <c r="F475" t="inlineStr">
        <is>
          <t>n/a</t>
        </is>
      </c>
      <c r="G475" t="inlineStr">
        <is>
          <t>n/a</t>
        </is>
      </c>
      <c r="H475">
        <f>IF(G475="n/a", IF(F475 = "n/a", 0, F475), G475)</f>
        <v/>
      </c>
    </row>
    <row r="476">
      <c r="A476">
        <f>B476&amp;C476</f>
        <v/>
      </c>
      <c r="B476" t="inlineStr">
        <is>
          <t>VT</t>
        </is>
      </c>
      <c r="C476" t="inlineStr">
        <is>
          <t>CLRCD</t>
        </is>
      </c>
      <c r="D476" t="inlineStr">
        <is>
          <t>Coal price in the residential sector</t>
        </is>
      </c>
      <c r="E476" t="inlineStr">
        <is>
          <t>dollars per million Btu</t>
        </is>
      </c>
      <c r="F476" t="inlineStr">
        <is>
          <t>n/a</t>
        </is>
      </c>
      <c r="G476" t="inlineStr">
        <is>
          <t>n/a</t>
        </is>
      </c>
      <c r="H476">
        <f>IF(G476="n/a", IF(F476 = "n/a", 0, F476), G476)</f>
        <v/>
      </c>
    </row>
    <row r="477">
      <c r="A477">
        <f>B477&amp;C477</f>
        <v/>
      </c>
      <c r="B477" t="inlineStr">
        <is>
          <t>VT</t>
        </is>
      </c>
      <c r="C477" t="inlineStr">
        <is>
          <t>NGACD</t>
        </is>
      </c>
      <c r="D477" t="inlineStr">
        <is>
          <t>Natural gas price in the transportation sector</t>
        </is>
      </c>
      <c r="E477" t="inlineStr">
        <is>
          <t>dollars per million Btu</t>
        </is>
      </c>
      <c r="F477" t="inlineStr">
        <is>
          <t>n/a</t>
        </is>
      </c>
      <c r="G477" t="inlineStr">
        <is>
          <t>n/a</t>
        </is>
      </c>
      <c r="H477">
        <f>IF(G477="n/a", IF(F477 = "n/a", 0, F477), G477)</f>
        <v/>
      </c>
    </row>
    <row r="478">
      <c r="A478">
        <f>B478&amp;C478</f>
        <v/>
      </c>
      <c r="B478" t="inlineStr">
        <is>
          <t>VT</t>
        </is>
      </c>
      <c r="C478" t="inlineStr">
        <is>
          <t>NGCCD</t>
        </is>
      </c>
      <c r="D478" t="inlineStr">
        <is>
          <t>Natural gas price in the commercial sector</t>
        </is>
      </c>
      <c r="E478" t="inlineStr">
        <is>
          <t>dollars per million Btu</t>
        </is>
      </c>
      <c r="F478" t="n">
        <v>6.55</v>
      </c>
      <c r="G478" t="n">
        <v>5.8</v>
      </c>
      <c r="H478">
        <f>IF(G478="n/a", IF(F478 = "n/a", 0, F478), G478)</f>
        <v/>
      </c>
    </row>
    <row r="479">
      <c r="A479">
        <f>B479&amp;C479</f>
        <v/>
      </c>
      <c r="B479" t="inlineStr">
        <is>
          <t>VT</t>
        </is>
      </c>
      <c r="C479" t="inlineStr">
        <is>
          <t>NGEID</t>
        </is>
      </c>
      <c r="D479" t="inlineStr">
        <is>
          <t>Natural gas price in the electric power sector</t>
        </is>
      </c>
      <c r="E479" t="inlineStr">
        <is>
          <t>dollars per million Btu</t>
        </is>
      </c>
      <c r="F479" t="n">
        <v>4.26</v>
      </c>
      <c r="G479" t="n">
        <v>3.75</v>
      </c>
      <c r="H479">
        <f>IF(G479="n/a", IF(F479 = "n/a", 0, F479), G479)</f>
        <v/>
      </c>
    </row>
    <row r="480">
      <c r="A480">
        <f>B480&amp;C480</f>
        <v/>
      </c>
      <c r="B480" t="inlineStr">
        <is>
          <t>VT</t>
        </is>
      </c>
      <c r="C480" t="inlineStr">
        <is>
          <t>NGICD</t>
        </is>
      </c>
      <c r="D480" t="inlineStr">
        <is>
          <t>Natural gas price in the industrial sector</t>
        </is>
      </c>
      <c r="E480" t="inlineStr">
        <is>
          <t>dollars per million Btu</t>
        </is>
      </c>
      <c r="F480" t="n">
        <v>4.4</v>
      </c>
      <c r="G480" t="n">
        <v>3.99</v>
      </c>
      <c r="H480">
        <f>IF(G480="n/a", IF(F480 = "n/a", 0, F480), G480)</f>
        <v/>
      </c>
    </row>
    <row r="481">
      <c r="A481">
        <f>B481&amp;C481</f>
        <v/>
      </c>
      <c r="B481" t="inlineStr">
        <is>
          <t>VT</t>
        </is>
      </c>
      <c r="C481" t="inlineStr">
        <is>
          <t>NGRCD</t>
        </is>
      </c>
      <c r="D481" t="inlineStr">
        <is>
          <t>Natural gas price in the residential sector</t>
        </is>
      </c>
      <c r="E481" t="inlineStr">
        <is>
          <t>dollars per million Btu</t>
        </is>
      </c>
      <c r="F481" t="n">
        <v>13.2</v>
      </c>
      <c r="G481" t="n">
        <v>12.68</v>
      </c>
      <c r="H481">
        <f>IF(G481="n/a", IF(F481 = "n/a", 0, F481), G481)</f>
        <v/>
      </c>
    </row>
    <row r="482">
      <c r="A482">
        <f>B482&amp;C482</f>
        <v/>
      </c>
      <c r="B482" t="inlineStr">
        <is>
          <t>WA</t>
        </is>
      </c>
      <c r="C482" t="inlineStr">
        <is>
          <t>CLACD</t>
        </is>
      </c>
      <c r="D482" t="inlineStr">
        <is>
          <t>Coal price in the transportation sector</t>
        </is>
      </c>
      <c r="E482" t="inlineStr">
        <is>
          <t>dollars per million Btu</t>
        </is>
      </c>
      <c r="F482" t="inlineStr">
        <is>
          <t>n/a</t>
        </is>
      </c>
      <c r="G482" t="inlineStr">
        <is>
          <t>n/a</t>
        </is>
      </c>
      <c r="H482">
        <f>IF(G482="n/a", IF(F482 = "n/a", 0, F482), G482)</f>
        <v/>
      </c>
    </row>
    <row r="483">
      <c r="A483">
        <f>B483&amp;C483</f>
        <v/>
      </c>
      <c r="B483" t="inlineStr">
        <is>
          <t>WA</t>
        </is>
      </c>
      <c r="C483" t="inlineStr">
        <is>
          <t>CLCCD</t>
        </is>
      </c>
      <c r="D483" t="inlineStr">
        <is>
          <t>Coal price in the commercial sector</t>
        </is>
      </c>
      <c r="E483" t="inlineStr">
        <is>
          <t>dollars per million Btu</t>
        </is>
      </c>
      <c r="F483" t="inlineStr">
        <is>
          <t>n/a</t>
        </is>
      </c>
      <c r="G483" t="inlineStr">
        <is>
          <t>n/a</t>
        </is>
      </c>
      <c r="H483">
        <f>IF(G483="n/a", IF(F483 = "n/a", 0, F483), G483)</f>
        <v/>
      </c>
    </row>
    <row r="484">
      <c r="A484">
        <f>B484&amp;C484</f>
        <v/>
      </c>
      <c r="B484" t="inlineStr">
        <is>
          <t>WA</t>
        </is>
      </c>
      <c r="C484" t="inlineStr">
        <is>
          <t>CLEID</t>
        </is>
      </c>
      <c r="D484" t="inlineStr">
        <is>
          <t>Coal price in the electric power sector</t>
        </is>
      </c>
      <c r="E484" t="inlineStr">
        <is>
          <t>dollars per million Btu</t>
        </is>
      </c>
      <c r="F484" t="n">
        <v>2.34</v>
      </c>
      <c r="G484" t="n">
        <v>2.27</v>
      </c>
      <c r="H484">
        <f>IF(G484="n/a", IF(F484 = "n/a", 0, F484), G484)</f>
        <v/>
      </c>
    </row>
    <row r="485">
      <c r="A485">
        <f>B485&amp;C485</f>
        <v/>
      </c>
      <c r="B485" t="inlineStr">
        <is>
          <t>WA</t>
        </is>
      </c>
      <c r="C485" t="inlineStr">
        <is>
          <t>CLICD</t>
        </is>
      </c>
      <c r="D485" t="inlineStr">
        <is>
          <t>Coal price in the industrial sector</t>
        </is>
      </c>
      <c r="E485" t="inlineStr">
        <is>
          <t>dollars per million Btu</t>
        </is>
      </c>
      <c r="F485" t="n">
        <v>5.89</v>
      </c>
      <c r="G485" t="n">
        <v>5.78</v>
      </c>
      <c r="H485">
        <f>IF(G485="n/a", IF(F485 = "n/a", 0, F485), G485)</f>
        <v/>
      </c>
    </row>
    <row r="486">
      <c r="A486">
        <f>B486&amp;C486</f>
        <v/>
      </c>
      <c r="B486" t="inlineStr">
        <is>
          <t>WA</t>
        </is>
      </c>
      <c r="C486" t="inlineStr">
        <is>
          <t>CLRCD</t>
        </is>
      </c>
      <c r="D486" t="inlineStr">
        <is>
          <t>Coal price in the residential sector</t>
        </is>
      </c>
      <c r="E486" t="inlineStr">
        <is>
          <t>dollars per million Btu</t>
        </is>
      </c>
      <c r="F486" t="inlineStr">
        <is>
          <t>n/a</t>
        </is>
      </c>
      <c r="G486" t="inlineStr">
        <is>
          <t>n/a</t>
        </is>
      </c>
      <c r="H486">
        <f>IF(G486="n/a", IF(F486 = "n/a", 0, F486), G486)</f>
        <v/>
      </c>
    </row>
    <row r="487">
      <c r="A487">
        <f>B487&amp;C487</f>
        <v/>
      </c>
      <c r="B487" t="inlineStr">
        <is>
          <t>WA</t>
        </is>
      </c>
      <c r="C487" t="inlineStr">
        <is>
          <t>NGACD</t>
        </is>
      </c>
      <c r="D487" t="inlineStr">
        <is>
          <t>Natural gas price in the transportation sector</t>
        </is>
      </c>
      <c r="E487" t="inlineStr">
        <is>
          <t>dollars per million Btu</t>
        </is>
      </c>
      <c r="F487" t="n">
        <v>12.25</v>
      </c>
      <c r="G487" t="n">
        <v>12.35</v>
      </c>
      <c r="H487">
        <f>IF(G487="n/a", IF(F487 = "n/a", 0, F487), G487)</f>
        <v/>
      </c>
    </row>
    <row r="488">
      <c r="A488">
        <f>B488&amp;C488</f>
        <v/>
      </c>
      <c r="B488" t="inlineStr">
        <is>
          <t>WA</t>
        </is>
      </c>
      <c r="C488" t="inlineStr">
        <is>
          <t>NGCCD</t>
        </is>
      </c>
      <c r="D488" t="inlineStr">
        <is>
          <t>Natural gas price in the commercial sector</t>
        </is>
      </c>
      <c r="E488" t="inlineStr">
        <is>
          <t>dollars per million Btu</t>
        </is>
      </c>
      <c r="F488" t="n">
        <v>7.27</v>
      </c>
      <c r="G488" t="n">
        <v>6.9</v>
      </c>
      <c r="H488">
        <f>IF(G488="n/a", IF(F488 = "n/a", 0, F488), G488)</f>
        <v/>
      </c>
    </row>
    <row r="489">
      <c r="A489">
        <f>B489&amp;C489</f>
        <v/>
      </c>
      <c r="B489" t="inlineStr">
        <is>
          <t>WA</t>
        </is>
      </c>
      <c r="C489" t="inlineStr">
        <is>
          <t>NGEID</t>
        </is>
      </c>
      <c r="D489" t="inlineStr">
        <is>
          <t>Natural gas price in the electric power sector</t>
        </is>
      </c>
      <c r="E489" t="inlineStr">
        <is>
          <t>dollars per million Btu</t>
        </is>
      </c>
      <c r="F489" t="n">
        <v>2.94</v>
      </c>
      <c r="G489" t="n">
        <v>3.32</v>
      </c>
      <c r="H489">
        <f>IF(G489="n/a", IF(F489 = "n/a", 0, F489), G489)</f>
        <v/>
      </c>
    </row>
    <row r="490">
      <c r="A490">
        <f>B490&amp;C490</f>
        <v/>
      </c>
      <c r="B490" t="inlineStr">
        <is>
          <t>WA</t>
        </is>
      </c>
      <c r="C490" t="inlineStr">
        <is>
          <t>NGICD</t>
        </is>
      </c>
      <c r="D490" t="inlineStr">
        <is>
          <t>Natural gas price in the industrial sector</t>
        </is>
      </c>
      <c r="E490" t="inlineStr">
        <is>
          <t>dollars per million Btu</t>
        </is>
      </c>
      <c r="F490" t="n">
        <v>6.6</v>
      </c>
      <c r="G490" t="n">
        <v>6.32</v>
      </c>
      <c r="H490">
        <f>IF(G490="n/a", IF(F490 = "n/a", 0, F490), G490)</f>
        <v/>
      </c>
    </row>
    <row r="491">
      <c r="A491">
        <f>B491&amp;C491</f>
        <v/>
      </c>
      <c r="B491" t="inlineStr">
        <is>
          <t>WA</t>
        </is>
      </c>
      <c r="C491" t="inlineStr">
        <is>
          <t>NGRCD</t>
        </is>
      </c>
      <c r="D491" t="inlineStr">
        <is>
          <t>Natural gas price in the residential sector</t>
        </is>
      </c>
      <c r="E491" t="inlineStr">
        <is>
          <t>dollars per million Btu</t>
        </is>
      </c>
      <c r="F491" t="n">
        <v>9.460000000000001</v>
      </c>
      <c r="G491" t="n">
        <v>9.050000000000001</v>
      </c>
      <c r="H491">
        <f>IF(G491="n/a", IF(F491 = "n/a", 0, F491), G491)</f>
        <v/>
      </c>
    </row>
    <row r="492">
      <c r="A492">
        <f>B492&amp;C492</f>
        <v/>
      </c>
      <c r="B492" t="inlineStr">
        <is>
          <t>WI</t>
        </is>
      </c>
      <c r="C492" t="inlineStr">
        <is>
          <t>CLACD</t>
        </is>
      </c>
      <c r="D492" t="inlineStr">
        <is>
          <t>Coal price in the transportation sector</t>
        </is>
      </c>
      <c r="E492" t="inlineStr">
        <is>
          <t>dollars per million Btu</t>
        </is>
      </c>
      <c r="F492" t="inlineStr">
        <is>
          <t>n/a</t>
        </is>
      </c>
      <c r="G492" t="inlineStr">
        <is>
          <t>n/a</t>
        </is>
      </c>
      <c r="H492">
        <f>IF(G492="n/a", IF(F492 = "n/a", 0, F492), G492)</f>
        <v/>
      </c>
    </row>
    <row r="493">
      <c r="A493">
        <f>B493&amp;C493</f>
        <v/>
      </c>
      <c r="B493" t="inlineStr">
        <is>
          <t>WI</t>
        </is>
      </c>
      <c r="C493" t="inlineStr">
        <is>
          <t>CLCCD</t>
        </is>
      </c>
      <c r="D493" t="inlineStr">
        <is>
          <t>Coal price in the commercial sector</t>
        </is>
      </c>
      <c r="E493" t="inlineStr">
        <is>
          <t>dollars per million Btu</t>
        </is>
      </c>
      <c r="F493" t="n">
        <v>5.77</v>
      </c>
      <c r="G493" t="n">
        <v>5.88</v>
      </c>
      <c r="H493">
        <f>IF(G493="n/a", IF(F493 = "n/a", 0, F493), G493)</f>
        <v/>
      </c>
    </row>
    <row r="494">
      <c r="A494">
        <f>B494&amp;C494</f>
        <v/>
      </c>
      <c r="B494" t="inlineStr">
        <is>
          <t>WI</t>
        </is>
      </c>
      <c r="C494" t="inlineStr">
        <is>
          <t>CLEID</t>
        </is>
      </c>
      <c r="D494" t="inlineStr">
        <is>
          <t>Coal price in the electric power sector</t>
        </is>
      </c>
      <c r="E494" t="inlineStr">
        <is>
          <t>dollars per million Btu</t>
        </is>
      </c>
      <c r="F494" t="n">
        <v>2.28</v>
      </c>
      <c r="G494" t="n">
        <v>2.22</v>
      </c>
      <c r="H494">
        <f>IF(G494="n/a", IF(F494 = "n/a", 0, F494), G494)</f>
        <v/>
      </c>
    </row>
    <row r="495">
      <c r="A495">
        <f>B495&amp;C495</f>
        <v/>
      </c>
      <c r="B495" t="inlineStr">
        <is>
          <t>WI</t>
        </is>
      </c>
      <c r="C495" t="inlineStr">
        <is>
          <t>CLICD</t>
        </is>
      </c>
      <c r="D495" t="inlineStr">
        <is>
          <t>Coal price in the industrial sector</t>
        </is>
      </c>
      <c r="E495" t="inlineStr">
        <is>
          <t>dollars per million Btu</t>
        </is>
      </c>
      <c r="F495" t="n">
        <v>3.88</v>
      </c>
      <c r="G495" t="n">
        <v>3.96</v>
      </c>
      <c r="H495">
        <f>IF(G495="n/a", IF(F495 = "n/a", 0, F495), G495)</f>
        <v/>
      </c>
    </row>
    <row r="496">
      <c r="A496">
        <f>B496&amp;C496</f>
        <v/>
      </c>
      <c r="B496" t="inlineStr">
        <is>
          <t>WI</t>
        </is>
      </c>
      <c r="C496" t="inlineStr">
        <is>
          <t>CLRCD</t>
        </is>
      </c>
      <c r="D496" t="inlineStr">
        <is>
          <t>Coal price in the residential sector</t>
        </is>
      </c>
      <c r="E496" t="inlineStr">
        <is>
          <t>dollars per million Btu</t>
        </is>
      </c>
      <c r="F496" t="inlineStr">
        <is>
          <t>n/a</t>
        </is>
      </c>
      <c r="G496" t="inlineStr">
        <is>
          <t>n/a</t>
        </is>
      </c>
      <c r="H496">
        <f>IF(G496="n/a", IF(F496 = "n/a", 0, F496), G496)</f>
        <v/>
      </c>
    </row>
    <row r="497">
      <c r="A497">
        <f>B497&amp;C497</f>
        <v/>
      </c>
      <c r="B497" t="inlineStr">
        <is>
          <t>WI</t>
        </is>
      </c>
      <c r="C497" t="inlineStr">
        <is>
          <t>NGACD</t>
        </is>
      </c>
      <c r="D497" t="inlineStr">
        <is>
          <t>Natural gas price in the transportation sector</t>
        </is>
      </c>
      <c r="E497" t="inlineStr">
        <is>
          <t>dollars per million Btu</t>
        </is>
      </c>
      <c r="F497" t="n">
        <v>4.69</v>
      </c>
      <c r="G497" t="n">
        <v>4.19</v>
      </c>
      <c r="H497">
        <f>IF(G497="n/a", IF(F497 = "n/a", 0, F497), G497)</f>
        <v/>
      </c>
    </row>
    <row r="498">
      <c r="A498">
        <f>B498&amp;C498</f>
        <v/>
      </c>
      <c r="B498" t="inlineStr">
        <is>
          <t>WI</t>
        </is>
      </c>
      <c r="C498" t="inlineStr">
        <is>
          <t>NGCCD</t>
        </is>
      </c>
      <c r="D498" t="inlineStr">
        <is>
          <t>Natural gas price in the commercial sector</t>
        </is>
      </c>
      <c r="E498" t="inlineStr">
        <is>
          <t>dollars per million Btu</t>
        </is>
      </c>
      <c r="F498" t="n">
        <v>6.14</v>
      </c>
      <c r="G498" t="n">
        <v>5.85</v>
      </c>
      <c r="H498">
        <f>IF(G498="n/a", IF(F498 = "n/a", 0, F498), G498)</f>
        <v/>
      </c>
    </row>
    <row r="499">
      <c r="A499">
        <f>B499&amp;C499</f>
        <v/>
      </c>
      <c r="B499" t="inlineStr">
        <is>
          <t>WI</t>
        </is>
      </c>
      <c r="C499" t="inlineStr">
        <is>
          <t>NGEID</t>
        </is>
      </c>
      <c r="D499" t="inlineStr">
        <is>
          <t>Natural gas price in the electric power sector</t>
        </is>
      </c>
      <c r="E499" t="inlineStr">
        <is>
          <t>dollars per million Btu</t>
        </is>
      </c>
      <c r="F499" t="n">
        <v>3.22</v>
      </c>
      <c r="G499" t="n">
        <v>2.74</v>
      </c>
      <c r="H499">
        <f>IF(G499="n/a", IF(F499 = "n/a", 0, F499), G499)</f>
        <v/>
      </c>
    </row>
    <row r="500">
      <c r="A500">
        <f>B500&amp;C500</f>
        <v/>
      </c>
      <c r="B500" t="inlineStr">
        <is>
          <t>WI</t>
        </is>
      </c>
      <c r="C500" t="inlineStr">
        <is>
          <t>NGICD</t>
        </is>
      </c>
      <c r="D500" t="inlineStr">
        <is>
          <t>Natural gas price in the industrial sector</t>
        </is>
      </c>
      <c r="E500" t="inlineStr">
        <is>
          <t>dollars per million Btu</t>
        </is>
      </c>
      <c r="F500" t="n">
        <v>4.96</v>
      </c>
      <c r="G500" t="n">
        <v>4.82</v>
      </c>
      <c r="H500">
        <f>IF(G500="n/a", IF(F500 = "n/a", 0, F500), G500)</f>
        <v/>
      </c>
    </row>
    <row r="501">
      <c r="A501">
        <f>B501&amp;C501</f>
        <v/>
      </c>
      <c r="B501" t="inlineStr">
        <is>
          <t>WI</t>
        </is>
      </c>
      <c r="C501" t="inlineStr">
        <is>
          <t>NGRCD</t>
        </is>
      </c>
      <c r="D501" t="inlineStr">
        <is>
          <t>Natural gas price in the residential sector</t>
        </is>
      </c>
      <c r="E501" t="inlineStr">
        <is>
          <t>dollars per million Btu</t>
        </is>
      </c>
      <c r="F501" t="n">
        <v>7.67</v>
      </c>
      <c r="G501" t="n">
        <v>7.32</v>
      </c>
      <c r="H501">
        <f>IF(G501="n/a", IF(F501 = "n/a", 0, F501), G501)</f>
        <v/>
      </c>
    </row>
    <row r="502">
      <c r="A502">
        <f>B502&amp;C502</f>
        <v/>
      </c>
      <c r="B502" t="inlineStr">
        <is>
          <t>WV</t>
        </is>
      </c>
      <c r="C502" t="inlineStr">
        <is>
          <t>CLACD</t>
        </is>
      </c>
      <c r="D502" t="inlineStr">
        <is>
          <t>Coal price in the transportation sector</t>
        </is>
      </c>
      <c r="E502" t="inlineStr">
        <is>
          <t>dollars per million Btu</t>
        </is>
      </c>
      <c r="F502" t="inlineStr">
        <is>
          <t>n/a</t>
        </is>
      </c>
      <c r="G502" t="inlineStr">
        <is>
          <t>n/a</t>
        </is>
      </c>
      <c r="H502">
        <f>IF(G502="n/a", IF(F502 = "n/a", 0, F502), G502)</f>
        <v/>
      </c>
    </row>
    <row r="503">
      <c r="A503">
        <f>B503&amp;C503</f>
        <v/>
      </c>
      <c r="B503" t="inlineStr">
        <is>
          <t>WV</t>
        </is>
      </c>
      <c r="C503" t="inlineStr">
        <is>
          <t>CLCCD</t>
        </is>
      </c>
      <c r="D503" t="inlineStr">
        <is>
          <t>Coal price in the commercial sector</t>
        </is>
      </c>
      <c r="E503" t="inlineStr">
        <is>
          <t>dollars per million Btu</t>
        </is>
      </c>
      <c r="F503" t="inlineStr">
        <is>
          <t>n/a</t>
        </is>
      </c>
      <c r="G503" t="inlineStr">
        <is>
          <t>n/a</t>
        </is>
      </c>
      <c r="H503">
        <f>IF(G503="n/a", IF(F503 = "n/a", 0, F503), G503)</f>
        <v/>
      </c>
    </row>
    <row r="504">
      <c r="A504">
        <f>B504&amp;C504</f>
        <v/>
      </c>
      <c r="B504" t="inlineStr">
        <is>
          <t>WV</t>
        </is>
      </c>
      <c r="C504" t="inlineStr">
        <is>
          <t>CLEID</t>
        </is>
      </c>
      <c r="D504" t="inlineStr">
        <is>
          <t>Coal price in the electric power sector</t>
        </is>
      </c>
      <c r="E504" t="inlineStr">
        <is>
          <t>dollars per million Btu</t>
        </is>
      </c>
      <c r="F504" t="n">
        <v>2.09</v>
      </c>
      <c r="G504" t="n">
        <v>2.08</v>
      </c>
      <c r="H504">
        <f>IF(G504="n/a", IF(F504 = "n/a", 0, F504), G504)</f>
        <v/>
      </c>
    </row>
    <row r="505">
      <c r="A505">
        <f>B505&amp;C505</f>
        <v/>
      </c>
      <c r="B505" t="inlineStr">
        <is>
          <t>WV</t>
        </is>
      </c>
      <c r="C505" t="inlineStr">
        <is>
          <t>CLICD</t>
        </is>
      </c>
      <c r="D505" t="inlineStr">
        <is>
          <t>Coal price in the industrial sector</t>
        </is>
      </c>
      <c r="E505" t="inlineStr">
        <is>
          <t>dollars per million Btu</t>
        </is>
      </c>
      <c r="F505" t="n">
        <v>4.68</v>
      </c>
      <c r="G505" t="n">
        <v>4.88</v>
      </c>
      <c r="H505">
        <f>IF(G505="n/a", IF(F505 = "n/a", 0, F505), G505)</f>
        <v/>
      </c>
    </row>
    <row r="506">
      <c r="A506">
        <f>B506&amp;C506</f>
        <v/>
      </c>
      <c r="B506" t="inlineStr">
        <is>
          <t>WV</t>
        </is>
      </c>
      <c r="C506" t="inlineStr">
        <is>
          <t>CLRCD</t>
        </is>
      </c>
      <c r="D506" t="inlineStr">
        <is>
          <t>Coal price in the residential sector</t>
        </is>
      </c>
      <c r="E506" t="inlineStr">
        <is>
          <t>dollars per million Btu</t>
        </is>
      </c>
      <c r="F506" t="inlineStr">
        <is>
          <t>n/a</t>
        </is>
      </c>
      <c r="G506" t="inlineStr">
        <is>
          <t>n/a</t>
        </is>
      </c>
      <c r="H506">
        <f>IF(G506="n/a", IF(F506 = "n/a", 0, F506), G506)</f>
        <v/>
      </c>
    </row>
    <row r="507">
      <c r="A507">
        <f>B507&amp;C507</f>
        <v/>
      </c>
      <c r="B507" t="inlineStr">
        <is>
          <t>WV</t>
        </is>
      </c>
      <c r="C507" t="inlineStr">
        <is>
          <t>NGACD</t>
        </is>
      </c>
      <c r="D507" t="inlineStr">
        <is>
          <t>Natural gas price in the transportation sector</t>
        </is>
      </c>
      <c r="E507" t="inlineStr">
        <is>
          <t>dollars per million Btu</t>
        </is>
      </c>
      <c r="F507" t="n">
        <v>7.43</v>
      </c>
      <c r="G507" t="n">
        <v>7.39</v>
      </c>
      <c r="H507">
        <f>IF(G507="n/a", IF(F507 = "n/a", 0, F507), G507)</f>
        <v/>
      </c>
    </row>
    <row r="508">
      <c r="A508">
        <f>B508&amp;C508</f>
        <v/>
      </c>
      <c r="B508" t="inlineStr">
        <is>
          <t>WV</t>
        </is>
      </c>
      <c r="C508" t="inlineStr">
        <is>
          <t>NGCCD</t>
        </is>
      </c>
      <c r="D508" t="inlineStr">
        <is>
          <t>Natural gas price in the commercial sector</t>
        </is>
      </c>
      <c r="E508" t="inlineStr">
        <is>
          <t>dollars per million Btu</t>
        </is>
      </c>
      <c r="F508" t="n">
        <v>7.43</v>
      </c>
      <c r="G508" t="n">
        <v>7.39</v>
      </c>
      <c r="H508">
        <f>IF(G508="n/a", IF(F508 = "n/a", 0, F508), G508)</f>
        <v/>
      </c>
    </row>
    <row r="509">
      <c r="A509">
        <f>B509&amp;C509</f>
        <v/>
      </c>
      <c r="B509" t="inlineStr">
        <is>
          <t>WV</t>
        </is>
      </c>
      <c r="C509" t="inlineStr">
        <is>
          <t>NGEID</t>
        </is>
      </c>
      <c r="D509" t="inlineStr">
        <is>
          <t>Natural gas price in the electric power sector</t>
        </is>
      </c>
      <c r="E509" t="inlineStr">
        <is>
          <t>dollars per million Btu</t>
        </is>
      </c>
      <c r="F509" t="n">
        <v>3.22</v>
      </c>
      <c r="G509" t="n">
        <v>2.19</v>
      </c>
      <c r="H509">
        <f>IF(G509="n/a", IF(F509 = "n/a", 0, F509), G509)</f>
        <v/>
      </c>
    </row>
    <row r="510">
      <c r="A510">
        <f>B510&amp;C510</f>
        <v/>
      </c>
      <c r="B510" t="inlineStr">
        <is>
          <t>WV</t>
        </is>
      </c>
      <c r="C510" t="inlineStr">
        <is>
          <t>NGICD</t>
        </is>
      </c>
      <c r="D510" t="inlineStr">
        <is>
          <t>Natural gas price in the industrial sector</t>
        </is>
      </c>
      <c r="E510" t="inlineStr">
        <is>
          <t>dollars per million Btu</t>
        </is>
      </c>
      <c r="F510" t="n">
        <v>3.24</v>
      </c>
      <c r="G510" t="n">
        <v>2.8</v>
      </c>
      <c r="H510">
        <f>IF(G510="n/a", IF(F510 = "n/a", 0, F510), G510)</f>
        <v/>
      </c>
    </row>
    <row r="511">
      <c r="A511">
        <f>B511&amp;C511</f>
        <v/>
      </c>
      <c r="B511" t="inlineStr">
        <is>
          <t>WV</t>
        </is>
      </c>
      <c r="C511" t="inlineStr">
        <is>
          <t>NGRCD</t>
        </is>
      </c>
      <c r="D511" t="inlineStr">
        <is>
          <t>Natural gas price in the residential sector</t>
        </is>
      </c>
      <c r="E511" t="inlineStr">
        <is>
          <t>dollars per million Btu</t>
        </is>
      </c>
      <c r="F511" t="n">
        <v>9.01</v>
      </c>
      <c r="G511" t="n">
        <v>9.119999999999999</v>
      </c>
      <c r="H511">
        <f>IF(G511="n/a", IF(F511 = "n/a", 0, F511), G511)</f>
        <v/>
      </c>
    </row>
    <row r="512">
      <c r="A512">
        <f>B512&amp;C512</f>
        <v/>
      </c>
      <c r="B512" t="inlineStr">
        <is>
          <t>WY</t>
        </is>
      </c>
      <c r="C512" t="inlineStr">
        <is>
          <t>CLACD</t>
        </is>
      </c>
      <c r="D512" t="inlineStr">
        <is>
          <t>Coal price in the transportation sector</t>
        </is>
      </c>
      <c r="E512" t="inlineStr">
        <is>
          <t>dollars per million Btu</t>
        </is>
      </c>
      <c r="F512" t="inlineStr">
        <is>
          <t>n/a</t>
        </is>
      </c>
      <c r="G512" t="inlineStr">
        <is>
          <t>n/a</t>
        </is>
      </c>
      <c r="H512">
        <f>IF(G512="n/a", IF(F512 = "n/a", 0, F512), G512)</f>
        <v/>
      </c>
    </row>
    <row r="513">
      <c r="A513">
        <f>B513&amp;C513</f>
        <v/>
      </c>
      <c r="B513" t="inlineStr">
        <is>
          <t>WY</t>
        </is>
      </c>
      <c r="C513" t="inlineStr">
        <is>
          <t>CLCCD</t>
        </is>
      </c>
      <c r="D513" t="inlineStr">
        <is>
          <t>Coal price in the commercial sector</t>
        </is>
      </c>
      <c r="E513" t="inlineStr">
        <is>
          <t>dollars per million Btu</t>
        </is>
      </c>
      <c r="F513" t="n">
        <v>2.85</v>
      </c>
      <c r="G513" t="n">
        <v>2.94</v>
      </c>
      <c r="H513">
        <f>IF(G513="n/a", IF(F513 = "n/a", 0, F513), G513)</f>
        <v/>
      </c>
    </row>
    <row r="514">
      <c r="A514">
        <f>B514&amp;C514</f>
        <v/>
      </c>
      <c r="B514" t="inlineStr">
        <is>
          <t>WY</t>
        </is>
      </c>
      <c r="C514" t="inlineStr">
        <is>
          <t>CLEID</t>
        </is>
      </c>
      <c r="D514" t="inlineStr">
        <is>
          <t>Coal price in the electric power sector</t>
        </is>
      </c>
      <c r="E514" t="inlineStr">
        <is>
          <t>dollars per million Btu</t>
        </is>
      </c>
      <c r="F514" t="n">
        <v>1.68</v>
      </c>
      <c r="G514" t="n">
        <v>1.63</v>
      </c>
      <c r="H514">
        <f>IF(G514="n/a", IF(F514 = "n/a", 0, F514), G514)</f>
        <v/>
      </c>
    </row>
    <row r="515">
      <c r="A515">
        <f>B515&amp;C515</f>
        <v/>
      </c>
      <c r="B515" t="inlineStr">
        <is>
          <t>WY</t>
        </is>
      </c>
      <c r="C515" t="inlineStr">
        <is>
          <t>CLICD</t>
        </is>
      </c>
      <c r="D515" t="inlineStr">
        <is>
          <t>Coal price in the industrial sector</t>
        </is>
      </c>
      <c r="E515" t="inlineStr">
        <is>
          <t>dollars per million Btu</t>
        </is>
      </c>
      <c r="F515" t="n">
        <v>2.35</v>
      </c>
      <c r="G515" t="n">
        <v>2.42</v>
      </c>
      <c r="H515">
        <f>IF(G515="n/a",  IF(F515 = "n/a", 0, F515), G515)</f>
        <v/>
      </c>
    </row>
    <row r="516">
      <c r="A516">
        <f>B516&amp;C516</f>
        <v/>
      </c>
      <c r="B516" t="inlineStr">
        <is>
          <t>WY</t>
        </is>
      </c>
      <c r="C516" t="inlineStr">
        <is>
          <t>CLRCD</t>
        </is>
      </c>
      <c r="D516" t="inlineStr">
        <is>
          <t>Coal price in the residential sector</t>
        </is>
      </c>
      <c r="E516" t="inlineStr">
        <is>
          <t>dollars per million Btu</t>
        </is>
      </c>
      <c r="F516" t="inlineStr">
        <is>
          <t>n/a</t>
        </is>
      </c>
      <c r="G516" t="inlineStr">
        <is>
          <t>n/a</t>
        </is>
      </c>
      <c r="H516">
        <f>IF(G516="n/a", IF(F516 = "n/a", 0, F516), G516)</f>
        <v/>
      </c>
    </row>
    <row r="517">
      <c r="A517">
        <f>B517&amp;C517</f>
        <v/>
      </c>
      <c r="B517" t="inlineStr">
        <is>
          <t>WY</t>
        </is>
      </c>
      <c r="C517" t="inlineStr">
        <is>
          <t>NGACD</t>
        </is>
      </c>
      <c r="D517" t="inlineStr">
        <is>
          <t>Natural gas price in the transportation sector</t>
        </is>
      </c>
      <c r="E517" t="inlineStr">
        <is>
          <t>dollars per million Btu</t>
        </is>
      </c>
      <c r="F517" t="n">
        <v>8.199999999999999</v>
      </c>
      <c r="G517" t="n">
        <v>10.75</v>
      </c>
      <c r="H517">
        <f>IF(G517="n/a", IF(F517 = "n/a", 0, F517), G517)</f>
        <v/>
      </c>
    </row>
    <row r="518">
      <c r="A518">
        <f>B518&amp;C518</f>
        <v/>
      </c>
      <c r="B518" t="inlineStr">
        <is>
          <t>WY</t>
        </is>
      </c>
      <c r="C518" t="inlineStr">
        <is>
          <t>NGCCD</t>
        </is>
      </c>
      <c r="D518" t="inlineStr">
        <is>
          <t>Natural gas price in the commercial sector</t>
        </is>
      </c>
      <c r="E518" t="inlineStr">
        <is>
          <t>dollars per million Btu</t>
        </is>
      </c>
      <c r="F518" t="n">
        <v>6.22</v>
      </c>
      <c r="G518" t="n">
        <v>5.86</v>
      </c>
      <c r="H518">
        <f>IF(G518="n/a", IF(F518 = "n/a", 0, F518), G518)</f>
        <v/>
      </c>
    </row>
    <row r="519">
      <c r="A519">
        <f>B519&amp;C519</f>
        <v/>
      </c>
      <c r="B519" t="inlineStr">
        <is>
          <t>WY</t>
        </is>
      </c>
      <c r="C519" t="inlineStr">
        <is>
          <t>NGEID</t>
        </is>
      </c>
      <c r="D519" t="inlineStr">
        <is>
          <t>Natural gas price in the electric power sector</t>
        </is>
      </c>
      <c r="E519" t="inlineStr">
        <is>
          <t>dollars per million Btu</t>
        </is>
      </c>
      <c r="F519" t="n">
        <v>3.77</v>
      </c>
      <c r="G519" t="n">
        <v>3.07</v>
      </c>
      <c r="H519">
        <f>IF(G519="n/a", IF(F519 = "n/a", 0, F519), G519)</f>
        <v/>
      </c>
    </row>
    <row r="520">
      <c r="A520">
        <f>B520&amp;C520</f>
        <v/>
      </c>
      <c r="B520" t="inlineStr">
        <is>
          <t>WY</t>
        </is>
      </c>
      <c r="C520" t="inlineStr">
        <is>
          <t>NGICD</t>
        </is>
      </c>
      <c r="D520" t="inlineStr">
        <is>
          <t>Natural gas price in the industrial sector</t>
        </is>
      </c>
      <c r="E520" t="inlineStr">
        <is>
          <t>dollars per million Btu</t>
        </is>
      </c>
      <c r="F520" t="n">
        <v>3.69</v>
      </c>
      <c r="G520" t="n">
        <v>3.64</v>
      </c>
      <c r="H520">
        <f>IF(G520="n/a", IF(F520 = "n/a", 0, F520), G520)</f>
        <v/>
      </c>
    </row>
    <row r="521">
      <c r="A521">
        <f>B521&amp;C521</f>
        <v/>
      </c>
      <c r="B521" t="inlineStr">
        <is>
          <t>WY</t>
        </is>
      </c>
      <c r="C521" t="inlineStr">
        <is>
          <t>NGRCD</t>
        </is>
      </c>
      <c r="D521" t="inlineStr">
        <is>
          <t>Natural gas price in the residential sector</t>
        </is>
      </c>
      <c r="E521" t="inlineStr">
        <is>
          <t>dollars per million Btu</t>
        </is>
      </c>
      <c r="F521" t="n">
        <v>8.1</v>
      </c>
      <c r="G521" t="n">
        <v>7.5</v>
      </c>
      <c r="H521">
        <f>IF(G521="n/a", IF(F521 = "n/a", 0, F521), G521)</f>
        <v/>
      </c>
    </row>
  </sheetData>
  <mergeCells count="1">
    <mergeCell ref="L1:Q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X251"/>
  <sheetViews>
    <sheetView topLeftCell="L1" workbookViewId="0">
      <selection activeCell="Q16" sqref="Q16"/>
    </sheetView>
  </sheetViews>
  <sheetFormatPr baseColWidth="10" defaultColWidth="8.83203125" defaultRowHeight="15"/>
  <cols>
    <col width="8.6640625" customWidth="1" style="70" min="1" max="5"/>
    <col width="8.6640625" customWidth="1" style="70" min="7" max="14"/>
    <col width="27.6640625" bestFit="1" customWidth="1" style="70" min="15" max="15"/>
    <col width="15.6640625" bestFit="1" customWidth="1" style="70" min="17" max="17"/>
    <col width="24.6640625" bestFit="1" customWidth="1" style="70" min="18" max="18"/>
    <col width="9.1640625" bestFit="1" customWidth="1" style="70" min="19" max="19"/>
  </cols>
  <sheetData>
    <row r="1" ht="14.75" customHeight="1" s="70">
      <c r="A1" s="71" t="inlineStr">
        <is>
          <t>Concatenated name</t>
        </is>
      </c>
      <c r="B1" s="71" t="inlineStr">
        <is>
          <t>State</t>
        </is>
      </c>
      <c r="C1" s="71" t="inlineStr">
        <is>
          <t>Region</t>
        </is>
      </c>
      <c r="D1" s="71" t="inlineStr">
        <is>
          <t>Sector</t>
        </is>
      </c>
      <c r="E1" s="71" t="inlineStr">
        <is>
          <t>Gas Price</t>
        </is>
      </c>
      <c r="G1" s="71" t="inlineStr">
        <is>
          <t>Concatenated name</t>
        </is>
      </c>
      <c r="H1" s="71" t="inlineStr">
        <is>
          <t>State</t>
        </is>
      </c>
      <c r="I1" s="71" t="inlineStr">
        <is>
          <t>Region</t>
        </is>
      </c>
      <c r="J1" s="71" t="inlineStr">
        <is>
          <t>Sector</t>
        </is>
      </c>
      <c r="K1" s="71" t="inlineStr">
        <is>
          <t>Coal Price Q1 2020</t>
        </is>
      </c>
      <c r="L1" s="71" t="inlineStr">
        <is>
          <t>Coal Price Q2 2020</t>
        </is>
      </c>
      <c r="M1" s="71" t="inlineStr">
        <is>
          <t>Coal Price Q3 2020</t>
        </is>
      </c>
      <c r="N1" s="71" t="inlineStr">
        <is>
          <t>Coal Price Q4 2020</t>
        </is>
      </c>
      <c r="O1" s="71" t="inlineStr">
        <is>
          <t>Average Coal Price ($/short ton)</t>
        </is>
      </c>
      <c r="Q1" s="100" t="inlineStr">
        <is>
          <t>Region level prices are taken from EIA Coal/NG Price and were pulled via API. 
Coal for electricity sector = -98.Q
Coal for industry sector = -.10.Q</t>
        </is>
      </c>
      <c r="R1" s="101" t="n"/>
      <c r="S1" s="101" t="n"/>
      <c r="T1" s="101" t="n"/>
      <c r="U1" s="101" t="n"/>
      <c r="V1" s="102" t="n"/>
    </row>
    <row r="2">
      <c r="A2">
        <f>B2&amp;D2</f>
        <v/>
      </c>
      <c r="B2" t="inlineStr">
        <is>
          <t>Alabama</t>
        </is>
      </c>
      <c r="C2" t="inlineStr">
        <is>
          <t>ESC</t>
        </is>
      </c>
      <c r="D2" t="inlineStr">
        <is>
          <t>electricity</t>
        </is>
      </c>
      <c r="E2" t="n">
        <v>2.287967</v>
      </c>
      <c r="G2">
        <f>H2&amp;J2</f>
        <v/>
      </c>
      <c r="H2" t="inlineStr">
        <is>
          <t>Alabama</t>
        </is>
      </c>
      <c r="I2" t="inlineStr">
        <is>
          <t>ESC</t>
        </is>
      </c>
      <c r="J2" t="inlineStr">
        <is>
          <t>electricity</t>
        </is>
      </c>
      <c r="K2" t="n">
        <v>59.83553284</v>
      </c>
      <c r="L2" t="n">
        <v>58.70562225</v>
      </c>
      <c r="M2" t="n">
        <v>58.1162162</v>
      </c>
      <c r="N2" t="n">
        <v>56.90443976</v>
      </c>
      <c r="O2">
        <f>AVERAGE(K2:N2)</f>
        <v/>
      </c>
      <c r="Q2" s="103" t="n"/>
      <c r="V2" s="104" t="n"/>
    </row>
    <row r="3">
      <c r="A3">
        <f>B3&amp;D3</f>
        <v/>
      </c>
      <c r="B3" t="inlineStr">
        <is>
          <t>Alabama</t>
        </is>
      </c>
      <c r="C3" t="inlineStr">
        <is>
          <t>ESC</t>
        </is>
      </c>
      <c r="D3" t="inlineStr">
        <is>
          <t>residential</t>
        </is>
      </c>
      <c r="E3" t="n">
        <v>10.592002</v>
      </c>
      <c r="G3">
        <f>H3&amp;J3</f>
        <v/>
      </c>
      <c r="H3" t="inlineStr">
        <is>
          <t>Alabama</t>
        </is>
      </c>
      <c r="I3" t="inlineStr">
        <is>
          <t>ESC</t>
        </is>
      </c>
      <c r="J3" t="inlineStr">
        <is>
          <t>industry</t>
        </is>
      </c>
      <c r="K3" t="n">
        <v>99.03</v>
      </c>
      <c r="L3" t="n">
        <v>91.98999999999999</v>
      </c>
      <c r="M3" t="n">
        <v>91.90000000000001</v>
      </c>
      <c r="N3" t="n">
        <v>93.76000000000001</v>
      </c>
      <c r="O3">
        <f>AVERAGE(K3:N3)</f>
        <v/>
      </c>
      <c r="Q3" s="103" t="n"/>
      <c r="V3" s="104" t="n"/>
    </row>
    <row r="4">
      <c r="A4">
        <f>B4&amp;D4</f>
        <v/>
      </c>
      <c r="B4" t="inlineStr">
        <is>
          <t>Alabama</t>
        </is>
      </c>
      <c r="C4" t="inlineStr">
        <is>
          <t>ESC</t>
        </is>
      </c>
      <c r="D4" t="inlineStr">
        <is>
          <t>commercial</t>
        </is>
      </c>
      <c r="E4" t="n">
        <v>8.339248</v>
      </c>
      <c r="G4">
        <f>H4&amp;J4</f>
        <v/>
      </c>
      <c r="H4" t="inlineStr">
        <is>
          <t>Alaska</t>
        </is>
      </c>
      <c r="I4" t="inlineStr">
        <is>
          <t>PCF</t>
        </is>
      </c>
      <c r="J4" t="inlineStr">
        <is>
          <t>electricity</t>
        </is>
      </c>
      <c r="K4" t="n">
        <v>37.60403777</v>
      </c>
      <c r="L4" t="n">
        <v>37.68</v>
      </c>
      <c r="M4" t="n">
        <v>0</v>
      </c>
      <c r="N4" t="n">
        <v>0</v>
      </c>
      <c r="O4">
        <f>AVERAGE(K4:N4)</f>
        <v/>
      </c>
      <c r="Q4" s="103" t="n"/>
      <c r="V4" s="104" t="n"/>
    </row>
    <row r="5" ht="16" customHeight="1" s="70" thickBot="1">
      <c r="A5">
        <f>B5&amp;D5</f>
        <v/>
      </c>
      <c r="B5" t="inlineStr">
        <is>
          <t>Alabama</t>
        </is>
      </c>
      <c r="C5" t="inlineStr">
        <is>
          <t>ESC</t>
        </is>
      </c>
      <c r="D5" t="inlineStr">
        <is>
          <t>transportation</t>
        </is>
      </c>
      <c r="E5" t="n">
        <v>12.18344</v>
      </c>
      <c r="G5">
        <f>H5&amp;J5</f>
        <v/>
      </c>
      <c r="H5" t="inlineStr">
        <is>
          <t>Alaska</t>
        </is>
      </c>
      <c r="I5" t="inlineStr">
        <is>
          <t>PCF</t>
        </is>
      </c>
      <c r="J5" t="inlineStr">
        <is>
          <t>industry</t>
        </is>
      </c>
      <c r="K5" t="n">
        <v>82.09999999999999</v>
      </c>
      <c r="L5" t="n">
        <v>84.28</v>
      </c>
      <c r="M5" t="n">
        <v>80.05</v>
      </c>
      <c r="N5" t="n">
        <v>82.23</v>
      </c>
      <c r="O5">
        <f>AVERAGE(K5:N5)</f>
        <v/>
      </c>
      <c r="Q5" s="105" t="n"/>
      <c r="R5" s="106" t="n"/>
      <c r="S5" s="106" t="n"/>
      <c r="T5" s="106" t="n"/>
      <c r="U5" s="106" t="n"/>
      <c r="V5" s="107" t="n"/>
    </row>
    <row r="6" ht="16" customHeight="1" s="70" thickBot="1">
      <c r="A6">
        <f>B6&amp;D6</f>
        <v/>
      </c>
      <c r="B6" t="inlineStr">
        <is>
          <t>Alabama</t>
        </is>
      </c>
      <c r="C6" t="inlineStr">
        <is>
          <t>ESC</t>
        </is>
      </c>
      <c r="D6" t="inlineStr">
        <is>
          <t>industry</t>
        </is>
      </c>
      <c r="E6" t="n">
        <v>2.929073</v>
      </c>
      <c r="G6">
        <f>H6&amp;J6</f>
        <v/>
      </c>
      <c r="H6" t="inlineStr">
        <is>
          <t>Arizona</t>
        </is>
      </c>
      <c r="I6" t="inlineStr">
        <is>
          <t>MTN</t>
        </is>
      </c>
      <c r="J6" t="inlineStr">
        <is>
          <t>electricity</t>
        </is>
      </c>
      <c r="K6" t="n">
        <v>37.10922055</v>
      </c>
      <c r="L6" t="n">
        <v>36.3614731</v>
      </c>
      <c r="M6" t="n">
        <v>38.75801473</v>
      </c>
      <c r="N6" t="n">
        <v>37.42102057</v>
      </c>
      <c r="O6">
        <f>AVERAGE(K6:N6)</f>
        <v/>
      </c>
      <c r="Q6" s="66" t="inlineStr">
        <is>
          <t>BTU per short ton</t>
        </is>
      </c>
      <c r="R6" s="64">
        <f>20.09*1000000</f>
        <v/>
      </c>
    </row>
    <row r="7">
      <c r="A7">
        <f>B7&amp;D7</f>
        <v/>
      </c>
      <c r="B7" t="inlineStr">
        <is>
          <t>Alaska</t>
        </is>
      </c>
      <c r="C7" t="inlineStr">
        <is>
          <t>PCF</t>
        </is>
      </c>
      <c r="D7" t="inlineStr">
        <is>
          <t>electricity</t>
        </is>
      </c>
      <c r="E7" t="n">
        <v>2.728606</v>
      </c>
      <c r="G7">
        <f>H7&amp;J7</f>
        <v/>
      </c>
      <c r="H7" t="inlineStr">
        <is>
          <t>Arizona</t>
        </is>
      </c>
      <c r="I7" t="inlineStr">
        <is>
          <t>MTN</t>
        </is>
      </c>
      <c r="J7" t="inlineStr">
        <is>
          <t>industry</t>
        </is>
      </c>
      <c r="K7" t="n">
        <v>59.62</v>
      </c>
      <c r="L7" t="n">
        <v>63.3</v>
      </c>
      <c r="M7" t="n">
        <v>61.5</v>
      </c>
      <c r="N7" t="n">
        <v>58.36</v>
      </c>
      <c r="O7">
        <f>AVERAGE(K7:N7)</f>
        <v/>
      </c>
    </row>
    <row r="8">
      <c r="A8">
        <f>B8&amp;D8</f>
        <v/>
      </c>
      <c r="B8" t="inlineStr">
        <is>
          <t>Alaska</t>
        </is>
      </c>
      <c r="C8" t="inlineStr">
        <is>
          <t>PCF</t>
        </is>
      </c>
      <c r="D8" t="inlineStr">
        <is>
          <t>residential</t>
        </is>
      </c>
      <c r="E8" t="n">
        <v>13.61417</v>
      </c>
      <c r="G8">
        <f>H8&amp;J8</f>
        <v/>
      </c>
      <c r="H8" t="inlineStr">
        <is>
          <t>Arkansas</t>
        </is>
      </c>
      <c r="I8" t="inlineStr">
        <is>
          <t>WSC</t>
        </is>
      </c>
      <c r="J8" t="inlineStr">
        <is>
          <t>electricity</t>
        </is>
      </c>
      <c r="K8" t="n">
        <v>32.76938706</v>
      </c>
      <c r="L8" t="n">
        <v>33.76516967</v>
      </c>
      <c r="M8" t="n">
        <v>38.25750977</v>
      </c>
      <c r="N8" t="n">
        <v>35.82783633</v>
      </c>
      <c r="O8">
        <f>AVERAGE(K8:N8)</f>
        <v/>
      </c>
      <c r="R8" s="67" t="inlineStr">
        <is>
          <t>COAL</t>
        </is>
      </c>
    </row>
    <row r="9">
      <c r="A9">
        <f>B9&amp;D9</f>
        <v/>
      </c>
      <c r="B9" t="inlineStr">
        <is>
          <t>Alaska</t>
        </is>
      </c>
      <c r="C9" t="inlineStr">
        <is>
          <t>PCF</t>
        </is>
      </c>
      <c r="D9" t="inlineStr">
        <is>
          <t>commercial</t>
        </is>
      </c>
      <c r="E9" t="n">
        <v>9.476597999999999</v>
      </c>
      <c r="G9">
        <f>H9&amp;J9</f>
        <v/>
      </c>
      <c r="H9" t="inlineStr">
        <is>
          <t>Arkansas</t>
        </is>
      </c>
      <c r="I9" t="inlineStr">
        <is>
          <t>WSC</t>
        </is>
      </c>
      <c r="J9" t="inlineStr">
        <is>
          <t>industry</t>
        </is>
      </c>
      <c r="K9" t="n">
        <v>81.42</v>
      </c>
      <c r="L9" t="n">
        <v>94.44</v>
      </c>
      <c r="M9" t="n">
        <v>78.59</v>
      </c>
      <c r="N9" t="n">
        <v>73.56999999999999</v>
      </c>
      <c r="O9">
        <f>AVERAGE(K9:N9)</f>
        <v/>
      </c>
      <c r="R9" s="71" t="inlineStr">
        <is>
          <t>Fuel Price ($/MMBTU)</t>
        </is>
      </c>
      <c r="S9" s="71" t="n">
        <v>2019</v>
      </c>
      <c r="T9" s="71" t="n">
        <v>2020</v>
      </c>
      <c r="U9" s="71" t="n">
        <v>2021</v>
      </c>
      <c r="V9" s="71" t="n">
        <v>2022</v>
      </c>
      <c r="W9" s="71" t="n">
        <v>2023</v>
      </c>
      <c r="X9" s="71" t="n">
        <v>2024</v>
      </c>
      <c r="Y9" s="71" t="n">
        <v>2025</v>
      </c>
      <c r="Z9" s="71" t="n">
        <v>2026</v>
      </c>
      <c r="AA9" s="71" t="n">
        <v>2027</v>
      </c>
      <c r="AB9" s="71" t="n">
        <v>2028</v>
      </c>
      <c r="AC9" s="71" t="n">
        <v>2029</v>
      </c>
      <c r="AD9" s="71" t="n">
        <v>2030</v>
      </c>
      <c r="AE9" s="71" t="n">
        <v>2031</v>
      </c>
      <c r="AF9" s="71" t="n">
        <v>2032</v>
      </c>
      <c r="AG9" s="71" t="n">
        <v>2033</v>
      </c>
      <c r="AH9" s="71" t="n">
        <v>2034</v>
      </c>
      <c r="AI9" s="71" t="n">
        <v>2035</v>
      </c>
      <c r="AJ9" s="71" t="n">
        <v>2036</v>
      </c>
      <c r="AK9" s="71" t="n">
        <v>2037</v>
      </c>
      <c r="AL9" s="71" t="n">
        <v>2038</v>
      </c>
      <c r="AM9" s="71" t="n">
        <v>2039</v>
      </c>
      <c r="AN9" s="71" t="n">
        <v>2040</v>
      </c>
      <c r="AO9" s="71" t="n">
        <v>2041</v>
      </c>
      <c r="AP9" s="71" t="n">
        <v>2042</v>
      </c>
      <c r="AQ9" s="71" t="n">
        <v>2043</v>
      </c>
      <c r="AR9" s="71" t="n">
        <v>2044</v>
      </c>
      <c r="AS9" s="71" t="n">
        <v>2045</v>
      </c>
      <c r="AT9" s="71" t="n">
        <v>2046</v>
      </c>
      <c r="AU9" s="71" t="n">
        <v>2047</v>
      </c>
      <c r="AV9" s="71" t="n">
        <v>2048</v>
      </c>
      <c r="AW9" s="71" t="n">
        <v>2049</v>
      </c>
      <c r="AX9" s="71" t="n">
        <v>2050</v>
      </c>
    </row>
    <row r="10">
      <c r="A10">
        <f>B10&amp;D10</f>
        <v/>
      </c>
      <c r="B10" t="inlineStr">
        <is>
          <t>Alaska</t>
        </is>
      </c>
      <c r="C10" t="inlineStr">
        <is>
          <t>PCF</t>
        </is>
      </c>
      <c r="D10" t="inlineStr">
        <is>
          <t>transportation</t>
        </is>
      </c>
      <c r="E10" t="n">
        <v>14.773152</v>
      </c>
      <c r="G10">
        <f>H10&amp;J10</f>
        <v/>
      </c>
      <c r="H10" t="inlineStr">
        <is>
          <t>California</t>
        </is>
      </c>
      <c r="I10" t="inlineStr">
        <is>
          <t>PCF</t>
        </is>
      </c>
      <c r="J10" t="inlineStr">
        <is>
          <t>electricity</t>
        </is>
      </c>
      <c r="K10" t="n">
        <v>37.60403777</v>
      </c>
      <c r="L10" t="n">
        <v>37.68</v>
      </c>
      <c r="M10" t="n">
        <v>0</v>
      </c>
      <c r="N10" t="n">
        <v>0</v>
      </c>
      <c r="O10">
        <f>AVERAGE(K10:N10)</f>
        <v/>
      </c>
      <c r="Q10" t="inlineStr">
        <is>
          <t>assume 0</t>
        </is>
      </c>
      <c r="R10" s="71" t="inlineStr">
        <is>
          <t>Transportation Sector</t>
        </is>
      </c>
      <c r="S10" s="99" t="n">
        <v>0</v>
      </c>
      <c r="T10" s="99" t="n">
        <v>0</v>
      </c>
      <c r="U10" s="99" t="n">
        <v>0</v>
      </c>
      <c r="V10" s="99" t="n">
        <v>0</v>
      </c>
      <c r="W10" s="99" t="n">
        <v>0</v>
      </c>
      <c r="X10" s="99" t="n">
        <v>0</v>
      </c>
      <c r="Y10" s="99" t="n">
        <v>0</v>
      </c>
      <c r="Z10" s="99" t="n">
        <v>0</v>
      </c>
      <c r="AA10" s="99" t="n">
        <v>0</v>
      </c>
      <c r="AB10" s="99" t="n">
        <v>0</v>
      </c>
      <c r="AC10" s="99" t="n">
        <v>0</v>
      </c>
      <c r="AD10" s="99" t="n">
        <v>0</v>
      </c>
      <c r="AE10" s="99" t="n">
        <v>0</v>
      </c>
      <c r="AF10" s="99" t="n">
        <v>0</v>
      </c>
      <c r="AG10" s="99" t="n">
        <v>0</v>
      </c>
      <c r="AH10" s="99" t="n">
        <v>0</v>
      </c>
      <c r="AI10" s="99" t="n">
        <v>0</v>
      </c>
      <c r="AJ10" s="99" t="n">
        <v>0</v>
      </c>
      <c r="AK10" s="99" t="n">
        <v>0</v>
      </c>
      <c r="AL10" s="99" t="n">
        <v>0</v>
      </c>
      <c r="AM10" s="99" t="n">
        <v>0</v>
      </c>
      <c r="AN10" s="99" t="n">
        <v>0</v>
      </c>
      <c r="AO10" s="99" t="n">
        <v>0</v>
      </c>
      <c r="AP10" s="99" t="n">
        <v>0</v>
      </c>
      <c r="AQ10" s="99" t="n">
        <v>0</v>
      </c>
      <c r="AR10" s="99" t="n">
        <v>0</v>
      </c>
      <c r="AS10" s="99" t="n">
        <v>0</v>
      </c>
      <c r="AT10" s="99" t="n">
        <v>0</v>
      </c>
      <c r="AU10" s="99" t="n">
        <v>0</v>
      </c>
      <c r="AV10" s="99" t="n">
        <v>0</v>
      </c>
      <c r="AW10" s="99" t="n">
        <v>0</v>
      </c>
      <c r="AX10" s="99" t="n">
        <v>0</v>
      </c>
    </row>
    <row r="11">
      <c r="A11">
        <f>B11&amp;D11</f>
        <v/>
      </c>
      <c r="B11" t="inlineStr">
        <is>
          <t>Alaska</t>
        </is>
      </c>
      <c r="C11" t="inlineStr">
        <is>
          <t>PCF</t>
        </is>
      </c>
      <c r="D11" t="inlineStr">
        <is>
          <t>industry</t>
        </is>
      </c>
      <c r="E11" t="n">
        <v>4.21905</v>
      </c>
      <c r="G11">
        <f>H11&amp;J11</f>
        <v/>
      </c>
      <c r="H11" t="inlineStr">
        <is>
          <t>California</t>
        </is>
      </c>
      <c r="I11" t="inlineStr">
        <is>
          <t>PCF</t>
        </is>
      </c>
      <c r="J11" t="inlineStr">
        <is>
          <t>industry</t>
        </is>
      </c>
      <c r="K11" t="n">
        <v>82.09999999999999</v>
      </c>
      <c r="L11" t="n">
        <v>84.28</v>
      </c>
      <c r="M11" t="n">
        <v>80.05</v>
      </c>
      <c r="N11" t="n">
        <v>82.23</v>
      </c>
      <c r="O11">
        <f>AVERAGE(K11:N11)</f>
        <v/>
      </c>
      <c r="R11" s="71" t="inlineStr">
        <is>
          <t>Electricity Sector</t>
        </is>
      </c>
      <c r="S11" s="99">
        <f>VLOOKUP(About!$B$1&amp;"electricity", $G$1:$O$251,9,0)/$R$6</f>
        <v/>
      </c>
      <c r="T11" s="99">
        <f>$S$11*'National Coal and NG Prices'!B28</f>
        <v/>
      </c>
      <c r="U11" s="99">
        <f>$S$11*'National Coal and NG Prices'!C28</f>
        <v/>
      </c>
      <c r="V11" s="99">
        <f>$S$11*'National Coal and NG Prices'!D28</f>
        <v/>
      </c>
      <c r="W11" s="99">
        <f>$S$11*'National Coal and NG Prices'!E28</f>
        <v/>
      </c>
      <c r="X11" s="99">
        <f>$S$11*'National Coal and NG Prices'!F28</f>
        <v/>
      </c>
      <c r="Y11" s="99">
        <f>$S$11*'National Coal and NG Prices'!G28</f>
        <v/>
      </c>
      <c r="Z11" s="99">
        <f>$S$11*'National Coal and NG Prices'!H28</f>
        <v/>
      </c>
      <c r="AA11" s="99">
        <f>$S$11*'National Coal and NG Prices'!I28</f>
        <v/>
      </c>
      <c r="AB11" s="99">
        <f>$S$11*'National Coal and NG Prices'!J28</f>
        <v/>
      </c>
      <c r="AC11" s="99">
        <f>$S$11*'National Coal and NG Prices'!K28</f>
        <v/>
      </c>
      <c r="AD11" s="99">
        <f>$S$11*'National Coal and NG Prices'!L28</f>
        <v/>
      </c>
      <c r="AE11" s="99">
        <f>$S$11*'National Coal and NG Prices'!M28</f>
        <v/>
      </c>
      <c r="AF11" s="99">
        <f>$S$11*'National Coal and NG Prices'!N28</f>
        <v/>
      </c>
      <c r="AG11" s="99">
        <f>$S$11*'National Coal and NG Prices'!O28</f>
        <v/>
      </c>
      <c r="AH11" s="99">
        <f>$S$11*'National Coal and NG Prices'!P28</f>
        <v/>
      </c>
      <c r="AI11" s="99">
        <f>$S$11*'National Coal and NG Prices'!Q28</f>
        <v/>
      </c>
      <c r="AJ11" s="99">
        <f>$S$11*'National Coal and NG Prices'!R28</f>
        <v/>
      </c>
      <c r="AK11" s="99">
        <f>$S$11*'National Coal and NG Prices'!S28</f>
        <v/>
      </c>
      <c r="AL11" s="99">
        <f>$S$11*'National Coal and NG Prices'!T28</f>
        <v/>
      </c>
      <c r="AM11" s="99">
        <f>$S$11*'National Coal and NG Prices'!U28</f>
        <v/>
      </c>
      <c r="AN11" s="99">
        <f>$S$11*'National Coal and NG Prices'!V28</f>
        <v/>
      </c>
      <c r="AO11" s="99">
        <f>$S$11*'National Coal and NG Prices'!W28</f>
        <v/>
      </c>
      <c r="AP11" s="99">
        <f>$S$11*'National Coal and NG Prices'!X28</f>
        <v/>
      </c>
      <c r="AQ11" s="99">
        <f>$S$11*'National Coal and NG Prices'!Y28</f>
        <v/>
      </c>
      <c r="AR11" s="99">
        <f>$S$11*'National Coal and NG Prices'!Z28</f>
        <v/>
      </c>
      <c r="AS11" s="99">
        <f>$S$11*'National Coal and NG Prices'!AA28</f>
        <v/>
      </c>
      <c r="AT11" s="99">
        <f>$S$11*'National Coal and NG Prices'!AB28</f>
        <v/>
      </c>
      <c r="AU11" s="99">
        <f>$S$11*'National Coal and NG Prices'!AC28</f>
        <v/>
      </c>
      <c r="AV11" s="99">
        <f>$S$11*'National Coal and NG Prices'!AD28</f>
        <v/>
      </c>
      <c r="AW11" s="99">
        <f>$S$11*'National Coal and NG Prices'!AE28</f>
        <v/>
      </c>
      <c r="AX11" s="99">
        <f>$S$11*'National Coal and NG Prices'!AF28</f>
        <v/>
      </c>
    </row>
    <row r="12">
      <c r="A12">
        <f>B12&amp;D12</f>
        <v/>
      </c>
      <c r="B12" t="inlineStr">
        <is>
          <t>Arizona</t>
        </is>
      </c>
      <c r="C12" t="inlineStr">
        <is>
          <t>MTN</t>
        </is>
      </c>
      <c r="D12" t="inlineStr">
        <is>
          <t>electricity</t>
        </is>
      </c>
      <c r="E12" t="n">
        <v>2.573367</v>
      </c>
      <c r="G12">
        <f>H12&amp;J12</f>
        <v/>
      </c>
      <c r="H12" t="inlineStr">
        <is>
          <t>Colorado</t>
        </is>
      </c>
      <c r="I12" t="inlineStr">
        <is>
          <t>MTN</t>
        </is>
      </c>
      <c r="J12" t="inlineStr">
        <is>
          <t>electricity</t>
        </is>
      </c>
      <c r="K12" t="n">
        <v>37.10922055</v>
      </c>
      <c r="L12" t="n">
        <v>36.3614731</v>
      </c>
      <c r="M12" t="n">
        <v>38.75801473</v>
      </c>
      <c r="N12" t="n">
        <v>37.42102057</v>
      </c>
      <c r="O12">
        <f>AVERAGE(K12:N12)</f>
        <v/>
      </c>
      <c r="Q12" t="inlineStr">
        <is>
          <t>assume 0</t>
        </is>
      </c>
      <c r="R12" s="71" t="inlineStr">
        <is>
          <t>Residential Buildings Sector</t>
        </is>
      </c>
      <c r="S12" s="99" t="n">
        <v>0</v>
      </c>
      <c r="T12" s="99" t="n">
        <v>0</v>
      </c>
      <c r="U12" s="99" t="n">
        <v>0</v>
      </c>
      <c r="V12" s="99" t="n">
        <v>0</v>
      </c>
      <c r="W12" s="99" t="n">
        <v>0</v>
      </c>
      <c r="X12" s="99" t="n">
        <v>0</v>
      </c>
      <c r="Y12" s="99" t="n">
        <v>0</v>
      </c>
      <c r="Z12" s="99" t="n">
        <v>0</v>
      </c>
      <c r="AA12" s="99" t="n">
        <v>0</v>
      </c>
      <c r="AB12" s="99" t="n">
        <v>0</v>
      </c>
      <c r="AC12" s="99" t="n">
        <v>0</v>
      </c>
      <c r="AD12" s="99" t="n">
        <v>0</v>
      </c>
      <c r="AE12" s="99" t="n">
        <v>0</v>
      </c>
      <c r="AF12" s="99" t="n">
        <v>0</v>
      </c>
      <c r="AG12" s="99" t="n">
        <v>0</v>
      </c>
      <c r="AH12" s="99" t="n">
        <v>0</v>
      </c>
      <c r="AI12" s="99" t="n">
        <v>0</v>
      </c>
      <c r="AJ12" s="99" t="n">
        <v>0</v>
      </c>
      <c r="AK12" s="99" t="n">
        <v>0</v>
      </c>
      <c r="AL12" s="99" t="n">
        <v>0</v>
      </c>
      <c r="AM12" s="99" t="n">
        <v>0</v>
      </c>
      <c r="AN12" s="99" t="n">
        <v>0</v>
      </c>
      <c r="AO12" s="99" t="n">
        <v>0</v>
      </c>
      <c r="AP12" s="99" t="n">
        <v>0</v>
      </c>
      <c r="AQ12" s="99" t="n">
        <v>0</v>
      </c>
      <c r="AR12" s="99" t="n">
        <v>0</v>
      </c>
      <c r="AS12" s="99" t="n">
        <v>0</v>
      </c>
      <c r="AT12" s="99" t="n">
        <v>0</v>
      </c>
      <c r="AU12" s="99" t="n">
        <v>0</v>
      </c>
      <c r="AV12" s="99" t="n">
        <v>0</v>
      </c>
      <c r="AW12" s="99" t="n">
        <v>0</v>
      </c>
      <c r="AX12" s="99" t="n">
        <v>0</v>
      </c>
    </row>
    <row r="13">
      <c r="A13">
        <f>B13&amp;D13</f>
        <v/>
      </c>
      <c r="B13" t="inlineStr">
        <is>
          <t>Arizona</t>
        </is>
      </c>
      <c r="C13" t="inlineStr">
        <is>
          <t>MTN</t>
        </is>
      </c>
      <c r="D13" t="inlineStr">
        <is>
          <t>residential</t>
        </is>
      </c>
      <c r="E13" t="n">
        <v>7.95409</v>
      </c>
      <c r="G13">
        <f>H13&amp;J13</f>
        <v/>
      </c>
      <c r="H13" t="inlineStr">
        <is>
          <t>Colorado</t>
        </is>
      </c>
      <c r="I13" t="inlineStr">
        <is>
          <t>MTN</t>
        </is>
      </c>
      <c r="J13" t="inlineStr">
        <is>
          <t>industry</t>
        </is>
      </c>
      <c r="K13" t="n">
        <v>59.62</v>
      </c>
      <c r="L13" t="n">
        <v>63.3</v>
      </c>
      <c r="M13" t="n">
        <v>61.5</v>
      </c>
      <c r="N13" t="n">
        <v>58.36</v>
      </c>
      <c r="O13">
        <f>AVERAGE(K13:N13)</f>
        <v/>
      </c>
      <c r="Q13" t="inlineStr">
        <is>
          <t>assume 0</t>
        </is>
      </c>
      <c r="R13" s="71" t="inlineStr">
        <is>
          <t>Commercial Buildings Sector</t>
        </is>
      </c>
      <c r="S13" s="99" t="n">
        <v>0</v>
      </c>
      <c r="T13" s="99" t="n">
        <v>0</v>
      </c>
      <c r="U13" s="99" t="n">
        <v>0</v>
      </c>
      <c r="V13" s="99" t="n">
        <v>0</v>
      </c>
      <c r="W13" s="99" t="n">
        <v>0</v>
      </c>
      <c r="X13" s="99" t="n">
        <v>0</v>
      </c>
      <c r="Y13" s="99" t="n">
        <v>0</v>
      </c>
      <c r="Z13" s="99" t="n">
        <v>0</v>
      </c>
      <c r="AA13" s="99" t="n">
        <v>0</v>
      </c>
      <c r="AB13" s="99" t="n">
        <v>0</v>
      </c>
      <c r="AC13" s="99" t="n">
        <v>0</v>
      </c>
      <c r="AD13" s="99" t="n">
        <v>0</v>
      </c>
      <c r="AE13" s="99" t="n">
        <v>0</v>
      </c>
      <c r="AF13" s="99" t="n">
        <v>0</v>
      </c>
      <c r="AG13" s="99" t="n">
        <v>0</v>
      </c>
      <c r="AH13" s="99" t="n">
        <v>0</v>
      </c>
      <c r="AI13" s="99" t="n">
        <v>0</v>
      </c>
      <c r="AJ13" s="99" t="n">
        <v>0</v>
      </c>
      <c r="AK13" s="99" t="n">
        <v>0</v>
      </c>
      <c r="AL13" s="99" t="n">
        <v>0</v>
      </c>
      <c r="AM13" s="99" t="n">
        <v>0</v>
      </c>
      <c r="AN13" s="99" t="n">
        <v>0</v>
      </c>
      <c r="AO13" s="99" t="n">
        <v>0</v>
      </c>
      <c r="AP13" s="99" t="n">
        <v>0</v>
      </c>
      <c r="AQ13" s="99" t="n">
        <v>0</v>
      </c>
      <c r="AR13" s="99" t="n">
        <v>0</v>
      </c>
      <c r="AS13" s="99" t="n">
        <v>0</v>
      </c>
      <c r="AT13" s="99" t="n">
        <v>0</v>
      </c>
      <c r="AU13" s="99" t="n">
        <v>0</v>
      </c>
      <c r="AV13" s="99" t="n">
        <v>0</v>
      </c>
      <c r="AW13" s="99" t="n">
        <v>0</v>
      </c>
      <c r="AX13" s="99" t="n">
        <v>0</v>
      </c>
    </row>
    <row r="14">
      <c r="A14">
        <f>B14&amp;D14</f>
        <v/>
      </c>
      <c r="B14" t="inlineStr">
        <is>
          <t>Arizona</t>
        </is>
      </c>
      <c r="C14" t="inlineStr">
        <is>
          <t>MTN</t>
        </is>
      </c>
      <c r="D14" t="inlineStr">
        <is>
          <t>commercial</t>
        </is>
      </c>
      <c r="E14" t="n">
        <v>6.29332</v>
      </c>
      <c r="G14">
        <f>H14&amp;J14</f>
        <v/>
      </c>
      <c r="H14" t="inlineStr">
        <is>
          <t>Connecticut</t>
        </is>
      </c>
      <c r="I14" t="inlineStr">
        <is>
          <t>NEENGL</t>
        </is>
      </c>
      <c r="J14" t="inlineStr">
        <is>
          <t>electricity</t>
        </is>
      </c>
      <c r="K14" t="n">
        <v>81.85169138000001</v>
      </c>
      <c r="L14" t="n">
        <v>80.26957358999999</v>
      </c>
      <c r="M14" t="n">
        <v>0</v>
      </c>
      <c r="N14" t="n">
        <v>0</v>
      </c>
      <c r="O14">
        <f>AVERAGE(K14:N14)</f>
        <v/>
      </c>
      <c r="R14" s="71" t="inlineStr">
        <is>
          <t>Industry Sector</t>
        </is>
      </c>
      <c r="S14" s="99">
        <f>VLOOKUP(About!$B$1&amp;"industry", $G$1:$O$251,9,0)/$R$6</f>
        <v/>
      </c>
      <c r="T14" s="99">
        <f>$S$14*'National Coal and NG Prices'!B31</f>
        <v/>
      </c>
      <c r="U14" s="99">
        <f>$S$14*'National Coal and NG Prices'!C31</f>
        <v/>
      </c>
      <c r="V14" s="99">
        <f>$S$14*'National Coal and NG Prices'!D31</f>
        <v/>
      </c>
      <c r="W14" s="99">
        <f>$S$14*'National Coal and NG Prices'!E31</f>
        <v/>
      </c>
      <c r="X14" s="99">
        <f>$S$14*'National Coal and NG Prices'!F31</f>
        <v/>
      </c>
      <c r="Y14" s="99">
        <f>$S$14*'National Coal and NG Prices'!G31</f>
        <v/>
      </c>
      <c r="Z14" s="99">
        <f>$S$14*'National Coal and NG Prices'!H31</f>
        <v/>
      </c>
      <c r="AA14" s="99">
        <f>$S$14*'National Coal and NG Prices'!I31</f>
        <v/>
      </c>
      <c r="AB14" s="99">
        <f>$S$14*'National Coal and NG Prices'!J31</f>
        <v/>
      </c>
      <c r="AC14" s="99">
        <f>$S$14*'National Coal and NG Prices'!K31</f>
        <v/>
      </c>
      <c r="AD14" s="99">
        <f>$S$14*'National Coal and NG Prices'!L31</f>
        <v/>
      </c>
      <c r="AE14" s="99">
        <f>$S$14*'National Coal and NG Prices'!M31</f>
        <v/>
      </c>
      <c r="AF14" s="99">
        <f>$S$14*'National Coal and NG Prices'!N31</f>
        <v/>
      </c>
      <c r="AG14" s="99">
        <f>$S$14*'National Coal and NG Prices'!O31</f>
        <v/>
      </c>
      <c r="AH14" s="99">
        <f>$S$14*'National Coal and NG Prices'!P31</f>
        <v/>
      </c>
      <c r="AI14" s="99">
        <f>$S$14*'National Coal and NG Prices'!Q31</f>
        <v/>
      </c>
      <c r="AJ14" s="99">
        <f>$S$14*'National Coal and NG Prices'!R31</f>
        <v/>
      </c>
      <c r="AK14" s="99">
        <f>$S$14*'National Coal and NG Prices'!S31</f>
        <v/>
      </c>
      <c r="AL14" s="99">
        <f>$S$14*'National Coal and NG Prices'!T31</f>
        <v/>
      </c>
      <c r="AM14" s="99">
        <f>$S$14*'National Coal and NG Prices'!U31</f>
        <v/>
      </c>
      <c r="AN14" s="99">
        <f>$S$14*'National Coal and NG Prices'!V31</f>
        <v/>
      </c>
      <c r="AO14" s="99">
        <f>$S$14*'National Coal and NG Prices'!W31</f>
        <v/>
      </c>
      <c r="AP14" s="99">
        <f>$S$14*'National Coal and NG Prices'!X31</f>
        <v/>
      </c>
      <c r="AQ14" s="99">
        <f>$S$14*'National Coal and NG Prices'!Y31</f>
        <v/>
      </c>
      <c r="AR14" s="99">
        <f>$S$14*'National Coal and NG Prices'!Z31</f>
        <v/>
      </c>
      <c r="AS14" s="99">
        <f>$S$14*'National Coal and NG Prices'!AA31</f>
        <v/>
      </c>
      <c r="AT14" s="99">
        <f>$S$14*'National Coal and NG Prices'!AB31</f>
        <v/>
      </c>
      <c r="AU14" s="99">
        <f>$S$14*'National Coal and NG Prices'!AC31</f>
        <v/>
      </c>
      <c r="AV14" s="99">
        <f>$S$14*'National Coal and NG Prices'!AD31</f>
        <v/>
      </c>
      <c r="AW14" s="99">
        <f>$S$14*'National Coal and NG Prices'!AE31</f>
        <v/>
      </c>
      <c r="AX14" s="99">
        <f>$S$14*'National Coal and NG Prices'!AF31</f>
        <v/>
      </c>
    </row>
    <row r="15">
      <c r="A15">
        <f>B15&amp;D15</f>
        <v/>
      </c>
      <c r="B15" t="inlineStr">
        <is>
          <t>Arizona</t>
        </is>
      </c>
      <c r="C15" t="inlineStr">
        <is>
          <t>MTN</t>
        </is>
      </c>
      <c r="D15" t="inlineStr">
        <is>
          <t>transportation</t>
        </is>
      </c>
      <c r="E15" t="n">
        <v>12.945327</v>
      </c>
      <c r="G15">
        <f>H15&amp;J15</f>
        <v/>
      </c>
      <c r="H15" t="inlineStr">
        <is>
          <t>Connecticut</t>
        </is>
      </c>
      <c r="I15" t="inlineStr">
        <is>
          <t>NEENGL</t>
        </is>
      </c>
      <c r="J15" t="inlineStr">
        <is>
          <t>industry</t>
        </is>
      </c>
      <c r="N15" t="n">
        <v>0</v>
      </c>
      <c r="O15">
        <f>AVERAGE(K15:N15)</f>
        <v/>
      </c>
      <c r="Q15" t="inlineStr">
        <is>
          <t>use electricity &gt;&gt;</t>
        </is>
      </c>
      <c r="R15" s="71" t="inlineStr">
        <is>
          <t>District Heating Sector</t>
        </is>
      </c>
      <c r="S15" s="99">
        <f>VLOOKUP(About!$B$1&amp;"electricity", $G$1:$O$251,9,0)/$R$6</f>
        <v/>
      </c>
      <c r="T15" s="99">
        <f>$S$11*'National Coal and NG Prices'!B28</f>
        <v/>
      </c>
      <c r="U15" s="99">
        <f>$S$11*'National Coal and NG Prices'!C28</f>
        <v/>
      </c>
      <c r="V15" s="99">
        <f>$S$11*'National Coal and NG Prices'!D28</f>
        <v/>
      </c>
      <c r="W15" s="99">
        <f>$S$11*'National Coal and NG Prices'!E28</f>
        <v/>
      </c>
      <c r="X15" s="99">
        <f>$S$11*'National Coal and NG Prices'!F28</f>
        <v/>
      </c>
      <c r="Y15" s="99">
        <f>$S$11*'National Coal and NG Prices'!G28</f>
        <v/>
      </c>
      <c r="Z15" s="99">
        <f>$S$11*'National Coal and NG Prices'!H28</f>
        <v/>
      </c>
      <c r="AA15" s="99">
        <f>$S$11*'National Coal and NG Prices'!I28</f>
        <v/>
      </c>
      <c r="AB15" s="99">
        <f>$S$11*'National Coal and NG Prices'!J28</f>
        <v/>
      </c>
      <c r="AC15" s="99">
        <f>$S$11*'National Coal and NG Prices'!K28</f>
        <v/>
      </c>
      <c r="AD15" s="99">
        <f>$S$11*'National Coal and NG Prices'!L28</f>
        <v/>
      </c>
      <c r="AE15" s="99">
        <f>$S$11*'National Coal and NG Prices'!M28</f>
        <v/>
      </c>
      <c r="AF15" s="99">
        <f>$S$11*'National Coal and NG Prices'!N28</f>
        <v/>
      </c>
      <c r="AG15" s="99">
        <f>$S$11*'National Coal and NG Prices'!O28</f>
        <v/>
      </c>
      <c r="AH15" s="99">
        <f>$S$11*'National Coal and NG Prices'!P28</f>
        <v/>
      </c>
      <c r="AI15" s="99">
        <f>$S$11*'National Coal and NG Prices'!Q28</f>
        <v/>
      </c>
      <c r="AJ15" s="99">
        <f>$S$11*'National Coal and NG Prices'!R28</f>
        <v/>
      </c>
      <c r="AK15" s="99">
        <f>$S$11*'National Coal and NG Prices'!S28</f>
        <v/>
      </c>
      <c r="AL15" s="99">
        <f>$S$11*'National Coal and NG Prices'!T28</f>
        <v/>
      </c>
      <c r="AM15" s="99">
        <f>$S$11*'National Coal and NG Prices'!U28</f>
        <v/>
      </c>
      <c r="AN15" s="99">
        <f>$S$11*'National Coal and NG Prices'!V28</f>
        <v/>
      </c>
      <c r="AO15" s="99">
        <f>$S$11*'National Coal and NG Prices'!W28</f>
        <v/>
      </c>
      <c r="AP15" s="99">
        <f>$S$11*'National Coal and NG Prices'!X28</f>
        <v/>
      </c>
      <c r="AQ15" s="99">
        <f>$S$11*'National Coal and NG Prices'!Y28</f>
        <v/>
      </c>
      <c r="AR15" s="99">
        <f>$S$11*'National Coal and NG Prices'!Z28</f>
        <v/>
      </c>
      <c r="AS15" s="99">
        <f>$S$11*'National Coal and NG Prices'!AA28</f>
        <v/>
      </c>
      <c r="AT15" s="99">
        <f>$S$11*'National Coal and NG Prices'!AB28</f>
        <v/>
      </c>
      <c r="AU15" s="99">
        <f>$S$11*'National Coal and NG Prices'!AC28</f>
        <v/>
      </c>
      <c r="AV15" s="99">
        <f>$S$11*'National Coal and NG Prices'!AD28</f>
        <v/>
      </c>
      <c r="AW15" s="99">
        <f>$S$11*'National Coal and NG Prices'!AE28</f>
        <v/>
      </c>
      <c r="AX15" s="99">
        <f>$S$11*'National Coal and NG Prices'!AF28</f>
        <v/>
      </c>
    </row>
    <row r="16">
      <c r="A16">
        <f>B16&amp;D16</f>
        <v/>
      </c>
      <c r="B16" t="inlineStr">
        <is>
          <t>Arizona</t>
        </is>
      </c>
      <c r="C16" t="inlineStr">
        <is>
          <t>MTN</t>
        </is>
      </c>
      <c r="D16" t="inlineStr">
        <is>
          <t>industry</t>
        </is>
      </c>
      <c r="E16" t="n">
        <v>3.185642</v>
      </c>
      <c r="G16">
        <f>H16&amp;J16</f>
        <v/>
      </c>
      <c r="H16" t="inlineStr">
        <is>
          <t>Delaware</t>
        </is>
      </c>
      <c r="I16" t="inlineStr">
        <is>
          <t>SOATL</t>
        </is>
      </c>
      <c r="J16" t="inlineStr">
        <is>
          <t>electricity</t>
        </is>
      </c>
      <c r="K16" t="n">
        <v>59.83553284</v>
      </c>
      <c r="L16" t="n">
        <v>58.70562225</v>
      </c>
      <c r="M16" t="n">
        <v>58.1162162</v>
      </c>
      <c r="N16" t="n">
        <v>56.90443976</v>
      </c>
      <c r="O16">
        <f>AVERAGE(K16:N16)</f>
        <v/>
      </c>
      <c r="Q16" t="inlineStr">
        <is>
          <t>use industry &gt;&gt;</t>
        </is>
      </c>
      <c r="R16" s="71" t="inlineStr">
        <is>
          <t>LULUCF Sector</t>
        </is>
      </c>
      <c r="S16" s="99">
        <f>VLOOKUP(About!$B$1&amp;"industry", $G$1:$O$251,9,0)/$R$6</f>
        <v/>
      </c>
      <c r="T16" s="99">
        <f>$S$14*'National Coal and NG Prices'!B31</f>
        <v/>
      </c>
      <c r="U16" s="99">
        <f>$S$14*'National Coal and NG Prices'!C31</f>
        <v/>
      </c>
      <c r="V16" s="99">
        <f>$S$14*'National Coal and NG Prices'!D31</f>
        <v/>
      </c>
      <c r="W16" s="99">
        <f>$S$14*'National Coal and NG Prices'!E31</f>
        <v/>
      </c>
      <c r="X16" s="99">
        <f>$S$14*'National Coal and NG Prices'!F31</f>
        <v/>
      </c>
      <c r="Y16" s="99">
        <f>$S$14*'National Coal and NG Prices'!G31</f>
        <v/>
      </c>
      <c r="Z16" s="99">
        <f>$S$14*'National Coal and NG Prices'!H31</f>
        <v/>
      </c>
      <c r="AA16" s="99">
        <f>$S$14*'National Coal and NG Prices'!I31</f>
        <v/>
      </c>
      <c r="AB16" s="99">
        <f>$S$14*'National Coal and NG Prices'!J31</f>
        <v/>
      </c>
      <c r="AC16" s="99">
        <f>$S$14*'National Coal and NG Prices'!K31</f>
        <v/>
      </c>
      <c r="AD16" s="99">
        <f>$S$14*'National Coal and NG Prices'!L31</f>
        <v/>
      </c>
      <c r="AE16" s="99">
        <f>$S$14*'National Coal and NG Prices'!M31</f>
        <v/>
      </c>
      <c r="AF16" s="99">
        <f>$S$14*'National Coal and NG Prices'!N31</f>
        <v/>
      </c>
      <c r="AG16" s="99">
        <f>$S$14*'National Coal and NG Prices'!O31</f>
        <v/>
      </c>
      <c r="AH16" s="99">
        <f>$S$14*'National Coal and NG Prices'!P31</f>
        <v/>
      </c>
      <c r="AI16" s="99">
        <f>$S$14*'National Coal and NG Prices'!Q31</f>
        <v/>
      </c>
      <c r="AJ16" s="99">
        <f>$S$14*'National Coal and NG Prices'!R31</f>
        <v/>
      </c>
      <c r="AK16" s="99">
        <f>$S$14*'National Coal and NG Prices'!S31</f>
        <v/>
      </c>
      <c r="AL16" s="99">
        <f>$S$14*'National Coal and NG Prices'!T31</f>
        <v/>
      </c>
      <c r="AM16" s="99">
        <f>$S$14*'National Coal and NG Prices'!U31</f>
        <v/>
      </c>
      <c r="AN16" s="99">
        <f>$S$14*'National Coal and NG Prices'!V31</f>
        <v/>
      </c>
      <c r="AO16" s="99">
        <f>$S$14*'National Coal and NG Prices'!W31</f>
        <v/>
      </c>
      <c r="AP16" s="99">
        <f>$S$14*'National Coal and NG Prices'!X31</f>
        <v/>
      </c>
      <c r="AQ16" s="99">
        <f>$S$14*'National Coal and NG Prices'!Y31</f>
        <v/>
      </c>
      <c r="AR16" s="99">
        <f>$S$14*'National Coal and NG Prices'!Z31</f>
        <v/>
      </c>
      <c r="AS16" s="99">
        <f>$S$14*'National Coal and NG Prices'!AA31</f>
        <v/>
      </c>
      <c r="AT16" s="99">
        <f>$S$14*'National Coal and NG Prices'!AB31</f>
        <v/>
      </c>
      <c r="AU16" s="99">
        <f>$S$14*'National Coal and NG Prices'!AC31</f>
        <v/>
      </c>
      <c r="AV16" s="99">
        <f>$S$14*'National Coal and NG Prices'!AD31</f>
        <v/>
      </c>
      <c r="AW16" s="99">
        <f>$S$14*'National Coal and NG Prices'!AE31</f>
        <v/>
      </c>
      <c r="AX16" s="99">
        <f>$S$14*'National Coal and NG Prices'!AF31</f>
        <v/>
      </c>
    </row>
    <row r="17">
      <c r="A17">
        <f>B17&amp;D17</f>
        <v/>
      </c>
      <c r="B17" t="inlineStr">
        <is>
          <t>Arkansas</t>
        </is>
      </c>
      <c r="C17" t="inlineStr">
        <is>
          <t>WSC</t>
        </is>
      </c>
      <c r="D17" t="inlineStr">
        <is>
          <t>electricity</t>
        </is>
      </c>
      <c r="E17" t="n">
        <v>1.959076</v>
      </c>
      <c r="G17">
        <f>H17&amp;J17</f>
        <v/>
      </c>
      <c r="H17" t="inlineStr">
        <is>
          <t>Delaware</t>
        </is>
      </c>
      <c r="I17" t="inlineStr">
        <is>
          <t>SOATL</t>
        </is>
      </c>
      <c r="J17" t="inlineStr">
        <is>
          <t>industry</t>
        </is>
      </c>
      <c r="K17" t="n">
        <v>99.03</v>
      </c>
      <c r="L17" t="n">
        <v>91.98999999999999</v>
      </c>
      <c r="M17" t="n">
        <v>91.90000000000001</v>
      </c>
      <c r="N17" t="n">
        <v>93.76000000000001</v>
      </c>
      <c r="O17">
        <f>AVERAGE(K17:N17)</f>
        <v/>
      </c>
      <c r="Q17" t="inlineStr">
        <is>
          <t>use industry &gt;&gt;</t>
        </is>
      </c>
      <c r="R17" s="71" t="inlineStr">
        <is>
          <t>Geoengineering Sector</t>
        </is>
      </c>
      <c r="S17" s="99">
        <f>VLOOKUP(About!$B$1&amp;"industry", $G$1:$O$251,9,0)/$R$6</f>
        <v/>
      </c>
      <c r="T17" s="99">
        <f>$S$14*'National Coal and NG Prices'!B31</f>
        <v/>
      </c>
      <c r="U17" s="99">
        <f>$S$14*'National Coal and NG Prices'!C31</f>
        <v/>
      </c>
      <c r="V17" s="99">
        <f>$S$14*'National Coal and NG Prices'!D31</f>
        <v/>
      </c>
      <c r="W17" s="99">
        <f>$S$14*'National Coal and NG Prices'!E31</f>
        <v/>
      </c>
      <c r="X17" s="99">
        <f>$S$14*'National Coal and NG Prices'!F31</f>
        <v/>
      </c>
      <c r="Y17" s="99">
        <f>$S$14*'National Coal and NG Prices'!G31</f>
        <v/>
      </c>
      <c r="Z17" s="99">
        <f>$S$14*'National Coal and NG Prices'!H31</f>
        <v/>
      </c>
      <c r="AA17" s="99">
        <f>$S$14*'National Coal and NG Prices'!I31</f>
        <v/>
      </c>
      <c r="AB17" s="99">
        <f>$S$14*'National Coal and NG Prices'!J31</f>
        <v/>
      </c>
      <c r="AC17" s="99">
        <f>$S$14*'National Coal and NG Prices'!K31</f>
        <v/>
      </c>
      <c r="AD17" s="99">
        <f>$S$14*'National Coal and NG Prices'!L31</f>
        <v/>
      </c>
      <c r="AE17" s="99">
        <f>$S$14*'National Coal and NG Prices'!M31</f>
        <v/>
      </c>
      <c r="AF17" s="99">
        <f>$S$14*'National Coal and NG Prices'!N31</f>
        <v/>
      </c>
      <c r="AG17" s="99">
        <f>$S$14*'National Coal and NG Prices'!O31</f>
        <v/>
      </c>
      <c r="AH17" s="99">
        <f>$S$14*'National Coal and NG Prices'!P31</f>
        <v/>
      </c>
      <c r="AI17" s="99">
        <f>$S$14*'National Coal and NG Prices'!Q31</f>
        <v/>
      </c>
      <c r="AJ17" s="99">
        <f>$S$14*'National Coal and NG Prices'!R31</f>
        <v/>
      </c>
      <c r="AK17" s="99">
        <f>$S$14*'National Coal and NG Prices'!S31</f>
        <v/>
      </c>
      <c r="AL17" s="99">
        <f>$S$14*'National Coal and NG Prices'!T31</f>
        <v/>
      </c>
      <c r="AM17" s="99">
        <f>$S$14*'National Coal and NG Prices'!U31</f>
        <v/>
      </c>
      <c r="AN17" s="99">
        <f>$S$14*'National Coal and NG Prices'!V31</f>
        <v/>
      </c>
      <c r="AO17" s="99">
        <f>$S$14*'National Coal and NG Prices'!W31</f>
        <v/>
      </c>
      <c r="AP17" s="99">
        <f>$S$14*'National Coal and NG Prices'!X31</f>
        <v/>
      </c>
      <c r="AQ17" s="99">
        <f>$S$14*'National Coal and NG Prices'!Y31</f>
        <v/>
      </c>
      <c r="AR17" s="99">
        <f>$S$14*'National Coal and NG Prices'!Z31</f>
        <v/>
      </c>
      <c r="AS17" s="99">
        <f>$S$14*'National Coal and NG Prices'!AA31</f>
        <v/>
      </c>
      <c r="AT17" s="99">
        <f>$S$14*'National Coal and NG Prices'!AB31</f>
        <v/>
      </c>
      <c r="AU17" s="99">
        <f>$S$14*'National Coal and NG Prices'!AC31</f>
        <v/>
      </c>
      <c r="AV17" s="99">
        <f>$S$14*'National Coal and NG Prices'!AD31</f>
        <v/>
      </c>
      <c r="AW17" s="99">
        <f>$S$14*'National Coal and NG Prices'!AE31</f>
        <v/>
      </c>
      <c r="AX17" s="99">
        <f>$S$14*'National Coal and NG Prices'!AF31</f>
        <v/>
      </c>
    </row>
    <row r="18">
      <c r="A18">
        <f>B18&amp;D18</f>
        <v/>
      </c>
      <c r="B18" t="inlineStr">
        <is>
          <t>Arkansas</t>
        </is>
      </c>
      <c r="C18" t="inlineStr">
        <is>
          <t>WSC</t>
        </is>
      </c>
      <c r="D18" t="inlineStr">
        <is>
          <t>residential</t>
        </is>
      </c>
      <c r="E18" t="n">
        <v>10.29403</v>
      </c>
      <c r="G18">
        <f>H18&amp;J18</f>
        <v/>
      </c>
      <c r="H18" t="inlineStr">
        <is>
          <t>Florida</t>
        </is>
      </c>
      <c r="I18" t="inlineStr">
        <is>
          <t>SOATL</t>
        </is>
      </c>
      <c r="J18" t="inlineStr">
        <is>
          <t>electricity</t>
        </is>
      </c>
      <c r="K18" t="n">
        <v>59.83553284</v>
      </c>
      <c r="L18" t="n">
        <v>58.70562225</v>
      </c>
      <c r="M18" t="n">
        <v>58.1162162</v>
      </c>
      <c r="N18" t="n">
        <v>56.90443976</v>
      </c>
      <c r="O18">
        <f>AVERAGE(K18:N18)</f>
        <v/>
      </c>
    </row>
    <row r="19">
      <c r="A19">
        <f>B19&amp;D19</f>
        <v/>
      </c>
      <c r="B19" t="inlineStr">
        <is>
          <t>Arkansas</t>
        </is>
      </c>
      <c r="C19" t="inlineStr">
        <is>
          <t>WSC</t>
        </is>
      </c>
      <c r="D19" t="inlineStr">
        <is>
          <t>commercial</t>
        </is>
      </c>
      <c r="E19" t="n">
        <v>6.507757</v>
      </c>
      <c r="G19">
        <f>H19&amp;J19</f>
        <v/>
      </c>
      <c r="H19" t="inlineStr">
        <is>
          <t>Florida</t>
        </is>
      </c>
      <c r="I19" t="inlineStr">
        <is>
          <t>SOATL</t>
        </is>
      </c>
      <c r="J19" t="inlineStr">
        <is>
          <t>industry</t>
        </is>
      </c>
      <c r="K19" t="n">
        <v>99.03</v>
      </c>
      <c r="L19" t="n">
        <v>91.98999999999999</v>
      </c>
      <c r="M19" t="n">
        <v>91.90000000000001</v>
      </c>
      <c r="N19" t="n">
        <v>93.76000000000001</v>
      </c>
      <c r="O19">
        <f>AVERAGE(K19:N19)</f>
        <v/>
      </c>
      <c r="R19" s="67" t="inlineStr">
        <is>
          <t>NATURAL GAS</t>
        </is>
      </c>
    </row>
    <row r="20">
      <c r="A20">
        <f>B20&amp;D20</f>
        <v/>
      </c>
      <c r="B20" t="inlineStr">
        <is>
          <t>Arkansas</t>
        </is>
      </c>
      <c r="C20" t="inlineStr">
        <is>
          <t>WSC</t>
        </is>
      </c>
      <c r="D20" t="inlineStr">
        <is>
          <t>transportation</t>
        </is>
      </c>
      <c r="E20" t="n">
        <v>11.220645</v>
      </c>
      <c r="G20">
        <f>H20&amp;J20</f>
        <v/>
      </c>
      <c r="H20" t="inlineStr">
        <is>
          <t>Georgia</t>
        </is>
      </c>
      <c r="I20" t="inlineStr">
        <is>
          <t>SOATL</t>
        </is>
      </c>
      <c r="J20" t="inlineStr">
        <is>
          <t>electricity</t>
        </is>
      </c>
      <c r="K20" t="n">
        <v>59.83553284</v>
      </c>
      <c r="L20" t="n">
        <v>58.70562225</v>
      </c>
      <c r="M20" t="n">
        <v>58.1162162</v>
      </c>
      <c r="N20" t="n">
        <v>56.90443976</v>
      </c>
      <c r="O20">
        <f>AVERAGE(K20:N20)</f>
        <v/>
      </c>
      <c r="R20" s="71" t="inlineStr">
        <is>
          <t>Fuel Price ($/MMBTU)</t>
        </is>
      </c>
      <c r="S20" s="71" t="n">
        <v>2019</v>
      </c>
      <c r="T20" s="71" t="n">
        <v>2020</v>
      </c>
      <c r="U20" s="71" t="n">
        <v>2021</v>
      </c>
      <c r="V20" s="71" t="n">
        <v>2022</v>
      </c>
      <c r="W20" s="71" t="n">
        <v>2023</v>
      </c>
      <c r="X20" s="71" t="n">
        <v>2024</v>
      </c>
      <c r="Y20" s="71" t="n">
        <v>2025</v>
      </c>
      <c r="Z20" s="71" t="n">
        <v>2026</v>
      </c>
      <c r="AA20" s="71" t="n">
        <v>2027</v>
      </c>
      <c r="AB20" s="71" t="n">
        <v>2028</v>
      </c>
      <c r="AC20" s="71" t="n">
        <v>2029</v>
      </c>
      <c r="AD20" s="71" t="n">
        <v>2030</v>
      </c>
      <c r="AE20" s="71" t="n">
        <v>2031</v>
      </c>
      <c r="AF20" s="71" t="n">
        <v>2032</v>
      </c>
      <c r="AG20" s="71" t="n">
        <v>2033</v>
      </c>
      <c r="AH20" s="71" t="n">
        <v>2034</v>
      </c>
      <c r="AI20" s="71" t="n">
        <v>2035</v>
      </c>
      <c r="AJ20" s="71" t="n">
        <v>2036</v>
      </c>
      <c r="AK20" s="71" t="n">
        <v>2037</v>
      </c>
      <c r="AL20" s="71" t="n">
        <v>2038</v>
      </c>
      <c r="AM20" s="71" t="n">
        <v>2039</v>
      </c>
      <c r="AN20" s="71" t="n">
        <v>2040</v>
      </c>
      <c r="AO20" s="71" t="n">
        <v>2041</v>
      </c>
      <c r="AP20" s="71" t="n">
        <v>2042</v>
      </c>
      <c r="AQ20" s="71" t="n">
        <v>2043</v>
      </c>
      <c r="AR20" s="71" t="n">
        <v>2044</v>
      </c>
      <c r="AS20" s="71" t="n">
        <v>2045</v>
      </c>
      <c r="AT20" s="71" t="n">
        <v>2046</v>
      </c>
      <c r="AU20" s="71" t="n">
        <v>2047</v>
      </c>
      <c r="AV20" s="71" t="n">
        <v>2048</v>
      </c>
      <c r="AW20" s="71" t="n">
        <v>2049</v>
      </c>
      <c r="AX20" s="71" t="n">
        <v>2050</v>
      </c>
    </row>
    <row r="21">
      <c r="A21">
        <f>B21&amp;D21</f>
        <v/>
      </c>
      <c r="B21" t="inlineStr">
        <is>
          <t>Arkansas</t>
        </is>
      </c>
      <c r="C21" t="inlineStr">
        <is>
          <t>WSC</t>
        </is>
      </c>
      <c r="D21" t="inlineStr">
        <is>
          <t>industry</t>
        </is>
      </c>
      <c r="E21" t="n">
        <v>2.336671</v>
      </c>
      <c r="G21">
        <f>H21&amp;J21</f>
        <v/>
      </c>
      <c r="H21" t="inlineStr">
        <is>
          <t>Georgia</t>
        </is>
      </c>
      <c r="I21" t="inlineStr">
        <is>
          <t>SOATL</t>
        </is>
      </c>
      <c r="J21" t="inlineStr">
        <is>
          <t>industry</t>
        </is>
      </c>
      <c r="K21" t="n">
        <v>99.03</v>
      </c>
      <c r="L21" t="n">
        <v>91.98999999999999</v>
      </c>
      <c r="M21" t="n">
        <v>91.90000000000001</v>
      </c>
      <c r="N21" t="n">
        <v>93.76000000000001</v>
      </c>
      <c r="O21">
        <f>AVERAGE(K21:N21)</f>
        <v/>
      </c>
      <c r="R21" s="71" t="inlineStr">
        <is>
          <t>Transportation Sector</t>
        </is>
      </c>
      <c r="S21" s="99">
        <f>VLOOKUP(About!$B$1&amp;"transportation", $A$1:$E$251,5,0)/1000000</f>
        <v/>
      </c>
      <c r="T21" s="99">
        <f>$S$21*'National Coal and NG Prices'!B38</f>
        <v/>
      </c>
      <c r="U21" s="99">
        <f>$S$21*'National Coal and NG Prices'!C38</f>
        <v/>
      </c>
      <c r="V21" s="99">
        <f>$S$21*'National Coal and NG Prices'!D38</f>
        <v/>
      </c>
      <c r="W21" s="99">
        <f>$S$21*'National Coal and NG Prices'!E38</f>
        <v/>
      </c>
      <c r="X21" s="99">
        <f>$S$21*'National Coal and NG Prices'!F38</f>
        <v/>
      </c>
      <c r="Y21" s="99">
        <f>$S$21*'National Coal and NG Prices'!G38</f>
        <v/>
      </c>
      <c r="Z21" s="99">
        <f>$S$21*'National Coal and NG Prices'!H38</f>
        <v/>
      </c>
      <c r="AA21" s="99">
        <f>$S$21*'National Coal and NG Prices'!I38</f>
        <v/>
      </c>
      <c r="AB21" s="99">
        <f>$S$21*'National Coal and NG Prices'!J38</f>
        <v/>
      </c>
      <c r="AC21" s="99">
        <f>$S$21*'National Coal and NG Prices'!K38</f>
        <v/>
      </c>
      <c r="AD21" s="99">
        <f>$S$21*'National Coal and NG Prices'!L38</f>
        <v/>
      </c>
      <c r="AE21" s="99">
        <f>$S$21*'National Coal and NG Prices'!M38</f>
        <v/>
      </c>
      <c r="AF21" s="99">
        <f>$S$21*'National Coal and NG Prices'!N38</f>
        <v/>
      </c>
      <c r="AG21" s="99">
        <f>$S$21*'National Coal and NG Prices'!O38</f>
        <v/>
      </c>
      <c r="AH21" s="99">
        <f>$S$21*'National Coal and NG Prices'!P38</f>
        <v/>
      </c>
      <c r="AI21" s="99">
        <f>$S$21*'National Coal and NG Prices'!Q38</f>
        <v/>
      </c>
      <c r="AJ21" s="99">
        <f>$S$21*'National Coal and NG Prices'!R38</f>
        <v/>
      </c>
      <c r="AK21" s="99">
        <f>$S$21*'National Coal and NG Prices'!S38</f>
        <v/>
      </c>
      <c r="AL21" s="99">
        <f>$S$21*'National Coal and NG Prices'!T38</f>
        <v/>
      </c>
      <c r="AM21" s="99">
        <f>$S$21*'National Coal and NG Prices'!U38</f>
        <v/>
      </c>
      <c r="AN21" s="99">
        <f>$S$21*'National Coal and NG Prices'!V38</f>
        <v/>
      </c>
      <c r="AO21" s="99">
        <f>$S$21*'National Coal and NG Prices'!W38</f>
        <v/>
      </c>
      <c r="AP21" s="99">
        <f>$S$21*'National Coal and NG Prices'!X38</f>
        <v/>
      </c>
      <c r="AQ21" s="99">
        <f>$S$21*'National Coal and NG Prices'!Y38</f>
        <v/>
      </c>
      <c r="AR21" s="99">
        <f>$S$21*'National Coal and NG Prices'!Z38</f>
        <v/>
      </c>
      <c r="AS21" s="99">
        <f>$S$21*'National Coal and NG Prices'!AA38</f>
        <v/>
      </c>
      <c r="AT21" s="99">
        <f>$S$21*'National Coal and NG Prices'!AB38</f>
        <v/>
      </c>
      <c r="AU21" s="99">
        <f>$S$21*'National Coal and NG Prices'!AC38</f>
        <v/>
      </c>
      <c r="AV21" s="99">
        <f>$S$21*'National Coal and NG Prices'!AD38</f>
        <v/>
      </c>
      <c r="AW21" s="99">
        <f>$S$21*'National Coal and NG Prices'!AE38</f>
        <v/>
      </c>
      <c r="AX21" s="99">
        <f>$S$21*'National Coal and NG Prices'!AF38</f>
        <v/>
      </c>
    </row>
    <row r="22">
      <c r="A22">
        <f>B22&amp;D22</f>
        <v/>
      </c>
      <c r="B22" t="inlineStr">
        <is>
          <t>California</t>
        </is>
      </c>
      <c r="C22" t="inlineStr">
        <is>
          <t>PCF</t>
        </is>
      </c>
      <c r="D22" t="inlineStr">
        <is>
          <t>electricity</t>
        </is>
      </c>
      <c r="E22" t="n">
        <v>2.728606</v>
      </c>
      <c r="G22">
        <f>H22&amp;J22</f>
        <v/>
      </c>
      <c r="H22" t="inlineStr">
        <is>
          <t>Hawaii</t>
        </is>
      </c>
      <c r="I22" t="inlineStr">
        <is>
          <t>PCF</t>
        </is>
      </c>
      <c r="J22" t="inlineStr">
        <is>
          <t>electricity</t>
        </is>
      </c>
      <c r="K22" t="n">
        <v>37.60403777</v>
      </c>
      <c r="L22" t="n">
        <v>37.68</v>
      </c>
      <c r="M22" t="n">
        <v>0</v>
      </c>
      <c r="N22" t="n">
        <v>0</v>
      </c>
      <c r="O22">
        <f>AVERAGE(K22:N22)</f>
        <v/>
      </c>
      <c r="R22" s="71" t="inlineStr">
        <is>
          <t>Electricity Sector</t>
        </is>
      </c>
      <c r="S22" s="99">
        <f>VLOOKUP(About!$B$1&amp;"electricity", $A$1:$E$251,5,0)/1000000</f>
        <v/>
      </c>
      <c r="T22" s="99">
        <f>$S$22*'National Coal and NG Prices'!B39</f>
        <v/>
      </c>
      <c r="U22" s="99">
        <f>$S$22*'National Coal and NG Prices'!C39</f>
        <v/>
      </c>
      <c r="V22" s="99">
        <f>$S$22*'National Coal and NG Prices'!D39</f>
        <v/>
      </c>
      <c r="W22" s="99">
        <f>$S$22*'National Coal and NG Prices'!E39</f>
        <v/>
      </c>
      <c r="X22" s="99">
        <f>$S$22*'National Coal and NG Prices'!F39</f>
        <v/>
      </c>
      <c r="Y22" s="99">
        <f>$S$22*'National Coal and NG Prices'!G39</f>
        <v/>
      </c>
      <c r="Z22" s="99">
        <f>$S$22*'National Coal and NG Prices'!H39</f>
        <v/>
      </c>
      <c r="AA22" s="99">
        <f>$S$22*'National Coal and NG Prices'!I39</f>
        <v/>
      </c>
      <c r="AB22" s="99">
        <f>$S$22*'National Coal and NG Prices'!J39</f>
        <v/>
      </c>
      <c r="AC22" s="99">
        <f>$S$22*'National Coal and NG Prices'!K39</f>
        <v/>
      </c>
      <c r="AD22" s="99">
        <f>$S$22*'National Coal and NG Prices'!L39</f>
        <v/>
      </c>
      <c r="AE22" s="99">
        <f>$S$22*'National Coal and NG Prices'!M39</f>
        <v/>
      </c>
      <c r="AF22" s="99">
        <f>$S$22*'National Coal and NG Prices'!N39</f>
        <v/>
      </c>
      <c r="AG22" s="99">
        <f>$S$22*'National Coal and NG Prices'!O39</f>
        <v/>
      </c>
      <c r="AH22" s="99">
        <f>$S$22*'National Coal and NG Prices'!P39</f>
        <v/>
      </c>
      <c r="AI22" s="99">
        <f>$S$22*'National Coal and NG Prices'!Q39</f>
        <v/>
      </c>
      <c r="AJ22" s="99">
        <f>$S$22*'National Coal and NG Prices'!R39</f>
        <v/>
      </c>
      <c r="AK22" s="99">
        <f>$S$22*'National Coal and NG Prices'!S39</f>
        <v/>
      </c>
      <c r="AL22" s="99">
        <f>$S$22*'National Coal and NG Prices'!T39</f>
        <v/>
      </c>
      <c r="AM22" s="99">
        <f>$S$22*'National Coal and NG Prices'!U39</f>
        <v/>
      </c>
      <c r="AN22" s="99">
        <f>$S$22*'National Coal and NG Prices'!V39</f>
        <v/>
      </c>
      <c r="AO22" s="99">
        <f>$S$22*'National Coal and NG Prices'!W39</f>
        <v/>
      </c>
      <c r="AP22" s="99">
        <f>$S$22*'National Coal and NG Prices'!X39</f>
        <v/>
      </c>
      <c r="AQ22" s="99">
        <f>$S$22*'National Coal and NG Prices'!Y39</f>
        <v/>
      </c>
      <c r="AR22" s="99">
        <f>$S$22*'National Coal and NG Prices'!Z39</f>
        <v/>
      </c>
      <c r="AS22" s="99">
        <f>$S$22*'National Coal and NG Prices'!AA39</f>
        <v/>
      </c>
      <c r="AT22" s="99">
        <f>$S$22*'National Coal and NG Prices'!AB39</f>
        <v/>
      </c>
      <c r="AU22" s="99">
        <f>$S$22*'National Coal and NG Prices'!AC39</f>
        <v/>
      </c>
      <c r="AV22" s="99">
        <f>$S$22*'National Coal and NG Prices'!AD39</f>
        <v/>
      </c>
      <c r="AW22" s="99">
        <f>$S$22*'National Coal and NG Prices'!AE39</f>
        <v/>
      </c>
      <c r="AX22" s="99">
        <f>$S$22*'National Coal and NG Prices'!AF39</f>
        <v/>
      </c>
    </row>
    <row r="23">
      <c r="A23">
        <f>B23&amp;D23</f>
        <v/>
      </c>
      <c r="B23" t="inlineStr">
        <is>
          <t>California</t>
        </is>
      </c>
      <c r="C23" t="inlineStr">
        <is>
          <t>PCF</t>
        </is>
      </c>
      <c r="D23" t="inlineStr">
        <is>
          <t>residential</t>
        </is>
      </c>
      <c r="E23" t="n">
        <v>13.61417</v>
      </c>
      <c r="G23">
        <f>H23&amp;J23</f>
        <v/>
      </c>
      <c r="H23" t="inlineStr">
        <is>
          <t>Hawaii</t>
        </is>
      </c>
      <c r="I23" t="inlineStr">
        <is>
          <t>PCF</t>
        </is>
      </c>
      <c r="J23" t="inlineStr">
        <is>
          <t>industry</t>
        </is>
      </c>
      <c r="K23" t="n">
        <v>82.09999999999999</v>
      </c>
      <c r="L23" t="n">
        <v>84.28</v>
      </c>
      <c r="M23" t="n">
        <v>80.05</v>
      </c>
      <c r="N23" t="n">
        <v>82.23</v>
      </c>
      <c r="O23">
        <f>AVERAGE(K23:N23)</f>
        <v/>
      </c>
      <c r="R23" s="71" t="inlineStr">
        <is>
          <t>Residential Buildings Sector</t>
        </is>
      </c>
      <c r="S23" s="99">
        <f>VLOOKUP(About!$B$1&amp;"residential", $A$1:$E$251,5,0)/1000000</f>
        <v/>
      </c>
      <c r="T23" s="99">
        <f>$S$23*'National Coal and NG Prices'!B40</f>
        <v/>
      </c>
      <c r="U23" s="99">
        <f>$S$23*'National Coal and NG Prices'!C40</f>
        <v/>
      </c>
      <c r="V23" s="99">
        <f>$S$23*'National Coal and NG Prices'!D40</f>
        <v/>
      </c>
      <c r="W23" s="99">
        <f>$S$23*'National Coal and NG Prices'!E40</f>
        <v/>
      </c>
      <c r="X23" s="99">
        <f>$S$23*'National Coal and NG Prices'!F40</f>
        <v/>
      </c>
      <c r="Y23" s="99">
        <f>$S$23*'National Coal and NG Prices'!G40</f>
        <v/>
      </c>
      <c r="Z23" s="99">
        <f>$S$23*'National Coal and NG Prices'!H40</f>
        <v/>
      </c>
      <c r="AA23" s="99">
        <f>$S$23*'National Coal and NG Prices'!I40</f>
        <v/>
      </c>
      <c r="AB23" s="99">
        <f>$S$23*'National Coal and NG Prices'!J40</f>
        <v/>
      </c>
      <c r="AC23" s="99">
        <f>$S$23*'National Coal and NG Prices'!K40</f>
        <v/>
      </c>
      <c r="AD23" s="99">
        <f>$S$23*'National Coal and NG Prices'!L40</f>
        <v/>
      </c>
      <c r="AE23" s="99">
        <f>$S$23*'National Coal and NG Prices'!M40</f>
        <v/>
      </c>
      <c r="AF23" s="99">
        <f>$S$23*'National Coal and NG Prices'!N40</f>
        <v/>
      </c>
      <c r="AG23" s="99">
        <f>$S$23*'National Coal and NG Prices'!O40</f>
        <v/>
      </c>
      <c r="AH23" s="99">
        <f>$S$23*'National Coal and NG Prices'!P40</f>
        <v/>
      </c>
      <c r="AI23" s="99">
        <f>$S$23*'National Coal and NG Prices'!Q40</f>
        <v/>
      </c>
      <c r="AJ23" s="99">
        <f>$S$23*'National Coal and NG Prices'!R40</f>
        <v/>
      </c>
      <c r="AK23" s="99">
        <f>$S$23*'National Coal and NG Prices'!S40</f>
        <v/>
      </c>
      <c r="AL23" s="99">
        <f>$S$23*'National Coal and NG Prices'!T40</f>
        <v/>
      </c>
      <c r="AM23" s="99">
        <f>$S$23*'National Coal and NG Prices'!U40</f>
        <v/>
      </c>
      <c r="AN23" s="99">
        <f>$S$23*'National Coal and NG Prices'!V40</f>
        <v/>
      </c>
      <c r="AO23" s="99">
        <f>$S$23*'National Coal and NG Prices'!W40</f>
        <v/>
      </c>
      <c r="AP23" s="99">
        <f>$S$23*'National Coal and NG Prices'!X40</f>
        <v/>
      </c>
      <c r="AQ23" s="99">
        <f>$S$23*'National Coal and NG Prices'!Y40</f>
        <v/>
      </c>
      <c r="AR23" s="99">
        <f>$S$23*'National Coal and NG Prices'!Z40</f>
        <v/>
      </c>
      <c r="AS23" s="99">
        <f>$S$23*'National Coal and NG Prices'!AA40</f>
        <v/>
      </c>
      <c r="AT23" s="99">
        <f>$S$23*'National Coal and NG Prices'!AB40</f>
        <v/>
      </c>
      <c r="AU23" s="99">
        <f>$S$23*'National Coal and NG Prices'!AC40</f>
        <v/>
      </c>
      <c r="AV23" s="99">
        <f>$S$23*'National Coal and NG Prices'!AD40</f>
        <v/>
      </c>
      <c r="AW23" s="99">
        <f>$S$23*'National Coal and NG Prices'!AE40</f>
        <v/>
      </c>
      <c r="AX23" s="99">
        <f>$S$23*'National Coal and NG Prices'!AF40</f>
        <v/>
      </c>
    </row>
    <row r="24">
      <c r="A24">
        <f>B24&amp;D24</f>
        <v/>
      </c>
      <c r="B24" t="inlineStr">
        <is>
          <t>California</t>
        </is>
      </c>
      <c r="C24" t="inlineStr">
        <is>
          <t>PCF</t>
        </is>
      </c>
      <c r="D24" t="inlineStr">
        <is>
          <t>commercial</t>
        </is>
      </c>
      <c r="E24" t="n">
        <v>9.476597999999999</v>
      </c>
      <c r="G24">
        <f>H24&amp;J24</f>
        <v/>
      </c>
      <c r="H24" t="inlineStr">
        <is>
          <t>Idaho</t>
        </is>
      </c>
      <c r="I24" t="inlineStr">
        <is>
          <t>MTN</t>
        </is>
      </c>
      <c r="J24" t="inlineStr">
        <is>
          <t>electricity</t>
        </is>
      </c>
      <c r="K24" t="n">
        <v>37.10922055</v>
      </c>
      <c r="L24" t="n">
        <v>36.3614731</v>
      </c>
      <c r="M24" t="n">
        <v>38.75801473</v>
      </c>
      <c r="N24" t="n">
        <v>37.42102057</v>
      </c>
      <c r="O24">
        <f>AVERAGE(K24:N24)</f>
        <v/>
      </c>
      <c r="R24" s="71" t="inlineStr">
        <is>
          <t>Commercial Buildings Sector</t>
        </is>
      </c>
      <c r="S24" s="99">
        <f>VLOOKUP(About!$B$1&amp;"commercial", $A$1:$E$251,5,0)/1000000</f>
        <v/>
      </c>
      <c r="T24" s="99">
        <f>$S$24*'National Coal and NG Prices'!B41</f>
        <v/>
      </c>
      <c r="U24" s="99">
        <f>$S$24*'National Coal and NG Prices'!C41</f>
        <v/>
      </c>
      <c r="V24" s="99">
        <f>$S$24*'National Coal and NG Prices'!D41</f>
        <v/>
      </c>
      <c r="W24" s="99">
        <f>$S$24*'National Coal and NG Prices'!E41</f>
        <v/>
      </c>
      <c r="X24" s="99">
        <f>$S$24*'National Coal and NG Prices'!F41</f>
        <v/>
      </c>
      <c r="Y24" s="99">
        <f>$S$24*'National Coal and NG Prices'!G41</f>
        <v/>
      </c>
      <c r="Z24" s="99">
        <f>$S$24*'National Coal and NG Prices'!H41</f>
        <v/>
      </c>
      <c r="AA24" s="99">
        <f>$S$24*'National Coal and NG Prices'!I41</f>
        <v/>
      </c>
      <c r="AB24" s="99">
        <f>$S$24*'National Coal and NG Prices'!J41</f>
        <v/>
      </c>
      <c r="AC24" s="99">
        <f>$S$24*'National Coal and NG Prices'!K41</f>
        <v/>
      </c>
      <c r="AD24" s="99">
        <f>$S$24*'National Coal and NG Prices'!L41</f>
        <v/>
      </c>
      <c r="AE24" s="99">
        <f>$S$24*'National Coal and NG Prices'!M41</f>
        <v/>
      </c>
      <c r="AF24" s="99">
        <f>$S$24*'National Coal and NG Prices'!N41</f>
        <v/>
      </c>
      <c r="AG24" s="99">
        <f>$S$24*'National Coal and NG Prices'!O41</f>
        <v/>
      </c>
      <c r="AH24" s="99">
        <f>$S$24*'National Coal and NG Prices'!P41</f>
        <v/>
      </c>
      <c r="AI24" s="99">
        <f>$S$24*'National Coal and NG Prices'!Q41</f>
        <v/>
      </c>
      <c r="AJ24" s="99">
        <f>$S$24*'National Coal and NG Prices'!R41</f>
        <v/>
      </c>
      <c r="AK24" s="99">
        <f>$S$24*'National Coal and NG Prices'!S41</f>
        <v/>
      </c>
      <c r="AL24" s="99">
        <f>$S$24*'National Coal and NG Prices'!T41</f>
        <v/>
      </c>
      <c r="AM24" s="99">
        <f>$S$24*'National Coal and NG Prices'!U41</f>
        <v/>
      </c>
      <c r="AN24" s="99">
        <f>$S$24*'National Coal and NG Prices'!V41</f>
        <v/>
      </c>
      <c r="AO24" s="99">
        <f>$S$24*'National Coal and NG Prices'!W41</f>
        <v/>
      </c>
      <c r="AP24" s="99">
        <f>$S$24*'National Coal and NG Prices'!X41</f>
        <v/>
      </c>
      <c r="AQ24" s="99">
        <f>$S$24*'National Coal and NG Prices'!Y41</f>
        <v/>
      </c>
      <c r="AR24" s="99">
        <f>$S$24*'National Coal and NG Prices'!Z41</f>
        <v/>
      </c>
      <c r="AS24" s="99">
        <f>$S$24*'National Coal and NG Prices'!AA41</f>
        <v/>
      </c>
      <c r="AT24" s="99">
        <f>$S$24*'National Coal and NG Prices'!AB41</f>
        <v/>
      </c>
      <c r="AU24" s="99">
        <f>$S$24*'National Coal and NG Prices'!AC41</f>
        <v/>
      </c>
      <c r="AV24" s="99">
        <f>$S$24*'National Coal and NG Prices'!AD41</f>
        <v/>
      </c>
      <c r="AW24" s="99">
        <f>$S$24*'National Coal and NG Prices'!AE41</f>
        <v/>
      </c>
      <c r="AX24" s="99">
        <f>$S$24*'National Coal and NG Prices'!AF41</f>
        <v/>
      </c>
    </row>
    <row r="25">
      <c r="A25">
        <f>B25&amp;D25</f>
        <v/>
      </c>
      <c r="B25" t="inlineStr">
        <is>
          <t>California</t>
        </is>
      </c>
      <c r="C25" t="inlineStr">
        <is>
          <t>PCF</t>
        </is>
      </c>
      <c r="D25" t="inlineStr">
        <is>
          <t>transportation</t>
        </is>
      </c>
      <c r="E25" t="n">
        <v>14.773152</v>
      </c>
      <c r="G25">
        <f>H25&amp;J25</f>
        <v/>
      </c>
      <c r="H25" t="inlineStr">
        <is>
          <t>Idaho</t>
        </is>
      </c>
      <c r="I25" t="inlineStr">
        <is>
          <t>MTN</t>
        </is>
      </c>
      <c r="J25" t="inlineStr">
        <is>
          <t>industry</t>
        </is>
      </c>
      <c r="K25" t="n">
        <v>59.62</v>
      </c>
      <c r="L25" t="n">
        <v>63.3</v>
      </c>
      <c r="M25" t="n">
        <v>61.5</v>
      </c>
      <c r="N25" t="n">
        <v>58.36</v>
      </c>
      <c r="O25">
        <f>AVERAGE(K25:N25)</f>
        <v/>
      </c>
      <c r="R25" s="71" t="inlineStr">
        <is>
          <t>Industry Sector</t>
        </is>
      </c>
      <c r="S25" s="99">
        <f>VLOOKUP(About!$B$1&amp;"industry", $A$1:$E$251,5,0)/1000000</f>
        <v/>
      </c>
      <c r="T25" s="99">
        <f>$S$25*'National Coal and NG Prices'!B42</f>
        <v/>
      </c>
      <c r="U25" s="99">
        <f>$S$25*'National Coal and NG Prices'!C42</f>
        <v/>
      </c>
      <c r="V25" s="99">
        <f>$S$25*'National Coal and NG Prices'!D42</f>
        <v/>
      </c>
      <c r="W25" s="99">
        <f>$S$25*'National Coal and NG Prices'!E42</f>
        <v/>
      </c>
      <c r="X25" s="99">
        <f>$S$25*'National Coal and NG Prices'!F42</f>
        <v/>
      </c>
      <c r="Y25" s="99">
        <f>$S$25*'National Coal and NG Prices'!G42</f>
        <v/>
      </c>
      <c r="Z25" s="99">
        <f>$S$25*'National Coal and NG Prices'!H42</f>
        <v/>
      </c>
      <c r="AA25" s="99">
        <f>$S$25*'National Coal and NG Prices'!I42</f>
        <v/>
      </c>
      <c r="AB25" s="99">
        <f>$S$25*'National Coal and NG Prices'!J42</f>
        <v/>
      </c>
      <c r="AC25" s="99">
        <f>$S$25*'National Coal and NG Prices'!K42</f>
        <v/>
      </c>
      <c r="AD25" s="99">
        <f>$S$25*'National Coal and NG Prices'!L42</f>
        <v/>
      </c>
      <c r="AE25" s="99">
        <f>$S$25*'National Coal and NG Prices'!M42</f>
        <v/>
      </c>
      <c r="AF25" s="99">
        <f>$S$25*'National Coal and NG Prices'!N42</f>
        <v/>
      </c>
      <c r="AG25" s="99">
        <f>$S$25*'National Coal and NG Prices'!O42</f>
        <v/>
      </c>
      <c r="AH25" s="99">
        <f>$S$25*'National Coal and NG Prices'!P42</f>
        <v/>
      </c>
      <c r="AI25" s="99">
        <f>$S$25*'National Coal and NG Prices'!Q42</f>
        <v/>
      </c>
      <c r="AJ25" s="99">
        <f>$S$25*'National Coal and NG Prices'!R42</f>
        <v/>
      </c>
      <c r="AK25" s="99">
        <f>$S$25*'National Coal and NG Prices'!S42</f>
        <v/>
      </c>
      <c r="AL25" s="99">
        <f>$S$25*'National Coal and NG Prices'!T42</f>
        <v/>
      </c>
      <c r="AM25" s="99">
        <f>$S$25*'National Coal and NG Prices'!U42</f>
        <v/>
      </c>
      <c r="AN25" s="99">
        <f>$S$25*'National Coal and NG Prices'!V42</f>
        <v/>
      </c>
      <c r="AO25" s="99">
        <f>$S$25*'National Coal and NG Prices'!W42</f>
        <v/>
      </c>
      <c r="AP25" s="99">
        <f>$S$25*'National Coal and NG Prices'!X42</f>
        <v/>
      </c>
      <c r="AQ25" s="99">
        <f>$S$25*'National Coal and NG Prices'!Y42</f>
        <v/>
      </c>
      <c r="AR25" s="99">
        <f>$S$25*'National Coal and NG Prices'!Z42</f>
        <v/>
      </c>
      <c r="AS25" s="99">
        <f>$S$25*'National Coal and NG Prices'!AA42</f>
        <v/>
      </c>
      <c r="AT25" s="99">
        <f>$S$25*'National Coal and NG Prices'!AB42</f>
        <v/>
      </c>
      <c r="AU25" s="99">
        <f>$S$25*'National Coal and NG Prices'!AC42</f>
        <v/>
      </c>
      <c r="AV25" s="99">
        <f>$S$25*'National Coal and NG Prices'!AD42</f>
        <v/>
      </c>
      <c r="AW25" s="99">
        <f>$S$25*'National Coal and NG Prices'!AE42</f>
        <v/>
      </c>
      <c r="AX25" s="99">
        <f>$S$25*'National Coal and NG Prices'!AF42</f>
        <v/>
      </c>
    </row>
    <row r="26">
      <c r="A26">
        <f>B26&amp;D26</f>
        <v/>
      </c>
      <c r="B26" t="inlineStr">
        <is>
          <t>California</t>
        </is>
      </c>
      <c r="C26" t="inlineStr">
        <is>
          <t>PCF</t>
        </is>
      </c>
      <c r="D26" t="inlineStr">
        <is>
          <t>industry</t>
        </is>
      </c>
      <c r="E26" t="n">
        <v>4.21905</v>
      </c>
      <c r="G26">
        <f>H26&amp;J26</f>
        <v/>
      </c>
      <c r="H26" t="inlineStr">
        <is>
          <t>Illinois</t>
        </is>
      </c>
      <c r="I26" t="inlineStr">
        <is>
          <t>ENC</t>
        </is>
      </c>
      <c r="J26" t="inlineStr">
        <is>
          <t>electricity</t>
        </is>
      </c>
      <c r="K26" t="n">
        <v>41.18852273</v>
      </c>
      <c r="L26" t="n">
        <v>40.34974006</v>
      </c>
      <c r="M26" t="n">
        <v>39.41511579</v>
      </c>
      <c r="N26" t="n">
        <v>39.84015347</v>
      </c>
      <c r="O26">
        <f>AVERAGE(K26:N26)</f>
        <v/>
      </c>
      <c r="Q26" t="inlineStr">
        <is>
          <t>use electricity &gt;&gt;</t>
        </is>
      </c>
      <c r="R26" s="71" t="inlineStr">
        <is>
          <t>District Heating Sector</t>
        </is>
      </c>
      <c r="S26" s="99">
        <f>VLOOKUP(About!$B$1&amp;"electricity", $A$1:$E$251,5,0)/1000000</f>
        <v/>
      </c>
      <c r="T26" s="99">
        <f>$S$26*'National Coal and NG Prices'!B43</f>
        <v/>
      </c>
      <c r="U26" s="99">
        <f>$S$26*'National Coal and NG Prices'!C43</f>
        <v/>
      </c>
      <c r="V26" s="99">
        <f>$S$26*'National Coal and NG Prices'!D43</f>
        <v/>
      </c>
      <c r="W26" s="99">
        <f>$S$26*'National Coal and NG Prices'!E43</f>
        <v/>
      </c>
      <c r="X26" s="99">
        <f>$S$26*'National Coal and NG Prices'!F43</f>
        <v/>
      </c>
      <c r="Y26" s="99">
        <f>$S$26*'National Coal and NG Prices'!G43</f>
        <v/>
      </c>
      <c r="Z26" s="99">
        <f>$S$26*'National Coal and NG Prices'!H43</f>
        <v/>
      </c>
      <c r="AA26" s="99">
        <f>$S$26*'National Coal and NG Prices'!I43</f>
        <v/>
      </c>
      <c r="AB26" s="99">
        <f>$S$26*'National Coal and NG Prices'!J43</f>
        <v/>
      </c>
      <c r="AC26" s="99">
        <f>$S$26*'National Coal and NG Prices'!K43</f>
        <v/>
      </c>
      <c r="AD26" s="99">
        <f>$S$26*'National Coal and NG Prices'!L43</f>
        <v/>
      </c>
      <c r="AE26" s="99">
        <f>$S$26*'National Coal and NG Prices'!M43</f>
        <v/>
      </c>
      <c r="AF26" s="99">
        <f>$S$26*'National Coal and NG Prices'!N43</f>
        <v/>
      </c>
      <c r="AG26" s="99">
        <f>$S$26*'National Coal and NG Prices'!O43</f>
        <v/>
      </c>
      <c r="AH26" s="99">
        <f>$S$26*'National Coal and NG Prices'!P43</f>
        <v/>
      </c>
      <c r="AI26" s="99">
        <f>$S$26*'National Coal and NG Prices'!Q43</f>
        <v/>
      </c>
      <c r="AJ26" s="99">
        <f>$S$26*'National Coal and NG Prices'!R43</f>
        <v/>
      </c>
      <c r="AK26" s="99">
        <f>$S$26*'National Coal and NG Prices'!S43</f>
        <v/>
      </c>
      <c r="AL26" s="99">
        <f>$S$26*'National Coal and NG Prices'!T43</f>
        <v/>
      </c>
      <c r="AM26" s="99">
        <f>$S$26*'National Coal and NG Prices'!U43</f>
        <v/>
      </c>
      <c r="AN26" s="99">
        <f>$S$26*'National Coal and NG Prices'!V43</f>
        <v/>
      </c>
      <c r="AO26" s="99">
        <f>$S$26*'National Coal and NG Prices'!W43</f>
        <v/>
      </c>
      <c r="AP26" s="99">
        <f>$S$26*'National Coal and NG Prices'!X43</f>
        <v/>
      </c>
      <c r="AQ26" s="99">
        <f>$S$26*'National Coal and NG Prices'!Y43</f>
        <v/>
      </c>
      <c r="AR26" s="99">
        <f>$S$26*'National Coal and NG Prices'!Z43</f>
        <v/>
      </c>
      <c r="AS26" s="99">
        <f>$S$26*'National Coal and NG Prices'!AA43</f>
        <v/>
      </c>
      <c r="AT26" s="99">
        <f>$S$26*'National Coal and NG Prices'!AB43</f>
        <v/>
      </c>
      <c r="AU26" s="99">
        <f>$S$26*'National Coal and NG Prices'!AC43</f>
        <v/>
      </c>
      <c r="AV26" s="99">
        <f>$S$26*'National Coal and NG Prices'!AD43</f>
        <v/>
      </c>
      <c r="AW26" s="99">
        <f>$S$26*'National Coal and NG Prices'!AE43</f>
        <v/>
      </c>
      <c r="AX26" s="99">
        <f>$S$26*'National Coal and NG Prices'!AF43</f>
        <v/>
      </c>
    </row>
    <row r="27">
      <c r="A27">
        <f>B27&amp;D27</f>
        <v/>
      </c>
      <c r="B27" t="inlineStr">
        <is>
          <t>Colorado</t>
        </is>
      </c>
      <c r="C27" t="inlineStr">
        <is>
          <t>MTN</t>
        </is>
      </c>
      <c r="D27" t="inlineStr">
        <is>
          <t>electricity</t>
        </is>
      </c>
      <c r="E27" t="n">
        <v>2.573367</v>
      </c>
      <c r="G27">
        <f>H27&amp;J27</f>
        <v/>
      </c>
      <c r="H27" t="inlineStr">
        <is>
          <t>Illinois</t>
        </is>
      </c>
      <c r="I27" t="inlineStr">
        <is>
          <t>ENC</t>
        </is>
      </c>
      <c r="J27" t="inlineStr">
        <is>
          <t>industry</t>
        </is>
      </c>
      <c r="K27" t="n">
        <v>76.7</v>
      </c>
      <c r="L27" t="n">
        <v>64.98</v>
      </c>
      <c r="M27" t="n">
        <v>67.51000000000001</v>
      </c>
      <c r="N27" t="n">
        <v>68.81</v>
      </c>
      <c r="O27">
        <f>AVERAGE(K27:N27)</f>
        <v/>
      </c>
      <c r="Q27" t="inlineStr">
        <is>
          <t>use industry &gt;&gt;</t>
        </is>
      </c>
      <c r="R27" s="71" t="inlineStr">
        <is>
          <t>LULUCF Sector</t>
        </is>
      </c>
      <c r="S27" s="99">
        <f>VLOOKUP(About!$B$1&amp;"industry", $A$1:$E$251,5,0)/1000000</f>
        <v/>
      </c>
      <c r="T27" s="99">
        <f>$S$27*'National Coal and NG Prices'!B44</f>
        <v/>
      </c>
      <c r="U27" s="99">
        <f>$S$27*'National Coal and NG Prices'!C44</f>
        <v/>
      </c>
      <c r="V27" s="99">
        <f>$S$27*'National Coal and NG Prices'!D44</f>
        <v/>
      </c>
      <c r="W27" s="99">
        <f>$S$27*'National Coal and NG Prices'!E44</f>
        <v/>
      </c>
      <c r="X27" s="99">
        <f>$S$27*'National Coal and NG Prices'!F44</f>
        <v/>
      </c>
      <c r="Y27" s="99">
        <f>$S$27*'National Coal and NG Prices'!G44</f>
        <v/>
      </c>
      <c r="Z27" s="99">
        <f>$S$27*'National Coal and NG Prices'!H44</f>
        <v/>
      </c>
      <c r="AA27" s="99">
        <f>$S$27*'National Coal and NG Prices'!I44</f>
        <v/>
      </c>
      <c r="AB27" s="99">
        <f>$S$27*'National Coal and NG Prices'!J44</f>
        <v/>
      </c>
      <c r="AC27" s="99">
        <f>$S$27*'National Coal and NG Prices'!K44</f>
        <v/>
      </c>
      <c r="AD27" s="99">
        <f>$S$27*'National Coal and NG Prices'!L44</f>
        <v/>
      </c>
      <c r="AE27" s="99">
        <f>$S$27*'National Coal and NG Prices'!M44</f>
        <v/>
      </c>
      <c r="AF27" s="99">
        <f>$S$27*'National Coal and NG Prices'!N44</f>
        <v/>
      </c>
      <c r="AG27" s="99">
        <f>$S$27*'National Coal and NG Prices'!O44</f>
        <v/>
      </c>
      <c r="AH27" s="99">
        <f>$S$27*'National Coal and NG Prices'!P44</f>
        <v/>
      </c>
      <c r="AI27" s="99">
        <f>$S$27*'National Coal and NG Prices'!Q44</f>
        <v/>
      </c>
      <c r="AJ27" s="99">
        <f>$S$27*'National Coal and NG Prices'!R44</f>
        <v/>
      </c>
      <c r="AK27" s="99">
        <f>$S$27*'National Coal and NG Prices'!S44</f>
        <v/>
      </c>
      <c r="AL27" s="99">
        <f>$S$27*'National Coal and NG Prices'!T44</f>
        <v/>
      </c>
      <c r="AM27" s="99">
        <f>$S$27*'National Coal and NG Prices'!U44</f>
        <v/>
      </c>
      <c r="AN27" s="99">
        <f>$S$27*'National Coal and NG Prices'!V44</f>
        <v/>
      </c>
      <c r="AO27" s="99">
        <f>$S$27*'National Coal and NG Prices'!W44</f>
        <v/>
      </c>
      <c r="AP27" s="99">
        <f>$S$27*'National Coal and NG Prices'!X44</f>
        <v/>
      </c>
      <c r="AQ27" s="99">
        <f>$S$27*'National Coal and NG Prices'!Y44</f>
        <v/>
      </c>
      <c r="AR27" s="99">
        <f>$S$27*'National Coal and NG Prices'!Z44</f>
        <v/>
      </c>
      <c r="AS27" s="99">
        <f>$S$27*'National Coal and NG Prices'!AA44</f>
        <v/>
      </c>
      <c r="AT27" s="99">
        <f>$S$27*'National Coal and NG Prices'!AB44</f>
        <v/>
      </c>
      <c r="AU27" s="99">
        <f>$S$27*'National Coal and NG Prices'!AC44</f>
        <v/>
      </c>
      <c r="AV27" s="99">
        <f>$S$27*'National Coal and NG Prices'!AD44</f>
        <v/>
      </c>
      <c r="AW27" s="99">
        <f>$S$27*'National Coal and NG Prices'!AE44</f>
        <v/>
      </c>
      <c r="AX27" s="99">
        <f>$S$27*'National Coal and NG Prices'!AF44</f>
        <v/>
      </c>
    </row>
    <row r="28">
      <c r="A28">
        <f>B28&amp;D28</f>
        <v/>
      </c>
      <c r="B28" t="inlineStr">
        <is>
          <t>Colorado</t>
        </is>
      </c>
      <c r="C28" t="inlineStr">
        <is>
          <t>MTN</t>
        </is>
      </c>
      <c r="D28" t="inlineStr">
        <is>
          <t>residential</t>
        </is>
      </c>
      <c r="E28" t="n">
        <v>7.95409</v>
      </c>
      <c r="G28">
        <f>H28&amp;J28</f>
        <v/>
      </c>
      <c r="H28" t="inlineStr">
        <is>
          <t>Indiana</t>
        </is>
      </c>
      <c r="I28" t="inlineStr">
        <is>
          <t>ENC</t>
        </is>
      </c>
      <c r="J28" t="inlineStr">
        <is>
          <t>electricity</t>
        </is>
      </c>
      <c r="K28" t="n">
        <v>41.18852273</v>
      </c>
      <c r="L28" t="n">
        <v>40.34974006</v>
      </c>
      <c r="M28" t="n">
        <v>39.41511579</v>
      </c>
      <c r="N28" t="n">
        <v>39.84015347</v>
      </c>
      <c r="O28">
        <f>AVERAGE(K28:N28)</f>
        <v/>
      </c>
      <c r="Q28" t="inlineStr">
        <is>
          <t>use industry &gt;&gt;</t>
        </is>
      </c>
      <c r="R28" s="71" t="inlineStr">
        <is>
          <t>Geoengineering Sector</t>
        </is>
      </c>
      <c r="S28" s="99">
        <f>VLOOKUP(About!$B$1&amp;"industry", $A$1:$E$251,5,0)/1000000</f>
        <v/>
      </c>
      <c r="T28" s="99">
        <f>$S$28*'National Coal and NG Prices'!B45</f>
        <v/>
      </c>
      <c r="U28" s="99">
        <f>$S$28*'National Coal and NG Prices'!C45</f>
        <v/>
      </c>
      <c r="V28" s="99">
        <f>$S$28*'National Coal and NG Prices'!D45</f>
        <v/>
      </c>
      <c r="W28" s="99">
        <f>$S$28*'National Coal and NG Prices'!E45</f>
        <v/>
      </c>
      <c r="X28" s="99">
        <f>$S$28*'National Coal and NG Prices'!F45</f>
        <v/>
      </c>
      <c r="Y28" s="99">
        <f>$S$28*'National Coal and NG Prices'!G45</f>
        <v/>
      </c>
      <c r="Z28" s="99">
        <f>$S$28*'National Coal and NG Prices'!H45</f>
        <v/>
      </c>
      <c r="AA28" s="99">
        <f>$S$28*'National Coal and NG Prices'!I45</f>
        <v/>
      </c>
      <c r="AB28" s="99">
        <f>$S$28*'National Coal and NG Prices'!J45</f>
        <v/>
      </c>
      <c r="AC28" s="99">
        <f>$S$28*'National Coal and NG Prices'!K45</f>
        <v/>
      </c>
      <c r="AD28" s="99">
        <f>$S$28*'National Coal and NG Prices'!L45</f>
        <v/>
      </c>
      <c r="AE28" s="99">
        <f>$S$28*'National Coal and NG Prices'!M45</f>
        <v/>
      </c>
      <c r="AF28" s="99">
        <f>$S$28*'National Coal and NG Prices'!N45</f>
        <v/>
      </c>
      <c r="AG28" s="99">
        <f>$S$28*'National Coal and NG Prices'!O45</f>
        <v/>
      </c>
      <c r="AH28" s="99">
        <f>$S$28*'National Coal and NG Prices'!P45</f>
        <v/>
      </c>
      <c r="AI28" s="99">
        <f>$S$28*'National Coal and NG Prices'!Q45</f>
        <v/>
      </c>
      <c r="AJ28" s="99">
        <f>$S$28*'National Coal and NG Prices'!R45</f>
        <v/>
      </c>
      <c r="AK28" s="99">
        <f>$S$28*'National Coal and NG Prices'!S45</f>
        <v/>
      </c>
      <c r="AL28" s="99">
        <f>$S$28*'National Coal and NG Prices'!T45</f>
        <v/>
      </c>
      <c r="AM28" s="99">
        <f>$S$28*'National Coal and NG Prices'!U45</f>
        <v/>
      </c>
      <c r="AN28" s="99">
        <f>$S$28*'National Coal and NG Prices'!V45</f>
        <v/>
      </c>
      <c r="AO28" s="99">
        <f>$S$28*'National Coal and NG Prices'!W45</f>
        <v/>
      </c>
      <c r="AP28" s="99">
        <f>$S$28*'National Coal and NG Prices'!X45</f>
        <v/>
      </c>
      <c r="AQ28" s="99">
        <f>$S$28*'National Coal and NG Prices'!Y45</f>
        <v/>
      </c>
      <c r="AR28" s="99">
        <f>$S$28*'National Coal and NG Prices'!Z45</f>
        <v/>
      </c>
      <c r="AS28" s="99">
        <f>$S$28*'National Coal and NG Prices'!AA45</f>
        <v/>
      </c>
      <c r="AT28" s="99">
        <f>$S$28*'National Coal and NG Prices'!AB45</f>
        <v/>
      </c>
      <c r="AU28" s="99">
        <f>$S$28*'National Coal and NG Prices'!AC45</f>
        <v/>
      </c>
      <c r="AV28" s="99">
        <f>$S$28*'National Coal and NG Prices'!AD45</f>
        <v/>
      </c>
      <c r="AW28" s="99">
        <f>$S$28*'National Coal and NG Prices'!AE45</f>
        <v/>
      </c>
      <c r="AX28" s="99">
        <f>$S$28*'National Coal and NG Prices'!AF45</f>
        <v/>
      </c>
    </row>
    <row r="29">
      <c r="A29">
        <f>B29&amp;D29</f>
        <v/>
      </c>
      <c r="B29" t="inlineStr">
        <is>
          <t>Colorado</t>
        </is>
      </c>
      <c r="C29" t="inlineStr">
        <is>
          <t>MTN</t>
        </is>
      </c>
      <c r="D29" t="inlineStr">
        <is>
          <t>commercial</t>
        </is>
      </c>
      <c r="E29" t="n">
        <v>6.29332</v>
      </c>
      <c r="G29">
        <f>H29&amp;J29</f>
        <v/>
      </c>
      <c r="H29" t="inlineStr">
        <is>
          <t>Indiana</t>
        </is>
      </c>
      <c r="I29" t="inlineStr">
        <is>
          <t>ENC</t>
        </is>
      </c>
      <c r="J29" t="inlineStr">
        <is>
          <t>industry</t>
        </is>
      </c>
      <c r="K29" t="n">
        <v>76.7</v>
      </c>
      <c r="L29" t="n">
        <v>64.98</v>
      </c>
      <c r="M29" t="n">
        <v>67.51000000000001</v>
      </c>
      <c r="N29" t="n">
        <v>68.81</v>
      </c>
      <c r="O29">
        <f>AVERAGE(K29:N29)</f>
        <v/>
      </c>
    </row>
    <row r="30">
      <c r="A30">
        <f>B30&amp;D30</f>
        <v/>
      </c>
      <c r="B30" t="inlineStr">
        <is>
          <t>Colorado</t>
        </is>
      </c>
      <c r="C30" t="inlineStr">
        <is>
          <t>MTN</t>
        </is>
      </c>
      <c r="D30" t="inlineStr">
        <is>
          <t>transportation</t>
        </is>
      </c>
      <c r="E30" t="n">
        <v>12.945327</v>
      </c>
      <c r="G30">
        <f>H30&amp;J30</f>
        <v/>
      </c>
      <c r="H30" t="inlineStr">
        <is>
          <t>Iowa</t>
        </is>
      </c>
      <c r="I30" t="inlineStr">
        <is>
          <t>WNC</t>
        </is>
      </c>
      <c r="J30" t="inlineStr">
        <is>
          <t>electricity</t>
        </is>
      </c>
      <c r="K30" t="n">
        <v>25.76174765</v>
      </c>
      <c r="L30" t="n">
        <v>25.96100043</v>
      </c>
      <c r="M30" t="n">
        <v>25.39406547</v>
      </c>
      <c r="N30" t="n">
        <v>25.49150002</v>
      </c>
      <c r="O30">
        <f>AVERAGE(K30:N30)</f>
        <v/>
      </c>
    </row>
    <row r="31">
      <c r="A31">
        <f>B31&amp;D31</f>
        <v/>
      </c>
      <c r="B31" t="inlineStr">
        <is>
          <t>Colorado</t>
        </is>
      </c>
      <c r="C31" t="inlineStr">
        <is>
          <t>MTN</t>
        </is>
      </c>
      <c r="D31" t="inlineStr">
        <is>
          <t>industry</t>
        </is>
      </c>
      <c r="E31" t="n">
        <v>3.185642</v>
      </c>
      <c r="G31">
        <f>H31&amp;J31</f>
        <v/>
      </c>
      <c r="H31" t="inlineStr">
        <is>
          <t>Iowa</t>
        </is>
      </c>
      <c r="I31" t="inlineStr">
        <is>
          <t>WNC</t>
        </is>
      </c>
      <c r="J31" t="inlineStr">
        <is>
          <t>industry</t>
        </is>
      </c>
      <c r="K31" t="n">
        <v>27.44</v>
      </c>
      <c r="L31" t="n">
        <v>26.37</v>
      </c>
      <c r="M31" t="n">
        <v>27.59</v>
      </c>
      <c r="N31" t="n">
        <v>29.17</v>
      </c>
      <c r="O31">
        <f>AVERAGE(K31:N31)</f>
        <v/>
      </c>
    </row>
    <row r="32">
      <c r="A32">
        <f>B32&amp;D32</f>
        <v/>
      </c>
      <c r="B32" t="inlineStr">
        <is>
          <t>Connecticut</t>
        </is>
      </c>
      <c r="C32" t="inlineStr">
        <is>
          <t>NEENGL</t>
        </is>
      </c>
      <c r="D32" t="inlineStr">
        <is>
          <t>electricity</t>
        </is>
      </c>
      <c r="E32" t="n">
        <v>4.040888</v>
      </c>
      <c r="G32">
        <f>H32&amp;J32</f>
        <v/>
      </c>
      <c r="H32" t="inlineStr">
        <is>
          <t>Kansas</t>
        </is>
      </c>
      <c r="I32" t="inlineStr">
        <is>
          <t>WNC</t>
        </is>
      </c>
      <c r="J32" t="inlineStr">
        <is>
          <t>electricity</t>
        </is>
      </c>
      <c r="K32" t="n">
        <v>25.76174765</v>
      </c>
      <c r="L32" t="n">
        <v>25.96100043</v>
      </c>
      <c r="M32" t="n">
        <v>25.39406547</v>
      </c>
      <c r="N32" t="n">
        <v>25.49150002</v>
      </c>
      <c r="O32">
        <f>AVERAGE(K32:N32)</f>
        <v/>
      </c>
    </row>
    <row r="33">
      <c r="A33">
        <f>B33&amp;D33</f>
        <v/>
      </c>
      <c r="B33" t="inlineStr">
        <is>
          <t>Connecticut</t>
        </is>
      </c>
      <c r="C33" t="inlineStr">
        <is>
          <t>NEENGL</t>
        </is>
      </c>
      <c r="D33" t="inlineStr">
        <is>
          <t>residential</t>
        </is>
      </c>
      <c r="E33" t="n">
        <v>13.463936</v>
      </c>
      <c r="G33">
        <f>H33&amp;J33</f>
        <v/>
      </c>
      <c r="H33" t="inlineStr">
        <is>
          <t>Kansas</t>
        </is>
      </c>
      <c r="I33" t="inlineStr">
        <is>
          <t>WNC</t>
        </is>
      </c>
      <c r="J33" t="inlineStr">
        <is>
          <t>industry</t>
        </is>
      </c>
      <c r="K33" t="n">
        <v>27.44</v>
      </c>
      <c r="L33" t="n">
        <v>26.37</v>
      </c>
      <c r="M33" t="n">
        <v>27.59</v>
      </c>
      <c r="N33" t="n">
        <v>29.17</v>
      </c>
      <c r="O33">
        <f>AVERAGE(K33:N33)</f>
        <v/>
      </c>
    </row>
    <row r="34">
      <c r="A34">
        <f>B34&amp;D34</f>
        <v/>
      </c>
      <c r="B34" t="inlineStr">
        <is>
          <t>Connecticut</t>
        </is>
      </c>
      <c r="C34" t="inlineStr">
        <is>
          <t>NEENGL</t>
        </is>
      </c>
      <c r="D34" t="inlineStr">
        <is>
          <t>commercial</t>
        </is>
      </c>
      <c r="E34" t="n">
        <v>9.559189</v>
      </c>
      <c r="G34">
        <f>H34&amp;J34</f>
        <v/>
      </c>
      <c r="H34" t="inlineStr">
        <is>
          <t>Kentucky</t>
        </is>
      </c>
      <c r="I34" t="inlineStr">
        <is>
          <t>ESC</t>
        </is>
      </c>
      <c r="J34" t="inlineStr">
        <is>
          <t>electricity</t>
        </is>
      </c>
      <c r="K34" t="n">
        <v>59.83553284</v>
      </c>
      <c r="L34" t="n">
        <v>58.70562225</v>
      </c>
      <c r="M34" t="n">
        <v>58.1162162</v>
      </c>
      <c r="N34" t="n">
        <v>56.90443976</v>
      </c>
      <c r="O34">
        <f>AVERAGE(K34:N34)</f>
        <v/>
      </c>
    </row>
    <row r="35">
      <c r="A35">
        <f>B35&amp;D35</f>
        <v/>
      </c>
      <c r="B35" t="inlineStr">
        <is>
          <t>Connecticut</t>
        </is>
      </c>
      <c r="C35" t="inlineStr">
        <is>
          <t>NEENGL</t>
        </is>
      </c>
      <c r="D35" t="inlineStr">
        <is>
          <t>transportation</t>
        </is>
      </c>
      <c r="E35" t="n">
        <v>17.025414</v>
      </c>
      <c r="G35">
        <f>H35&amp;J35</f>
        <v/>
      </c>
      <c r="H35" t="inlineStr">
        <is>
          <t>Kentucky</t>
        </is>
      </c>
      <c r="I35" t="inlineStr">
        <is>
          <t>ESC</t>
        </is>
      </c>
      <c r="J35" t="inlineStr">
        <is>
          <t>industry</t>
        </is>
      </c>
      <c r="K35" t="n">
        <v>99.03</v>
      </c>
      <c r="L35" t="n">
        <v>91.98999999999999</v>
      </c>
      <c r="M35" t="n">
        <v>91.90000000000001</v>
      </c>
      <c r="N35" t="n">
        <v>93.76000000000001</v>
      </c>
      <c r="O35">
        <f>AVERAGE(K35:N35)</f>
        <v/>
      </c>
    </row>
    <row r="36">
      <c r="A36">
        <f>B36&amp;D36</f>
        <v/>
      </c>
      <c r="B36" t="inlineStr">
        <is>
          <t>Connecticut</t>
        </is>
      </c>
      <c r="C36" t="inlineStr">
        <is>
          <t>NEENGL</t>
        </is>
      </c>
      <c r="D36" t="inlineStr">
        <is>
          <t>industry</t>
        </is>
      </c>
      <c r="E36" t="n">
        <v>6.510675</v>
      </c>
      <c r="G36">
        <f>H36&amp;J36</f>
        <v/>
      </c>
      <c r="H36" t="inlineStr">
        <is>
          <t>Louisiana</t>
        </is>
      </c>
      <c r="I36" t="inlineStr">
        <is>
          <t>WSC</t>
        </is>
      </c>
      <c r="J36" t="inlineStr">
        <is>
          <t>electricity</t>
        </is>
      </c>
      <c r="K36" t="n">
        <v>32.76938706</v>
      </c>
      <c r="L36" t="n">
        <v>33.76516967</v>
      </c>
      <c r="M36" t="n">
        <v>38.25750977</v>
      </c>
      <c r="N36" t="n">
        <v>35.82783633</v>
      </c>
      <c r="O36">
        <f>AVERAGE(K36:N36)</f>
        <v/>
      </c>
    </row>
    <row r="37">
      <c r="A37">
        <f>B37&amp;D37</f>
        <v/>
      </c>
      <c r="B37" t="inlineStr">
        <is>
          <t>Delaware</t>
        </is>
      </c>
      <c r="C37" t="inlineStr">
        <is>
          <t>SOATL</t>
        </is>
      </c>
      <c r="D37" t="inlineStr">
        <is>
          <t>electricity</t>
        </is>
      </c>
      <c r="E37" t="n">
        <v>2.918957</v>
      </c>
      <c r="G37">
        <f>H37&amp;J37</f>
        <v/>
      </c>
      <c r="H37" t="inlineStr">
        <is>
          <t>Louisiana</t>
        </is>
      </c>
      <c r="I37" t="inlineStr">
        <is>
          <t>WSC</t>
        </is>
      </c>
      <c r="J37" t="inlineStr">
        <is>
          <t>industry</t>
        </is>
      </c>
      <c r="K37" t="n">
        <v>81.42</v>
      </c>
      <c r="L37" t="n">
        <v>94.44</v>
      </c>
      <c r="M37" t="n">
        <v>78.59</v>
      </c>
      <c r="N37" t="n">
        <v>73.56999999999999</v>
      </c>
      <c r="O37">
        <f>AVERAGE(K37:N37)</f>
        <v/>
      </c>
    </row>
    <row r="38">
      <c r="A38">
        <f>B38&amp;D38</f>
        <v/>
      </c>
      <c r="B38" t="inlineStr">
        <is>
          <t>Delaware</t>
        </is>
      </c>
      <c r="C38" t="inlineStr">
        <is>
          <t>SOATL</t>
        </is>
      </c>
      <c r="D38" t="inlineStr">
        <is>
          <t>residential</t>
        </is>
      </c>
      <c r="E38" t="n">
        <v>13.086102</v>
      </c>
      <c r="G38">
        <f>H38&amp;J38</f>
        <v/>
      </c>
      <c r="H38" t="inlineStr">
        <is>
          <t>Maine</t>
        </is>
      </c>
      <c r="I38" t="inlineStr">
        <is>
          <t>NEENGL</t>
        </is>
      </c>
      <c r="J38" t="inlineStr">
        <is>
          <t>electricity</t>
        </is>
      </c>
      <c r="K38" t="n">
        <v>81.85169138000001</v>
      </c>
      <c r="L38" t="n">
        <v>80.26957358999999</v>
      </c>
      <c r="M38" t="n">
        <v>0</v>
      </c>
      <c r="N38" t="n">
        <v>0</v>
      </c>
      <c r="O38">
        <f>AVERAGE(K38:N38)</f>
        <v/>
      </c>
    </row>
    <row r="39">
      <c r="A39">
        <f>B39&amp;D39</f>
        <v/>
      </c>
      <c r="B39" t="inlineStr">
        <is>
          <t>Delaware</t>
        </is>
      </c>
      <c r="C39" t="inlineStr">
        <is>
          <t>SOATL</t>
        </is>
      </c>
      <c r="D39" t="inlineStr">
        <is>
          <t>commercial</t>
        </is>
      </c>
      <c r="E39" t="n">
        <v>8.384725</v>
      </c>
      <c r="G39">
        <f>H39&amp;J39</f>
        <v/>
      </c>
      <c r="H39" t="inlineStr">
        <is>
          <t>Maine</t>
        </is>
      </c>
      <c r="I39" t="inlineStr">
        <is>
          <t>NEENGL</t>
        </is>
      </c>
      <c r="J39" t="inlineStr">
        <is>
          <t>industry</t>
        </is>
      </c>
      <c r="N39" t="n">
        <v>0</v>
      </c>
      <c r="O39">
        <f>AVERAGE(K39:N39)</f>
        <v/>
      </c>
    </row>
    <row r="40">
      <c r="A40">
        <f>B40&amp;D40</f>
        <v/>
      </c>
      <c r="B40" t="inlineStr">
        <is>
          <t>Delaware</t>
        </is>
      </c>
      <c r="C40" t="inlineStr">
        <is>
          <t>SOATL</t>
        </is>
      </c>
      <c r="D40" t="inlineStr">
        <is>
          <t>transportation</t>
        </is>
      </c>
      <c r="E40" t="n">
        <v>11.012053</v>
      </c>
      <c r="G40">
        <f>H40&amp;J40</f>
        <v/>
      </c>
      <c r="H40" t="inlineStr">
        <is>
          <t>Maryland</t>
        </is>
      </c>
      <c r="I40" t="inlineStr">
        <is>
          <t>SOATL</t>
        </is>
      </c>
      <c r="J40" t="inlineStr">
        <is>
          <t>electricity</t>
        </is>
      </c>
      <c r="K40" t="n">
        <v>59.83553284</v>
      </c>
      <c r="L40" t="n">
        <v>58.70562225</v>
      </c>
      <c r="M40" t="n">
        <v>58.1162162</v>
      </c>
      <c r="N40" t="n">
        <v>56.90443976</v>
      </c>
      <c r="O40">
        <f>AVERAGE(K40:N40)</f>
        <v/>
      </c>
    </row>
    <row r="41">
      <c r="A41">
        <f>B41&amp;D41</f>
        <v/>
      </c>
      <c r="B41" t="inlineStr">
        <is>
          <t>Delaware</t>
        </is>
      </c>
      <c r="C41" t="inlineStr">
        <is>
          <t>SOATL</t>
        </is>
      </c>
      <c r="D41" t="inlineStr">
        <is>
          <t>industry</t>
        </is>
      </c>
      <c r="E41" t="n">
        <v>3.476419</v>
      </c>
      <c r="G41">
        <f>H41&amp;J41</f>
        <v/>
      </c>
      <c r="H41" t="inlineStr">
        <is>
          <t>Maryland</t>
        </is>
      </c>
      <c r="I41" t="inlineStr">
        <is>
          <t>SOATL</t>
        </is>
      </c>
      <c r="J41" t="inlineStr">
        <is>
          <t>industry</t>
        </is>
      </c>
      <c r="K41" t="n">
        <v>99.03</v>
      </c>
      <c r="L41" t="n">
        <v>91.98999999999999</v>
      </c>
      <c r="M41" t="n">
        <v>91.90000000000001</v>
      </c>
      <c r="N41" t="n">
        <v>93.76000000000001</v>
      </c>
      <c r="O41">
        <f>AVERAGE(K41:N41)</f>
        <v/>
      </c>
    </row>
    <row r="42">
      <c r="A42">
        <f>B42&amp;D42</f>
        <v/>
      </c>
      <c r="B42" t="inlineStr">
        <is>
          <t>Florida</t>
        </is>
      </c>
      <c r="C42" t="inlineStr">
        <is>
          <t>SOATL</t>
        </is>
      </c>
      <c r="D42" t="inlineStr">
        <is>
          <t>electricity</t>
        </is>
      </c>
      <c r="E42" t="n">
        <v>2.918957</v>
      </c>
      <c r="G42">
        <f>H42&amp;J42</f>
        <v/>
      </c>
      <c r="H42" t="inlineStr">
        <is>
          <t>Massachusetts</t>
        </is>
      </c>
      <c r="I42" t="inlineStr">
        <is>
          <t>NEENGL</t>
        </is>
      </c>
      <c r="J42" t="inlineStr">
        <is>
          <t>electricity</t>
        </is>
      </c>
      <c r="K42" t="n">
        <v>81.85169138000001</v>
      </c>
      <c r="L42" t="n">
        <v>80.26957358999999</v>
      </c>
      <c r="M42" t="n">
        <v>0</v>
      </c>
      <c r="N42" t="n">
        <v>0</v>
      </c>
      <c r="O42">
        <f>AVERAGE(K42:N42)</f>
        <v/>
      </c>
    </row>
    <row r="43">
      <c r="A43">
        <f>B43&amp;D43</f>
        <v/>
      </c>
      <c r="B43" t="inlineStr">
        <is>
          <t>Florida</t>
        </is>
      </c>
      <c r="C43" t="inlineStr">
        <is>
          <t>SOATL</t>
        </is>
      </c>
      <c r="D43" t="inlineStr">
        <is>
          <t>residential</t>
        </is>
      </c>
      <c r="E43" t="n">
        <v>13.086102</v>
      </c>
      <c r="G43">
        <f>H43&amp;J43</f>
        <v/>
      </c>
      <c r="H43" t="inlineStr">
        <is>
          <t>Massachusetts</t>
        </is>
      </c>
      <c r="I43" t="inlineStr">
        <is>
          <t>NEENGL</t>
        </is>
      </c>
      <c r="J43" t="inlineStr">
        <is>
          <t>industry</t>
        </is>
      </c>
      <c r="N43" t="n">
        <v>0</v>
      </c>
      <c r="O43">
        <f>AVERAGE(K43:N43)</f>
        <v/>
      </c>
    </row>
    <row r="44">
      <c r="A44">
        <f>B44&amp;D44</f>
        <v/>
      </c>
      <c r="B44" t="inlineStr">
        <is>
          <t>Florida</t>
        </is>
      </c>
      <c r="C44" t="inlineStr">
        <is>
          <t>SOATL</t>
        </is>
      </c>
      <c r="D44" t="inlineStr">
        <is>
          <t>commercial</t>
        </is>
      </c>
      <c r="E44" t="n">
        <v>8.384725</v>
      </c>
      <c r="G44">
        <f>H44&amp;J44</f>
        <v/>
      </c>
      <c r="H44" t="inlineStr">
        <is>
          <t>Michigan</t>
        </is>
      </c>
      <c r="I44" t="inlineStr">
        <is>
          <t>ENC</t>
        </is>
      </c>
      <c r="J44" t="inlineStr">
        <is>
          <t>electricity</t>
        </is>
      </c>
      <c r="K44" t="n">
        <v>41.18852273</v>
      </c>
      <c r="L44" t="n">
        <v>40.34974006</v>
      </c>
      <c r="M44" t="n">
        <v>39.41511579</v>
      </c>
      <c r="N44" t="n">
        <v>39.84015347</v>
      </c>
      <c r="O44">
        <f>AVERAGE(K44:N44)</f>
        <v/>
      </c>
    </row>
    <row r="45">
      <c r="A45">
        <f>B45&amp;D45</f>
        <v/>
      </c>
      <c r="B45" t="inlineStr">
        <is>
          <t>Florida</t>
        </is>
      </c>
      <c r="C45" t="inlineStr">
        <is>
          <t>SOATL</t>
        </is>
      </c>
      <c r="D45" t="inlineStr">
        <is>
          <t>transportation</t>
        </is>
      </c>
      <c r="E45" t="n">
        <v>11.012053</v>
      </c>
      <c r="G45">
        <f>H45&amp;J45</f>
        <v/>
      </c>
      <c r="H45" t="inlineStr">
        <is>
          <t>Michigan</t>
        </is>
      </c>
      <c r="I45" t="inlineStr">
        <is>
          <t>ENC</t>
        </is>
      </c>
      <c r="J45" t="inlineStr">
        <is>
          <t>industry</t>
        </is>
      </c>
      <c r="K45" t="n">
        <v>76.7</v>
      </c>
      <c r="L45" t="n">
        <v>64.98</v>
      </c>
      <c r="M45" t="n">
        <v>67.51000000000001</v>
      </c>
      <c r="N45" t="n">
        <v>68.81</v>
      </c>
      <c r="O45">
        <f>AVERAGE(K45:N45)</f>
        <v/>
      </c>
    </row>
    <row r="46">
      <c r="A46">
        <f>B46&amp;D46</f>
        <v/>
      </c>
      <c r="B46" t="inlineStr">
        <is>
          <t>Florida</t>
        </is>
      </c>
      <c r="C46" t="inlineStr">
        <is>
          <t>SOATL</t>
        </is>
      </c>
      <c r="D46" t="inlineStr">
        <is>
          <t>industry</t>
        </is>
      </c>
      <c r="E46" t="n">
        <v>3.476419</v>
      </c>
      <c r="G46">
        <f>H46&amp;J46</f>
        <v/>
      </c>
      <c r="H46" t="inlineStr">
        <is>
          <t>Minnesota</t>
        </is>
      </c>
      <c r="I46" t="inlineStr">
        <is>
          <t>WNC</t>
        </is>
      </c>
      <c r="J46" t="inlineStr">
        <is>
          <t>electricity</t>
        </is>
      </c>
      <c r="K46" t="n">
        <v>25.76174765</v>
      </c>
      <c r="L46" t="n">
        <v>25.96100043</v>
      </c>
      <c r="M46" t="n">
        <v>25.39406547</v>
      </c>
      <c r="N46" t="n">
        <v>25.49150002</v>
      </c>
      <c r="O46">
        <f>AVERAGE(K46:N46)</f>
        <v/>
      </c>
    </row>
    <row r="47">
      <c r="A47">
        <f>B47&amp;D47</f>
        <v/>
      </c>
      <c r="B47" t="inlineStr">
        <is>
          <t>Georgia</t>
        </is>
      </c>
      <c r="C47" t="inlineStr">
        <is>
          <t>SOATL</t>
        </is>
      </c>
      <c r="D47" t="inlineStr">
        <is>
          <t>electricity</t>
        </is>
      </c>
      <c r="E47" t="n">
        <v>2.918957</v>
      </c>
      <c r="G47">
        <f>H47&amp;J47</f>
        <v/>
      </c>
      <c r="H47" t="inlineStr">
        <is>
          <t>Minnesota</t>
        </is>
      </c>
      <c r="I47" t="inlineStr">
        <is>
          <t>WNC</t>
        </is>
      </c>
      <c r="J47" t="inlineStr">
        <is>
          <t>industry</t>
        </is>
      </c>
      <c r="K47" t="n">
        <v>27.44</v>
      </c>
      <c r="L47" t="n">
        <v>26.37</v>
      </c>
      <c r="M47" t="n">
        <v>27.59</v>
      </c>
      <c r="N47" t="n">
        <v>29.17</v>
      </c>
      <c r="O47">
        <f>AVERAGE(K47:N47)</f>
        <v/>
      </c>
    </row>
    <row r="48">
      <c r="A48">
        <f>B48&amp;D48</f>
        <v/>
      </c>
      <c r="B48" t="inlineStr">
        <is>
          <t>Georgia</t>
        </is>
      </c>
      <c r="C48" t="inlineStr">
        <is>
          <t>SOATL</t>
        </is>
      </c>
      <c r="D48" t="inlineStr">
        <is>
          <t>residential</t>
        </is>
      </c>
      <c r="E48" t="n">
        <v>13.086102</v>
      </c>
      <c r="G48">
        <f>H48&amp;J48</f>
        <v/>
      </c>
      <c r="H48" t="inlineStr">
        <is>
          <t>Mississippi</t>
        </is>
      </c>
      <c r="I48" t="inlineStr">
        <is>
          <t>ESC</t>
        </is>
      </c>
      <c r="J48" t="inlineStr">
        <is>
          <t>electricity</t>
        </is>
      </c>
      <c r="K48" t="n">
        <v>59.83553284</v>
      </c>
      <c r="L48" t="n">
        <v>58.70562225</v>
      </c>
      <c r="M48" t="n">
        <v>58.1162162</v>
      </c>
      <c r="N48" t="n">
        <v>56.90443976</v>
      </c>
      <c r="O48">
        <f>AVERAGE(K48:N48)</f>
        <v/>
      </c>
    </row>
    <row r="49">
      <c r="A49">
        <f>B49&amp;D49</f>
        <v/>
      </c>
      <c r="B49" t="inlineStr">
        <is>
          <t>Georgia</t>
        </is>
      </c>
      <c r="C49" t="inlineStr">
        <is>
          <t>SOATL</t>
        </is>
      </c>
      <c r="D49" t="inlineStr">
        <is>
          <t>commercial</t>
        </is>
      </c>
      <c r="E49" t="n">
        <v>8.384725</v>
      </c>
      <c r="G49">
        <f>H49&amp;J49</f>
        <v/>
      </c>
      <c r="H49" t="inlineStr">
        <is>
          <t>Mississippi</t>
        </is>
      </c>
      <c r="I49" t="inlineStr">
        <is>
          <t>ESC</t>
        </is>
      </c>
      <c r="J49" t="inlineStr">
        <is>
          <t>industry</t>
        </is>
      </c>
      <c r="K49" t="n">
        <v>99.03</v>
      </c>
      <c r="L49" t="n">
        <v>91.98999999999999</v>
      </c>
      <c r="M49" t="n">
        <v>91.90000000000001</v>
      </c>
      <c r="N49" t="n">
        <v>93.76000000000001</v>
      </c>
      <c r="O49">
        <f>AVERAGE(K49:N49)</f>
        <v/>
      </c>
    </row>
    <row r="50">
      <c r="A50">
        <f>B50&amp;D50</f>
        <v/>
      </c>
      <c r="B50" t="inlineStr">
        <is>
          <t>Georgia</t>
        </is>
      </c>
      <c r="C50" t="inlineStr">
        <is>
          <t>SOATL</t>
        </is>
      </c>
      <c r="D50" t="inlineStr">
        <is>
          <t>transportation</t>
        </is>
      </c>
      <c r="E50" t="n">
        <v>11.012053</v>
      </c>
      <c r="G50">
        <f>H50&amp;J50</f>
        <v/>
      </c>
      <c r="H50" t="inlineStr">
        <is>
          <t>Missouri</t>
        </is>
      </c>
      <c r="I50" t="inlineStr">
        <is>
          <t>WNC</t>
        </is>
      </c>
      <c r="J50" t="inlineStr">
        <is>
          <t>electricity</t>
        </is>
      </c>
      <c r="K50" t="n">
        <v>25.76174765</v>
      </c>
      <c r="L50" t="n">
        <v>25.96100043</v>
      </c>
      <c r="M50" t="n">
        <v>25.39406547</v>
      </c>
      <c r="N50" t="n">
        <v>25.49150002</v>
      </c>
      <c r="O50">
        <f>AVERAGE(K50:N50)</f>
        <v/>
      </c>
    </row>
    <row r="51">
      <c r="A51">
        <f>B51&amp;D51</f>
        <v/>
      </c>
      <c r="B51" t="inlineStr">
        <is>
          <t>Georgia</t>
        </is>
      </c>
      <c r="C51" t="inlineStr">
        <is>
          <t>SOATL</t>
        </is>
      </c>
      <c r="D51" t="inlineStr">
        <is>
          <t>industry</t>
        </is>
      </c>
      <c r="E51" t="n">
        <v>3.476419</v>
      </c>
      <c r="G51">
        <f>H51&amp;J51</f>
        <v/>
      </c>
      <c r="H51" t="inlineStr">
        <is>
          <t>Missouri</t>
        </is>
      </c>
      <c r="I51" t="inlineStr">
        <is>
          <t>WNC</t>
        </is>
      </c>
      <c r="J51" t="inlineStr">
        <is>
          <t>industry</t>
        </is>
      </c>
      <c r="K51" t="n">
        <v>27.44</v>
      </c>
      <c r="L51" t="n">
        <v>26.37</v>
      </c>
      <c r="M51" t="n">
        <v>27.59</v>
      </c>
      <c r="N51" t="n">
        <v>29.17</v>
      </c>
      <c r="O51">
        <f>AVERAGE(K51:N51)</f>
        <v/>
      </c>
    </row>
    <row r="52">
      <c r="A52">
        <f>B52&amp;D52</f>
        <v/>
      </c>
      <c r="B52" t="inlineStr">
        <is>
          <t>Hawaii</t>
        </is>
      </c>
      <c r="C52" t="inlineStr">
        <is>
          <t>PCF</t>
        </is>
      </c>
      <c r="D52" t="inlineStr">
        <is>
          <t>electricity</t>
        </is>
      </c>
      <c r="E52" t="n">
        <v>2.728606</v>
      </c>
      <c r="G52">
        <f>H52&amp;J52</f>
        <v/>
      </c>
      <c r="H52" t="inlineStr">
        <is>
          <t>Montana</t>
        </is>
      </c>
      <c r="I52" t="inlineStr">
        <is>
          <t>MTN</t>
        </is>
      </c>
      <c r="J52" t="inlineStr">
        <is>
          <t>electricity</t>
        </is>
      </c>
      <c r="K52" t="n">
        <v>37.10922055</v>
      </c>
      <c r="L52" t="n">
        <v>36.3614731</v>
      </c>
      <c r="M52" t="n">
        <v>38.75801473</v>
      </c>
      <c r="N52" t="n">
        <v>37.42102057</v>
      </c>
      <c r="O52">
        <f>AVERAGE(K52:N52)</f>
        <v/>
      </c>
    </row>
    <row r="53">
      <c r="A53">
        <f>B53&amp;D53</f>
        <v/>
      </c>
      <c r="B53" t="inlineStr">
        <is>
          <t>Hawaii</t>
        </is>
      </c>
      <c r="C53" t="inlineStr">
        <is>
          <t>PCF</t>
        </is>
      </c>
      <c r="D53" t="inlineStr">
        <is>
          <t>residential</t>
        </is>
      </c>
      <c r="E53" t="n">
        <v>13.61417</v>
      </c>
      <c r="G53">
        <f>H53&amp;J53</f>
        <v/>
      </c>
      <c r="H53" t="inlineStr">
        <is>
          <t>Montana</t>
        </is>
      </c>
      <c r="I53" t="inlineStr">
        <is>
          <t>MTN</t>
        </is>
      </c>
      <c r="J53" t="inlineStr">
        <is>
          <t>industry</t>
        </is>
      </c>
      <c r="K53" t="n">
        <v>59.62</v>
      </c>
      <c r="L53" t="n">
        <v>63.3</v>
      </c>
      <c r="M53" t="n">
        <v>61.5</v>
      </c>
      <c r="N53" t="n">
        <v>58.36</v>
      </c>
      <c r="O53">
        <f>AVERAGE(K53:N53)</f>
        <v/>
      </c>
    </row>
    <row r="54">
      <c r="A54">
        <f>B54&amp;D54</f>
        <v/>
      </c>
      <c r="B54" t="inlineStr">
        <is>
          <t>Hawaii</t>
        </is>
      </c>
      <c r="C54" t="inlineStr">
        <is>
          <t>PCF</t>
        </is>
      </c>
      <c r="D54" t="inlineStr">
        <is>
          <t>commercial</t>
        </is>
      </c>
      <c r="E54" t="n">
        <v>9.476597999999999</v>
      </c>
      <c r="G54">
        <f>H54&amp;J54</f>
        <v/>
      </c>
      <c r="H54" t="inlineStr">
        <is>
          <t>Nebraska</t>
        </is>
      </c>
      <c r="I54" t="inlineStr">
        <is>
          <t>WNC</t>
        </is>
      </c>
      <c r="J54" t="inlineStr">
        <is>
          <t>electricity</t>
        </is>
      </c>
      <c r="K54" t="n">
        <v>25.76174765</v>
      </c>
      <c r="L54" t="n">
        <v>25.96100043</v>
      </c>
      <c r="M54" t="n">
        <v>25.39406547</v>
      </c>
      <c r="N54" t="n">
        <v>25.49150002</v>
      </c>
      <c r="O54">
        <f>AVERAGE(K54:N54)</f>
        <v/>
      </c>
    </row>
    <row r="55">
      <c r="A55">
        <f>B55&amp;D55</f>
        <v/>
      </c>
      <c r="B55" t="inlineStr">
        <is>
          <t>Hawaii</t>
        </is>
      </c>
      <c r="C55" t="inlineStr">
        <is>
          <t>PCF</t>
        </is>
      </c>
      <c r="D55" t="inlineStr">
        <is>
          <t>transportation</t>
        </is>
      </c>
      <c r="E55" t="n">
        <v>14.773152</v>
      </c>
      <c r="G55">
        <f>H55&amp;J55</f>
        <v/>
      </c>
      <c r="H55" t="inlineStr">
        <is>
          <t>Nebraska</t>
        </is>
      </c>
      <c r="I55" t="inlineStr">
        <is>
          <t>WNC</t>
        </is>
      </c>
      <c r="J55" t="inlineStr">
        <is>
          <t>industry</t>
        </is>
      </c>
      <c r="K55" t="n">
        <v>27.44</v>
      </c>
      <c r="L55" t="n">
        <v>26.37</v>
      </c>
      <c r="M55" t="n">
        <v>27.59</v>
      </c>
      <c r="N55" t="n">
        <v>29.17</v>
      </c>
      <c r="O55">
        <f>AVERAGE(K55:N55)</f>
        <v/>
      </c>
    </row>
    <row r="56">
      <c r="A56">
        <f>B56&amp;D56</f>
        <v/>
      </c>
      <c r="B56" t="inlineStr">
        <is>
          <t>Hawaii</t>
        </is>
      </c>
      <c r="C56" t="inlineStr">
        <is>
          <t>PCF</t>
        </is>
      </c>
      <c r="D56" t="inlineStr">
        <is>
          <t>industry</t>
        </is>
      </c>
      <c r="E56" t="n">
        <v>4.21905</v>
      </c>
      <c r="G56">
        <f>H56&amp;J56</f>
        <v/>
      </c>
      <c r="H56" t="inlineStr">
        <is>
          <t>Nevada</t>
        </is>
      </c>
      <c r="I56" t="inlineStr">
        <is>
          <t>MTN</t>
        </is>
      </c>
      <c r="J56" t="inlineStr">
        <is>
          <t>electricity</t>
        </is>
      </c>
      <c r="K56" t="n">
        <v>37.10922055</v>
      </c>
      <c r="L56" t="n">
        <v>36.3614731</v>
      </c>
      <c r="M56" t="n">
        <v>38.75801473</v>
      </c>
      <c r="N56" t="n">
        <v>37.42102057</v>
      </c>
      <c r="O56">
        <f>AVERAGE(K56:N56)</f>
        <v/>
      </c>
    </row>
    <row r="57">
      <c r="A57">
        <f>B57&amp;D57</f>
        <v/>
      </c>
      <c r="B57" t="inlineStr">
        <is>
          <t>Idaho</t>
        </is>
      </c>
      <c r="C57" t="inlineStr">
        <is>
          <t>MTN</t>
        </is>
      </c>
      <c r="D57" t="inlineStr">
        <is>
          <t>electricity</t>
        </is>
      </c>
      <c r="E57" t="n">
        <v>2.573367</v>
      </c>
      <c r="G57">
        <f>H57&amp;J57</f>
        <v/>
      </c>
      <c r="H57" t="inlineStr">
        <is>
          <t>Nevada</t>
        </is>
      </c>
      <c r="I57" t="inlineStr">
        <is>
          <t>MTN</t>
        </is>
      </c>
      <c r="J57" t="inlineStr">
        <is>
          <t>industry</t>
        </is>
      </c>
      <c r="K57" t="n">
        <v>59.62</v>
      </c>
      <c r="L57" t="n">
        <v>63.3</v>
      </c>
      <c r="M57" t="n">
        <v>61.5</v>
      </c>
      <c r="N57" t="n">
        <v>58.36</v>
      </c>
      <c r="O57">
        <f>AVERAGE(K57:N57)</f>
        <v/>
      </c>
    </row>
    <row r="58">
      <c r="A58">
        <f>B58&amp;D58</f>
        <v/>
      </c>
      <c r="B58" t="inlineStr">
        <is>
          <t>Idaho</t>
        </is>
      </c>
      <c r="C58" t="inlineStr">
        <is>
          <t>MTN</t>
        </is>
      </c>
      <c r="D58" t="inlineStr">
        <is>
          <t>residential</t>
        </is>
      </c>
      <c r="E58" t="n">
        <v>7.95409</v>
      </c>
      <c r="G58">
        <f>H58&amp;J58</f>
        <v/>
      </c>
      <c r="H58" t="inlineStr">
        <is>
          <t>New Hampshire</t>
        </is>
      </c>
      <c r="I58" t="inlineStr">
        <is>
          <t>NEENGL</t>
        </is>
      </c>
      <c r="J58" t="inlineStr">
        <is>
          <t>electricity</t>
        </is>
      </c>
      <c r="K58" t="n">
        <v>81.85169138000001</v>
      </c>
      <c r="L58" t="n">
        <v>80.26957358999999</v>
      </c>
      <c r="M58" t="n">
        <v>0</v>
      </c>
      <c r="N58" t="n">
        <v>0</v>
      </c>
      <c r="O58">
        <f>AVERAGE(K58:N58)</f>
        <v/>
      </c>
    </row>
    <row r="59">
      <c r="A59">
        <f>B59&amp;D59</f>
        <v/>
      </c>
      <c r="B59" t="inlineStr">
        <is>
          <t>Idaho</t>
        </is>
      </c>
      <c r="C59" t="inlineStr">
        <is>
          <t>MTN</t>
        </is>
      </c>
      <c r="D59" t="inlineStr">
        <is>
          <t>commercial</t>
        </is>
      </c>
      <c r="E59" t="n">
        <v>6.29332</v>
      </c>
      <c r="G59">
        <f>H59&amp;J59</f>
        <v/>
      </c>
      <c r="H59" t="inlineStr">
        <is>
          <t>New Hampshire</t>
        </is>
      </c>
      <c r="I59" t="inlineStr">
        <is>
          <t>NEENGL</t>
        </is>
      </c>
      <c r="J59" t="inlineStr">
        <is>
          <t>industry</t>
        </is>
      </c>
      <c r="N59" t="n">
        <v>0</v>
      </c>
      <c r="O59">
        <f>AVERAGE(K59:N59)</f>
        <v/>
      </c>
    </row>
    <row r="60">
      <c r="A60">
        <f>B60&amp;D60</f>
        <v/>
      </c>
      <c r="B60" t="inlineStr">
        <is>
          <t>Idaho</t>
        </is>
      </c>
      <c r="C60" t="inlineStr">
        <is>
          <t>MTN</t>
        </is>
      </c>
      <c r="D60" t="inlineStr">
        <is>
          <t>transportation</t>
        </is>
      </c>
      <c r="E60" t="n">
        <v>12.945327</v>
      </c>
      <c r="G60">
        <f>H60&amp;J60</f>
        <v/>
      </c>
      <c r="H60" t="inlineStr">
        <is>
          <t>New Jersey</t>
        </is>
      </c>
      <c r="I60" t="inlineStr">
        <is>
          <t>MDATL</t>
        </is>
      </c>
      <c r="J60" t="inlineStr">
        <is>
          <t>electricity</t>
        </is>
      </c>
      <c r="K60" t="n">
        <v>73.63</v>
      </c>
      <c r="L60" t="n">
        <v>85.47</v>
      </c>
      <c r="M60" t="n">
        <v>0</v>
      </c>
      <c r="N60" t="n">
        <v>0</v>
      </c>
      <c r="O60">
        <f>AVERAGE(K60:N60)</f>
        <v/>
      </c>
    </row>
    <row r="61">
      <c r="A61">
        <f>B61&amp;D61</f>
        <v/>
      </c>
      <c r="B61" t="inlineStr">
        <is>
          <t>Idaho</t>
        </is>
      </c>
      <c r="C61" t="inlineStr">
        <is>
          <t>MTN</t>
        </is>
      </c>
      <c r="D61" t="inlineStr">
        <is>
          <t>industry</t>
        </is>
      </c>
      <c r="E61" t="n">
        <v>3.185642</v>
      </c>
      <c r="G61">
        <f>H61&amp;J61</f>
        <v/>
      </c>
      <c r="H61" t="inlineStr">
        <is>
          <t>New Jersey</t>
        </is>
      </c>
      <c r="I61" t="inlineStr">
        <is>
          <t>MDATL</t>
        </is>
      </c>
      <c r="J61" t="inlineStr">
        <is>
          <t>industry</t>
        </is>
      </c>
      <c r="K61" t="n">
        <v>90.43000000000001</v>
      </c>
      <c r="L61" t="n">
        <v>88.68000000000001</v>
      </c>
      <c r="M61" t="n">
        <v>83.06999999999999</v>
      </c>
      <c r="N61" t="n">
        <v>84.3</v>
      </c>
      <c r="O61">
        <f>AVERAGE(K61:N61)</f>
        <v/>
      </c>
    </row>
    <row r="62">
      <c r="A62">
        <f>B62&amp;D62</f>
        <v/>
      </c>
      <c r="B62" t="inlineStr">
        <is>
          <t>Illinois</t>
        </is>
      </c>
      <c r="C62" t="inlineStr">
        <is>
          <t>ENC</t>
        </is>
      </c>
      <c r="D62" t="inlineStr">
        <is>
          <t>electricity</t>
        </is>
      </c>
      <c r="E62" t="n">
        <v>2.009152</v>
      </c>
      <c r="G62">
        <f>H62&amp;J62</f>
        <v/>
      </c>
      <c r="H62" t="inlineStr">
        <is>
          <t>New Mexico</t>
        </is>
      </c>
      <c r="I62" t="inlineStr">
        <is>
          <t>MTN</t>
        </is>
      </c>
      <c r="J62" t="inlineStr">
        <is>
          <t>electricity</t>
        </is>
      </c>
      <c r="K62" t="n">
        <v>37.10922055</v>
      </c>
      <c r="L62" t="n">
        <v>36.3614731</v>
      </c>
      <c r="M62" t="n">
        <v>38.75801473</v>
      </c>
      <c r="N62" t="n">
        <v>37.42102057</v>
      </c>
      <c r="O62">
        <f>AVERAGE(K62:N62)</f>
        <v/>
      </c>
    </row>
    <row r="63">
      <c r="A63">
        <f>B63&amp;D63</f>
        <v/>
      </c>
      <c r="B63" t="inlineStr">
        <is>
          <t>Illinois</t>
        </is>
      </c>
      <c r="C63" t="inlineStr">
        <is>
          <t>ENC</t>
        </is>
      </c>
      <c r="D63" t="inlineStr">
        <is>
          <t>residential</t>
        </is>
      </c>
      <c r="E63" t="n">
        <v>7.745618</v>
      </c>
      <c r="G63">
        <f>H63&amp;J63</f>
        <v/>
      </c>
      <c r="H63" t="inlineStr">
        <is>
          <t>New Mexico</t>
        </is>
      </c>
      <c r="I63" t="inlineStr">
        <is>
          <t>MTN</t>
        </is>
      </c>
      <c r="J63" t="inlineStr">
        <is>
          <t>industry</t>
        </is>
      </c>
      <c r="K63" t="n">
        <v>59.62</v>
      </c>
      <c r="L63" t="n">
        <v>63.3</v>
      </c>
      <c r="M63" t="n">
        <v>61.5</v>
      </c>
      <c r="N63" t="n">
        <v>58.36</v>
      </c>
      <c r="O63">
        <f>AVERAGE(K63:N63)</f>
        <v/>
      </c>
    </row>
    <row r="64">
      <c r="A64">
        <f>B64&amp;D64</f>
        <v/>
      </c>
      <c r="B64" t="inlineStr">
        <is>
          <t>Illinois</t>
        </is>
      </c>
      <c r="C64" t="inlineStr">
        <is>
          <t>ENC</t>
        </is>
      </c>
      <c r="D64" t="inlineStr">
        <is>
          <t>commercial</t>
        </is>
      </c>
      <c r="E64" t="n">
        <v>6.122332</v>
      </c>
      <c r="G64">
        <f>H64&amp;J64</f>
        <v/>
      </c>
      <c r="H64" t="inlineStr">
        <is>
          <t>New York</t>
        </is>
      </c>
      <c r="I64" t="inlineStr">
        <is>
          <t>MDATL</t>
        </is>
      </c>
      <c r="J64" t="inlineStr">
        <is>
          <t>electricity</t>
        </is>
      </c>
      <c r="K64" t="n">
        <v>73.63</v>
      </c>
      <c r="L64" t="n">
        <v>85.47</v>
      </c>
      <c r="M64" t="n">
        <v>0</v>
      </c>
      <c r="N64" t="n">
        <v>0</v>
      </c>
      <c r="O64">
        <f>AVERAGE(K64:N64)</f>
        <v/>
      </c>
    </row>
    <row r="65">
      <c r="A65">
        <f>B65&amp;D65</f>
        <v/>
      </c>
      <c r="B65" t="inlineStr">
        <is>
          <t>Illinois</t>
        </is>
      </c>
      <c r="C65" t="inlineStr">
        <is>
          <t>ENC</t>
        </is>
      </c>
      <c r="D65" t="inlineStr">
        <is>
          <t>transportation</t>
        </is>
      </c>
      <c r="E65" t="n">
        <v>14.162477</v>
      </c>
      <c r="G65">
        <f>H65&amp;J65</f>
        <v/>
      </c>
      <c r="H65" t="inlineStr">
        <is>
          <t>New York</t>
        </is>
      </c>
      <c r="I65" t="inlineStr">
        <is>
          <t>MDATL</t>
        </is>
      </c>
      <c r="J65" t="inlineStr">
        <is>
          <t>industry</t>
        </is>
      </c>
      <c r="K65" t="n">
        <v>90.43000000000001</v>
      </c>
      <c r="L65" t="n">
        <v>88.68000000000001</v>
      </c>
      <c r="M65" t="n">
        <v>83.06999999999999</v>
      </c>
      <c r="N65" t="n">
        <v>84.3</v>
      </c>
      <c r="O65">
        <f>AVERAGE(K65:N65)</f>
        <v/>
      </c>
    </row>
    <row r="66">
      <c r="A66">
        <f>B66&amp;D66</f>
        <v/>
      </c>
      <c r="B66" t="inlineStr">
        <is>
          <t>Illinois</t>
        </is>
      </c>
      <c r="C66" t="inlineStr">
        <is>
          <t>ENC</t>
        </is>
      </c>
      <c r="D66" t="inlineStr">
        <is>
          <t>industry</t>
        </is>
      </c>
      <c r="E66" t="n">
        <v>3.437178</v>
      </c>
      <c r="G66">
        <f>H66&amp;J66</f>
        <v/>
      </c>
      <c r="H66" t="inlineStr">
        <is>
          <t>North Carolina</t>
        </is>
      </c>
      <c r="I66" t="inlineStr">
        <is>
          <t>SOATL</t>
        </is>
      </c>
      <c r="J66" t="inlineStr">
        <is>
          <t>electricity</t>
        </is>
      </c>
      <c r="K66" t="n">
        <v>59.83553284</v>
      </c>
      <c r="L66" t="n">
        <v>58.70562225</v>
      </c>
      <c r="M66" t="n">
        <v>58.1162162</v>
      </c>
      <c r="N66" t="n">
        <v>56.90443976</v>
      </c>
      <c r="O66">
        <f>AVERAGE(K66:N66)</f>
        <v/>
      </c>
    </row>
    <row r="67">
      <c r="A67">
        <f>B67&amp;D67</f>
        <v/>
      </c>
      <c r="B67" t="inlineStr">
        <is>
          <t>Indiana</t>
        </is>
      </c>
      <c r="C67" t="inlineStr">
        <is>
          <t>ENC</t>
        </is>
      </c>
      <c r="D67" t="inlineStr">
        <is>
          <t>electricity</t>
        </is>
      </c>
      <c r="E67" t="n">
        <v>2.009152</v>
      </c>
      <c r="G67">
        <f>H67&amp;J67</f>
        <v/>
      </c>
      <c r="H67" t="inlineStr">
        <is>
          <t>North Carolina</t>
        </is>
      </c>
      <c r="I67" t="inlineStr">
        <is>
          <t>SOATL</t>
        </is>
      </c>
      <c r="J67" t="inlineStr">
        <is>
          <t>industry</t>
        </is>
      </c>
      <c r="K67" t="n">
        <v>99.03</v>
      </c>
      <c r="L67" t="n">
        <v>91.98999999999999</v>
      </c>
      <c r="M67" t="n">
        <v>91.90000000000001</v>
      </c>
      <c r="N67" t="n">
        <v>93.76000000000001</v>
      </c>
      <c r="O67">
        <f>AVERAGE(K67:N67)</f>
        <v/>
      </c>
    </row>
    <row r="68">
      <c r="A68">
        <f>B68&amp;D68</f>
        <v/>
      </c>
      <c r="B68" t="inlineStr">
        <is>
          <t>Indiana</t>
        </is>
      </c>
      <c r="C68" t="inlineStr">
        <is>
          <t>ENC</t>
        </is>
      </c>
      <c r="D68" t="inlineStr">
        <is>
          <t>residential</t>
        </is>
      </c>
      <c r="E68" t="n">
        <v>7.745618</v>
      </c>
      <c r="G68">
        <f>H68&amp;J68</f>
        <v/>
      </c>
      <c r="H68" t="inlineStr">
        <is>
          <t>North Dakota</t>
        </is>
      </c>
      <c r="I68" t="inlineStr">
        <is>
          <t>WNC</t>
        </is>
      </c>
      <c r="J68" t="inlineStr">
        <is>
          <t>electricity</t>
        </is>
      </c>
      <c r="K68" t="n">
        <v>25.76174765</v>
      </c>
      <c r="L68" t="n">
        <v>25.96100043</v>
      </c>
      <c r="M68" t="n">
        <v>25.39406547</v>
      </c>
      <c r="N68" t="n">
        <v>25.49150002</v>
      </c>
      <c r="O68">
        <f>AVERAGE(K68:N68)</f>
        <v/>
      </c>
    </row>
    <row r="69">
      <c r="A69">
        <f>B69&amp;D69</f>
        <v/>
      </c>
      <c r="B69" t="inlineStr">
        <is>
          <t>Indiana</t>
        </is>
      </c>
      <c r="C69" t="inlineStr">
        <is>
          <t>ENC</t>
        </is>
      </c>
      <c r="D69" t="inlineStr">
        <is>
          <t>commercial</t>
        </is>
      </c>
      <c r="E69" t="n">
        <v>6.122332</v>
      </c>
      <c r="G69">
        <f>H69&amp;J69</f>
        <v/>
      </c>
      <c r="H69" t="inlineStr">
        <is>
          <t>North Dakota</t>
        </is>
      </c>
      <c r="I69" t="inlineStr">
        <is>
          <t>WNC</t>
        </is>
      </c>
      <c r="J69" t="inlineStr">
        <is>
          <t>industry</t>
        </is>
      </c>
      <c r="K69" t="n">
        <v>27.44</v>
      </c>
      <c r="L69" t="n">
        <v>26.37</v>
      </c>
      <c r="M69" t="n">
        <v>27.59</v>
      </c>
      <c r="N69" t="n">
        <v>29.17</v>
      </c>
      <c r="O69">
        <f>AVERAGE(K69:N69)</f>
        <v/>
      </c>
    </row>
    <row r="70">
      <c r="A70">
        <f>B70&amp;D70</f>
        <v/>
      </c>
      <c r="B70" t="inlineStr">
        <is>
          <t>Indiana</t>
        </is>
      </c>
      <c r="C70" t="inlineStr">
        <is>
          <t>ENC</t>
        </is>
      </c>
      <c r="D70" t="inlineStr">
        <is>
          <t>transportation</t>
        </is>
      </c>
      <c r="E70" t="n">
        <v>14.162477</v>
      </c>
      <c r="G70">
        <f>H70&amp;J70</f>
        <v/>
      </c>
      <c r="H70" t="inlineStr">
        <is>
          <t>Ohio</t>
        </is>
      </c>
      <c r="I70" t="inlineStr">
        <is>
          <t>ENC</t>
        </is>
      </c>
      <c r="J70" t="inlineStr">
        <is>
          <t>electricity</t>
        </is>
      </c>
      <c r="K70" t="n">
        <v>41.18852273</v>
      </c>
      <c r="L70" t="n">
        <v>40.34974006</v>
      </c>
      <c r="M70" t="n">
        <v>39.41511579</v>
      </c>
      <c r="N70" t="n">
        <v>39.84015347</v>
      </c>
      <c r="O70">
        <f>AVERAGE(K70:N70)</f>
        <v/>
      </c>
    </row>
    <row r="71">
      <c r="A71">
        <f>B71&amp;D71</f>
        <v/>
      </c>
      <c r="B71" t="inlineStr">
        <is>
          <t>Indiana</t>
        </is>
      </c>
      <c r="C71" t="inlineStr">
        <is>
          <t>ENC</t>
        </is>
      </c>
      <c r="D71" t="inlineStr">
        <is>
          <t>industry</t>
        </is>
      </c>
      <c r="E71" t="n">
        <v>3.437178</v>
      </c>
      <c r="G71">
        <f>H71&amp;J71</f>
        <v/>
      </c>
      <c r="H71" t="inlineStr">
        <is>
          <t>Ohio</t>
        </is>
      </c>
      <c r="I71" t="inlineStr">
        <is>
          <t>ENC</t>
        </is>
      </c>
      <c r="J71" t="inlineStr">
        <is>
          <t>industry</t>
        </is>
      </c>
      <c r="K71" t="n">
        <v>76.7</v>
      </c>
      <c r="L71" t="n">
        <v>64.98</v>
      </c>
      <c r="M71" t="n">
        <v>67.51000000000001</v>
      </c>
      <c r="N71" t="n">
        <v>68.81</v>
      </c>
      <c r="O71">
        <f>AVERAGE(K71:N71)</f>
        <v/>
      </c>
    </row>
    <row r="72">
      <c r="A72">
        <f>B72&amp;D72</f>
        <v/>
      </c>
      <c r="B72" t="inlineStr">
        <is>
          <t>Iowa</t>
        </is>
      </c>
      <c r="C72" t="inlineStr">
        <is>
          <t>WNC</t>
        </is>
      </c>
      <c r="D72" t="inlineStr">
        <is>
          <t>electricity</t>
        </is>
      </c>
      <c r="E72" t="n">
        <v>2.356364</v>
      </c>
      <c r="G72">
        <f>H72&amp;J72</f>
        <v/>
      </c>
      <c r="H72" t="inlineStr">
        <is>
          <t>Oklahoma</t>
        </is>
      </c>
      <c r="I72" t="inlineStr">
        <is>
          <t>WSC</t>
        </is>
      </c>
      <c r="J72" t="inlineStr">
        <is>
          <t>electricity</t>
        </is>
      </c>
      <c r="K72" t="n">
        <v>32.76938706</v>
      </c>
      <c r="L72" t="n">
        <v>33.76516967</v>
      </c>
      <c r="M72" t="n">
        <v>38.25750977</v>
      </c>
      <c r="N72" t="n">
        <v>35.82783633</v>
      </c>
      <c r="O72">
        <f>AVERAGE(K72:N72)</f>
        <v/>
      </c>
    </row>
    <row r="73">
      <c r="A73">
        <f>B73&amp;D73</f>
        <v/>
      </c>
      <c r="B73" t="inlineStr">
        <is>
          <t>Iowa</t>
        </is>
      </c>
      <c r="C73" t="inlineStr">
        <is>
          <t>WNC</t>
        </is>
      </c>
      <c r="D73" t="inlineStr">
        <is>
          <t>residential</t>
        </is>
      </c>
      <c r="E73" t="n">
        <v>7.698287</v>
      </c>
      <c r="G73">
        <f>H73&amp;J73</f>
        <v/>
      </c>
      <c r="H73" t="inlineStr">
        <is>
          <t>Oklahoma</t>
        </is>
      </c>
      <c r="I73" t="inlineStr">
        <is>
          <t>WSC</t>
        </is>
      </c>
      <c r="J73" t="inlineStr">
        <is>
          <t>industry</t>
        </is>
      </c>
      <c r="K73" t="n">
        <v>81.42</v>
      </c>
      <c r="L73" t="n">
        <v>94.44</v>
      </c>
      <c r="M73" t="n">
        <v>78.59</v>
      </c>
      <c r="N73" t="n">
        <v>73.56999999999999</v>
      </c>
      <c r="O73">
        <f>AVERAGE(K73:N73)</f>
        <v/>
      </c>
    </row>
    <row r="74">
      <c r="A74">
        <f>B74&amp;D74</f>
        <v/>
      </c>
      <c r="B74" t="inlineStr">
        <is>
          <t>Iowa</t>
        </is>
      </c>
      <c r="C74" t="inlineStr">
        <is>
          <t>WNC</t>
        </is>
      </c>
      <c r="D74" t="inlineStr">
        <is>
          <t>commercial</t>
        </is>
      </c>
      <c r="E74" t="n">
        <v>5.931971</v>
      </c>
      <c r="G74">
        <f>H74&amp;J74</f>
        <v/>
      </c>
      <c r="H74" t="inlineStr">
        <is>
          <t>Oregon</t>
        </is>
      </c>
      <c r="I74" t="inlineStr">
        <is>
          <t>PCF</t>
        </is>
      </c>
      <c r="J74" t="inlineStr">
        <is>
          <t>electricity</t>
        </is>
      </c>
      <c r="K74" t="n">
        <v>37.60403777</v>
      </c>
      <c r="L74" t="n">
        <v>37.68</v>
      </c>
      <c r="M74" t="n">
        <v>0</v>
      </c>
      <c r="N74" t="n">
        <v>0</v>
      </c>
      <c r="O74">
        <f>AVERAGE(K74:N74)</f>
        <v/>
      </c>
    </row>
    <row r="75">
      <c r="A75">
        <f>B75&amp;D75</f>
        <v/>
      </c>
      <c r="B75" t="inlineStr">
        <is>
          <t>Iowa</t>
        </is>
      </c>
      <c r="C75" t="inlineStr">
        <is>
          <t>WNC</t>
        </is>
      </c>
      <c r="D75" t="inlineStr">
        <is>
          <t>transportation</t>
        </is>
      </c>
      <c r="E75" t="n">
        <v>12.282632</v>
      </c>
      <c r="G75">
        <f>H75&amp;J75</f>
        <v/>
      </c>
      <c r="H75" t="inlineStr">
        <is>
          <t>Oregon</t>
        </is>
      </c>
      <c r="I75" t="inlineStr">
        <is>
          <t>PCF</t>
        </is>
      </c>
      <c r="J75" t="inlineStr">
        <is>
          <t>industry</t>
        </is>
      </c>
      <c r="K75" t="n">
        <v>82.09999999999999</v>
      </c>
      <c r="L75" t="n">
        <v>84.28</v>
      </c>
      <c r="M75" t="n">
        <v>80.05</v>
      </c>
      <c r="N75" t="n">
        <v>82.23</v>
      </c>
      <c r="O75">
        <f>AVERAGE(K75:N75)</f>
        <v/>
      </c>
    </row>
    <row r="76">
      <c r="A76">
        <f>B76&amp;D76</f>
        <v/>
      </c>
      <c r="B76" t="inlineStr">
        <is>
          <t>Iowa</t>
        </is>
      </c>
      <c r="C76" t="inlineStr">
        <is>
          <t>WNC</t>
        </is>
      </c>
      <c r="D76" t="inlineStr">
        <is>
          <t>industry</t>
        </is>
      </c>
      <c r="E76" t="n">
        <v>2.9362</v>
      </c>
      <c r="G76">
        <f>H76&amp;J76</f>
        <v/>
      </c>
      <c r="H76" t="inlineStr">
        <is>
          <t>Pennsylvania</t>
        </is>
      </c>
      <c r="I76" t="inlineStr">
        <is>
          <t>MDATL</t>
        </is>
      </c>
      <c r="J76" t="inlineStr">
        <is>
          <t>electricity</t>
        </is>
      </c>
      <c r="K76" t="n">
        <v>73.63</v>
      </c>
      <c r="L76" t="n">
        <v>85.47</v>
      </c>
      <c r="M76" t="n">
        <v>0</v>
      </c>
      <c r="N76" t="n">
        <v>0</v>
      </c>
      <c r="O76">
        <f>AVERAGE(K76:N76)</f>
        <v/>
      </c>
    </row>
    <row r="77">
      <c r="A77">
        <f>B77&amp;D77</f>
        <v/>
      </c>
      <c r="B77" t="inlineStr">
        <is>
          <t>Kansas</t>
        </is>
      </c>
      <c r="C77" t="inlineStr">
        <is>
          <t>WNC</t>
        </is>
      </c>
      <c r="D77" t="inlineStr">
        <is>
          <t>electricity</t>
        </is>
      </c>
      <c r="E77" t="n">
        <v>2.356364</v>
      </c>
      <c r="G77">
        <f>H77&amp;J77</f>
        <v/>
      </c>
      <c r="H77" t="inlineStr">
        <is>
          <t>Pennsylvania</t>
        </is>
      </c>
      <c r="I77" t="inlineStr">
        <is>
          <t>MDATL</t>
        </is>
      </c>
      <c r="J77" t="inlineStr">
        <is>
          <t>industry</t>
        </is>
      </c>
      <c r="K77" t="n">
        <v>90.43000000000001</v>
      </c>
      <c r="L77" t="n">
        <v>88.68000000000001</v>
      </c>
      <c r="M77" t="n">
        <v>83.06999999999999</v>
      </c>
      <c r="N77" t="n">
        <v>84.3</v>
      </c>
      <c r="O77">
        <f>AVERAGE(K77:N77)</f>
        <v/>
      </c>
    </row>
    <row r="78">
      <c r="A78">
        <f>B78&amp;D78</f>
        <v/>
      </c>
      <c r="B78" t="inlineStr">
        <is>
          <t>Kansas</t>
        </is>
      </c>
      <c r="C78" t="inlineStr">
        <is>
          <t>WNC</t>
        </is>
      </c>
      <c r="D78" t="inlineStr">
        <is>
          <t>residential</t>
        </is>
      </c>
      <c r="E78" t="n">
        <v>7.698287</v>
      </c>
      <c r="G78">
        <f>H78&amp;J78</f>
        <v/>
      </c>
      <c r="H78" t="inlineStr">
        <is>
          <t>Rhode Island</t>
        </is>
      </c>
      <c r="I78" t="inlineStr">
        <is>
          <t>NEENGL</t>
        </is>
      </c>
      <c r="J78" t="inlineStr">
        <is>
          <t>electricity</t>
        </is>
      </c>
      <c r="K78" t="n">
        <v>81.85169138000001</v>
      </c>
      <c r="L78" t="n">
        <v>80.26957358999999</v>
      </c>
      <c r="M78" t="n">
        <v>0</v>
      </c>
      <c r="N78" t="n">
        <v>0</v>
      </c>
      <c r="O78">
        <f>AVERAGE(K78:N78)</f>
        <v/>
      </c>
    </row>
    <row r="79">
      <c r="A79">
        <f>B79&amp;D79</f>
        <v/>
      </c>
      <c r="B79" t="inlineStr">
        <is>
          <t>Kansas</t>
        </is>
      </c>
      <c r="C79" t="inlineStr">
        <is>
          <t>WNC</t>
        </is>
      </c>
      <c r="D79" t="inlineStr">
        <is>
          <t>commercial</t>
        </is>
      </c>
      <c r="E79" t="n">
        <v>5.931971</v>
      </c>
      <c r="G79">
        <f>H79&amp;J79</f>
        <v/>
      </c>
      <c r="H79" t="inlineStr">
        <is>
          <t>Rhode Island</t>
        </is>
      </c>
      <c r="I79" t="inlineStr">
        <is>
          <t>NEENGL</t>
        </is>
      </c>
      <c r="J79" t="inlineStr">
        <is>
          <t>industry</t>
        </is>
      </c>
      <c r="N79" t="n">
        <v>0</v>
      </c>
      <c r="O79">
        <f>AVERAGE(K79:N79)</f>
        <v/>
      </c>
    </row>
    <row r="80">
      <c r="A80">
        <f>B80&amp;D80</f>
        <v/>
      </c>
      <c r="B80" t="inlineStr">
        <is>
          <t>Kansas</t>
        </is>
      </c>
      <c r="C80" t="inlineStr">
        <is>
          <t>WNC</t>
        </is>
      </c>
      <c r="D80" t="inlineStr">
        <is>
          <t>transportation</t>
        </is>
      </c>
      <c r="E80" t="n">
        <v>12.282632</v>
      </c>
      <c r="G80">
        <f>H80&amp;J80</f>
        <v/>
      </c>
      <c r="H80" t="inlineStr">
        <is>
          <t>South Carolina</t>
        </is>
      </c>
      <c r="I80" t="inlineStr">
        <is>
          <t>SOATL</t>
        </is>
      </c>
      <c r="J80" t="inlineStr">
        <is>
          <t>electricity</t>
        </is>
      </c>
      <c r="K80" t="n">
        <v>59.83553284</v>
      </c>
      <c r="L80" t="n">
        <v>58.70562225</v>
      </c>
      <c r="M80" t="n">
        <v>58.1162162</v>
      </c>
      <c r="N80" t="n">
        <v>56.90443976</v>
      </c>
      <c r="O80">
        <f>AVERAGE(K80:N80)</f>
        <v/>
      </c>
    </row>
    <row r="81">
      <c r="A81">
        <f>B81&amp;D81</f>
        <v/>
      </c>
      <c r="B81" t="inlineStr">
        <is>
          <t>Kansas</t>
        </is>
      </c>
      <c r="C81" t="inlineStr">
        <is>
          <t>WNC</t>
        </is>
      </c>
      <c r="D81" t="inlineStr">
        <is>
          <t>industry</t>
        </is>
      </c>
      <c r="E81" t="n">
        <v>2.9362</v>
      </c>
      <c r="G81">
        <f>H81&amp;J81</f>
        <v/>
      </c>
      <c r="H81" t="inlineStr">
        <is>
          <t>South Carolina</t>
        </is>
      </c>
      <c r="I81" t="inlineStr">
        <is>
          <t>SOATL</t>
        </is>
      </c>
      <c r="J81" t="inlineStr">
        <is>
          <t>industry</t>
        </is>
      </c>
      <c r="K81" t="n">
        <v>99.03</v>
      </c>
      <c r="L81" t="n">
        <v>91.98999999999999</v>
      </c>
      <c r="M81" t="n">
        <v>91.90000000000001</v>
      </c>
      <c r="N81" t="n">
        <v>93.76000000000001</v>
      </c>
      <c r="O81">
        <f>AVERAGE(K81:N81)</f>
        <v/>
      </c>
    </row>
    <row r="82">
      <c r="A82">
        <f>B82&amp;D82</f>
        <v/>
      </c>
      <c r="B82" t="inlineStr">
        <is>
          <t>Kentucky</t>
        </is>
      </c>
      <c r="C82" t="inlineStr">
        <is>
          <t>ESC</t>
        </is>
      </c>
      <c r="D82" t="inlineStr">
        <is>
          <t>electricity</t>
        </is>
      </c>
      <c r="E82" t="n">
        <v>2.287967</v>
      </c>
      <c r="G82">
        <f>H82&amp;J82</f>
        <v/>
      </c>
      <c r="H82" t="inlineStr">
        <is>
          <t>South Dakota</t>
        </is>
      </c>
      <c r="I82" t="inlineStr">
        <is>
          <t>WNC</t>
        </is>
      </c>
      <c r="J82" t="inlineStr">
        <is>
          <t>electricity</t>
        </is>
      </c>
      <c r="K82" t="n">
        <v>25.76174765</v>
      </c>
      <c r="L82" t="n">
        <v>25.96100043</v>
      </c>
      <c r="M82" t="n">
        <v>25.39406547</v>
      </c>
      <c r="N82" t="n">
        <v>25.49150002</v>
      </c>
      <c r="O82">
        <f>AVERAGE(K82:N82)</f>
        <v/>
      </c>
    </row>
    <row r="83">
      <c r="A83">
        <f>B83&amp;D83</f>
        <v/>
      </c>
      <c r="B83" t="inlineStr">
        <is>
          <t>Kentucky</t>
        </is>
      </c>
      <c r="C83" t="inlineStr">
        <is>
          <t>ESC</t>
        </is>
      </c>
      <c r="D83" t="inlineStr">
        <is>
          <t>residential</t>
        </is>
      </c>
      <c r="E83" t="n">
        <v>10.592002</v>
      </c>
      <c r="G83">
        <f>H83&amp;J83</f>
        <v/>
      </c>
      <c r="H83" t="inlineStr">
        <is>
          <t>South Dakota</t>
        </is>
      </c>
      <c r="I83" t="inlineStr">
        <is>
          <t>WNC</t>
        </is>
      </c>
      <c r="J83" t="inlineStr">
        <is>
          <t>industry</t>
        </is>
      </c>
      <c r="K83" t="n">
        <v>27.44</v>
      </c>
      <c r="L83" t="n">
        <v>26.37</v>
      </c>
      <c r="M83" t="n">
        <v>27.59</v>
      </c>
      <c r="N83" t="n">
        <v>29.17</v>
      </c>
      <c r="O83">
        <f>AVERAGE(K83:N83)</f>
        <v/>
      </c>
    </row>
    <row r="84">
      <c r="A84">
        <f>B84&amp;D84</f>
        <v/>
      </c>
      <c r="B84" t="inlineStr">
        <is>
          <t>Kentucky</t>
        </is>
      </c>
      <c r="C84" t="inlineStr">
        <is>
          <t>ESC</t>
        </is>
      </c>
      <c r="D84" t="inlineStr">
        <is>
          <t>commercial</t>
        </is>
      </c>
      <c r="E84" t="n">
        <v>8.339248</v>
      </c>
      <c r="G84">
        <f>H84&amp;J84</f>
        <v/>
      </c>
      <c r="H84" t="inlineStr">
        <is>
          <t>Tennessee</t>
        </is>
      </c>
      <c r="I84" t="inlineStr">
        <is>
          <t>ESC</t>
        </is>
      </c>
      <c r="J84" t="inlineStr">
        <is>
          <t>electricity</t>
        </is>
      </c>
      <c r="K84" t="n">
        <v>59.83553284</v>
      </c>
      <c r="L84" t="n">
        <v>58.70562225</v>
      </c>
      <c r="M84" t="n">
        <v>58.1162162</v>
      </c>
      <c r="N84" t="n">
        <v>56.90443976</v>
      </c>
      <c r="O84">
        <f>AVERAGE(K84:N84)</f>
        <v/>
      </c>
    </row>
    <row r="85">
      <c r="A85">
        <f>B85&amp;D85</f>
        <v/>
      </c>
      <c r="B85" t="inlineStr">
        <is>
          <t>Kentucky</t>
        </is>
      </c>
      <c r="C85" t="inlineStr">
        <is>
          <t>ESC</t>
        </is>
      </c>
      <c r="D85" t="inlineStr">
        <is>
          <t>transportation</t>
        </is>
      </c>
      <c r="E85" t="n">
        <v>12.18344</v>
      </c>
      <c r="G85">
        <f>H85&amp;J85</f>
        <v/>
      </c>
      <c r="H85" t="inlineStr">
        <is>
          <t>Tennessee</t>
        </is>
      </c>
      <c r="I85" t="inlineStr">
        <is>
          <t>ESC</t>
        </is>
      </c>
      <c r="J85" t="inlineStr">
        <is>
          <t>industry</t>
        </is>
      </c>
      <c r="K85" t="n">
        <v>99.03</v>
      </c>
      <c r="L85" t="n">
        <v>91.98999999999999</v>
      </c>
      <c r="M85" t="n">
        <v>91.90000000000001</v>
      </c>
      <c r="N85" t="n">
        <v>93.76000000000001</v>
      </c>
      <c r="O85">
        <f>AVERAGE(K85:N85)</f>
        <v/>
      </c>
    </row>
    <row r="86">
      <c r="A86">
        <f>B86&amp;D86</f>
        <v/>
      </c>
      <c r="B86" t="inlineStr">
        <is>
          <t>Kentucky</t>
        </is>
      </c>
      <c r="C86" t="inlineStr">
        <is>
          <t>ESC</t>
        </is>
      </c>
      <c r="D86" t="inlineStr">
        <is>
          <t>industry</t>
        </is>
      </c>
      <c r="E86" t="n">
        <v>2.929073</v>
      </c>
      <c r="G86">
        <f>H86&amp;J86</f>
        <v/>
      </c>
      <c r="H86" t="inlineStr">
        <is>
          <t>Texas</t>
        </is>
      </c>
      <c r="I86" t="inlineStr">
        <is>
          <t>WSC</t>
        </is>
      </c>
      <c r="J86" t="inlineStr">
        <is>
          <t>electricity</t>
        </is>
      </c>
      <c r="K86" t="n">
        <v>32.76938706</v>
      </c>
      <c r="L86" t="n">
        <v>33.76516967</v>
      </c>
      <c r="M86" t="n">
        <v>38.25750977</v>
      </c>
      <c r="N86" t="n">
        <v>35.82783633</v>
      </c>
      <c r="O86">
        <f>AVERAGE(K86:N86)</f>
        <v/>
      </c>
    </row>
    <row r="87">
      <c r="A87">
        <f>B87&amp;D87</f>
        <v/>
      </c>
      <c r="B87" t="inlineStr">
        <is>
          <t>Louisiana</t>
        </is>
      </c>
      <c r="C87" t="inlineStr">
        <is>
          <t>WSC</t>
        </is>
      </c>
      <c r="D87" t="inlineStr">
        <is>
          <t>electricity</t>
        </is>
      </c>
      <c r="E87" t="n">
        <v>1.959076</v>
      </c>
      <c r="G87">
        <f>H87&amp;J87</f>
        <v/>
      </c>
      <c r="H87" t="inlineStr">
        <is>
          <t>Texas</t>
        </is>
      </c>
      <c r="I87" t="inlineStr">
        <is>
          <t>WSC</t>
        </is>
      </c>
      <c r="J87" t="inlineStr">
        <is>
          <t>industry</t>
        </is>
      </c>
      <c r="K87" t="n">
        <v>81.42</v>
      </c>
      <c r="L87" t="n">
        <v>94.44</v>
      </c>
      <c r="M87" t="n">
        <v>78.59</v>
      </c>
      <c r="N87" t="n">
        <v>73.56999999999999</v>
      </c>
      <c r="O87">
        <f>AVERAGE(K87:N87)</f>
        <v/>
      </c>
    </row>
    <row r="88">
      <c r="A88">
        <f>B88&amp;D88</f>
        <v/>
      </c>
      <c r="B88" t="inlineStr">
        <is>
          <t>Louisiana</t>
        </is>
      </c>
      <c r="C88" t="inlineStr">
        <is>
          <t>WSC</t>
        </is>
      </c>
      <c r="D88" t="inlineStr">
        <is>
          <t>residential</t>
        </is>
      </c>
      <c r="E88" t="n">
        <v>10.29403</v>
      </c>
      <c r="G88">
        <f>H88&amp;J88</f>
        <v/>
      </c>
      <c r="H88" t="inlineStr">
        <is>
          <t>Utah</t>
        </is>
      </c>
      <c r="I88" t="inlineStr">
        <is>
          <t>MTN</t>
        </is>
      </c>
      <c r="J88" t="inlineStr">
        <is>
          <t>electricity</t>
        </is>
      </c>
      <c r="K88" t="n">
        <v>37.10922055</v>
      </c>
      <c r="L88" t="n">
        <v>36.3614731</v>
      </c>
      <c r="M88" t="n">
        <v>38.75801473</v>
      </c>
      <c r="N88" t="n">
        <v>37.42102057</v>
      </c>
      <c r="O88">
        <f>AVERAGE(K88:N88)</f>
        <v/>
      </c>
    </row>
    <row r="89">
      <c r="A89">
        <f>B89&amp;D89</f>
        <v/>
      </c>
      <c r="B89" t="inlineStr">
        <is>
          <t>Louisiana</t>
        </is>
      </c>
      <c r="C89" t="inlineStr">
        <is>
          <t>WSC</t>
        </is>
      </c>
      <c r="D89" t="inlineStr">
        <is>
          <t>commercial</t>
        </is>
      </c>
      <c r="E89" t="n">
        <v>6.507757</v>
      </c>
      <c r="G89">
        <f>H89&amp;J89</f>
        <v/>
      </c>
      <c r="H89" t="inlineStr">
        <is>
          <t>Utah</t>
        </is>
      </c>
      <c r="I89" t="inlineStr">
        <is>
          <t>MTN</t>
        </is>
      </c>
      <c r="J89" t="inlineStr">
        <is>
          <t>industry</t>
        </is>
      </c>
      <c r="K89" t="n">
        <v>59.62</v>
      </c>
      <c r="L89" t="n">
        <v>63.3</v>
      </c>
      <c r="M89" t="n">
        <v>61.5</v>
      </c>
      <c r="N89" t="n">
        <v>58.36</v>
      </c>
      <c r="O89">
        <f>AVERAGE(K89:N89)</f>
        <v/>
      </c>
    </row>
    <row r="90">
      <c r="A90">
        <f>B90&amp;D90</f>
        <v/>
      </c>
      <c r="B90" t="inlineStr">
        <is>
          <t>Louisiana</t>
        </is>
      </c>
      <c r="C90" t="inlineStr">
        <is>
          <t>WSC</t>
        </is>
      </c>
      <c r="D90" t="inlineStr">
        <is>
          <t>transportation</t>
        </is>
      </c>
      <c r="E90" t="n">
        <v>11.220645</v>
      </c>
      <c r="G90">
        <f>H90&amp;J90</f>
        <v/>
      </c>
      <c r="H90" t="inlineStr">
        <is>
          <t>Vermont</t>
        </is>
      </c>
      <c r="I90" t="inlineStr">
        <is>
          <t>NEENGL</t>
        </is>
      </c>
      <c r="J90" t="inlineStr">
        <is>
          <t>electricity</t>
        </is>
      </c>
      <c r="K90" t="n">
        <v>81.85169138000001</v>
      </c>
      <c r="L90" t="n">
        <v>80.26957358999999</v>
      </c>
      <c r="M90" t="n">
        <v>0</v>
      </c>
      <c r="N90" t="n">
        <v>0</v>
      </c>
      <c r="O90">
        <f>AVERAGE(K90:N90)</f>
        <v/>
      </c>
    </row>
    <row r="91">
      <c r="A91">
        <f>B91&amp;D91</f>
        <v/>
      </c>
      <c r="B91" t="inlineStr">
        <is>
          <t>Louisiana</t>
        </is>
      </c>
      <c r="C91" t="inlineStr">
        <is>
          <t>WSC</t>
        </is>
      </c>
      <c r="D91" t="inlineStr">
        <is>
          <t>industry</t>
        </is>
      </c>
      <c r="E91" t="n">
        <v>2.336671</v>
      </c>
      <c r="G91">
        <f>H91&amp;J91</f>
        <v/>
      </c>
      <c r="H91" t="inlineStr">
        <is>
          <t>Vermont</t>
        </is>
      </c>
      <c r="I91" t="inlineStr">
        <is>
          <t>NEENGL</t>
        </is>
      </c>
      <c r="J91" t="inlineStr">
        <is>
          <t>industry</t>
        </is>
      </c>
      <c r="N91" t="n">
        <v>0</v>
      </c>
      <c r="O91">
        <f>AVERAGE(K91:N91)</f>
        <v/>
      </c>
    </row>
    <row r="92">
      <c r="A92">
        <f>B92&amp;D92</f>
        <v/>
      </c>
      <c r="B92" t="inlineStr">
        <is>
          <t>Maine</t>
        </is>
      </c>
      <c r="C92" t="inlineStr">
        <is>
          <t>NEENGL</t>
        </is>
      </c>
      <c r="D92" t="inlineStr">
        <is>
          <t>electricity</t>
        </is>
      </c>
      <c r="E92" t="n">
        <v>4.040888</v>
      </c>
      <c r="G92">
        <f>H92&amp;J92</f>
        <v/>
      </c>
      <c r="H92" t="inlineStr">
        <is>
          <t>Virginia</t>
        </is>
      </c>
      <c r="I92" t="inlineStr">
        <is>
          <t>SOATL</t>
        </is>
      </c>
      <c r="J92" t="inlineStr">
        <is>
          <t>electricity</t>
        </is>
      </c>
      <c r="K92" t="n">
        <v>59.83553284</v>
      </c>
      <c r="L92" t="n">
        <v>58.70562225</v>
      </c>
      <c r="M92" t="n">
        <v>58.1162162</v>
      </c>
      <c r="N92" t="n">
        <v>56.90443976</v>
      </c>
      <c r="O92">
        <f>AVERAGE(K92:N92)</f>
        <v/>
      </c>
    </row>
    <row r="93">
      <c r="A93">
        <f>B93&amp;D93</f>
        <v/>
      </c>
      <c r="B93" t="inlineStr">
        <is>
          <t>Maine</t>
        </is>
      </c>
      <c r="C93" t="inlineStr">
        <is>
          <t>NEENGL</t>
        </is>
      </c>
      <c r="D93" t="inlineStr">
        <is>
          <t>residential</t>
        </is>
      </c>
      <c r="E93" t="n">
        <v>13.463936</v>
      </c>
      <c r="G93">
        <f>H93&amp;J93</f>
        <v/>
      </c>
      <c r="H93" t="inlineStr">
        <is>
          <t>Virginia</t>
        </is>
      </c>
      <c r="I93" t="inlineStr">
        <is>
          <t>SOATL</t>
        </is>
      </c>
      <c r="J93" t="inlineStr">
        <is>
          <t>industry</t>
        </is>
      </c>
      <c r="K93" t="n">
        <v>99.03</v>
      </c>
      <c r="L93" t="n">
        <v>91.98999999999999</v>
      </c>
      <c r="M93" t="n">
        <v>91.90000000000001</v>
      </c>
      <c r="N93" t="n">
        <v>93.76000000000001</v>
      </c>
      <c r="O93">
        <f>AVERAGE(K93:N93)</f>
        <v/>
      </c>
    </row>
    <row r="94">
      <c r="A94">
        <f>B94&amp;D94</f>
        <v/>
      </c>
      <c r="B94" t="inlineStr">
        <is>
          <t>Maine</t>
        </is>
      </c>
      <c r="C94" t="inlineStr">
        <is>
          <t>NEENGL</t>
        </is>
      </c>
      <c r="D94" t="inlineStr">
        <is>
          <t>commercial</t>
        </is>
      </c>
      <c r="E94" t="n">
        <v>9.559189</v>
      </c>
      <c r="G94">
        <f>H94&amp;J94</f>
        <v/>
      </c>
      <c r="H94" t="inlineStr">
        <is>
          <t>Washington</t>
        </is>
      </c>
      <c r="I94" t="inlineStr">
        <is>
          <t>PCF</t>
        </is>
      </c>
      <c r="J94" t="inlineStr">
        <is>
          <t>electricity</t>
        </is>
      </c>
      <c r="K94" t="n">
        <v>37.60403777</v>
      </c>
      <c r="L94" t="n">
        <v>37.68</v>
      </c>
      <c r="M94" t="n">
        <v>0</v>
      </c>
      <c r="N94" t="n">
        <v>0</v>
      </c>
      <c r="O94">
        <f>AVERAGE(K94:N94)</f>
        <v/>
      </c>
    </row>
    <row r="95">
      <c r="A95">
        <f>B95&amp;D95</f>
        <v/>
      </c>
      <c r="B95" t="inlineStr">
        <is>
          <t>Maine</t>
        </is>
      </c>
      <c r="C95" t="inlineStr">
        <is>
          <t>NEENGL</t>
        </is>
      </c>
      <c r="D95" t="inlineStr">
        <is>
          <t>transportation</t>
        </is>
      </c>
      <c r="E95" t="n">
        <v>17.025414</v>
      </c>
      <c r="G95">
        <f>H95&amp;J95</f>
        <v/>
      </c>
      <c r="H95" t="inlineStr">
        <is>
          <t>Washington</t>
        </is>
      </c>
      <c r="I95" t="inlineStr">
        <is>
          <t>PCF</t>
        </is>
      </c>
      <c r="J95" t="inlineStr">
        <is>
          <t>industry</t>
        </is>
      </c>
      <c r="K95" t="n">
        <v>82.09999999999999</v>
      </c>
      <c r="L95" t="n">
        <v>84.28</v>
      </c>
      <c r="M95" t="n">
        <v>80.05</v>
      </c>
      <c r="N95" t="n">
        <v>82.23</v>
      </c>
      <c r="O95">
        <f>AVERAGE(K95:N95)</f>
        <v/>
      </c>
    </row>
    <row r="96">
      <c r="A96">
        <f>B96&amp;D96</f>
        <v/>
      </c>
      <c r="B96" t="inlineStr">
        <is>
          <t>Maine</t>
        </is>
      </c>
      <c r="C96" t="inlineStr">
        <is>
          <t>NEENGL</t>
        </is>
      </c>
      <c r="D96" t="inlineStr">
        <is>
          <t>industry</t>
        </is>
      </c>
      <c r="E96" t="n">
        <v>6.510675</v>
      </c>
      <c r="G96">
        <f>H96&amp;J96</f>
        <v/>
      </c>
      <c r="H96" t="inlineStr">
        <is>
          <t>West Virginia</t>
        </is>
      </c>
      <c r="I96" t="inlineStr">
        <is>
          <t>SOATL</t>
        </is>
      </c>
      <c r="J96" t="inlineStr">
        <is>
          <t>electricity</t>
        </is>
      </c>
      <c r="K96" t="n">
        <v>59.83553284</v>
      </c>
      <c r="L96" t="n">
        <v>58.70562225</v>
      </c>
      <c r="M96" t="n">
        <v>58.1162162</v>
      </c>
      <c r="N96" t="n">
        <v>56.90443976</v>
      </c>
      <c r="O96">
        <f>AVERAGE(K96:N96)</f>
        <v/>
      </c>
    </row>
    <row r="97">
      <c r="A97">
        <f>B97&amp;D97</f>
        <v/>
      </c>
      <c r="B97" t="inlineStr">
        <is>
          <t>Maryland</t>
        </is>
      </c>
      <c r="C97" t="inlineStr">
        <is>
          <t>SOATL</t>
        </is>
      </c>
      <c r="D97" t="inlineStr">
        <is>
          <t>electricity</t>
        </is>
      </c>
      <c r="E97" t="n">
        <v>2.918957</v>
      </c>
      <c r="G97">
        <f>H97&amp;J97</f>
        <v/>
      </c>
      <c r="H97" t="inlineStr">
        <is>
          <t>West Virginia</t>
        </is>
      </c>
      <c r="I97" t="inlineStr">
        <is>
          <t>SOATL</t>
        </is>
      </c>
      <c r="J97" t="inlineStr">
        <is>
          <t>industry</t>
        </is>
      </c>
      <c r="K97" t="n">
        <v>99.03</v>
      </c>
      <c r="L97" t="n">
        <v>91.98999999999999</v>
      </c>
      <c r="M97" t="n">
        <v>91.90000000000001</v>
      </c>
      <c r="N97" t="n">
        <v>93.76000000000001</v>
      </c>
      <c r="O97">
        <f>AVERAGE(K97:N97)</f>
        <v/>
      </c>
    </row>
    <row r="98">
      <c r="A98">
        <f>B98&amp;D98</f>
        <v/>
      </c>
      <c r="B98" t="inlineStr">
        <is>
          <t>Maryland</t>
        </is>
      </c>
      <c r="C98" t="inlineStr">
        <is>
          <t>SOATL</t>
        </is>
      </c>
      <c r="D98" t="inlineStr">
        <is>
          <t>residential</t>
        </is>
      </c>
      <c r="E98" t="n">
        <v>13.086102</v>
      </c>
      <c r="G98">
        <f>H98&amp;J98</f>
        <v/>
      </c>
      <c r="H98" t="inlineStr">
        <is>
          <t>Wisconsin</t>
        </is>
      </c>
      <c r="I98" t="inlineStr">
        <is>
          <t>ENC</t>
        </is>
      </c>
      <c r="J98" t="inlineStr">
        <is>
          <t>electricity</t>
        </is>
      </c>
      <c r="K98" t="n">
        <v>41.18852273</v>
      </c>
      <c r="L98" t="n">
        <v>40.34974006</v>
      </c>
      <c r="M98" t="n">
        <v>39.41511579</v>
      </c>
      <c r="N98" t="n">
        <v>39.84015347</v>
      </c>
      <c r="O98">
        <f>AVERAGE(K98:N98)</f>
        <v/>
      </c>
    </row>
    <row r="99">
      <c r="A99">
        <f>B99&amp;D99</f>
        <v/>
      </c>
      <c r="B99" t="inlineStr">
        <is>
          <t>Maryland</t>
        </is>
      </c>
      <c r="C99" t="inlineStr">
        <is>
          <t>SOATL</t>
        </is>
      </c>
      <c r="D99" t="inlineStr">
        <is>
          <t>commercial</t>
        </is>
      </c>
      <c r="E99" t="n">
        <v>8.384725</v>
      </c>
      <c r="G99">
        <f>H99&amp;J99</f>
        <v/>
      </c>
      <c r="H99" t="inlineStr">
        <is>
          <t>Wisconsin</t>
        </is>
      </c>
      <c r="I99" t="inlineStr">
        <is>
          <t>ENC</t>
        </is>
      </c>
      <c r="J99" t="inlineStr">
        <is>
          <t>industry</t>
        </is>
      </c>
      <c r="K99" t="n">
        <v>76.7</v>
      </c>
      <c r="L99" t="n">
        <v>64.98</v>
      </c>
      <c r="M99" t="n">
        <v>67.51000000000001</v>
      </c>
      <c r="N99" t="n">
        <v>68.81</v>
      </c>
      <c r="O99">
        <f>AVERAGE(K99:N99)</f>
        <v/>
      </c>
    </row>
    <row r="100">
      <c r="A100">
        <f>B100&amp;D100</f>
        <v/>
      </c>
      <c r="B100" t="inlineStr">
        <is>
          <t>Maryland</t>
        </is>
      </c>
      <c r="C100" t="inlineStr">
        <is>
          <t>SOATL</t>
        </is>
      </c>
      <c r="D100" t="inlineStr">
        <is>
          <t>transportation</t>
        </is>
      </c>
      <c r="E100" t="n">
        <v>11.012053</v>
      </c>
      <c r="G100">
        <f>H100&amp;J100</f>
        <v/>
      </c>
      <c r="H100" t="inlineStr">
        <is>
          <t>Wyoming</t>
        </is>
      </c>
      <c r="I100" t="inlineStr">
        <is>
          <t>MTN</t>
        </is>
      </c>
      <c r="J100" t="inlineStr">
        <is>
          <t>electricity</t>
        </is>
      </c>
      <c r="K100" t="n">
        <v>37.10922055</v>
      </c>
      <c r="L100" t="n">
        <v>36.3614731</v>
      </c>
      <c r="M100" t="n">
        <v>38.75801473</v>
      </c>
      <c r="N100" t="n">
        <v>37.42102057</v>
      </c>
      <c r="O100">
        <f>AVERAGE(K100:N100)</f>
        <v/>
      </c>
    </row>
    <row r="101">
      <c r="A101">
        <f>B101&amp;D101</f>
        <v/>
      </c>
      <c r="B101" t="inlineStr">
        <is>
          <t>Maryland</t>
        </is>
      </c>
      <c r="C101" t="inlineStr">
        <is>
          <t>SOATL</t>
        </is>
      </c>
      <c r="D101" t="inlineStr">
        <is>
          <t>industry</t>
        </is>
      </c>
      <c r="E101" t="n">
        <v>3.476419</v>
      </c>
      <c r="G101">
        <f>H101&amp;J101</f>
        <v/>
      </c>
      <c r="H101" t="inlineStr">
        <is>
          <t>Wyoming</t>
        </is>
      </c>
      <c r="I101" t="inlineStr">
        <is>
          <t>MTN</t>
        </is>
      </c>
      <c r="J101" t="inlineStr">
        <is>
          <t>industry</t>
        </is>
      </c>
      <c r="K101" t="n">
        <v>59.62</v>
      </c>
      <c r="L101" t="n">
        <v>63.3</v>
      </c>
      <c r="M101" t="n">
        <v>61.5</v>
      </c>
      <c r="N101" t="n">
        <v>58.36</v>
      </c>
      <c r="O101">
        <f>AVERAGE(K101:N101)</f>
        <v/>
      </c>
    </row>
    <row r="102">
      <c r="A102">
        <f>B102&amp;D102</f>
        <v/>
      </c>
      <c r="B102" t="inlineStr">
        <is>
          <t>Massachusetts</t>
        </is>
      </c>
      <c r="C102" t="inlineStr">
        <is>
          <t>NEENGL</t>
        </is>
      </c>
      <c r="D102" t="inlineStr">
        <is>
          <t>electricity</t>
        </is>
      </c>
      <c r="E102" t="n">
        <v>4.040888</v>
      </c>
    </row>
    <row r="103">
      <c r="A103">
        <f>B103&amp;D103</f>
        <v/>
      </c>
      <c r="B103" t="inlineStr">
        <is>
          <t>Massachusetts</t>
        </is>
      </c>
      <c r="C103" t="inlineStr">
        <is>
          <t>NEENGL</t>
        </is>
      </c>
      <c r="D103" t="inlineStr">
        <is>
          <t>residential</t>
        </is>
      </c>
      <c r="E103" t="n">
        <v>13.463936</v>
      </c>
    </row>
    <row r="104">
      <c r="A104">
        <f>B104&amp;D104</f>
        <v/>
      </c>
      <c r="B104" t="inlineStr">
        <is>
          <t>Massachusetts</t>
        </is>
      </c>
      <c r="C104" t="inlineStr">
        <is>
          <t>NEENGL</t>
        </is>
      </c>
      <c r="D104" t="inlineStr">
        <is>
          <t>commercial</t>
        </is>
      </c>
      <c r="E104" t="n">
        <v>9.559189</v>
      </c>
    </row>
    <row r="105">
      <c r="A105">
        <f>B105&amp;D105</f>
        <v/>
      </c>
      <c r="B105" t="inlineStr">
        <is>
          <t>Massachusetts</t>
        </is>
      </c>
      <c r="C105" t="inlineStr">
        <is>
          <t>NEENGL</t>
        </is>
      </c>
      <c r="D105" t="inlineStr">
        <is>
          <t>transportation</t>
        </is>
      </c>
      <c r="E105" t="n">
        <v>17.025414</v>
      </c>
    </row>
    <row r="106">
      <c r="A106">
        <f>B106&amp;D106</f>
        <v/>
      </c>
      <c r="B106" t="inlineStr">
        <is>
          <t>Massachusetts</t>
        </is>
      </c>
      <c r="C106" t="inlineStr">
        <is>
          <t>NEENGL</t>
        </is>
      </c>
      <c r="D106" t="inlineStr">
        <is>
          <t>industry</t>
        </is>
      </c>
      <c r="E106" t="n">
        <v>6.510675</v>
      </c>
    </row>
    <row r="107">
      <c r="A107">
        <f>B107&amp;D107</f>
        <v/>
      </c>
      <c r="B107" t="inlineStr">
        <is>
          <t>Michigan</t>
        </is>
      </c>
      <c r="C107" t="inlineStr">
        <is>
          <t>ENC</t>
        </is>
      </c>
      <c r="D107" t="inlineStr">
        <is>
          <t>electricity</t>
        </is>
      </c>
      <c r="E107" t="n">
        <v>2.009152</v>
      </c>
    </row>
    <row r="108">
      <c r="A108">
        <f>B108&amp;D108</f>
        <v/>
      </c>
      <c r="B108" t="inlineStr">
        <is>
          <t>Michigan</t>
        </is>
      </c>
      <c r="C108" t="inlineStr">
        <is>
          <t>ENC</t>
        </is>
      </c>
      <c r="D108" t="inlineStr">
        <is>
          <t>residential</t>
        </is>
      </c>
      <c r="E108" t="n">
        <v>7.745618</v>
      </c>
    </row>
    <row r="109">
      <c r="A109">
        <f>B109&amp;D109</f>
        <v/>
      </c>
      <c r="B109" t="inlineStr">
        <is>
          <t>Michigan</t>
        </is>
      </c>
      <c r="C109" t="inlineStr">
        <is>
          <t>ENC</t>
        </is>
      </c>
      <c r="D109" t="inlineStr">
        <is>
          <t>commercial</t>
        </is>
      </c>
      <c r="E109" t="n">
        <v>6.122332</v>
      </c>
    </row>
    <row r="110">
      <c r="A110">
        <f>B110&amp;D110</f>
        <v/>
      </c>
      <c r="B110" t="inlineStr">
        <is>
          <t>Michigan</t>
        </is>
      </c>
      <c r="C110" t="inlineStr">
        <is>
          <t>ENC</t>
        </is>
      </c>
      <c r="D110" t="inlineStr">
        <is>
          <t>transportation</t>
        </is>
      </c>
      <c r="E110" t="n">
        <v>14.162477</v>
      </c>
    </row>
    <row r="111">
      <c r="A111">
        <f>B111&amp;D111</f>
        <v/>
      </c>
      <c r="B111" t="inlineStr">
        <is>
          <t>Michigan</t>
        </is>
      </c>
      <c r="C111" t="inlineStr">
        <is>
          <t>ENC</t>
        </is>
      </c>
      <c r="D111" t="inlineStr">
        <is>
          <t>industry</t>
        </is>
      </c>
      <c r="E111" t="n">
        <v>3.437178</v>
      </c>
    </row>
    <row r="112">
      <c r="A112">
        <f>B112&amp;D112</f>
        <v/>
      </c>
      <c r="B112" t="inlineStr">
        <is>
          <t>Minnesota</t>
        </is>
      </c>
      <c r="C112" t="inlineStr">
        <is>
          <t>WNC</t>
        </is>
      </c>
      <c r="D112" t="inlineStr">
        <is>
          <t>electricity</t>
        </is>
      </c>
      <c r="E112" t="n">
        <v>2.356364</v>
      </c>
    </row>
    <row r="113">
      <c r="A113">
        <f>B113&amp;D113</f>
        <v/>
      </c>
      <c r="B113" t="inlineStr">
        <is>
          <t>Minnesota</t>
        </is>
      </c>
      <c r="C113" t="inlineStr">
        <is>
          <t>WNC</t>
        </is>
      </c>
      <c r="D113" t="inlineStr">
        <is>
          <t>residential</t>
        </is>
      </c>
      <c r="E113" t="n">
        <v>7.698287</v>
      </c>
    </row>
    <row r="114">
      <c r="A114">
        <f>B114&amp;D114</f>
        <v/>
      </c>
      <c r="B114" t="inlineStr">
        <is>
          <t>Minnesota</t>
        </is>
      </c>
      <c r="C114" t="inlineStr">
        <is>
          <t>WNC</t>
        </is>
      </c>
      <c r="D114" t="inlineStr">
        <is>
          <t>commercial</t>
        </is>
      </c>
      <c r="E114" t="n">
        <v>5.931971</v>
      </c>
    </row>
    <row r="115">
      <c r="A115">
        <f>B115&amp;D115</f>
        <v/>
      </c>
      <c r="B115" t="inlineStr">
        <is>
          <t>Minnesota</t>
        </is>
      </c>
      <c r="C115" t="inlineStr">
        <is>
          <t>WNC</t>
        </is>
      </c>
      <c r="D115" t="inlineStr">
        <is>
          <t>transportation</t>
        </is>
      </c>
      <c r="E115" t="n">
        <v>12.282632</v>
      </c>
    </row>
    <row r="116">
      <c r="A116">
        <f>B116&amp;D116</f>
        <v/>
      </c>
      <c r="B116" t="inlineStr">
        <is>
          <t>Minnesota</t>
        </is>
      </c>
      <c r="C116" t="inlineStr">
        <is>
          <t>WNC</t>
        </is>
      </c>
      <c r="D116" t="inlineStr">
        <is>
          <t>industry</t>
        </is>
      </c>
      <c r="E116" t="n">
        <v>2.9362</v>
      </c>
    </row>
    <row r="117">
      <c r="A117">
        <f>B117&amp;D117</f>
        <v/>
      </c>
      <c r="B117" t="inlineStr">
        <is>
          <t>Mississippi</t>
        </is>
      </c>
      <c r="C117" t="inlineStr">
        <is>
          <t>ESC</t>
        </is>
      </c>
      <c r="D117" t="inlineStr">
        <is>
          <t>electricity</t>
        </is>
      </c>
      <c r="E117" t="n">
        <v>2.287967</v>
      </c>
    </row>
    <row r="118">
      <c r="A118">
        <f>B118&amp;D118</f>
        <v/>
      </c>
      <c r="B118" t="inlineStr">
        <is>
          <t>Mississippi</t>
        </is>
      </c>
      <c r="C118" t="inlineStr">
        <is>
          <t>ESC</t>
        </is>
      </c>
      <c r="D118" t="inlineStr">
        <is>
          <t>residential</t>
        </is>
      </c>
      <c r="E118" t="n">
        <v>10.592002</v>
      </c>
    </row>
    <row r="119">
      <c r="A119">
        <f>B119&amp;D119</f>
        <v/>
      </c>
      <c r="B119" t="inlineStr">
        <is>
          <t>Mississippi</t>
        </is>
      </c>
      <c r="C119" t="inlineStr">
        <is>
          <t>ESC</t>
        </is>
      </c>
      <c r="D119" t="inlineStr">
        <is>
          <t>commercial</t>
        </is>
      </c>
      <c r="E119" t="n">
        <v>8.339248</v>
      </c>
    </row>
    <row r="120">
      <c r="A120">
        <f>B120&amp;D120</f>
        <v/>
      </c>
      <c r="B120" t="inlineStr">
        <is>
          <t>Mississippi</t>
        </is>
      </c>
      <c r="C120" t="inlineStr">
        <is>
          <t>ESC</t>
        </is>
      </c>
      <c r="D120" t="inlineStr">
        <is>
          <t>transportation</t>
        </is>
      </c>
      <c r="E120" t="n">
        <v>12.18344</v>
      </c>
    </row>
    <row r="121">
      <c r="A121">
        <f>B121&amp;D121</f>
        <v/>
      </c>
      <c r="B121" t="inlineStr">
        <is>
          <t>Mississippi</t>
        </is>
      </c>
      <c r="C121" t="inlineStr">
        <is>
          <t>ESC</t>
        </is>
      </c>
      <c r="D121" t="inlineStr">
        <is>
          <t>industry</t>
        </is>
      </c>
      <c r="E121" t="n">
        <v>2.929073</v>
      </c>
    </row>
    <row r="122">
      <c r="A122">
        <f>B122&amp;D122</f>
        <v/>
      </c>
      <c r="B122" t="inlineStr">
        <is>
          <t>Missouri</t>
        </is>
      </c>
      <c r="C122" t="inlineStr">
        <is>
          <t>WNC</t>
        </is>
      </c>
      <c r="D122" t="inlineStr">
        <is>
          <t>electricity</t>
        </is>
      </c>
      <c r="E122" t="n">
        <v>2.356364</v>
      </c>
    </row>
    <row r="123">
      <c r="A123">
        <f>B123&amp;D123</f>
        <v/>
      </c>
      <c r="B123" t="inlineStr">
        <is>
          <t>Missouri</t>
        </is>
      </c>
      <c r="C123" t="inlineStr">
        <is>
          <t>WNC</t>
        </is>
      </c>
      <c r="D123" t="inlineStr">
        <is>
          <t>residential</t>
        </is>
      </c>
      <c r="E123" t="n">
        <v>7.698287</v>
      </c>
    </row>
    <row r="124">
      <c r="A124">
        <f>B124&amp;D124</f>
        <v/>
      </c>
      <c r="B124" t="inlineStr">
        <is>
          <t>Missouri</t>
        </is>
      </c>
      <c r="C124" t="inlineStr">
        <is>
          <t>WNC</t>
        </is>
      </c>
      <c r="D124" t="inlineStr">
        <is>
          <t>commercial</t>
        </is>
      </c>
      <c r="E124" t="n">
        <v>5.931971</v>
      </c>
    </row>
    <row r="125">
      <c r="A125">
        <f>B125&amp;D125</f>
        <v/>
      </c>
      <c r="B125" t="inlineStr">
        <is>
          <t>Missouri</t>
        </is>
      </c>
      <c r="C125" t="inlineStr">
        <is>
          <t>WNC</t>
        </is>
      </c>
      <c r="D125" t="inlineStr">
        <is>
          <t>transportation</t>
        </is>
      </c>
      <c r="E125" t="n">
        <v>12.282632</v>
      </c>
    </row>
    <row r="126">
      <c r="A126">
        <f>B126&amp;D126</f>
        <v/>
      </c>
      <c r="B126" t="inlineStr">
        <is>
          <t>Missouri</t>
        </is>
      </c>
      <c r="C126" t="inlineStr">
        <is>
          <t>WNC</t>
        </is>
      </c>
      <c r="D126" t="inlineStr">
        <is>
          <t>industry</t>
        </is>
      </c>
      <c r="E126" t="n">
        <v>2.9362</v>
      </c>
    </row>
    <row r="127">
      <c r="A127">
        <f>B127&amp;D127</f>
        <v/>
      </c>
      <c r="B127" t="inlineStr">
        <is>
          <t>Montana</t>
        </is>
      </c>
      <c r="C127" t="inlineStr">
        <is>
          <t>MTN</t>
        </is>
      </c>
      <c r="D127" t="inlineStr">
        <is>
          <t>electricity</t>
        </is>
      </c>
      <c r="E127" t="n">
        <v>2.573367</v>
      </c>
    </row>
    <row r="128">
      <c r="A128">
        <f>B128&amp;D128</f>
        <v/>
      </c>
      <c r="B128" t="inlineStr">
        <is>
          <t>Montana</t>
        </is>
      </c>
      <c r="C128" t="inlineStr">
        <is>
          <t>MTN</t>
        </is>
      </c>
      <c r="D128" t="inlineStr">
        <is>
          <t>residential</t>
        </is>
      </c>
      <c r="E128" t="n">
        <v>7.95409</v>
      </c>
    </row>
    <row r="129">
      <c r="A129">
        <f>B129&amp;D129</f>
        <v/>
      </c>
      <c r="B129" t="inlineStr">
        <is>
          <t>Montana</t>
        </is>
      </c>
      <c r="C129" t="inlineStr">
        <is>
          <t>MTN</t>
        </is>
      </c>
      <c r="D129" t="inlineStr">
        <is>
          <t>commercial</t>
        </is>
      </c>
      <c r="E129" t="n">
        <v>6.29332</v>
      </c>
    </row>
    <row r="130">
      <c r="A130">
        <f>B130&amp;D130</f>
        <v/>
      </c>
      <c r="B130" t="inlineStr">
        <is>
          <t>Montana</t>
        </is>
      </c>
      <c r="C130" t="inlineStr">
        <is>
          <t>MTN</t>
        </is>
      </c>
      <c r="D130" t="inlineStr">
        <is>
          <t>transportation</t>
        </is>
      </c>
      <c r="E130" t="n">
        <v>12.945327</v>
      </c>
    </row>
    <row r="131">
      <c r="A131">
        <f>B131&amp;D131</f>
        <v/>
      </c>
      <c r="B131" t="inlineStr">
        <is>
          <t>Montana</t>
        </is>
      </c>
      <c r="C131" t="inlineStr">
        <is>
          <t>MTN</t>
        </is>
      </c>
      <c r="D131" t="inlineStr">
        <is>
          <t>industry</t>
        </is>
      </c>
      <c r="E131" t="n">
        <v>3.185642</v>
      </c>
    </row>
    <row r="132">
      <c r="A132">
        <f>B132&amp;D132</f>
        <v/>
      </c>
      <c r="B132" t="inlineStr">
        <is>
          <t>Nebraska</t>
        </is>
      </c>
      <c r="C132" t="inlineStr">
        <is>
          <t>WNC</t>
        </is>
      </c>
      <c r="D132" t="inlineStr">
        <is>
          <t>electricity</t>
        </is>
      </c>
      <c r="E132" t="n">
        <v>2.356364</v>
      </c>
    </row>
    <row r="133">
      <c r="A133">
        <f>B133&amp;D133</f>
        <v/>
      </c>
      <c r="B133" t="inlineStr">
        <is>
          <t>Nebraska</t>
        </is>
      </c>
      <c r="C133" t="inlineStr">
        <is>
          <t>WNC</t>
        </is>
      </c>
      <c r="D133" t="inlineStr">
        <is>
          <t>residential</t>
        </is>
      </c>
      <c r="E133" t="n">
        <v>7.698287</v>
      </c>
    </row>
    <row r="134">
      <c r="A134">
        <f>B134&amp;D134</f>
        <v/>
      </c>
      <c r="B134" t="inlineStr">
        <is>
          <t>Nebraska</t>
        </is>
      </c>
      <c r="C134" t="inlineStr">
        <is>
          <t>WNC</t>
        </is>
      </c>
      <c r="D134" t="inlineStr">
        <is>
          <t>commercial</t>
        </is>
      </c>
      <c r="E134" t="n">
        <v>5.931971</v>
      </c>
    </row>
    <row r="135">
      <c r="A135">
        <f>B135&amp;D135</f>
        <v/>
      </c>
      <c r="B135" t="inlineStr">
        <is>
          <t>Nebraska</t>
        </is>
      </c>
      <c r="C135" t="inlineStr">
        <is>
          <t>WNC</t>
        </is>
      </c>
      <c r="D135" t="inlineStr">
        <is>
          <t>transportation</t>
        </is>
      </c>
      <c r="E135" t="n">
        <v>12.282632</v>
      </c>
    </row>
    <row r="136">
      <c r="A136">
        <f>B136&amp;D136</f>
        <v/>
      </c>
      <c r="B136" t="inlineStr">
        <is>
          <t>Nebraska</t>
        </is>
      </c>
      <c r="C136" t="inlineStr">
        <is>
          <t>WNC</t>
        </is>
      </c>
      <c r="D136" t="inlineStr">
        <is>
          <t>industry</t>
        </is>
      </c>
      <c r="E136" t="n">
        <v>2.9362</v>
      </c>
    </row>
    <row r="137">
      <c r="A137">
        <f>B137&amp;D137</f>
        <v/>
      </c>
      <c r="B137" t="inlineStr">
        <is>
          <t>Nevada</t>
        </is>
      </c>
      <c r="C137" t="inlineStr">
        <is>
          <t>MTN</t>
        </is>
      </c>
      <c r="D137" t="inlineStr">
        <is>
          <t>electricity</t>
        </is>
      </c>
      <c r="E137" t="n">
        <v>2.573367</v>
      </c>
    </row>
    <row r="138">
      <c r="A138">
        <f>B138&amp;D138</f>
        <v/>
      </c>
      <c r="B138" t="inlineStr">
        <is>
          <t>Nevada</t>
        </is>
      </c>
      <c r="C138" t="inlineStr">
        <is>
          <t>MTN</t>
        </is>
      </c>
      <c r="D138" t="inlineStr">
        <is>
          <t>residential</t>
        </is>
      </c>
      <c r="E138" t="n">
        <v>7.95409</v>
      </c>
    </row>
    <row r="139">
      <c r="A139">
        <f>B139&amp;D139</f>
        <v/>
      </c>
      <c r="B139" t="inlineStr">
        <is>
          <t>Nevada</t>
        </is>
      </c>
      <c r="C139" t="inlineStr">
        <is>
          <t>MTN</t>
        </is>
      </c>
      <c r="D139" t="inlineStr">
        <is>
          <t>commercial</t>
        </is>
      </c>
      <c r="E139" t="n">
        <v>6.29332</v>
      </c>
    </row>
    <row r="140">
      <c r="A140">
        <f>B140&amp;D140</f>
        <v/>
      </c>
      <c r="B140" t="inlineStr">
        <is>
          <t>Nevada</t>
        </is>
      </c>
      <c r="C140" t="inlineStr">
        <is>
          <t>MTN</t>
        </is>
      </c>
      <c r="D140" t="inlineStr">
        <is>
          <t>transportation</t>
        </is>
      </c>
      <c r="E140" t="n">
        <v>12.945327</v>
      </c>
    </row>
    <row r="141">
      <c r="A141">
        <f>B141&amp;D141</f>
        <v/>
      </c>
      <c r="B141" t="inlineStr">
        <is>
          <t>Nevada</t>
        </is>
      </c>
      <c r="C141" t="inlineStr">
        <is>
          <t>MTN</t>
        </is>
      </c>
      <c r="D141" t="inlineStr">
        <is>
          <t>industry</t>
        </is>
      </c>
      <c r="E141" t="n">
        <v>3.185642</v>
      </c>
    </row>
    <row r="142">
      <c r="A142">
        <f>B142&amp;D142</f>
        <v/>
      </c>
      <c r="B142" t="inlineStr">
        <is>
          <t>New Hampshire</t>
        </is>
      </c>
      <c r="C142" t="inlineStr">
        <is>
          <t>NEENGL</t>
        </is>
      </c>
      <c r="D142" t="inlineStr">
        <is>
          <t>electricity</t>
        </is>
      </c>
      <c r="E142" t="n">
        <v>4.040888</v>
      </c>
    </row>
    <row r="143">
      <c r="A143">
        <f>B143&amp;D143</f>
        <v/>
      </c>
      <c r="B143" t="inlineStr">
        <is>
          <t>New Hampshire</t>
        </is>
      </c>
      <c r="C143" t="inlineStr">
        <is>
          <t>NEENGL</t>
        </is>
      </c>
      <c r="D143" t="inlineStr">
        <is>
          <t>residential</t>
        </is>
      </c>
      <c r="E143" t="n">
        <v>13.463936</v>
      </c>
    </row>
    <row r="144">
      <c r="A144">
        <f>B144&amp;D144</f>
        <v/>
      </c>
      <c r="B144" t="inlineStr">
        <is>
          <t>New Hampshire</t>
        </is>
      </c>
      <c r="C144" t="inlineStr">
        <is>
          <t>NEENGL</t>
        </is>
      </c>
      <c r="D144" t="inlineStr">
        <is>
          <t>commercial</t>
        </is>
      </c>
      <c r="E144" t="n">
        <v>9.559189</v>
      </c>
    </row>
    <row r="145">
      <c r="A145">
        <f>B145&amp;D145</f>
        <v/>
      </c>
      <c r="B145" t="inlineStr">
        <is>
          <t>New Hampshire</t>
        </is>
      </c>
      <c r="C145" t="inlineStr">
        <is>
          <t>NEENGL</t>
        </is>
      </c>
      <c r="D145" t="inlineStr">
        <is>
          <t>transportation</t>
        </is>
      </c>
      <c r="E145" t="n">
        <v>17.025414</v>
      </c>
    </row>
    <row r="146">
      <c r="A146">
        <f>B146&amp;D146</f>
        <v/>
      </c>
      <c r="B146" t="inlineStr">
        <is>
          <t>New Hampshire</t>
        </is>
      </c>
      <c r="C146" t="inlineStr">
        <is>
          <t>NEENGL</t>
        </is>
      </c>
      <c r="D146" t="inlineStr">
        <is>
          <t>industry</t>
        </is>
      </c>
      <c r="E146" t="n">
        <v>6.510675</v>
      </c>
    </row>
    <row r="147">
      <c r="A147">
        <f>B147&amp;D147</f>
        <v/>
      </c>
      <c r="B147" t="inlineStr">
        <is>
          <t>New Jersey</t>
        </is>
      </c>
      <c r="C147" t="inlineStr">
        <is>
          <t>MDATL</t>
        </is>
      </c>
      <c r="D147" t="inlineStr">
        <is>
          <t>electricity</t>
        </is>
      </c>
      <c r="E147" t="n">
        <v>2.412584</v>
      </c>
    </row>
    <row r="148">
      <c r="A148">
        <f>B148&amp;D148</f>
        <v/>
      </c>
      <c r="B148" t="inlineStr">
        <is>
          <t>New Jersey</t>
        </is>
      </c>
      <c r="C148" t="inlineStr">
        <is>
          <t>MDATL</t>
        </is>
      </c>
      <c r="D148" t="inlineStr">
        <is>
          <t>residential</t>
        </is>
      </c>
      <c r="E148" t="n">
        <v>10.924225</v>
      </c>
    </row>
    <row r="149">
      <c r="A149">
        <f>B149&amp;D149</f>
        <v/>
      </c>
      <c r="B149" t="inlineStr">
        <is>
          <t>New Jersey</t>
        </is>
      </c>
      <c r="C149" t="inlineStr">
        <is>
          <t>MDATL</t>
        </is>
      </c>
      <c r="D149" t="inlineStr">
        <is>
          <t>commercial</t>
        </is>
      </c>
      <c r="E149" t="n">
        <v>7.002095</v>
      </c>
    </row>
    <row r="150">
      <c r="A150">
        <f>B150&amp;D150</f>
        <v/>
      </c>
      <c r="B150" t="inlineStr">
        <is>
          <t>New Jersey</t>
        </is>
      </c>
      <c r="C150" t="inlineStr">
        <is>
          <t>MDATL</t>
        </is>
      </c>
      <c r="D150" t="inlineStr">
        <is>
          <t>transportation</t>
        </is>
      </c>
      <c r="E150" t="n">
        <v>14.478255</v>
      </c>
    </row>
    <row r="151">
      <c r="A151">
        <f>B151&amp;D151</f>
        <v/>
      </c>
      <c r="B151" t="inlineStr">
        <is>
          <t>New Jersey</t>
        </is>
      </c>
      <c r="C151" t="inlineStr">
        <is>
          <t>MDATL</t>
        </is>
      </c>
      <c r="D151" t="inlineStr">
        <is>
          <t>industry</t>
        </is>
      </c>
      <c r="E151" t="n">
        <v>4.274133</v>
      </c>
    </row>
    <row r="152">
      <c r="A152">
        <f>B152&amp;D152</f>
        <v/>
      </c>
      <c r="B152" t="inlineStr">
        <is>
          <t>New Mexico</t>
        </is>
      </c>
      <c r="C152" t="inlineStr">
        <is>
          <t>MTN</t>
        </is>
      </c>
      <c r="D152" t="inlineStr">
        <is>
          <t>electricity</t>
        </is>
      </c>
      <c r="E152" t="n">
        <v>2.573367</v>
      </c>
    </row>
    <row r="153">
      <c r="A153">
        <f>B153&amp;D153</f>
        <v/>
      </c>
      <c r="B153" t="inlineStr">
        <is>
          <t>New Mexico</t>
        </is>
      </c>
      <c r="C153" t="inlineStr">
        <is>
          <t>MTN</t>
        </is>
      </c>
      <c r="D153" t="inlineStr">
        <is>
          <t>residential</t>
        </is>
      </c>
      <c r="E153" t="n">
        <v>7.95409</v>
      </c>
    </row>
    <row r="154">
      <c r="A154">
        <f>B154&amp;D154</f>
        <v/>
      </c>
      <c r="B154" t="inlineStr">
        <is>
          <t>New Mexico</t>
        </is>
      </c>
      <c r="C154" t="inlineStr">
        <is>
          <t>MTN</t>
        </is>
      </c>
      <c r="D154" t="inlineStr">
        <is>
          <t>commercial</t>
        </is>
      </c>
      <c r="E154" t="n">
        <v>6.29332</v>
      </c>
    </row>
    <row r="155">
      <c r="A155">
        <f>B155&amp;D155</f>
        <v/>
      </c>
      <c r="B155" t="inlineStr">
        <is>
          <t>New Mexico</t>
        </is>
      </c>
      <c r="C155" t="inlineStr">
        <is>
          <t>MTN</t>
        </is>
      </c>
      <c r="D155" t="inlineStr">
        <is>
          <t>transportation</t>
        </is>
      </c>
      <c r="E155" t="n">
        <v>12.945327</v>
      </c>
    </row>
    <row r="156">
      <c r="A156">
        <f>B156&amp;D156</f>
        <v/>
      </c>
      <c r="B156" t="inlineStr">
        <is>
          <t>New Mexico</t>
        </is>
      </c>
      <c r="C156" t="inlineStr">
        <is>
          <t>MTN</t>
        </is>
      </c>
      <c r="D156" t="inlineStr">
        <is>
          <t>industry</t>
        </is>
      </c>
      <c r="E156" t="n">
        <v>3.185642</v>
      </c>
    </row>
    <row r="157">
      <c r="A157">
        <f>B157&amp;D157</f>
        <v/>
      </c>
      <c r="B157" t="inlineStr">
        <is>
          <t>New York</t>
        </is>
      </c>
      <c r="C157" t="inlineStr">
        <is>
          <t>MDATL</t>
        </is>
      </c>
      <c r="D157" t="inlineStr">
        <is>
          <t>electricity</t>
        </is>
      </c>
      <c r="E157" t="n">
        <v>2.412584</v>
      </c>
    </row>
    <row r="158">
      <c r="A158">
        <f>B158&amp;D158</f>
        <v/>
      </c>
      <c r="B158" t="inlineStr">
        <is>
          <t>New York</t>
        </is>
      </c>
      <c r="C158" t="inlineStr">
        <is>
          <t>MDATL</t>
        </is>
      </c>
      <c r="D158" t="inlineStr">
        <is>
          <t>residential</t>
        </is>
      </c>
      <c r="E158" t="n">
        <v>10.924225</v>
      </c>
    </row>
    <row r="159">
      <c r="A159">
        <f>B159&amp;D159</f>
        <v/>
      </c>
      <c r="B159" t="inlineStr">
        <is>
          <t>New York</t>
        </is>
      </c>
      <c r="C159" t="inlineStr">
        <is>
          <t>MDATL</t>
        </is>
      </c>
      <c r="D159" t="inlineStr">
        <is>
          <t>commercial</t>
        </is>
      </c>
      <c r="E159" t="n">
        <v>7.002095</v>
      </c>
    </row>
    <row r="160">
      <c r="A160">
        <f>B160&amp;D160</f>
        <v/>
      </c>
      <c r="B160" t="inlineStr">
        <is>
          <t>New York</t>
        </is>
      </c>
      <c r="C160" t="inlineStr">
        <is>
          <t>MDATL</t>
        </is>
      </c>
      <c r="D160" t="inlineStr">
        <is>
          <t>transportation</t>
        </is>
      </c>
      <c r="E160" t="n">
        <v>14.478255</v>
      </c>
    </row>
    <row r="161">
      <c r="A161">
        <f>B161&amp;D161</f>
        <v/>
      </c>
      <c r="B161" t="inlineStr">
        <is>
          <t>New York</t>
        </is>
      </c>
      <c r="C161" t="inlineStr">
        <is>
          <t>MDATL</t>
        </is>
      </c>
      <c r="D161" t="inlineStr">
        <is>
          <t>industry</t>
        </is>
      </c>
      <c r="E161" t="n">
        <v>4.274133</v>
      </c>
    </row>
    <row r="162">
      <c r="A162">
        <f>B162&amp;D162</f>
        <v/>
      </c>
      <c r="B162" t="inlineStr">
        <is>
          <t>North Carolina</t>
        </is>
      </c>
      <c r="C162" t="inlineStr">
        <is>
          <t>SOATL</t>
        </is>
      </c>
      <c r="D162" t="inlineStr">
        <is>
          <t>electricity</t>
        </is>
      </c>
      <c r="E162" t="n">
        <v>2.918957</v>
      </c>
    </row>
    <row r="163">
      <c r="A163">
        <f>B163&amp;D163</f>
        <v/>
      </c>
      <c r="B163" t="inlineStr">
        <is>
          <t>North Carolina</t>
        </is>
      </c>
      <c r="C163" t="inlineStr">
        <is>
          <t>SOATL</t>
        </is>
      </c>
      <c r="D163" t="inlineStr">
        <is>
          <t>residential</t>
        </is>
      </c>
      <c r="E163" t="n">
        <v>13.086102</v>
      </c>
    </row>
    <row r="164">
      <c r="A164">
        <f>B164&amp;D164</f>
        <v/>
      </c>
      <c r="B164" t="inlineStr">
        <is>
          <t>North Carolina</t>
        </is>
      </c>
      <c r="C164" t="inlineStr">
        <is>
          <t>SOATL</t>
        </is>
      </c>
      <c r="D164" t="inlineStr">
        <is>
          <t>commercial</t>
        </is>
      </c>
      <c r="E164" t="n">
        <v>8.384725</v>
      </c>
    </row>
    <row r="165">
      <c r="A165">
        <f>B165&amp;D165</f>
        <v/>
      </c>
      <c r="B165" t="inlineStr">
        <is>
          <t>North Carolina</t>
        </is>
      </c>
      <c r="C165" t="inlineStr">
        <is>
          <t>SOATL</t>
        </is>
      </c>
      <c r="D165" t="inlineStr">
        <is>
          <t>transportation</t>
        </is>
      </c>
      <c r="E165" t="n">
        <v>11.012053</v>
      </c>
    </row>
    <row r="166">
      <c r="A166">
        <f>B166&amp;D166</f>
        <v/>
      </c>
      <c r="B166" t="inlineStr">
        <is>
          <t>North Carolina</t>
        </is>
      </c>
      <c r="C166" t="inlineStr">
        <is>
          <t>SOATL</t>
        </is>
      </c>
      <c r="D166" t="inlineStr">
        <is>
          <t>industry</t>
        </is>
      </c>
      <c r="E166" t="n">
        <v>3.476419</v>
      </c>
    </row>
    <row r="167">
      <c r="A167">
        <f>B167&amp;D167</f>
        <v/>
      </c>
      <c r="B167" t="inlineStr">
        <is>
          <t>North Dakota</t>
        </is>
      </c>
      <c r="C167" t="inlineStr">
        <is>
          <t>WNC</t>
        </is>
      </c>
      <c r="D167" t="inlineStr">
        <is>
          <t>electricity</t>
        </is>
      </c>
      <c r="E167" t="n">
        <v>2.356364</v>
      </c>
    </row>
    <row r="168">
      <c r="A168">
        <f>B168&amp;D168</f>
        <v/>
      </c>
      <c r="B168" t="inlineStr">
        <is>
          <t>North Dakota</t>
        </is>
      </c>
      <c r="C168" t="inlineStr">
        <is>
          <t>WNC</t>
        </is>
      </c>
      <c r="D168" t="inlineStr">
        <is>
          <t>residential</t>
        </is>
      </c>
      <c r="E168" t="n">
        <v>7.698287</v>
      </c>
    </row>
    <row r="169">
      <c r="A169">
        <f>B169&amp;D169</f>
        <v/>
      </c>
      <c r="B169" t="inlineStr">
        <is>
          <t>North Dakota</t>
        </is>
      </c>
      <c r="C169" t="inlineStr">
        <is>
          <t>WNC</t>
        </is>
      </c>
      <c r="D169" t="inlineStr">
        <is>
          <t>commercial</t>
        </is>
      </c>
      <c r="E169" t="n">
        <v>5.931971</v>
      </c>
    </row>
    <row r="170">
      <c r="A170">
        <f>B170&amp;D170</f>
        <v/>
      </c>
      <c r="B170" t="inlineStr">
        <is>
          <t>North Dakota</t>
        </is>
      </c>
      <c r="C170" t="inlineStr">
        <is>
          <t>WNC</t>
        </is>
      </c>
      <c r="D170" t="inlineStr">
        <is>
          <t>transportation</t>
        </is>
      </c>
      <c r="E170" t="n">
        <v>12.282632</v>
      </c>
    </row>
    <row r="171">
      <c r="A171">
        <f>B171&amp;D171</f>
        <v/>
      </c>
      <c r="B171" t="inlineStr">
        <is>
          <t>North Dakota</t>
        </is>
      </c>
      <c r="C171" t="inlineStr">
        <is>
          <t>WNC</t>
        </is>
      </c>
      <c r="D171" t="inlineStr">
        <is>
          <t>industry</t>
        </is>
      </c>
      <c r="E171" t="n">
        <v>2.9362</v>
      </c>
    </row>
    <row r="172">
      <c r="A172">
        <f>B172&amp;D172</f>
        <v/>
      </c>
      <c r="B172" t="inlineStr">
        <is>
          <t>Ohio</t>
        </is>
      </c>
      <c r="C172" t="inlineStr">
        <is>
          <t>ENC</t>
        </is>
      </c>
      <c r="D172" t="inlineStr">
        <is>
          <t>electricity</t>
        </is>
      </c>
      <c r="E172" t="n">
        <v>2.009152</v>
      </c>
    </row>
    <row r="173">
      <c r="A173">
        <f>B173&amp;D173</f>
        <v/>
      </c>
      <c r="B173" t="inlineStr">
        <is>
          <t>Ohio</t>
        </is>
      </c>
      <c r="C173" t="inlineStr">
        <is>
          <t>ENC</t>
        </is>
      </c>
      <c r="D173" t="inlineStr">
        <is>
          <t>residential</t>
        </is>
      </c>
      <c r="E173" t="n">
        <v>7.745618</v>
      </c>
    </row>
    <row r="174">
      <c r="A174">
        <f>B174&amp;D174</f>
        <v/>
      </c>
      <c r="B174" t="inlineStr">
        <is>
          <t>Ohio</t>
        </is>
      </c>
      <c r="C174" t="inlineStr">
        <is>
          <t>ENC</t>
        </is>
      </c>
      <c r="D174" t="inlineStr">
        <is>
          <t>commercial</t>
        </is>
      </c>
      <c r="E174" t="n">
        <v>6.122332</v>
      </c>
    </row>
    <row r="175">
      <c r="A175">
        <f>B175&amp;D175</f>
        <v/>
      </c>
      <c r="B175" t="inlineStr">
        <is>
          <t>Ohio</t>
        </is>
      </c>
      <c r="C175" t="inlineStr">
        <is>
          <t>ENC</t>
        </is>
      </c>
      <c r="D175" t="inlineStr">
        <is>
          <t>transportation</t>
        </is>
      </c>
      <c r="E175" t="n">
        <v>14.162477</v>
      </c>
    </row>
    <row r="176">
      <c r="A176">
        <f>B176&amp;D176</f>
        <v/>
      </c>
      <c r="B176" t="inlineStr">
        <is>
          <t>Ohio</t>
        </is>
      </c>
      <c r="C176" t="inlineStr">
        <is>
          <t>ENC</t>
        </is>
      </c>
      <c r="D176" t="inlineStr">
        <is>
          <t>industry</t>
        </is>
      </c>
      <c r="E176" t="n">
        <v>3.437178</v>
      </c>
    </row>
    <row r="177">
      <c r="A177">
        <f>B177&amp;D177</f>
        <v/>
      </c>
      <c r="B177" t="inlineStr">
        <is>
          <t>Oklahoma</t>
        </is>
      </c>
      <c r="C177" t="inlineStr">
        <is>
          <t>WSC</t>
        </is>
      </c>
      <c r="D177" t="inlineStr">
        <is>
          <t>electricity</t>
        </is>
      </c>
      <c r="E177" t="n">
        <v>1.959076</v>
      </c>
    </row>
    <row r="178">
      <c r="A178">
        <f>B178&amp;D178</f>
        <v/>
      </c>
      <c r="B178" t="inlineStr">
        <is>
          <t>Oklahoma</t>
        </is>
      </c>
      <c r="C178" t="inlineStr">
        <is>
          <t>WSC</t>
        </is>
      </c>
      <c r="D178" t="inlineStr">
        <is>
          <t>residential</t>
        </is>
      </c>
      <c r="E178" t="n">
        <v>10.29403</v>
      </c>
    </row>
    <row r="179">
      <c r="A179">
        <f>B179&amp;D179</f>
        <v/>
      </c>
      <c r="B179" t="inlineStr">
        <is>
          <t>Oklahoma</t>
        </is>
      </c>
      <c r="C179" t="inlineStr">
        <is>
          <t>WSC</t>
        </is>
      </c>
      <c r="D179" t="inlineStr">
        <is>
          <t>commercial</t>
        </is>
      </c>
      <c r="E179" t="n">
        <v>6.507757</v>
      </c>
    </row>
    <row r="180">
      <c r="A180">
        <f>B180&amp;D180</f>
        <v/>
      </c>
      <c r="B180" t="inlineStr">
        <is>
          <t>Oklahoma</t>
        </is>
      </c>
      <c r="C180" t="inlineStr">
        <is>
          <t>WSC</t>
        </is>
      </c>
      <c r="D180" t="inlineStr">
        <is>
          <t>transportation</t>
        </is>
      </c>
      <c r="E180" t="n">
        <v>11.220645</v>
      </c>
    </row>
    <row r="181">
      <c r="A181">
        <f>B181&amp;D181</f>
        <v/>
      </c>
      <c r="B181" t="inlineStr">
        <is>
          <t>Oklahoma</t>
        </is>
      </c>
      <c r="C181" t="inlineStr">
        <is>
          <t>WSC</t>
        </is>
      </c>
      <c r="D181" t="inlineStr">
        <is>
          <t>industry</t>
        </is>
      </c>
      <c r="E181" t="n">
        <v>2.336671</v>
      </c>
    </row>
    <row r="182">
      <c r="A182">
        <f>B182&amp;D182</f>
        <v/>
      </c>
      <c r="B182" t="inlineStr">
        <is>
          <t>Oregon</t>
        </is>
      </c>
      <c r="C182" t="inlineStr">
        <is>
          <t>PCF</t>
        </is>
      </c>
      <c r="D182" t="inlineStr">
        <is>
          <t>electricity</t>
        </is>
      </c>
      <c r="E182" t="n">
        <v>2.728606</v>
      </c>
    </row>
    <row r="183">
      <c r="A183">
        <f>B183&amp;D183</f>
        <v/>
      </c>
      <c r="B183" t="inlineStr">
        <is>
          <t>Oregon</t>
        </is>
      </c>
      <c r="C183" t="inlineStr">
        <is>
          <t>PCF</t>
        </is>
      </c>
      <c r="D183" t="inlineStr">
        <is>
          <t>residential</t>
        </is>
      </c>
      <c r="E183" t="n">
        <v>13.61417</v>
      </c>
    </row>
    <row r="184">
      <c r="A184">
        <f>B184&amp;D184</f>
        <v/>
      </c>
      <c r="B184" t="inlineStr">
        <is>
          <t>Oregon</t>
        </is>
      </c>
      <c r="C184" t="inlineStr">
        <is>
          <t>PCF</t>
        </is>
      </c>
      <c r="D184" t="inlineStr">
        <is>
          <t>commercial</t>
        </is>
      </c>
      <c r="E184" t="n">
        <v>9.476597999999999</v>
      </c>
    </row>
    <row r="185">
      <c r="A185">
        <f>B185&amp;D185</f>
        <v/>
      </c>
      <c r="B185" t="inlineStr">
        <is>
          <t>Oregon</t>
        </is>
      </c>
      <c r="C185" t="inlineStr">
        <is>
          <t>PCF</t>
        </is>
      </c>
      <c r="D185" t="inlineStr">
        <is>
          <t>transportation</t>
        </is>
      </c>
      <c r="E185" t="n">
        <v>14.773152</v>
      </c>
    </row>
    <row r="186">
      <c r="A186">
        <f>B186&amp;D186</f>
        <v/>
      </c>
      <c r="B186" t="inlineStr">
        <is>
          <t>Oregon</t>
        </is>
      </c>
      <c r="C186" t="inlineStr">
        <is>
          <t>PCF</t>
        </is>
      </c>
      <c r="D186" t="inlineStr">
        <is>
          <t>industry</t>
        </is>
      </c>
      <c r="E186" t="n">
        <v>4.21905</v>
      </c>
    </row>
    <row r="187">
      <c r="A187">
        <f>B187&amp;D187</f>
        <v/>
      </c>
      <c r="B187" t="inlineStr">
        <is>
          <t>Pennsylvania</t>
        </is>
      </c>
      <c r="C187" t="inlineStr">
        <is>
          <t>MDATL</t>
        </is>
      </c>
      <c r="D187" t="inlineStr">
        <is>
          <t>electricity</t>
        </is>
      </c>
      <c r="E187" t="n">
        <v>2.412584</v>
      </c>
    </row>
    <row r="188">
      <c r="A188">
        <f>B188&amp;D188</f>
        <v/>
      </c>
      <c r="B188" t="inlineStr">
        <is>
          <t>Pennsylvania</t>
        </is>
      </c>
      <c r="C188" t="inlineStr">
        <is>
          <t>MDATL</t>
        </is>
      </c>
      <c r="D188" t="inlineStr">
        <is>
          <t>residential</t>
        </is>
      </c>
      <c r="E188" t="n">
        <v>10.924225</v>
      </c>
    </row>
    <row r="189">
      <c r="A189">
        <f>B189&amp;D189</f>
        <v/>
      </c>
      <c r="B189" t="inlineStr">
        <is>
          <t>Pennsylvania</t>
        </is>
      </c>
      <c r="C189" t="inlineStr">
        <is>
          <t>MDATL</t>
        </is>
      </c>
      <c r="D189" t="inlineStr">
        <is>
          <t>commercial</t>
        </is>
      </c>
      <c r="E189" t="n">
        <v>7.002095</v>
      </c>
    </row>
    <row r="190">
      <c r="A190">
        <f>B190&amp;D190</f>
        <v/>
      </c>
      <c r="B190" t="inlineStr">
        <is>
          <t>Pennsylvania</t>
        </is>
      </c>
      <c r="C190" t="inlineStr">
        <is>
          <t>MDATL</t>
        </is>
      </c>
      <c r="D190" t="inlineStr">
        <is>
          <t>transportation</t>
        </is>
      </c>
      <c r="E190" t="n">
        <v>14.478255</v>
      </c>
    </row>
    <row r="191">
      <c r="A191">
        <f>B191&amp;D191</f>
        <v/>
      </c>
      <c r="B191" t="inlineStr">
        <is>
          <t>Pennsylvania</t>
        </is>
      </c>
      <c r="C191" t="inlineStr">
        <is>
          <t>MDATL</t>
        </is>
      </c>
      <c r="D191" t="inlineStr">
        <is>
          <t>industry</t>
        </is>
      </c>
      <c r="E191" t="n">
        <v>4.274133</v>
      </c>
    </row>
    <row r="192">
      <c r="A192">
        <f>B192&amp;D192</f>
        <v/>
      </c>
      <c r="B192" t="inlineStr">
        <is>
          <t>Rhode Island</t>
        </is>
      </c>
      <c r="C192" t="inlineStr">
        <is>
          <t>NEENGL</t>
        </is>
      </c>
      <c r="D192" t="inlineStr">
        <is>
          <t>electricity</t>
        </is>
      </c>
      <c r="E192" t="n">
        <v>4.040888</v>
      </c>
    </row>
    <row r="193">
      <c r="A193">
        <f>B193&amp;D193</f>
        <v/>
      </c>
      <c r="B193" t="inlineStr">
        <is>
          <t>Rhode Island</t>
        </is>
      </c>
      <c r="C193" t="inlineStr">
        <is>
          <t>NEENGL</t>
        </is>
      </c>
      <c r="D193" t="inlineStr">
        <is>
          <t>residential</t>
        </is>
      </c>
      <c r="E193" t="n">
        <v>13.463936</v>
      </c>
    </row>
    <row r="194">
      <c r="A194">
        <f>B194&amp;D194</f>
        <v/>
      </c>
      <c r="B194" t="inlineStr">
        <is>
          <t>Rhode Island</t>
        </is>
      </c>
      <c r="C194" t="inlineStr">
        <is>
          <t>NEENGL</t>
        </is>
      </c>
      <c r="D194" t="inlineStr">
        <is>
          <t>commercial</t>
        </is>
      </c>
      <c r="E194" t="n">
        <v>9.559189</v>
      </c>
    </row>
    <row r="195">
      <c r="A195">
        <f>B195&amp;D195</f>
        <v/>
      </c>
      <c r="B195" t="inlineStr">
        <is>
          <t>Rhode Island</t>
        </is>
      </c>
      <c r="C195" t="inlineStr">
        <is>
          <t>NEENGL</t>
        </is>
      </c>
      <c r="D195" t="inlineStr">
        <is>
          <t>transportation</t>
        </is>
      </c>
      <c r="E195" t="n">
        <v>17.025414</v>
      </c>
    </row>
    <row r="196">
      <c r="A196">
        <f>B196&amp;D196</f>
        <v/>
      </c>
      <c r="B196" t="inlineStr">
        <is>
          <t>Rhode Island</t>
        </is>
      </c>
      <c r="C196" t="inlineStr">
        <is>
          <t>NEENGL</t>
        </is>
      </c>
      <c r="D196" t="inlineStr">
        <is>
          <t>industry</t>
        </is>
      </c>
      <c r="E196" t="n">
        <v>6.510675</v>
      </c>
    </row>
    <row r="197">
      <c r="A197">
        <f>B197&amp;D197</f>
        <v/>
      </c>
      <c r="B197" t="inlineStr">
        <is>
          <t>South Carolina</t>
        </is>
      </c>
      <c r="C197" t="inlineStr">
        <is>
          <t>SOATL</t>
        </is>
      </c>
      <c r="D197" t="inlineStr">
        <is>
          <t>electricity</t>
        </is>
      </c>
      <c r="E197" t="n">
        <v>2.918957</v>
      </c>
    </row>
    <row r="198">
      <c r="A198">
        <f>B198&amp;D198</f>
        <v/>
      </c>
      <c r="B198" t="inlineStr">
        <is>
          <t>South Carolina</t>
        </is>
      </c>
      <c r="C198" t="inlineStr">
        <is>
          <t>SOATL</t>
        </is>
      </c>
      <c r="D198" t="inlineStr">
        <is>
          <t>residential</t>
        </is>
      </c>
      <c r="E198" t="n">
        <v>13.086102</v>
      </c>
    </row>
    <row r="199">
      <c r="A199">
        <f>B199&amp;D199</f>
        <v/>
      </c>
      <c r="B199" t="inlineStr">
        <is>
          <t>South Carolina</t>
        </is>
      </c>
      <c r="C199" t="inlineStr">
        <is>
          <t>SOATL</t>
        </is>
      </c>
      <c r="D199" t="inlineStr">
        <is>
          <t>commercial</t>
        </is>
      </c>
      <c r="E199" t="n">
        <v>8.384725</v>
      </c>
    </row>
    <row r="200">
      <c r="A200">
        <f>B200&amp;D200</f>
        <v/>
      </c>
      <c r="B200" t="inlineStr">
        <is>
          <t>South Carolina</t>
        </is>
      </c>
      <c r="C200" t="inlineStr">
        <is>
          <t>SOATL</t>
        </is>
      </c>
      <c r="D200" t="inlineStr">
        <is>
          <t>transportation</t>
        </is>
      </c>
      <c r="E200" t="n">
        <v>11.012053</v>
      </c>
    </row>
    <row r="201">
      <c r="A201">
        <f>B201&amp;D201</f>
        <v/>
      </c>
      <c r="B201" t="inlineStr">
        <is>
          <t>South Carolina</t>
        </is>
      </c>
      <c r="C201" t="inlineStr">
        <is>
          <t>SOATL</t>
        </is>
      </c>
      <c r="D201" t="inlineStr">
        <is>
          <t>industry</t>
        </is>
      </c>
      <c r="E201" t="n">
        <v>3.476419</v>
      </c>
    </row>
    <row r="202">
      <c r="A202">
        <f>B202&amp;D202</f>
        <v/>
      </c>
      <c r="B202" t="inlineStr">
        <is>
          <t>South Dakota</t>
        </is>
      </c>
      <c r="C202" t="inlineStr">
        <is>
          <t>WNC</t>
        </is>
      </c>
      <c r="D202" t="inlineStr">
        <is>
          <t>electricity</t>
        </is>
      </c>
      <c r="E202" t="n">
        <v>2.356364</v>
      </c>
    </row>
    <row r="203">
      <c r="A203">
        <f>B203&amp;D203</f>
        <v/>
      </c>
      <c r="B203" t="inlineStr">
        <is>
          <t>South Dakota</t>
        </is>
      </c>
      <c r="C203" t="inlineStr">
        <is>
          <t>WNC</t>
        </is>
      </c>
      <c r="D203" t="inlineStr">
        <is>
          <t>residential</t>
        </is>
      </c>
      <c r="E203" t="n">
        <v>7.698287</v>
      </c>
    </row>
    <row r="204">
      <c r="A204">
        <f>B204&amp;D204</f>
        <v/>
      </c>
      <c r="B204" t="inlineStr">
        <is>
          <t>South Dakota</t>
        </is>
      </c>
      <c r="C204" t="inlineStr">
        <is>
          <t>WNC</t>
        </is>
      </c>
      <c r="D204" t="inlineStr">
        <is>
          <t>commercial</t>
        </is>
      </c>
      <c r="E204" t="n">
        <v>5.931971</v>
      </c>
    </row>
    <row r="205">
      <c r="A205">
        <f>B205&amp;D205</f>
        <v/>
      </c>
      <c r="B205" t="inlineStr">
        <is>
          <t>South Dakota</t>
        </is>
      </c>
      <c r="C205" t="inlineStr">
        <is>
          <t>WNC</t>
        </is>
      </c>
      <c r="D205" t="inlineStr">
        <is>
          <t>transportation</t>
        </is>
      </c>
      <c r="E205" t="n">
        <v>12.282632</v>
      </c>
    </row>
    <row r="206">
      <c r="A206">
        <f>B206&amp;D206</f>
        <v/>
      </c>
      <c r="B206" t="inlineStr">
        <is>
          <t>South Dakota</t>
        </is>
      </c>
      <c r="C206" t="inlineStr">
        <is>
          <t>WNC</t>
        </is>
      </c>
      <c r="D206" t="inlineStr">
        <is>
          <t>industry</t>
        </is>
      </c>
      <c r="E206" t="n">
        <v>2.9362</v>
      </c>
    </row>
    <row r="207">
      <c r="A207">
        <f>B207&amp;D207</f>
        <v/>
      </c>
      <c r="B207" t="inlineStr">
        <is>
          <t>Tennessee</t>
        </is>
      </c>
      <c r="C207" t="inlineStr">
        <is>
          <t>ESC</t>
        </is>
      </c>
      <c r="D207" t="inlineStr">
        <is>
          <t>electricity</t>
        </is>
      </c>
      <c r="E207" t="n">
        <v>2.287967</v>
      </c>
    </row>
    <row r="208">
      <c r="A208">
        <f>B208&amp;D208</f>
        <v/>
      </c>
      <c r="B208" t="inlineStr">
        <is>
          <t>Tennessee</t>
        </is>
      </c>
      <c r="C208" t="inlineStr">
        <is>
          <t>ESC</t>
        </is>
      </c>
      <c r="D208" t="inlineStr">
        <is>
          <t>residential</t>
        </is>
      </c>
      <c r="E208" t="n">
        <v>10.592002</v>
      </c>
    </row>
    <row r="209">
      <c r="A209">
        <f>B209&amp;D209</f>
        <v/>
      </c>
      <c r="B209" t="inlineStr">
        <is>
          <t>Tennessee</t>
        </is>
      </c>
      <c r="C209" t="inlineStr">
        <is>
          <t>ESC</t>
        </is>
      </c>
      <c r="D209" t="inlineStr">
        <is>
          <t>commercial</t>
        </is>
      </c>
      <c r="E209" t="n">
        <v>8.339248</v>
      </c>
    </row>
    <row r="210">
      <c r="A210">
        <f>B210&amp;D210</f>
        <v/>
      </c>
      <c r="B210" t="inlineStr">
        <is>
          <t>Tennessee</t>
        </is>
      </c>
      <c r="C210" t="inlineStr">
        <is>
          <t>ESC</t>
        </is>
      </c>
      <c r="D210" t="inlineStr">
        <is>
          <t>transportation</t>
        </is>
      </c>
      <c r="E210" t="n">
        <v>12.18344</v>
      </c>
    </row>
    <row r="211">
      <c r="A211">
        <f>B211&amp;D211</f>
        <v/>
      </c>
      <c r="B211" t="inlineStr">
        <is>
          <t>Tennessee</t>
        </is>
      </c>
      <c r="C211" t="inlineStr">
        <is>
          <t>ESC</t>
        </is>
      </c>
      <c r="D211" t="inlineStr">
        <is>
          <t>industry</t>
        </is>
      </c>
      <c r="E211" t="n">
        <v>2.929073</v>
      </c>
    </row>
    <row r="212">
      <c r="A212">
        <f>B212&amp;D212</f>
        <v/>
      </c>
      <c r="B212" t="inlineStr">
        <is>
          <t>Texas</t>
        </is>
      </c>
      <c r="C212" t="inlineStr">
        <is>
          <t>WSC</t>
        </is>
      </c>
      <c r="D212" t="inlineStr">
        <is>
          <t>electricity</t>
        </is>
      </c>
      <c r="E212" t="n">
        <v>1.959076</v>
      </c>
    </row>
    <row r="213">
      <c r="A213">
        <f>B213&amp;D213</f>
        <v/>
      </c>
      <c r="B213" t="inlineStr">
        <is>
          <t>Texas</t>
        </is>
      </c>
      <c r="C213" t="inlineStr">
        <is>
          <t>WSC</t>
        </is>
      </c>
      <c r="D213" t="inlineStr">
        <is>
          <t>residential</t>
        </is>
      </c>
      <c r="E213" t="n">
        <v>10.29403</v>
      </c>
    </row>
    <row r="214">
      <c r="A214">
        <f>B214&amp;D214</f>
        <v/>
      </c>
      <c r="B214" t="inlineStr">
        <is>
          <t>Texas</t>
        </is>
      </c>
      <c r="C214" t="inlineStr">
        <is>
          <t>WSC</t>
        </is>
      </c>
      <c r="D214" t="inlineStr">
        <is>
          <t>commercial</t>
        </is>
      </c>
      <c r="E214" t="n">
        <v>6.507757</v>
      </c>
    </row>
    <row r="215">
      <c r="A215">
        <f>B215&amp;D215</f>
        <v/>
      </c>
      <c r="B215" t="inlineStr">
        <is>
          <t>Texas</t>
        </is>
      </c>
      <c r="C215" t="inlineStr">
        <is>
          <t>WSC</t>
        </is>
      </c>
      <c r="D215" t="inlineStr">
        <is>
          <t>transportation</t>
        </is>
      </c>
      <c r="E215" t="n">
        <v>11.220645</v>
      </c>
    </row>
    <row r="216">
      <c r="A216">
        <f>B216&amp;D216</f>
        <v/>
      </c>
      <c r="B216" t="inlineStr">
        <is>
          <t>Texas</t>
        </is>
      </c>
      <c r="C216" t="inlineStr">
        <is>
          <t>WSC</t>
        </is>
      </c>
      <c r="D216" t="inlineStr">
        <is>
          <t>industry</t>
        </is>
      </c>
      <c r="E216" t="n">
        <v>2.336671</v>
      </c>
    </row>
    <row r="217">
      <c r="A217">
        <f>B217&amp;D217</f>
        <v/>
      </c>
      <c r="B217" t="inlineStr">
        <is>
          <t>Utah</t>
        </is>
      </c>
      <c r="C217" t="inlineStr">
        <is>
          <t>MTN</t>
        </is>
      </c>
      <c r="D217" t="inlineStr">
        <is>
          <t>electricity</t>
        </is>
      </c>
      <c r="E217" t="n">
        <v>2.573367</v>
      </c>
    </row>
    <row r="218">
      <c r="A218">
        <f>B218&amp;D218</f>
        <v/>
      </c>
      <c r="B218" t="inlineStr">
        <is>
          <t>Utah</t>
        </is>
      </c>
      <c r="C218" t="inlineStr">
        <is>
          <t>MTN</t>
        </is>
      </c>
      <c r="D218" t="inlineStr">
        <is>
          <t>residential</t>
        </is>
      </c>
      <c r="E218" t="n">
        <v>7.95409</v>
      </c>
    </row>
    <row r="219">
      <c r="A219">
        <f>B219&amp;D219</f>
        <v/>
      </c>
      <c r="B219" t="inlineStr">
        <is>
          <t>Utah</t>
        </is>
      </c>
      <c r="C219" t="inlineStr">
        <is>
          <t>MTN</t>
        </is>
      </c>
      <c r="D219" t="inlineStr">
        <is>
          <t>commercial</t>
        </is>
      </c>
      <c r="E219" t="n">
        <v>6.29332</v>
      </c>
    </row>
    <row r="220">
      <c r="A220">
        <f>B220&amp;D220</f>
        <v/>
      </c>
      <c r="B220" t="inlineStr">
        <is>
          <t>Utah</t>
        </is>
      </c>
      <c r="C220" t="inlineStr">
        <is>
          <t>MTN</t>
        </is>
      </c>
      <c r="D220" t="inlineStr">
        <is>
          <t>transportation</t>
        </is>
      </c>
      <c r="E220" t="n">
        <v>12.945327</v>
      </c>
    </row>
    <row r="221">
      <c r="A221">
        <f>B221&amp;D221</f>
        <v/>
      </c>
      <c r="B221" t="inlineStr">
        <is>
          <t>Utah</t>
        </is>
      </c>
      <c r="C221" t="inlineStr">
        <is>
          <t>MTN</t>
        </is>
      </c>
      <c r="D221" t="inlineStr">
        <is>
          <t>industry</t>
        </is>
      </c>
      <c r="E221" t="n">
        <v>3.185642</v>
      </c>
    </row>
    <row r="222">
      <c r="A222">
        <f>B222&amp;D222</f>
        <v/>
      </c>
      <c r="B222" t="inlineStr">
        <is>
          <t>Vermont</t>
        </is>
      </c>
      <c r="C222" t="inlineStr">
        <is>
          <t>NEENGL</t>
        </is>
      </c>
      <c r="D222" t="inlineStr">
        <is>
          <t>electricity</t>
        </is>
      </c>
      <c r="E222" t="n">
        <v>4.040888</v>
      </c>
    </row>
    <row r="223">
      <c r="A223">
        <f>B223&amp;D223</f>
        <v/>
      </c>
      <c r="B223" t="inlineStr">
        <is>
          <t>Vermont</t>
        </is>
      </c>
      <c r="C223" t="inlineStr">
        <is>
          <t>NEENGL</t>
        </is>
      </c>
      <c r="D223" t="inlineStr">
        <is>
          <t>residential</t>
        </is>
      </c>
      <c r="E223" t="n">
        <v>13.463936</v>
      </c>
    </row>
    <row r="224">
      <c r="A224">
        <f>B224&amp;D224</f>
        <v/>
      </c>
      <c r="B224" t="inlineStr">
        <is>
          <t>Vermont</t>
        </is>
      </c>
      <c r="C224" t="inlineStr">
        <is>
          <t>NEENGL</t>
        </is>
      </c>
      <c r="D224" t="inlineStr">
        <is>
          <t>commercial</t>
        </is>
      </c>
      <c r="E224" t="n">
        <v>9.559189</v>
      </c>
    </row>
    <row r="225">
      <c r="A225">
        <f>B225&amp;D225</f>
        <v/>
      </c>
      <c r="B225" t="inlineStr">
        <is>
          <t>Vermont</t>
        </is>
      </c>
      <c r="C225" t="inlineStr">
        <is>
          <t>NEENGL</t>
        </is>
      </c>
      <c r="D225" t="inlineStr">
        <is>
          <t>transportation</t>
        </is>
      </c>
      <c r="E225" t="n">
        <v>17.025414</v>
      </c>
    </row>
    <row r="226">
      <c r="A226">
        <f>B226&amp;D226</f>
        <v/>
      </c>
      <c r="B226" t="inlineStr">
        <is>
          <t>Vermont</t>
        </is>
      </c>
      <c r="C226" t="inlineStr">
        <is>
          <t>NEENGL</t>
        </is>
      </c>
      <c r="D226" t="inlineStr">
        <is>
          <t>industry</t>
        </is>
      </c>
      <c r="E226" t="n">
        <v>6.510675</v>
      </c>
    </row>
    <row r="227">
      <c r="A227">
        <f>B227&amp;D227</f>
        <v/>
      </c>
      <c r="B227" t="inlineStr">
        <is>
          <t>Virginia</t>
        </is>
      </c>
      <c r="C227" t="inlineStr">
        <is>
          <t>SOATL</t>
        </is>
      </c>
      <c r="D227" t="inlineStr">
        <is>
          <t>electricity</t>
        </is>
      </c>
      <c r="E227" t="n">
        <v>2.918957</v>
      </c>
    </row>
    <row r="228">
      <c r="A228">
        <f>B228&amp;D228</f>
        <v/>
      </c>
      <c r="B228" t="inlineStr">
        <is>
          <t>Virginia</t>
        </is>
      </c>
      <c r="C228" t="inlineStr">
        <is>
          <t>SOATL</t>
        </is>
      </c>
      <c r="D228" t="inlineStr">
        <is>
          <t>residential</t>
        </is>
      </c>
      <c r="E228" t="n">
        <v>13.086102</v>
      </c>
    </row>
    <row r="229">
      <c r="A229">
        <f>B229&amp;D229</f>
        <v/>
      </c>
      <c r="B229" t="inlineStr">
        <is>
          <t>Virginia</t>
        </is>
      </c>
      <c r="C229" t="inlineStr">
        <is>
          <t>SOATL</t>
        </is>
      </c>
      <c r="D229" t="inlineStr">
        <is>
          <t>commercial</t>
        </is>
      </c>
      <c r="E229" t="n">
        <v>8.384725</v>
      </c>
    </row>
    <row r="230">
      <c r="A230">
        <f>B230&amp;D230</f>
        <v/>
      </c>
      <c r="B230" t="inlineStr">
        <is>
          <t>Virginia</t>
        </is>
      </c>
      <c r="C230" t="inlineStr">
        <is>
          <t>SOATL</t>
        </is>
      </c>
      <c r="D230" t="inlineStr">
        <is>
          <t>transportation</t>
        </is>
      </c>
      <c r="E230" t="n">
        <v>11.012053</v>
      </c>
    </row>
    <row r="231">
      <c r="A231">
        <f>B231&amp;D231</f>
        <v/>
      </c>
      <c r="B231" t="inlineStr">
        <is>
          <t>Virginia</t>
        </is>
      </c>
      <c r="C231" t="inlineStr">
        <is>
          <t>SOATL</t>
        </is>
      </c>
      <c r="D231" t="inlineStr">
        <is>
          <t>industry</t>
        </is>
      </c>
      <c r="E231" t="n">
        <v>3.476419</v>
      </c>
    </row>
    <row r="232">
      <c r="A232">
        <f>B232&amp;D232</f>
        <v/>
      </c>
      <c r="B232" t="inlineStr">
        <is>
          <t>Washington</t>
        </is>
      </c>
      <c r="C232" t="inlineStr">
        <is>
          <t>PCF</t>
        </is>
      </c>
      <c r="D232" t="inlineStr">
        <is>
          <t>electricity</t>
        </is>
      </c>
      <c r="E232" t="n">
        <v>2.728606</v>
      </c>
    </row>
    <row r="233">
      <c r="A233">
        <f>B233&amp;D233</f>
        <v/>
      </c>
      <c r="B233" t="inlineStr">
        <is>
          <t>Washington</t>
        </is>
      </c>
      <c r="C233" t="inlineStr">
        <is>
          <t>PCF</t>
        </is>
      </c>
      <c r="D233" t="inlineStr">
        <is>
          <t>residential</t>
        </is>
      </c>
      <c r="E233" t="n">
        <v>13.61417</v>
      </c>
    </row>
    <row r="234">
      <c r="A234">
        <f>B234&amp;D234</f>
        <v/>
      </c>
      <c r="B234" t="inlineStr">
        <is>
          <t>Washington</t>
        </is>
      </c>
      <c r="C234" t="inlineStr">
        <is>
          <t>PCF</t>
        </is>
      </c>
      <c r="D234" t="inlineStr">
        <is>
          <t>commercial</t>
        </is>
      </c>
      <c r="E234" t="n">
        <v>9.476597999999999</v>
      </c>
    </row>
    <row r="235">
      <c r="A235">
        <f>B235&amp;D235</f>
        <v/>
      </c>
      <c r="B235" t="inlineStr">
        <is>
          <t>Washington</t>
        </is>
      </c>
      <c r="C235" t="inlineStr">
        <is>
          <t>PCF</t>
        </is>
      </c>
      <c r="D235" t="inlineStr">
        <is>
          <t>transportation</t>
        </is>
      </c>
      <c r="E235" t="n">
        <v>14.773152</v>
      </c>
    </row>
    <row r="236">
      <c r="A236">
        <f>B236&amp;D236</f>
        <v/>
      </c>
      <c r="B236" t="inlineStr">
        <is>
          <t>Washington</t>
        </is>
      </c>
      <c r="C236" t="inlineStr">
        <is>
          <t>PCF</t>
        </is>
      </c>
      <c r="D236" t="inlineStr">
        <is>
          <t>industry</t>
        </is>
      </c>
      <c r="E236" t="n">
        <v>4.21905</v>
      </c>
    </row>
    <row r="237">
      <c r="A237">
        <f>B237&amp;D237</f>
        <v/>
      </c>
      <c r="B237" t="inlineStr">
        <is>
          <t>West Virginia</t>
        </is>
      </c>
      <c r="C237" t="inlineStr">
        <is>
          <t>SOATL</t>
        </is>
      </c>
      <c r="D237" t="inlineStr">
        <is>
          <t>electricity</t>
        </is>
      </c>
      <c r="E237" t="n">
        <v>2.918957</v>
      </c>
    </row>
    <row r="238">
      <c r="A238">
        <f>B238&amp;D238</f>
        <v/>
      </c>
      <c r="B238" t="inlineStr">
        <is>
          <t>West Virginia</t>
        </is>
      </c>
      <c r="C238" t="inlineStr">
        <is>
          <t>SOATL</t>
        </is>
      </c>
      <c r="D238" t="inlineStr">
        <is>
          <t>residential</t>
        </is>
      </c>
      <c r="E238" t="n">
        <v>13.086102</v>
      </c>
    </row>
    <row r="239">
      <c r="A239">
        <f>B239&amp;D239</f>
        <v/>
      </c>
      <c r="B239" t="inlineStr">
        <is>
          <t>West Virginia</t>
        </is>
      </c>
      <c r="C239" t="inlineStr">
        <is>
          <t>SOATL</t>
        </is>
      </c>
      <c r="D239" t="inlineStr">
        <is>
          <t>commercial</t>
        </is>
      </c>
      <c r="E239" t="n">
        <v>8.384725</v>
      </c>
    </row>
    <row r="240">
      <c r="A240">
        <f>B240&amp;D240</f>
        <v/>
      </c>
      <c r="B240" t="inlineStr">
        <is>
          <t>West Virginia</t>
        </is>
      </c>
      <c r="C240" t="inlineStr">
        <is>
          <t>SOATL</t>
        </is>
      </c>
      <c r="D240" t="inlineStr">
        <is>
          <t>transportation</t>
        </is>
      </c>
      <c r="E240" t="n">
        <v>11.012053</v>
      </c>
    </row>
    <row r="241">
      <c r="A241">
        <f>B241&amp;D241</f>
        <v/>
      </c>
      <c r="B241" t="inlineStr">
        <is>
          <t>West Virginia</t>
        </is>
      </c>
      <c r="C241" t="inlineStr">
        <is>
          <t>SOATL</t>
        </is>
      </c>
      <c r="D241" t="inlineStr">
        <is>
          <t>industry</t>
        </is>
      </c>
      <c r="E241" t="n">
        <v>3.476419</v>
      </c>
    </row>
    <row r="242">
      <c r="A242">
        <f>B242&amp;D242</f>
        <v/>
      </c>
      <c r="B242" t="inlineStr">
        <is>
          <t>Wisconsin</t>
        </is>
      </c>
      <c r="C242" t="inlineStr">
        <is>
          <t>ENC</t>
        </is>
      </c>
      <c r="D242" t="inlineStr">
        <is>
          <t>electricity</t>
        </is>
      </c>
      <c r="E242" t="n">
        <v>2.009152</v>
      </c>
    </row>
    <row r="243">
      <c r="A243">
        <f>B243&amp;D243</f>
        <v/>
      </c>
      <c r="B243" t="inlineStr">
        <is>
          <t>Wisconsin</t>
        </is>
      </c>
      <c r="C243" t="inlineStr">
        <is>
          <t>ENC</t>
        </is>
      </c>
      <c r="D243" t="inlineStr">
        <is>
          <t>residential</t>
        </is>
      </c>
      <c r="E243" t="n">
        <v>7.745618</v>
      </c>
    </row>
    <row r="244">
      <c r="A244">
        <f>B244&amp;D244</f>
        <v/>
      </c>
      <c r="B244" t="inlineStr">
        <is>
          <t>Wisconsin</t>
        </is>
      </c>
      <c r="C244" t="inlineStr">
        <is>
          <t>ENC</t>
        </is>
      </c>
      <c r="D244" t="inlineStr">
        <is>
          <t>commercial</t>
        </is>
      </c>
      <c r="E244" t="n">
        <v>6.122332</v>
      </c>
    </row>
    <row r="245">
      <c r="A245">
        <f>B245&amp;D245</f>
        <v/>
      </c>
      <c r="B245" t="inlineStr">
        <is>
          <t>Wisconsin</t>
        </is>
      </c>
      <c r="C245" t="inlineStr">
        <is>
          <t>ENC</t>
        </is>
      </c>
      <c r="D245" t="inlineStr">
        <is>
          <t>transportation</t>
        </is>
      </c>
      <c r="E245" t="n">
        <v>14.162477</v>
      </c>
    </row>
    <row r="246">
      <c r="A246">
        <f>B246&amp;D246</f>
        <v/>
      </c>
      <c r="B246" t="inlineStr">
        <is>
          <t>Wisconsin</t>
        </is>
      </c>
      <c r="C246" t="inlineStr">
        <is>
          <t>ENC</t>
        </is>
      </c>
      <c r="D246" t="inlineStr">
        <is>
          <t>industry</t>
        </is>
      </c>
      <c r="E246" t="n">
        <v>3.437178</v>
      </c>
    </row>
    <row r="247">
      <c r="A247">
        <f>B247&amp;D247</f>
        <v/>
      </c>
      <c r="B247" t="inlineStr">
        <is>
          <t>Wyoming</t>
        </is>
      </c>
      <c r="C247" t="inlineStr">
        <is>
          <t>MTN</t>
        </is>
      </c>
      <c r="D247" t="inlineStr">
        <is>
          <t>electricity</t>
        </is>
      </c>
      <c r="E247" t="n">
        <v>2.573367</v>
      </c>
    </row>
    <row r="248">
      <c r="A248">
        <f>B248&amp;D248</f>
        <v/>
      </c>
      <c r="B248" t="inlineStr">
        <is>
          <t>Wyoming</t>
        </is>
      </c>
      <c r="C248" t="inlineStr">
        <is>
          <t>MTN</t>
        </is>
      </c>
      <c r="D248" t="inlineStr">
        <is>
          <t>residential</t>
        </is>
      </c>
      <c r="E248" t="n">
        <v>7.95409</v>
      </c>
    </row>
    <row r="249">
      <c r="A249">
        <f>B249&amp;D249</f>
        <v/>
      </c>
      <c r="B249" t="inlineStr">
        <is>
          <t>Wyoming</t>
        </is>
      </c>
      <c r="C249" t="inlineStr">
        <is>
          <t>MTN</t>
        </is>
      </c>
      <c r="D249" t="inlineStr">
        <is>
          <t>commercial</t>
        </is>
      </c>
      <c r="E249" t="n">
        <v>6.29332</v>
      </c>
    </row>
    <row r="250">
      <c r="A250">
        <f>B250&amp;D250</f>
        <v/>
      </c>
      <c r="B250" t="inlineStr">
        <is>
          <t>Wyoming</t>
        </is>
      </c>
      <c r="C250" t="inlineStr">
        <is>
          <t>MTN</t>
        </is>
      </c>
      <c r="D250" t="inlineStr">
        <is>
          <t>transportation</t>
        </is>
      </c>
      <c r="E250" t="n">
        <v>12.945327</v>
      </c>
    </row>
    <row r="251">
      <c r="A251">
        <f>B251&amp;D251</f>
        <v/>
      </c>
      <c r="B251" t="inlineStr">
        <is>
          <t>Wyoming</t>
        </is>
      </c>
      <c r="C251" t="inlineStr">
        <is>
          <t>MTN</t>
        </is>
      </c>
      <c r="D251" t="inlineStr">
        <is>
          <t>industry</t>
        </is>
      </c>
      <c r="E251" t="n">
        <v>3.185642</v>
      </c>
    </row>
  </sheetData>
  <mergeCells count="1">
    <mergeCell ref="Q1:V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FD45"/>
  <sheetViews>
    <sheetView workbookViewId="0">
      <selection activeCell="D7" sqref="D7"/>
    </sheetView>
  </sheetViews>
  <sheetFormatPr baseColWidth="10" defaultColWidth="8.83203125" defaultRowHeight="15"/>
  <cols>
    <col width="23.83203125" bestFit="1" customWidth="1" style="70" min="1" max="1"/>
  </cols>
  <sheetData>
    <row r="1" customFormat="1" s="89">
      <c r="A1" s="89" t="inlineStr">
        <is>
          <t>National EPS values are taken from BFPaT in the US EPS (Version 3.2.1)</t>
        </is>
      </c>
    </row>
    <row r="2" s="70">
      <c r="A2" s="88" t="inlineStr">
        <is>
          <t>Coal</t>
        </is>
      </c>
    </row>
    <row r="3" customFormat="1" s="71">
      <c r="A3" s="71" t="inlineStr">
        <is>
          <t>Fuel Price ($/BTU)</t>
        </is>
      </c>
      <c r="B3" s="71" t="n">
        <v>2020</v>
      </c>
      <c r="C3" s="71" t="n">
        <v>2021</v>
      </c>
      <c r="D3" s="71" t="n">
        <v>2022</v>
      </c>
      <c r="E3" s="71" t="n">
        <v>2023</v>
      </c>
      <c r="F3" s="71" t="n">
        <v>2024</v>
      </c>
      <c r="G3" s="71" t="n">
        <v>2025</v>
      </c>
      <c r="H3" s="71" t="n">
        <v>2026</v>
      </c>
      <c r="I3" s="71" t="n">
        <v>2027</v>
      </c>
      <c r="J3" s="71" t="n">
        <v>2028</v>
      </c>
      <c r="K3" s="71" t="n">
        <v>2029</v>
      </c>
      <c r="L3" s="71" t="n">
        <v>2030</v>
      </c>
      <c r="M3" s="71" t="n">
        <v>2031</v>
      </c>
      <c r="N3" s="71" t="n">
        <v>2032</v>
      </c>
      <c r="O3" s="71" t="n">
        <v>2033</v>
      </c>
      <c r="P3" s="71" t="n">
        <v>2034</v>
      </c>
      <c r="Q3" s="71" t="n">
        <v>2035</v>
      </c>
      <c r="R3" s="71" t="n">
        <v>2036</v>
      </c>
      <c r="S3" s="71" t="n">
        <v>2037</v>
      </c>
      <c r="T3" s="71" t="n">
        <v>2038</v>
      </c>
      <c r="U3" s="71" t="n">
        <v>2039</v>
      </c>
      <c r="V3" s="71" t="n">
        <v>2040</v>
      </c>
      <c r="W3" s="71" t="n">
        <v>2041</v>
      </c>
      <c r="X3" s="71" t="n">
        <v>2042</v>
      </c>
      <c r="Y3" s="71" t="n">
        <v>2043</v>
      </c>
      <c r="Z3" s="71" t="n">
        <v>2044</v>
      </c>
      <c r="AA3" s="71" t="n">
        <v>2045</v>
      </c>
      <c r="AB3" s="71" t="n">
        <v>2046</v>
      </c>
      <c r="AC3" s="71" t="n">
        <v>2047</v>
      </c>
      <c r="AD3" s="71" t="n">
        <v>2048</v>
      </c>
      <c r="AE3" s="71" t="n">
        <v>2049</v>
      </c>
      <c r="AF3" s="71" t="n">
        <v>2050</v>
      </c>
    </row>
    <row r="4">
      <c r="A4" s="71" t="inlineStr">
        <is>
          <t>Transportation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Electricity Sector</t>
        </is>
      </c>
      <c r="B5" t="n">
        <v>1.588221661734546e-06</v>
      </c>
      <c r="C5" t="n">
        <v>1.653641965701385e-06</v>
      </c>
      <c r="D5" t="n">
        <v>1.657644902653097e-06</v>
      </c>
      <c r="E5" t="n">
        <v>1.595331355723408e-06</v>
      </c>
      <c r="F5" t="n">
        <v>1.567339010132808e-06</v>
      </c>
      <c r="G5" t="n">
        <v>1.500383583164172e-06</v>
      </c>
      <c r="H5" t="n">
        <v>1.48427557899613e-06</v>
      </c>
      <c r="I5" t="n">
        <v>1.46982799705868e-06</v>
      </c>
      <c r="J5" t="n">
        <v>1.436040354687243e-06</v>
      </c>
      <c r="K5" t="n">
        <v>1.431108875768498e-06</v>
      </c>
      <c r="L5" t="n">
        <v>1.427510879370773e-06</v>
      </c>
      <c r="M5" t="n">
        <v>1.431098088417674e-06</v>
      </c>
      <c r="N5" t="n">
        <v>1.411031126497431e-06</v>
      </c>
      <c r="O5" t="n">
        <v>1.398586672628271e-06</v>
      </c>
      <c r="P5" t="n">
        <v>1.394260115151856e-06</v>
      </c>
      <c r="Q5" t="n">
        <v>1.382193218561517e-06</v>
      </c>
      <c r="R5" t="n">
        <v>1.374054577263342e-06</v>
      </c>
      <c r="S5" t="n">
        <v>1.372899500929017e-06</v>
      </c>
      <c r="T5" t="n">
        <v>1.383881024067276e-06</v>
      </c>
      <c r="U5" t="n">
        <v>1.381503657905034e-06</v>
      </c>
      <c r="V5" t="n">
        <v>1.380640669839159e-06</v>
      </c>
      <c r="W5" t="n">
        <v>1.379718766241864e-06</v>
      </c>
      <c r="X5" t="n">
        <v>1.375540742288325e-06</v>
      </c>
      <c r="Y5" t="n">
        <v>1.374304345924716e-06</v>
      </c>
      <c r="Z5" t="n">
        <v>1.372348516240805e-06</v>
      </c>
      <c r="AA5" t="n">
        <v>1.368441835650287e-06</v>
      </c>
      <c r="AB5" t="n">
        <v>1.366681008077415e-06</v>
      </c>
      <c r="AC5" t="n">
        <v>1.364788242906011e-06</v>
      </c>
      <c r="AD5" t="n">
        <v>1.356122681009923e-06</v>
      </c>
      <c r="AE5" t="n">
        <v>1.354145276624365e-06</v>
      </c>
      <c r="AF5" t="n">
        <v>1.353129606054527e-06</v>
      </c>
    </row>
    <row r="6">
      <c r="A6" s="71" t="inlineStr">
        <is>
          <t>Residential Buildings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Commercial Buildings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Industry Sector</t>
        </is>
      </c>
      <c r="B8" t="n">
        <v>2.82848438027024e-06</v>
      </c>
      <c r="C8" t="n">
        <v>2.638059348108575e-06</v>
      </c>
      <c r="D8" t="n">
        <v>2.578846223003432e-06</v>
      </c>
      <c r="E8" t="n">
        <v>2.53068396934441e-06</v>
      </c>
      <c r="F8" t="n">
        <v>2.490660514999653e-06</v>
      </c>
      <c r="G8" t="n">
        <v>2.463614627714369e-06</v>
      </c>
      <c r="H8" t="n">
        <v>2.440239368479388e-06</v>
      </c>
      <c r="I8" t="n">
        <v>2.428014174274618e-06</v>
      </c>
      <c r="J8" t="n">
        <v>2.422402702007805e-06</v>
      </c>
      <c r="K8" t="n">
        <v>2.427722518541687e-06</v>
      </c>
      <c r="L8" t="n">
        <v>2.443913509516449e-06</v>
      </c>
      <c r="M8" t="n">
        <v>2.45790261006637e-06</v>
      </c>
      <c r="N8" t="n">
        <v>2.466618608327888e-06</v>
      </c>
      <c r="O8" t="n">
        <v>2.47922011701562e-06</v>
      </c>
      <c r="P8" t="n">
        <v>2.493232917868e-06</v>
      </c>
      <c r="Q8" t="n">
        <v>2.50893962602679e-06</v>
      </c>
      <c r="R8" t="n">
        <v>2.522656706069725e-06</v>
      </c>
      <c r="S8" t="n">
        <v>2.538578597730173e-06</v>
      </c>
      <c r="T8" t="n">
        <v>2.553839281178481e-06</v>
      </c>
      <c r="U8" t="n">
        <v>2.569878919443e-06</v>
      </c>
      <c r="V8" t="n">
        <v>2.586575029757663e-06</v>
      </c>
      <c r="W8" t="n">
        <v>2.601493373880663e-06</v>
      </c>
      <c r="X8" t="n">
        <v>2.617924585889155e-06</v>
      </c>
      <c r="Y8" t="n">
        <v>2.637172807918642e-06</v>
      </c>
      <c r="Z8" t="n">
        <v>2.648374838071393e-06</v>
      </c>
      <c r="AA8" t="n">
        <v>2.671141739210431e-06</v>
      </c>
      <c r="AB8" t="n">
        <v>2.687890882234049e-06</v>
      </c>
      <c r="AC8" t="n">
        <v>2.705675838685804e-06</v>
      </c>
      <c r="AD8" t="n">
        <v>2.726168923233401e-06</v>
      </c>
      <c r="AE8" t="n">
        <v>2.746559190993934e-06</v>
      </c>
      <c r="AF8" t="n">
        <v>2.772302710816105e-06</v>
      </c>
    </row>
    <row r="9">
      <c r="A9" s="71" t="inlineStr">
        <is>
          <t>District Heating Sector</t>
        </is>
      </c>
      <c r="B9" t="n">
        <v>1.588221661734546e-06</v>
      </c>
      <c r="C9" t="n">
        <v>1.653641965701385e-06</v>
      </c>
      <c r="D9" t="n">
        <v>1.657644902653097e-06</v>
      </c>
      <c r="E9" t="n">
        <v>1.595331355723408e-06</v>
      </c>
      <c r="F9" t="n">
        <v>1.567339010132808e-06</v>
      </c>
      <c r="G9" t="n">
        <v>1.500383583164172e-06</v>
      </c>
      <c r="H9" t="n">
        <v>1.48427557899613e-06</v>
      </c>
      <c r="I9" t="n">
        <v>1.46982799705868e-06</v>
      </c>
      <c r="J9" t="n">
        <v>1.436040354687243e-06</v>
      </c>
      <c r="K9" t="n">
        <v>1.431108875768498e-06</v>
      </c>
      <c r="L9" t="n">
        <v>1.427510879370773e-06</v>
      </c>
      <c r="M9" t="n">
        <v>1.431098088417674e-06</v>
      </c>
      <c r="N9" t="n">
        <v>1.411031126497431e-06</v>
      </c>
      <c r="O9" t="n">
        <v>1.398586672628271e-06</v>
      </c>
      <c r="P9" t="n">
        <v>1.394260115151856e-06</v>
      </c>
      <c r="Q9" t="n">
        <v>1.382193218561517e-06</v>
      </c>
      <c r="R9" t="n">
        <v>1.374054577263342e-06</v>
      </c>
      <c r="S9" t="n">
        <v>1.372899500929017e-06</v>
      </c>
      <c r="T9" t="n">
        <v>1.383881024067276e-06</v>
      </c>
      <c r="U9" t="n">
        <v>1.381503657905034e-06</v>
      </c>
      <c r="V9" t="n">
        <v>1.380640669839159e-06</v>
      </c>
      <c r="W9" t="n">
        <v>1.379718766241864e-06</v>
      </c>
      <c r="X9" t="n">
        <v>1.375540742288325e-06</v>
      </c>
      <c r="Y9" t="n">
        <v>1.374304345924716e-06</v>
      </c>
      <c r="Z9" t="n">
        <v>1.372348516240805e-06</v>
      </c>
      <c r="AA9" t="n">
        <v>1.368441835650287e-06</v>
      </c>
      <c r="AB9" t="n">
        <v>1.366681008077415e-06</v>
      </c>
      <c r="AC9" t="n">
        <v>1.364788242906011e-06</v>
      </c>
      <c r="AD9" t="n">
        <v>1.356122681009923e-06</v>
      </c>
      <c r="AE9" t="n">
        <v>1.354145276624365e-06</v>
      </c>
      <c r="AF9" t="n">
        <v>1.353129606054527e-06</v>
      </c>
    </row>
    <row r="10">
      <c r="A10" s="71" t="inlineStr">
        <is>
          <t>LULUCF Sector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71" t="inlineStr">
        <is>
          <t>Geoengineering Sector</t>
        </is>
      </c>
      <c r="B11" t="n">
        <v>2.82848438027024e-06</v>
      </c>
      <c r="C11" t="n">
        <v>2.638059348108575e-06</v>
      </c>
      <c r="D11" t="n">
        <v>2.578846223003432e-06</v>
      </c>
      <c r="E11" t="n">
        <v>2.53068396934441e-06</v>
      </c>
      <c r="F11" t="n">
        <v>2.490660514999653e-06</v>
      </c>
      <c r="G11" t="n">
        <v>2.463614627714369e-06</v>
      </c>
      <c r="H11" t="n">
        <v>2.440239368479388e-06</v>
      </c>
      <c r="I11" t="n">
        <v>2.428014174274618e-06</v>
      </c>
      <c r="J11" t="n">
        <v>2.422402702007805e-06</v>
      </c>
      <c r="K11" t="n">
        <v>2.427722518541687e-06</v>
      </c>
      <c r="L11" t="n">
        <v>2.443913509516449e-06</v>
      </c>
      <c r="M11" t="n">
        <v>2.45790261006637e-06</v>
      </c>
      <c r="N11" t="n">
        <v>2.466618608327888e-06</v>
      </c>
      <c r="O11" t="n">
        <v>2.47922011701562e-06</v>
      </c>
      <c r="P11" t="n">
        <v>2.493232917868e-06</v>
      </c>
      <c r="Q11" t="n">
        <v>2.50893962602679e-06</v>
      </c>
      <c r="R11" t="n">
        <v>2.522656706069725e-06</v>
      </c>
      <c r="S11" t="n">
        <v>2.538578597730173e-06</v>
      </c>
      <c r="T11" t="n">
        <v>2.553839281178481e-06</v>
      </c>
      <c r="U11" t="n">
        <v>2.569878919443e-06</v>
      </c>
      <c r="V11" t="n">
        <v>2.586575029757663e-06</v>
      </c>
      <c r="W11" t="n">
        <v>2.601493373880663e-06</v>
      </c>
      <c r="X11" t="n">
        <v>2.617924585889155e-06</v>
      </c>
      <c r="Y11" t="n">
        <v>2.637172807918642e-06</v>
      </c>
      <c r="Z11" t="n">
        <v>2.648374838071393e-06</v>
      </c>
      <c r="AA11" t="n">
        <v>2.671141739210431e-06</v>
      </c>
      <c r="AB11" t="n">
        <v>2.687890882234049e-06</v>
      </c>
      <c r="AC11" t="n">
        <v>2.705675838685804e-06</v>
      </c>
      <c r="AD11" t="n">
        <v>2.726168923233401e-06</v>
      </c>
      <c r="AE11" t="n">
        <v>2.746559190993934e-06</v>
      </c>
      <c r="AF11" t="n">
        <v>2.772302710816105e-06</v>
      </c>
    </row>
    <row r="13" s="70">
      <c r="A13" s="88" t="inlineStr">
        <is>
          <t>Natural Gas</t>
        </is>
      </c>
    </row>
    <row r="14" customFormat="1" s="71">
      <c r="A14" s="71" t="inlineStr">
        <is>
          <t>Fuel Price ($/BTU)</t>
        </is>
      </c>
      <c r="B14" s="71" t="n">
        <v>2020</v>
      </c>
      <c r="C14" s="71" t="n">
        <v>2021</v>
      </c>
      <c r="D14" s="71" t="n">
        <v>2022</v>
      </c>
      <c r="E14" s="71" t="n">
        <v>2023</v>
      </c>
      <c r="F14" s="71" t="n">
        <v>2024</v>
      </c>
      <c r="G14" s="71" t="n">
        <v>2025</v>
      </c>
      <c r="H14" s="71" t="n">
        <v>2026</v>
      </c>
      <c r="I14" s="71" t="n">
        <v>2027</v>
      </c>
      <c r="J14" s="71" t="n">
        <v>2028</v>
      </c>
      <c r="K14" s="71" t="n">
        <v>2029</v>
      </c>
      <c r="L14" s="71" t="n">
        <v>2030</v>
      </c>
      <c r="M14" s="71" t="n">
        <v>2031</v>
      </c>
      <c r="N14" s="71" t="n">
        <v>2032</v>
      </c>
      <c r="O14" s="71" t="n">
        <v>2033</v>
      </c>
      <c r="P14" s="71" t="n">
        <v>2034</v>
      </c>
      <c r="Q14" s="71" t="n">
        <v>2035</v>
      </c>
      <c r="R14" s="71" t="n">
        <v>2036</v>
      </c>
      <c r="S14" s="71" t="n">
        <v>2037</v>
      </c>
      <c r="T14" s="71" t="n">
        <v>2038</v>
      </c>
      <c r="U14" s="71" t="n">
        <v>2039</v>
      </c>
      <c r="V14" s="71" t="n">
        <v>2040</v>
      </c>
      <c r="W14" s="71" t="n">
        <v>2041</v>
      </c>
      <c r="X14" s="71" t="n">
        <v>2042</v>
      </c>
      <c r="Y14" s="71" t="n">
        <v>2043</v>
      </c>
      <c r="Z14" s="71" t="n">
        <v>2044</v>
      </c>
      <c r="AA14" s="71" t="n">
        <v>2045</v>
      </c>
      <c r="AB14" s="71" t="n">
        <v>2046</v>
      </c>
      <c r="AC14" s="71" t="n">
        <v>2047</v>
      </c>
      <c r="AD14" s="71" t="n">
        <v>2048</v>
      </c>
      <c r="AE14" s="71" t="n">
        <v>2049</v>
      </c>
      <c r="AF14" s="71" t="n">
        <v>2050</v>
      </c>
    </row>
    <row r="15" s="70">
      <c r="A15" s="71" t="inlineStr">
        <is>
          <t>Transportation Sector</t>
        </is>
      </c>
      <c r="B15" t="n">
        <v>1.07475739464645e-05</v>
      </c>
      <c r="C15" t="n">
        <v>8.922307459379732e-06</v>
      </c>
      <c r="D15" t="n">
        <v>7.874198770631132e-06</v>
      </c>
      <c r="E15" t="n">
        <v>7.663155527732107e-06</v>
      </c>
      <c r="F15" t="n">
        <v>7.745204944453153e-06</v>
      </c>
      <c r="G15" t="n">
        <v>7.828352098267053e-06</v>
      </c>
      <c r="H15" t="n">
        <v>8.876822031028455e-06</v>
      </c>
      <c r="I15" t="n">
        <v>9.925291963789856e-06</v>
      </c>
      <c r="J15" t="n">
        <v>9.714259505539038e-06</v>
      </c>
      <c r="K15" t="n">
        <v>9.557636255781153e-06</v>
      </c>
      <c r="L15" t="n">
        <v>9.951259694466156e-06</v>
      </c>
      <c r="M15" t="n">
        <v>9.720419896562634e-06</v>
      </c>
      <c r="N15" t="n">
        <v>9.622076872714468e-06</v>
      </c>
      <c r="O15" t="n">
        <v>9.480688829692834e-06</v>
      </c>
      <c r="P15" t="n">
        <v>9.340994046745864e-06</v>
      </c>
      <c r="Q15" t="n">
        <v>9.159660609560491e-06</v>
      </c>
      <c r="R15" t="n">
        <v>9.042195652603515e-06</v>
      </c>
      <c r="S15" t="n">
        <v>8.927574016641053e-06</v>
      </c>
      <c r="T15" t="n">
        <v>8.819730381700129e-06</v>
      </c>
      <c r="U15" t="n">
        <v>8.719899967776609e-06</v>
      </c>
      <c r="V15" t="n">
        <v>8.646590405129952e-06</v>
      </c>
      <c r="W15" t="n">
        <v>8.576075383036209e-06</v>
      </c>
      <c r="X15" t="n">
        <v>8.545910054020517e-06</v>
      </c>
      <c r="Y15" t="n">
        <v>8.489672819148149e-06</v>
      </c>
      <c r="Z15" t="n">
        <v>8.476154022526648e-06</v>
      </c>
      <c r="AA15" t="n">
        <v>8.431883704803057e-06</v>
      </c>
      <c r="AB15" t="n">
        <v>8.396798992269665e-06</v>
      </c>
      <c r="AC15" t="n">
        <v>8.381844893162995e-06</v>
      </c>
      <c r="AD15" t="n">
        <v>8.328655195710167e-06</v>
      </c>
      <c r="AE15" t="n">
        <v>8.293516742012295e-06</v>
      </c>
      <c r="AF15" t="n">
        <v>8.297049603486437e-06</v>
      </c>
    </row>
    <row r="16" s="70">
      <c r="A16" s="71" t="inlineStr">
        <is>
          <t>Electricity Sector</t>
        </is>
      </c>
      <c r="B16" t="n">
        <v>2.023591303761772e-06</v>
      </c>
      <c r="C16" t="n">
        <v>2.805788144356491e-06</v>
      </c>
      <c r="D16" t="n">
        <v>2.476190565896414e-06</v>
      </c>
      <c r="E16" t="n">
        <v>2.409824031054563e-06</v>
      </c>
      <c r="F16" t="n">
        <v>2.435626020252464e-06</v>
      </c>
      <c r="G16" t="n">
        <v>2.461773213618096e-06</v>
      </c>
      <c r="H16" t="n">
        <v>2.367713144818422e-06</v>
      </c>
      <c r="I16" t="n">
        <v>2.273653076018747e-06</v>
      </c>
      <c r="J16" t="n">
        <v>2.318946956228877e-06</v>
      </c>
      <c r="K16" t="n">
        <v>2.399070898531485e-06</v>
      </c>
      <c r="L16" t="n">
        <v>2.448395366077547e-06</v>
      </c>
      <c r="M16" t="n">
        <v>2.47609438903722e-06</v>
      </c>
      <c r="N16" t="n">
        <v>2.491580112278659e-06</v>
      </c>
      <c r="O16" t="n">
        <v>2.518675580621875e-06</v>
      </c>
      <c r="P16" t="n">
        <v>2.513235321202299e-06</v>
      </c>
      <c r="Q16" t="n">
        <v>2.496430045676111e-06</v>
      </c>
      <c r="R16" t="n">
        <v>2.492884782394783e-06</v>
      </c>
      <c r="S16" t="n">
        <v>2.472564834711662e-06</v>
      </c>
      <c r="T16" t="n">
        <v>2.452000158033376e-06</v>
      </c>
      <c r="U16" t="n">
        <v>2.428731060601072e-06</v>
      </c>
      <c r="V16" t="n">
        <v>2.415579357472318e-06</v>
      </c>
      <c r="W16" t="n">
        <v>2.4161184226914e-06</v>
      </c>
      <c r="X16" t="n">
        <v>2.416899736544212e-06</v>
      </c>
      <c r="Y16" t="n">
        <v>2.404151505542624e-06</v>
      </c>
      <c r="Z16" t="n">
        <v>2.418793905895314e-06</v>
      </c>
      <c r="AA16" t="n">
        <v>2.399326375759546e-06</v>
      </c>
      <c r="AB16" t="n">
        <v>2.38588364355546e-06</v>
      </c>
      <c r="AC16" t="n">
        <v>2.38855581961079e-06</v>
      </c>
      <c r="AD16" t="n">
        <v>2.355347913898436e-06</v>
      </c>
      <c r="AE16" t="n">
        <v>2.323031284729289e-06</v>
      </c>
      <c r="AF16" t="n">
        <v>2.335023832279586e-06</v>
      </c>
    </row>
    <row r="17" s="70">
      <c r="A17" s="71" t="inlineStr">
        <is>
          <t>Residential Buildings Sector</t>
        </is>
      </c>
      <c r="B17" t="n">
        <v>8.385040425481637e-06</v>
      </c>
      <c r="C17" t="n">
        <v>8.922307459379732e-06</v>
      </c>
      <c r="D17" t="n">
        <v>7.874198770631132e-06</v>
      </c>
      <c r="E17" t="n">
        <v>7.663155527732107e-06</v>
      </c>
      <c r="F17" t="n">
        <v>7.745204944453153e-06</v>
      </c>
      <c r="G17" t="n">
        <v>7.828352098267053e-06</v>
      </c>
      <c r="H17" t="n">
        <v>7.986140774566249e-06</v>
      </c>
      <c r="I17" t="n">
        <v>8.143929450865444e-06</v>
      </c>
      <c r="J17" t="n">
        <v>8.204466805683282e-06</v>
      </c>
      <c r="K17" t="n">
        <v>8.322447677819258e-06</v>
      </c>
      <c r="L17" t="n">
        <v>8.616969102056217e-06</v>
      </c>
      <c r="M17" t="n">
        <v>8.679661890963243e-06</v>
      </c>
      <c r="N17" t="n">
        <v>8.747733757041054e-06</v>
      </c>
      <c r="O17" t="n">
        <v>8.81249516738695e-06</v>
      </c>
      <c r="P17" t="n">
        <v>8.841494726527017e-06</v>
      </c>
      <c r="Q17" t="n">
        <v>8.847310347310803e-06</v>
      </c>
      <c r="R17" t="n">
        <v>8.859183010724953e-06</v>
      </c>
      <c r="S17" t="n">
        <v>8.872565387467395e-06</v>
      </c>
      <c r="T17" t="n">
        <v>8.866863863309736e-06</v>
      </c>
      <c r="U17" t="n">
        <v>8.856925055029686e-06</v>
      </c>
      <c r="V17" t="n">
        <v>8.853901494437378e-06</v>
      </c>
      <c r="W17" t="n">
        <v>8.873047404373417e-06</v>
      </c>
      <c r="X17" t="n">
        <v>8.894127996230702e-06</v>
      </c>
      <c r="Y17" t="n">
        <v>8.908845634213661e-06</v>
      </c>
      <c r="Z17" t="n">
        <v>8.931356567833238e-06</v>
      </c>
      <c r="AA17" t="n">
        <v>8.948626497735381e-06</v>
      </c>
      <c r="AB17" t="n">
        <v>8.95657026863254e-06</v>
      </c>
      <c r="AC17" t="n">
        <v>8.965293699808216e-06</v>
      </c>
      <c r="AD17" t="n">
        <v>8.950430547287588e-06</v>
      </c>
      <c r="AE17" t="n">
        <v>8.956038644497769e-06</v>
      </c>
      <c r="AF17" t="n">
        <v>8.978449536872698e-06</v>
      </c>
    </row>
    <row r="18" s="70">
      <c r="A18" s="71" t="inlineStr">
        <is>
          <t>Commercial Buildings Sector</t>
        </is>
      </c>
      <c r="B18" t="n">
        <v>5.975575985739895e-06</v>
      </c>
      <c r="C18" t="n">
        <v>6.55625131091444e-06</v>
      </c>
      <c r="D18" t="n">
        <v>5.786084625236638e-06</v>
      </c>
      <c r="E18" t="n">
        <v>5.631006743846014e-06</v>
      </c>
      <c r="F18" t="n">
        <v>5.69129794075737e-06</v>
      </c>
      <c r="G18" t="n">
        <v>5.75239577208329e-06</v>
      </c>
      <c r="H18" t="n">
        <v>5.878350892176856e-06</v>
      </c>
      <c r="I18" t="n">
        <v>6.004306012270422e-06</v>
      </c>
      <c r="J18" t="n">
        <v>6.038612718099586e-06</v>
      </c>
      <c r="K18" t="n">
        <v>6.132152108630468e-06</v>
      </c>
      <c r="L18" t="n">
        <v>6.340128761590288e-06</v>
      </c>
      <c r="M18" t="n">
        <v>6.373845141397329e-06</v>
      </c>
      <c r="N18" t="n">
        <v>6.413200209538945e-06</v>
      </c>
      <c r="O18" t="n">
        <v>6.46085787419901e-06</v>
      </c>
      <c r="P18" t="n">
        <v>6.474958728971181e-06</v>
      </c>
      <c r="Q18" t="n">
        <v>6.468199744054001e-06</v>
      </c>
      <c r="R18" t="n">
        <v>6.468503174936522e-06</v>
      </c>
      <c r="S18" t="n">
        <v>6.470133599188103e-06</v>
      </c>
      <c r="T18" t="n">
        <v>6.453727661853352e-06</v>
      </c>
      <c r="U18" t="n">
        <v>6.434019536658148e-06</v>
      </c>
      <c r="V18" t="n">
        <v>6.423220869746433e-06</v>
      </c>
      <c r="W18" t="n">
        <v>6.434948018622917e-06</v>
      </c>
      <c r="X18" t="n">
        <v>6.448503193878838e-06</v>
      </c>
      <c r="Y18" t="n">
        <v>6.456162549997829e-06</v>
      </c>
      <c r="Z18" t="n">
        <v>6.472324585124558e-06</v>
      </c>
      <c r="AA18" t="n">
        <v>6.483287782678294e-06</v>
      </c>
      <c r="AB18" t="n">
        <v>6.485578809859395e-06</v>
      </c>
      <c r="AC18" t="n">
        <v>6.487392780857352e-06</v>
      </c>
      <c r="AD18" t="n">
        <v>6.464986849205296e-06</v>
      </c>
      <c r="AE18" t="n">
        <v>6.46243703764755e-06</v>
      </c>
      <c r="AF18" t="n">
        <v>6.476950459205489e-06</v>
      </c>
    </row>
    <row r="19" s="70">
      <c r="A19" s="71" t="inlineStr">
        <is>
          <t>Industry Sector</t>
        </is>
      </c>
      <c r="B19" t="n">
        <v>2.528671437214987e-06</v>
      </c>
      <c r="C19" t="n">
        <v>3.332703821462102e-06</v>
      </c>
      <c r="D19" t="n">
        <v>2.94120914946131e-06</v>
      </c>
      <c r="E19" t="n">
        <v>2.862379247521097e-06</v>
      </c>
      <c r="F19" t="n">
        <v>2.893026746040945e-06</v>
      </c>
      <c r="G19" t="n">
        <v>2.924084276676472e-06</v>
      </c>
      <c r="H19" t="n">
        <v>2.823835805154283e-06</v>
      </c>
      <c r="I19" t="n">
        <v>2.723587333632095e-06</v>
      </c>
      <c r="J19" t="n">
        <v>2.776395882210694e-06</v>
      </c>
      <c r="K19" t="n">
        <v>2.863082034089772e-06</v>
      </c>
      <c r="L19" t="n">
        <v>2.907089433500988e-06</v>
      </c>
      <c r="M19" t="n">
        <v>2.930841374626457e-06</v>
      </c>
      <c r="N19" t="n">
        <v>2.949824407494767e-06</v>
      </c>
      <c r="O19" t="n">
        <v>2.98772598383401e-06</v>
      </c>
      <c r="P19" t="n">
        <v>2.988276624073134e-06</v>
      </c>
      <c r="Q19" t="n">
        <v>2.97181198485103e-06</v>
      </c>
      <c r="R19" t="n">
        <v>2.96640231655585e-06</v>
      </c>
      <c r="S19" t="n">
        <v>2.955787196390509e-06</v>
      </c>
      <c r="T19" t="n">
        <v>2.941067078046111e-06</v>
      </c>
      <c r="U19" t="n">
        <v>2.920104716750679e-06</v>
      </c>
      <c r="V19" t="n">
        <v>2.903464798653659e-06</v>
      </c>
      <c r="W19" t="n">
        <v>2.9038137028292e-06</v>
      </c>
      <c r="X19" t="n">
        <v>2.906122092540364e-06</v>
      </c>
      <c r="Y19" t="n">
        <v>2.897574767026749e-06</v>
      </c>
      <c r="Z19" t="n">
        <v>2.907933583176882e-06</v>
      </c>
      <c r="AA19" t="n">
        <v>2.893000153748859e-06</v>
      </c>
      <c r="AB19" t="n">
        <v>2.882266803021664e-06</v>
      </c>
      <c r="AC19" t="n">
        <v>2.893350711498692e-06</v>
      </c>
      <c r="AD19" t="n">
        <v>2.868146932145141e-06</v>
      </c>
      <c r="AE19" t="n">
        <v>2.848480973094374e-06</v>
      </c>
      <c r="AF19" t="n">
        <v>2.862113039554857e-06</v>
      </c>
    </row>
    <row r="20" s="70">
      <c r="A20" s="71" t="inlineStr">
        <is>
          <t>District Heating Sector</t>
        </is>
      </c>
      <c r="B20" t="n">
        <v>2.023591303761772e-06</v>
      </c>
      <c r="C20" t="n">
        <v>2.805788144356491e-06</v>
      </c>
      <c r="D20" t="n">
        <v>2.476190565896414e-06</v>
      </c>
      <c r="E20" t="n">
        <v>2.409824031054563e-06</v>
      </c>
      <c r="F20" t="n">
        <v>2.435626020252464e-06</v>
      </c>
      <c r="G20" t="n">
        <v>2.461773213618096e-06</v>
      </c>
      <c r="H20" t="n">
        <v>2.367713144818422e-06</v>
      </c>
      <c r="I20" t="n">
        <v>2.273653076018747e-06</v>
      </c>
      <c r="J20" t="n">
        <v>2.318946956228877e-06</v>
      </c>
      <c r="K20" t="n">
        <v>2.399070898531485e-06</v>
      </c>
      <c r="L20" t="n">
        <v>2.448395366077547e-06</v>
      </c>
      <c r="M20" t="n">
        <v>2.47609438903722e-06</v>
      </c>
      <c r="N20" t="n">
        <v>2.491580112278659e-06</v>
      </c>
      <c r="O20" t="n">
        <v>2.518675580621875e-06</v>
      </c>
      <c r="P20" t="n">
        <v>2.513235321202299e-06</v>
      </c>
      <c r="Q20" t="n">
        <v>2.496430045676111e-06</v>
      </c>
      <c r="R20" t="n">
        <v>2.492884782394783e-06</v>
      </c>
      <c r="S20" t="n">
        <v>2.472564834711662e-06</v>
      </c>
      <c r="T20" t="n">
        <v>2.452000158033376e-06</v>
      </c>
      <c r="U20" t="n">
        <v>2.428731060601072e-06</v>
      </c>
      <c r="V20" t="n">
        <v>2.415579357472318e-06</v>
      </c>
      <c r="W20" t="n">
        <v>2.4161184226914e-06</v>
      </c>
      <c r="X20" t="n">
        <v>2.416899736544212e-06</v>
      </c>
      <c r="Y20" t="n">
        <v>2.404151505542624e-06</v>
      </c>
      <c r="Z20" t="n">
        <v>2.418793905895314e-06</v>
      </c>
      <c r="AA20" t="n">
        <v>2.399326375759546e-06</v>
      </c>
      <c r="AB20" t="n">
        <v>2.38588364355546e-06</v>
      </c>
      <c r="AC20" t="n">
        <v>2.38855581961079e-06</v>
      </c>
      <c r="AD20" t="n">
        <v>2.355347913898436e-06</v>
      </c>
      <c r="AE20" t="n">
        <v>2.323031284729289e-06</v>
      </c>
      <c r="AF20" t="n">
        <v>2.335023832279586e-06</v>
      </c>
    </row>
    <row r="21" s="70">
      <c r="A21" s="71" t="inlineStr">
        <is>
          <t>LULUCF Sector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 s="70">
      <c r="A22" s="71" t="inlineStr">
        <is>
          <t>Geoengineering Sector</t>
        </is>
      </c>
      <c r="B22" t="n">
        <v>2.528671437214987e-06</v>
      </c>
      <c r="C22" t="n">
        <v>3.332703821462102e-06</v>
      </c>
      <c r="D22" t="n">
        <v>2.94120914946131e-06</v>
      </c>
      <c r="E22" t="n">
        <v>2.862379247521097e-06</v>
      </c>
      <c r="F22" t="n">
        <v>2.893026746040945e-06</v>
      </c>
      <c r="G22" t="n">
        <v>2.924084276676472e-06</v>
      </c>
      <c r="H22" t="n">
        <v>2.823835805154283e-06</v>
      </c>
      <c r="I22" t="n">
        <v>2.723587333632095e-06</v>
      </c>
      <c r="J22" t="n">
        <v>2.776395882210694e-06</v>
      </c>
      <c r="K22" t="n">
        <v>2.863082034089772e-06</v>
      </c>
      <c r="L22" t="n">
        <v>2.907089433500988e-06</v>
      </c>
      <c r="M22" t="n">
        <v>2.930841374626457e-06</v>
      </c>
      <c r="N22" t="n">
        <v>2.949824407494767e-06</v>
      </c>
      <c r="O22" t="n">
        <v>2.98772598383401e-06</v>
      </c>
      <c r="P22" t="n">
        <v>2.988276624073134e-06</v>
      </c>
      <c r="Q22" t="n">
        <v>2.97181198485103e-06</v>
      </c>
      <c r="R22" t="n">
        <v>2.96640231655585e-06</v>
      </c>
      <c r="S22" t="n">
        <v>2.955787196390509e-06</v>
      </c>
      <c r="T22" t="n">
        <v>2.941067078046111e-06</v>
      </c>
      <c r="U22" t="n">
        <v>2.920104716750679e-06</v>
      </c>
      <c r="V22" t="n">
        <v>2.903464798653659e-06</v>
      </c>
      <c r="W22" t="n">
        <v>2.9038137028292e-06</v>
      </c>
      <c r="X22" t="n">
        <v>2.906122092540364e-06</v>
      </c>
      <c r="Y22" t="n">
        <v>2.897574767026749e-06</v>
      </c>
      <c r="Z22" t="n">
        <v>2.907933583176882e-06</v>
      </c>
      <c r="AA22" t="n">
        <v>2.893000153748859e-06</v>
      </c>
      <c r="AB22" t="n">
        <v>2.882266803021664e-06</v>
      </c>
      <c r="AC22" t="n">
        <v>2.893350711498692e-06</v>
      </c>
      <c r="AD22" t="n">
        <v>2.868146932145141e-06</v>
      </c>
      <c r="AE22" t="n">
        <v>2.848480973094374e-06</v>
      </c>
      <c r="AF22" t="n">
        <v>2.862113039554857e-06</v>
      </c>
    </row>
    <row r="24" customFormat="1" s="90">
      <c r="A24" s="90" t="inlineStr">
        <is>
          <t>National Growth Trajectories</t>
        </is>
      </c>
    </row>
    <row r="25" s="70">
      <c r="A25" s="88" t="inlineStr">
        <is>
          <t>Coal</t>
        </is>
      </c>
    </row>
    <row r="26" customFormat="1" s="71">
      <c r="A26" s="71" t="inlineStr">
        <is>
          <t>% Change from 2020</t>
        </is>
      </c>
      <c r="B26" s="71" t="n">
        <v>2020</v>
      </c>
      <c r="C26" s="71" t="n">
        <v>2021</v>
      </c>
      <c r="D26" s="71" t="n">
        <v>2022</v>
      </c>
      <c r="E26" s="71" t="n">
        <v>2023</v>
      </c>
      <c r="F26" s="71" t="n">
        <v>2024</v>
      </c>
      <c r="G26" s="71" t="n">
        <v>2025</v>
      </c>
      <c r="H26" s="71" t="n">
        <v>2026</v>
      </c>
      <c r="I26" s="71" t="n">
        <v>2027</v>
      </c>
      <c r="J26" s="71" t="n">
        <v>2028</v>
      </c>
      <c r="K26" s="71" t="n">
        <v>2029</v>
      </c>
      <c r="L26" s="71" t="n">
        <v>2030</v>
      </c>
      <c r="M26" s="71" t="n">
        <v>2031</v>
      </c>
      <c r="N26" s="71" t="n">
        <v>2032</v>
      </c>
      <c r="O26" s="71" t="n">
        <v>2033</v>
      </c>
      <c r="P26" s="71" t="n">
        <v>2034</v>
      </c>
      <c r="Q26" s="71" t="n">
        <v>2035</v>
      </c>
      <c r="R26" s="71" t="n">
        <v>2036</v>
      </c>
      <c r="S26" s="71" t="n">
        <v>2037</v>
      </c>
      <c r="T26" s="71" t="n">
        <v>2038</v>
      </c>
      <c r="U26" s="71" t="n">
        <v>2039</v>
      </c>
      <c r="V26" s="71" t="n">
        <v>2040</v>
      </c>
      <c r="W26" s="71" t="n">
        <v>2041</v>
      </c>
      <c r="X26" s="71" t="n">
        <v>2042</v>
      </c>
      <c r="Y26" s="71" t="n">
        <v>2043</v>
      </c>
      <c r="Z26" s="71" t="n">
        <v>2044</v>
      </c>
      <c r="AA26" s="71" t="n">
        <v>2045</v>
      </c>
      <c r="AB26" s="71" t="n">
        <v>2046</v>
      </c>
      <c r="AC26" s="71" t="n">
        <v>2047</v>
      </c>
      <c r="AD26" s="71" t="n">
        <v>2048</v>
      </c>
      <c r="AE26" s="71" t="n">
        <v>2049</v>
      </c>
      <c r="AF26" s="71" t="n">
        <v>2050</v>
      </c>
    </row>
    <row r="27" s="70">
      <c r="A27" s="71" t="inlineStr">
        <is>
          <t>Transportation Sector</t>
        </is>
      </c>
      <c r="B27">
        <f>IF(AND(B4=0,$B$4=0),1,B4/$B$4)</f>
        <v/>
      </c>
      <c r="C27">
        <f>IF(AND(C4=0,$B$4=0),1,C4/$B$4)</f>
        <v/>
      </c>
      <c r="D27">
        <f>IF(AND(D4=0,$B$4=0),1,D4/$B$4)</f>
        <v/>
      </c>
      <c r="E27">
        <f>IF(AND(E4=0,$B$4=0),1,E4/$B$4)</f>
        <v/>
      </c>
      <c r="F27">
        <f>IF(AND(F4=0,$B$4=0),1,F4/$B$4)</f>
        <v/>
      </c>
      <c r="G27">
        <f>IF(AND(G4=0,$B$4=0),1,G4/$B$4)</f>
        <v/>
      </c>
      <c r="H27">
        <f>IF(AND(H4=0,$B$4=0),1,H4/$B$4)</f>
        <v/>
      </c>
      <c r="I27">
        <f>IF(AND(I4=0,$B$4=0),1,I4/$B$4)</f>
        <v/>
      </c>
      <c r="J27">
        <f>IF(AND(J4=0,$B$4=0),1,J4/$B$4)</f>
        <v/>
      </c>
      <c r="K27">
        <f>IF(AND(K4=0,$B$4=0),1,K4/$B$4)</f>
        <v/>
      </c>
      <c r="L27">
        <f>IF(AND(L4=0,$B$4=0),1,L4/$B$4)</f>
        <v/>
      </c>
      <c r="M27">
        <f>IF(AND(M4=0,$B$4=0),1,M4/$B$4)</f>
        <v/>
      </c>
      <c r="N27">
        <f>IF(AND(N4=0,$B$4=0),1,N4/$B$4)</f>
        <v/>
      </c>
      <c r="O27">
        <f>IF(AND(O4=0,$B$4=0),1,O4/$B$4)</f>
        <v/>
      </c>
      <c r="P27">
        <f>IF(AND(P4=0,$B$4=0),1,P4/$B$4)</f>
        <v/>
      </c>
      <c r="Q27">
        <f>IF(AND(Q4=0,$B$4=0),1,Q4/$B$4)</f>
        <v/>
      </c>
      <c r="R27">
        <f>IF(AND(R4=0,$B$4=0),1,R4/$B$4)</f>
        <v/>
      </c>
      <c r="S27">
        <f>IF(AND(S4=0,$B$4=0),1,S4/$B$4)</f>
        <v/>
      </c>
      <c r="T27">
        <f>IF(AND(T4=0,$B$4=0),1,T4/$B$4)</f>
        <v/>
      </c>
      <c r="U27">
        <f>IF(AND(U4=0,$B$4=0),1,U4/$B$4)</f>
        <v/>
      </c>
      <c r="V27">
        <f>IF(AND(V4=0,$B$4=0),1,V4/$B$4)</f>
        <v/>
      </c>
      <c r="W27">
        <f>IF(AND(W4=0,$B$4=0),1,W4/$B$4)</f>
        <v/>
      </c>
      <c r="X27">
        <f>IF(AND(X4=0,$B$4=0),1,X4/$B$4)</f>
        <v/>
      </c>
      <c r="Y27">
        <f>IF(AND(Y4=0,$B$4=0),1,Y4/$B$4)</f>
        <v/>
      </c>
      <c r="Z27">
        <f>IF(AND(Z4=0,$B$4=0),1,Z4/$B$4)</f>
        <v/>
      </c>
      <c r="AA27">
        <f>IF(AND(AA4=0,$B$4=0),1,AA4/$B$4)</f>
        <v/>
      </c>
      <c r="AB27">
        <f>IF(AND(AB4=0,$B$4=0),1,AB4/$B$4)</f>
        <v/>
      </c>
      <c r="AC27">
        <f>IF(AND(AC4=0,$B$4=0),1,AC4/$B$4)</f>
        <v/>
      </c>
      <c r="AD27">
        <f>IF(AND(AD4=0,$B$4=0),1,AD4/$B$4)</f>
        <v/>
      </c>
      <c r="AE27">
        <f>IF(AND(AE4=0,$B$4=0),1,AE4/$B$4)</f>
        <v/>
      </c>
      <c r="AF27">
        <f>IF(AND(AF4=0,$B$4=0),1,AF4/$B$4)</f>
        <v/>
      </c>
    </row>
    <row r="28" s="70">
      <c r="A28" s="71" t="inlineStr">
        <is>
          <t>Electricity Sector</t>
        </is>
      </c>
      <c r="B28">
        <f>IF(AND(B5=0,$B$5=0),1,B5/$B$5)</f>
        <v/>
      </c>
      <c r="C28">
        <f>IF(AND(C5=0,$B$5=0),1,C5/$B$5)</f>
        <v/>
      </c>
      <c r="D28">
        <f>IF(AND(D5=0,$B$5=0),1,D5/$B$5)</f>
        <v/>
      </c>
      <c r="E28">
        <f>IF(AND(E5=0,$B$5=0),1,E5/$B$5)</f>
        <v/>
      </c>
      <c r="F28">
        <f>IF(AND(F5=0,$B$5=0),1,F5/$B$5)</f>
        <v/>
      </c>
      <c r="G28">
        <f>IF(AND(G5=0,$B$5=0),1,G5/$B$5)</f>
        <v/>
      </c>
      <c r="H28">
        <f>IF(AND(H5=0,$B$5=0),1,H5/$B$5)</f>
        <v/>
      </c>
      <c r="I28">
        <f>IF(AND(I5=0,$B$5=0),1,I5/$B$5)</f>
        <v/>
      </c>
      <c r="J28">
        <f>IF(AND(J5=0,$B$5=0),1,J5/$B$5)</f>
        <v/>
      </c>
      <c r="K28">
        <f>IF(AND(K5=0,$B$5=0),1,K5/$B$5)</f>
        <v/>
      </c>
      <c r="L28">
        <f>IF(AND(L5=0,$B$5=0),1,L5/$B$5)</f>
        <v/>
      </c>
      <c r="M28">
        <f>IF(AND(M5=0,$B$5=0),1,M5/$B$5)</f>
        <v/>
      </c>
      <c r="N28">
        <f>IF(AND(N5=0,$B$5=0),1,N5/$B$5)</f>
        <v/>
      </c>
      <c r="O28">
        <f>IF(AND(O5=0,$B$5=0),1,O5/$B$5)</f>
        <v/>
      </c>
      <c r="P28">
        <f>IF(AND(P5=0,$B$5=0),1,P5/$B$5)</f>
        <v/>
      </c>
      <c r="Q28">
        <f>IF(AND(Q5=0,$B$5=0),1,Q5/$B$5)</f>
        <v/>
      </c>
      <c r="R28">
        <f>IF(AND(R5=0,$B$5=0),1,R5/$B$5)</f>
        <v/>
      </c>
      <c r="S28">
        <f>IF(AND(S5=0,$B$5=0),1,S5/$B$5)</f>
        <v/>
      </c>
      <c r="T28">
        <f>IF(AND(T5=0,$B$5=0),1,T5/$B$5)</f>
        <v/>
      </c>
      <c r="U28">
        <f>IF(AND(U5=0,$B$5=0),1,U5/$B$5)</f>
        <v/>
      </c>
      <c r="V28">
        <f>IF(AND(V5=0,$B$5=0),1,V5/$B$5)</f>
        <v/>
      </c>
      <c r="W28">
        <f>IF(AND(W5=0,$B$5=0),1,W5/$B$5)</f>
        <v/>
      </c>
      <c r="X28">
        <f>IF(AND(X5=0,$B$5=0),1,X5/$B$5)</f>
        <v/>
      </c>
      <c r="Y28">
        <f>IF(AND(Y5=0,$B$5=0),1,Y5/$B$5)</f>
        <v/>
      </c>
      <c r="Z28">
        <f>IF(AND(Z5=0,$B$5=0),1,Z5/$B$5)</f>
        <v/>
      </c>
      <c r="AA28">
        <f>IF(AND(AA5=0,$B$5=0),1,AA5/$B$5)</f>
        <v/>
      </c>
      <c r="AB28">
        <f>IF(AND(AB5=0,$B$5=0),1,AB5/$B$5)</f>
        <v/>
      </c>
      <c r="AC28">
        <f>IF(AND(AC5=0,$B$5=0),1,AC5/$B$5)</f>
        <v/>
      </c>
      <c r="AD28">
        <f>IF(AND(AD5=0,$B$5=0),1,AD5/$B$5)</f>
        <v/>
      </c>
      <c r="AE28">
        <f>IF(AND(AE5=0,$B$5=0),1,AE5/$B$5)</f>
        <v/>
      </c>
      <c r="AF28">
        <f>IF(AND(AF5=0,$B$5=0),1,AF5/$B$5)</f>
        <v/>
      </c>
    </row>
    <row r="29" s="70">
      <c r="A29" s="71" t="inlineStr">
        <is>
          <t>Residential Buildings Sector</t>
        </is>
      </c>
      <c r="B29">
        <f>IF(AND(B6=0,$B$6=0),1,B6/$B$6)</f>
        <v/>
      </c>
      <c r="C29">
        <f>IF(AND(C6=0,$B$6=0),1,C6/$B$6)</f>
        <v/>
      </c>
      <c r="D29">
        <f>IF(AND(D6=0,$B$6=0),1,D6/$B$6)</f>
        <v/>
      </c>
      <c r="E29">
        <f>IF(AND(E6=0,$B$6=0),1,E6/$B$6)</f>
        <v/>
      </c>
      <c r="F29">
        <f>IF(AND(F6=0,$B$6=0),1,F6/$B$6)</f>
        <v/>
      </c>
      <c r="G29">
        <f>IF(AND(G6=0,$B$6=0),1,G6/$B$6)</f>
        <v/>
      </c>
      <c r="H29">
        <f>IF(AND(H6=0,$B$6=0),1,H6/$B$6)</f>
        <v/>
      </c>
      <c r="I29">
        <f>IF(AND(I6=0,$B$6=0),1,I6/$B$6)</f>
        <v/>
      </c>
      <c r="J29">
        <f>IF(AND(J6=0,$B$6=0),1,J6/$B$6)</f>
        <v/>
      </c>
      <c r="K29">
        <f>IF(AND(K6=0,$B$6=0),1,K6/$B$6)</f>
        <v/>
      </c>
      <c r="L29">
        <f>IF(AND(L6=0,$B$6=0),1,L6/$B$6)</f>
        <v/>
      </c>
      <c r="M29">
        <f>IF(AND(M6=0,$B$6=0),1,M6/$B$6)</f>
        <v/>
      </c>
      <c r="N29">
        <f>IF(AND(N6=0,$B$6=0),1,N6/$B$6)</f>
        <v/>
      </c>
      <c r="O29">
        <f>IF(AND(O6=0,$B$6=0),1,O6/$B$6)</f>
        <v/>
      </c>
      <c r="P29">
        <f>IF(AND(P6=0,$B$6=0),1,P6/$B$6)</f>
        <v/>
      </c>
      <c r="Q29">
        <f>IF(AND(Q6=0,$B$6=0),1,Q6/$B$6)</f>
        <v/>
      </c>
      <c r="R29">
        <f>IF(AND(R6=0,$B$6=0),1,R6/$B$6)</f>
        <v/>
      </c>
      <c r="S29">
        <f>IF(AND(S6=0,$B$6=0),1,S6/$B$6)</f>
        <v/>
      </c>
      <c r="T29">
        <f>IF(AND(T6=0,$B$6=0),1,T6/$B$6)</f>
        <v/>
      </c>
      <c r="U29">
        <f>IF(AND(U6=0,$B$6=0),1,U6/$B$6)</f>
        <v/>
      </c>
      <c r="V29">
        <f>IF(AND(V6=0,$B$6=0),1,V6/$B$6)</f>
        <v/>
      </c>
      <c r="W29">
        <f>IF(AND(W6=0,$B$6=0),1,W6/$B$6)</f>
        <v/>
      </c>
      <c r="X29">
        <f>IF(AND(X6=0,$B$6=0),1,X6/$B$6)</f>
        <v/>
      </c>
      <c r="Y29">
        <f>IF(AND(Y6=0,$B$6=0),1,Y6/$B$6)</f>
        <v/>
      </c>
      <c r="Z29">
        <f>IF(AND(Z6=0,$B$6=0),1,Z6/$B$6)</f>
        <v/>
      </c>
      <c r="AA29">
        <f>IF(AND(AA6=0,$B$6=0),1,AA6/$B$6)</f>
        <v/>
      </c>
      <c r="AB29">
        <f>IF(AND(AB6=0,$B$6=0),1,AB6/$B$6)</f>
        <v/>
      </c>
      <c r="AC29">
        <f>IF(AND(AC6=0,$B$6=0),1,AC6/$B$6)</f>
        <v/>
      </c>
      <c r="AD29">
        <f>IF(AND(AD6=0,$B$6=0),1,AD6/$B$6)</f>
        <v/>
      </c>
      <c r="AE29">
        <f>IF(AND(AE6=0,$B$6=0),1,AE6/$B$6)</f>
        <v/>
      </c>
      <c r="AF29">
        <f>IF(AND(AF6=0,$B$6=0),1,AF6/$B$6)</f>
        <v/>
      </c>
    </row>
    <row r="30" s="70">
      <c r="A30" s="71" t="inlineStr">
        <is>
          <t>Commercial Buildings Sector</t>
        </is>
      </c>
      <c r="B30">
        <f>IF(AND(B7=0,$B$7=0),1,B7/$B$7)</f>
        <v/>
      </c>
      <c r="C30">
        <f>IF(AND(C7=0,$B$7=0),1,C7/$B$7)</f>
        <v/>
      </c>
      <c r="D30">
        <f>IF(AND(D7=0,$B$7=0),1,D7/$B$7)</f>
        <v/>
      </c>
      <c r="E30">
        <f>IF(AND(E7=0,$B$7=0),1,E7/$B$7)</f>
        <v/>
      </c>
      <c r="F30">
        <f>IF(AND(F7=0,$B$7=0),1,F7/$B$7)</f>
        <v/>
      </c>
      <c r="G30">
        <f>IF(AND(G7=0,$B$7=0),1,G7/$B$7)</f>
        <v/>
      </c>
      <c r="H30">
        <f>IF(AND(H7=0,$B$7=0),1,H7/$B$7)</f>
        <v/>
      </c>
      <c r="I30">
        <f>IF(AND(I7=0,$B$7=0),1,I7/$B$7)</f>
        <v/>
      </c>
      <c r="J30">
        <f>IF(AND(J7=0,$B$7=0),1,J7/$B$7)</f>
        <v/>
      </c>
      <c r="K30">
        <f>IF(AND(K7=0,$B$7=0),1,K7/$B$7)</f>
        <v/>
      </c>
      <c r="L30">
        <f>IF(AND(L7=0,$B$7=0),1,L7/$B$7)</f>
        <v/>
      </c>
      <c r="M30">
        <f>IF(AND(M7=0,$B$7=0),1,M7/$B$7)</f>
        <v/>
      </c>
      <c r="N30">
        <f>IF(AND(N7=0,$B$7=0),1,N7/$B$7)</f>
        <v/>
      </c>
      <c r="O30">
        <f>IF(AND(O7=0,$B$7=0),1,O7/$B$7)</f>
        <v/>
      </c>
      <c r="P30">
        <f>IF(AND(P7=0,$B$7=0),1,P7/$B$7)</f>
        <v/>
      </c>
      <c r="Q30">
        <f>IF(AND(Q7=0,$B$7=0),1,Q7/$B$7)</f>
        <v/>
      </c>
      <c r="R30">
        <f>IF(AND(R7=0,$B$7=0),1,R7/$B$7)</f>
        <v/>
      </c>
      <c r="S30">
        <f>IF(AND(S7=0,$B$7=0),1,S7/$B$7)</f>
        <v/>
      </c>
      <c r="T30">
        <f>IF(AND(T7=0,$B$7=0),1,T7/$B$7)</f>
        <v/>
      </c>
      <c r="U30">
        <f>IF(AND(U7=0,$B$7=0),1,U7/$B$7)</f>
        <v/>
      </c>
      <c r="V30">
        <f>IF(AND(V7=0,$B$7=0),1,V7/$B$7)</f>
        <v/>
      </c>
      <c r="W30">
        <f>IF(AND(W7=0,$B$7=0),1,W7/$B$7)</f>
        <v/>
      </c>
      <c r="X30">
        <f>IF(AND(X7=0,$B$7=0),1,X7/$B$7)</f>
        <v/>
      </c>
      <c r="Y30">
        <f>IF(AND(Y7=0,$B$7=0),1,Y7/$B$7)</f>
        <v/>
      </c>
      <c r="Z30">
        <f>IF(AND(Z7=0,$B$7=0),1,Z7/$B$7)</f>
        <v/>
      </c>
      <c r="AA30">
        <f>IF(AND(AA7=0,$B$7=0),1,AA7/$B$7)</f>
        <v/>
      </c>
      <c r="AB30">
        <f>IF(AND(AB7=0,$B$7=0),1,AB7/$B$7)</f>
        <v/>
      </c>
      <c r="AC30">
        <f>IF(AND(AC7=0,$B$7=0),1,AC7/$B$7)</f>
        <v/>
      </c>
      <c r="AD30">
        <f>IF(AND(AD7=0,$B$7=0),1,AD7/$B$7)</f>
        <v/>
      </c>
      <c r="AE30">
        <f>IF(AND(AE7=0,$B$7=0),1,AE7/$B$7)</f>
        <v/>
      </c>
      <c r="AF30">
        <f>IF(AND(AF7=0,$B$7=0),1,AF7/$B$7)</f>
        <v/>
      </c>
    </row>
    <row r="31" s="70">
      <c r="A31" s="71" t="inlineStr">
        <is>
          <t>Industry Sector</t>
        </is>
      </c>
      <c r="B31">
        <f>IF(AND(B8=0,$B$8=0),1,B8/$B$8)</f>
        <v/>
      </c>
      <c r="C31">
        <f>IF(AND(C8=0,$B$8=0),1,C8/$B$8)</f>
        <v/>
      </c>
      <c r="D31">
        <f>IF(AND(D8=0,$B$8=0),1,D8/$B$8)</f>
        <v/>
      </c>
      <c r="E31">
        <f>IF(AND(E8=0,$B$8=0),1,E8/$B$8)</f>
        <v/>
      </c>
      <c r="F31">
        <f>IF(AND(F8=0,$B$8=0),1,F8/$B$8)</f>
        <v/>
      </c>
      <c r="G31">
        <f>IF(AND(G8=0,$B$8=0),1,G8/$B$8)</f>
        <v/>
      </c>
      <c r="H31">
        <f>IF(AND(H8=0,$B$8=0),1,H8/$B$8)</f>
        <v/>
      </c>
      <c r="I31">
        <f>IF(AND(I8=0,$B$8=0),1,I8/$B$8)</f>
        <v/>
      </c>
      <c r="J31">
        <f>IF(AND(J8=0,$B$8=0),1,J8/$B$8)</f>
        <v/>
      </c>
      <c r="K31">
        <f>IF(AND(K8=0,$B$8=0),1,K8/$B$8)</f>
        <v/>
      </c>
      <c r="L31">
        <f>IF(AND(L8=0,$B$8=0),1,L8/$B$8)</f>
        <v/>
      </c>
      <c r="M31">
        <f>IF(AND(M8=0,$B$8=0),1,M8/$B$8)</f>
        <v/>
      </c>
      <c r="N31">
        <f>IF(AND(N8=0,$B$8=0),1,N8/$B$8)</f>
        <v/>
      </c>
      <c r="O31">
        <f>IF(AND(O8=0,$B$8=0),1,O8/$B$8)</f>
        <v/>
      </c>
      <c r="P31">
        <f>IF(AND(P8=0,$B$8=0),1,P8/$B$8)</f>
        <v/>
      </c>
      <c r="Q31">
        <f>IF(AND(Q8=0,$B$8=0),1,Q8/$B$8)</f>
        <v/>
      </c>
      <c r="R31">
        <f>IF(AND(R8=0,$B$8=0),1,R8/$B$8)</f>
        <v/>
      </c>
      <c r="S31">
        <f>IF(AND(S8=0,$B$8=0),1,S8/$B$8)</f>
        <v/>
      </c>
      <c r="T31">
        <f>IF(AND(T8=0,$B$8=0),1,T8/$B$8)</f>
        <v/>
      </c>
      <c r="U31">
        <f>IF(AND(U8=0,$B$8=0),1,U8/$B$8)</f>
        <v/>
      </c>
      <c r="V31">
        <f>IF(AND(V8=0,$B$8=0),1,V8/$B$8)</f>
        <v/>
      </c>
      <c r="W31">
        <f>IF(AND(W8=0,$B$8=0),1,W8/$B$8)</f>
        <v/>
      </c>
      <c r="X31">
        <f>IF(AND(X8=0,$B$8=0),1,X8/$B$8)</f>
        <v/>
      </c>
      <c r="Y31">
        <f>IF(AND(Y8=0,$B$8=0),1,Y8/$B$8)</f>
        <v/>
      </c>
      <c r="Z31">
        <f>IF(AND(Z8=0,$B$8=0),1,Z8/$B$8)</f>
        <v/>
      </c>
      <c r="AA31">
        <f>IF(AND(AA8=0,$B$8=0),1,AA8/$B$8)</f>
        <v/>
      </c>
      <c r="AB31">
        <f>IF(AND(AB8=0,$B$8=0),1,AB8/$B$8)</f>
        <v/>
      </c>
      <c r="AC31">
        <f>IF(AND(AC8=0,$B$8=0),1,AC8/$B$8)</f>
        <v/>
      </c>
      <c r="AD31">
        <f>IF(AND(AD8=0,$B$8=0),1,AD8/$B$8)</f>
        <v/>
      </c>
      <c r="AE31">
        <f>IF(AND(AE8=0,$B$8=0),1,AE8/$B$8)</f>
        <v/>
      </c>
      <c r="AF31">
        <f>IF(AND(AF8=0,$B$8=0),1,AF8/$B$8)</f>
        <v/>
      </c>
    </row>
    <row r="32" s="70">
      <c r="A32" s="71" t="inlineStr">
        <is>
          <t>District Heating Sector</t>
        </is>
      </c>
      <c r="B32">
        <f>IF(AND(B9=0,$B$9=0),1,B9/$B$9)</f>
        <v/>
      </c>
      <c r="C32">
        <f>IF(AND(C9=0,$B$9=0),1,C9/$B$9)</f>
        <v/>
      </c>
      <c r="D32">
        <f>IF(AND(D9=0,$B$9=0),1,D9/$B$9)</f>
        <v/>
      </c>
      <c r="E32">
        <f>IF(AND(E9=0,$B$9=0),1,E9/$B$9)</f>
        <v/>
      </c>
      <c r="F32">
        <f>IF(AND(F9=0,$B$9=0),1,F9/$B$9)</f>
        <v/>
      </c>
      <c r="G32">
        <f>IF(AND(G9=0,$B$9=0),1,G9/$B$9)</f>
        <v/>
      </c>
      <c r="H32">
        <f>IF(AND(H9=0,$B$9=0),1,H9/$B$9)</f>
        <v/>
      </c>
      <c r="I32">
        <f>IF(AND(I9=0,$B$9=0),1,I9/$B$9)</f>
        <v/>
      </c>
      <c r="J32">
        <f>IF(AND(J9=0,$B$9=0),1,J9/$B$9)</f>
        <v/>
      </c>
      <c r="K32">
        <f>IF(AND(K9=0,$B$9=0),1,K9/$B$9)</f>
        <v/>
      </c>
      <c r="L32">
        <f>IF(AND(L9=0,$B$9=0),1,L9/$B$9)</f>
        <v/>
      </c>
      <c r="M32">
        <f>IF(AND(M9=0,$B$9=0),1,M9/$B$9)</f>
        <v/>
      </c>
      <c r="N32">
        <f>IF(AND(N9=0,$B$9=0),1,N9/$B$9)</f>
        <v/>
      </c>
      <c r="O32">
        <f>IF(AND(O9=0,$B$9=0),1,O9/$B$9)</f>
        <v/>
      </c>
      <c r="P32">
        <f>IF(AND(P9=0,$B$9=0),1,P9/$B$9)</f>
        <v/>
      </c>
      <c r="Q32">
        <f>IF(AND(Q9=0,$B$9=0),1,Q9/$B$9)</f>
        <v/>
      </c>
      <c r="R32">
        <f>IF(AND(R9=0,$B$9=0),1,R9/$B$9)</f>
        <v/>
      </c>
      <c r="S32">
        <f>IF(AND(S9=0,$B$9=0),1,S9/$B$9)</f>
        <v/>
      </c>
      <c r="T32">
        <f>IF(AND(T9=0,$B$9=0),1,T9/$B$9)</f>
        <v/>
      </c>
      <c r="U32">
        <f>IF(AND(U9=0,$B$9=0),1,U9/$B$9)</f>
        <v/>
      </c>
      <c r="V32">
        <f>IF(AND(V9=0,$B$9=0),1,V9/$B$9)</f>
        <v/>
      </c>
      <c r="W32">
        <f>IF(AND(W9=0,$B$9=0),1,W9/$B$9)</f>
        <v/>
      </c>
      <c r="X32">
        <f>IF(AND(X9=0,$B$9=0),1,X9/$B$9)</f>
        <v/>
      </c>
      <c r="Y32">
        <f>IF(AND(Y9=0,$B$9=0),1,Y9/$B$9)</f>
        <v/>
      </c>
      <c r="Z32">
        <f>IF(AND(Z9=0,$B$9=0),1,Z9/$B$9)</f>
        <v/>
      </c>
      <c r="AA32">
        <f>IF(AND(AA9=0,$B$9=0),1,AA9/$B$9)</f>
        <v/>
      </c>
      <c r="AB32">
        <f>IF(AND(AB9=0,$B$9=0),1,AB9/$B$9)</f>
        <v/>
      </c>
      <c r="AC32">
        <f>IF(AND(AC9=0,$B$9=0),1,AC9/$B$9)</f>
        <v/>
      </c>
      <c r="AD32">
        <f>IF(AND(AD9=0,$B$9=0),1,AD9/$B$9)</f>
        <v/>
      </c>
      <c r="AE32">
        <f>IF(AND(AE9=0,$B$9=0),1,AE9/$B$9)</f>
        <v/>
      </c>
      <c r="AF32">
        <f>IF(AND(AF9=0,$B$9=0),1,AF9/$B$9)</f>
        <v/>
      </c>
    </row>
    <row r="33" s="70">
      <c r="A33" s="71" t="inlineStr">
        <is>
          <t>LULUCF Sector</t>
        </is>
      </c>
      <c r="B33">
        <f>IF(AND(B10=0,$B$10=0),1,B10/$B$10)</f>
        <v/>
      </c>
      <c r="C33">
        <f>IF(AND(C10=0,$B$10=0),1,C10/$B$10)</f>
        <v/>
      </c>
      <c r="D33">
        <f>IF(AND(D10=0,$B$10=0),1,D10/$B$10)</f>
        <v/>
      </c>
      <c r="E33">
        <f>IF(AND(E10=0,$B$10=0),1,E10/$B$10)</f>
        <v/>
      </c>
      <c r="F33">
        <f>IF(AND(F10=0,$B$10=0),1,F10/$B$10)</f>
        <v/>
      </c>
      <c r="G33">
        <f>IF(AND(G10=0,$B$10=0),1,G10/$B$10)</f>
        <v/>
      </c>
      <c r="H33">
        <f>IF(AND(H10=0,$B$10=0),1,H10/$B$10)</f>
        <v/>
      </c>
      <c r="I33">
        <f>IF(AND(I10=0,$B$10=0),1,I10/$B$10)</f>
        <v/>
      </c>
      <c r="J33">
        <f>IF(AND(J10=0,$B$10=0),1,J10/$B$10)</f>
        <v/>
      </c>
      <c r="K33">
        <f>IF(AND(K10=0,$B$10=0),1,K10/$B$10)</f>
        <v/>
      </c>
      <c r="L33">
        <f>IF(AND(L10=0,$B$10=0),1,L10/$B$10)</f>
        <v/>
      </c>
      <c r="M33">
        <f>IF(AND(M10=0,$B$10=0),1,M10/$B$10)</f>
        <v/>
      </c>
      <c r="N33">
        <f>IF(AND(N10=0,$B$10=0),1,N10/$B$10)</f>
        <v/>
      </c>
      <c r="O33">
        <f>IF(AND(O10=0,$B$10=0),1,O10/$B$10)</f>
        <v/>
      </c>
      <c r="P33">
        <f>IF(AND(P10=0,$B$10=0),1,P10/$B$10)</f>
        <v/>
      </c>
      <c r="Q33">
        <f>IF(AND(Q10=0,$B$10=0),1,Q10/$B$10)</f>
        <v/>
      </c>
      <c r="R33">
        <f>IF(AND(R10=0,$B$10=0),1,R10/$B$10)</f>
        <v/>
      </c>
      <c r="S33">
        <f>IF(AND(S10=0,$B$10=0),1,S10/$B$10)</f>
        <v/>
      </c>
      <c r="T33">
        <f>IF(AND(T10=0,$B$10=0),1,T10/$B$10)</f>
        <v/>
      </c>
      <c r="U33">
        <f>IF(AND(U10=0,$B$10=0),1,U10/$B$10)</f>
        <v/>
      </c>
      <c r="V33">
        <f>IF(AND(V10=0,$B$10=0),1,V10/$B$10)</f>
        <v/>
      </c>
      <c r="W33">
        <f>IF(AND(W10=0,$B$10=0),1,W10/$B$10)</f>
        <v/>
      </c>
      <c r="X33">
        <f>IF(AND(X10=0,$B$10=0),1,X10/$B$10)</f>
        <v/>
      </c>
      <c r="Y33">
        <f>IF(AND(Y10=0,$B$10=0),1,Y10/$B$10)</f>
        <v/>
      </c>
      <c r="Z33">
        <f>IF(AND(Z10=0,$B$10=0),1,Z10/$B$10)</f>
        <v/>
      </c>
      <c r="AA33">
        <f>IF(AND(AA10=0,$B$10=0),1,AA10/$B$10)</f>
        <v/>
      </c>
      <c r="AB33">
        <f>IF(AND(AB10=0,$B$10=0),1,AB10/$B$10)</f>
        <v/>
      </c>
      <c r="AC33">
        <f>IF(AND(AC10=0,$B$10=0),1,AC10/$B$10)</f>
        <v/>
      </c>
      <c r="AD33">
        <f>IF(AND(AD10=0,$B$10=0),1,AD10/$B$10)</f>
        <v/>
      </c>
      <c r="AE33">
        <f>IF(AND(AE10=0,$B$10=0),1,AE10/$B$10)</f>
        <v/>
      </c>
      <c r="AF33">
        <f>IF(AND(AF10=0,$B$10=0),1,AF10/$B$10)</f>
        <v/>
      </c>
    </row>
    <row r="34" s="70">
      <c r="A34" s="71" t="inlineStr">
        <is>
          <t>Geoengineering Sector</t>
        </is>
      </c>
      <c r="B34">
        <f>IF(AND(B11=0,$B$11=0),1,B11/$B$11)</f>
        <v/>
      </c>
      <c r="C34">
        <f>IF(AND(C11=0,$B$11=0),1,C11/$B$11)</f>
        <v/>
      </c>
      <c r="D34">
        <f>IF(AND(D11=0,$B$11=0),1,D11/$B$11)</f>
        <v/>
      </c>
      <c r="E34">
        <f>IF(AND(E11=0,$B$11=0),1,E11/$B$11)</f>
        <v/>
      </c>
      <c r="F34">
        <f>IF(AND(F11=0,$B$11=0),1,F11/$B$11)</f>
        <v/>
      </c>
      <c r="G34">
        <f>IF(AND(G11=0,$B$11=0),1,G11/$B$11)</f>
        <v/>
      </c>
      <c r="H34">
        <f>IF(AND(H11=0,$B$11=0),1,H11/$B$11)</f>
        <v/>
      </c>
      <c r="I34">
        <f>IF(AND(I11=0,$B$11=0),1,I11/$B$11)</f>
        <v/>
      </c>
      <c r="J34">
        <f>IF(AND(J11=0,$B$11=0),1,J11/$B$11)</f>
        <v/>
      </c>
      <c r="K34">
        <f>IF(AND(K11=0,$B$11=0),1,K11/$B$11)</f>
        <v/>
      </c>
      <c r="L34">
        <f>IF(AND(L11=0,$B$11=0),1,L11/$B$11)</f>
        <v/>
      </c>
      <c r="M34">
        <f>IF(AND(M11=0,$B$11=0),1,M11/$B$11)</f>
        <v/>
      </c>
      <c r="N34">
        <f>IF(AND(N11=0,$B$11=0),1,N11/$B$11)</f>
        <v/>
      </c>
      <c r="O34">
        <f>IF(AND(O11=0,$B$11=0),1,O11/$B$11)</f>
        <v/>
      </c>
      <c r="P34">
        <f>IF(AND(P11=0,$B$11=0),1,P11/$B$11)</f>
        <v/>
      </c>
      <c r="Q34">
        <f>IF(AND(Q11=0,$B$11=0),1,Q11/$B$11)</f>
        <v/>
      </c>
      <c r="R34">
        <f>IF(AND(R11=0,$B$11=0),1,R11/$B$11)</f>
        <v/>
      </c>
      <c r="S34">
        <f>IF(AND(S11=0,$B$11=0),1,S11/$B$11)</f>
        <v/>
      </c>
      <c r="T34">
        <f>IF(AND(T11=0,$B$11=0),1,T11/$B$11)</f>
        <v/>
      </c>
      <c r="U34">
        <f>IF(AND(U11=0,$B$11=0),1,U11/$B$11)</f>
        <v/>
      </c>
      <c r="V34">
        <f>IF(AND(V11=0,$B$11=0),1,V11/$B$11)</f>
        <v/>
      </c>
      <c r="W34">
        <f>IF(AND(W11=0,$B$11=0),1,W11/$B$11)</f>
        <v/>
      </c>
      <c r="X34">
        <f>IF(AND(X11=0,$B$11=0),1,X11/$B$11)</f>
        <v/>
      </c>
      <c r="Y34">
        <f>IF(AND(Y11=0,$B$11=0),1,Y11/$B$11)</f>
        <v/>
      </c>
      <c r="Z34">
        <f>IF(AND(Z11=0,$B$11=0),1,Z11/$B$11)</f>
        <v/>
      </c>
      <c r="AA34">
        <f>IF(AND(AA11=0,$B$11=0),1,AA11/$B$11)</f>
        <v/>
      </c>
      <c r="AB34">
        <f>IF(AND(AB11=0,$B$11=0),1,AB11/$B$11)</f>
        <v/>
      </c>
      <c r="AC34">
        <f>IF(AND(AC11=0,$B$11=0),1,AC11/$B$11)</f>
        <v/>
      </c>
      <c r="AD34">
        <f>IF(AND(AD11=0,$B$11=0),1,AD11/$B$11)</f>
        <v/>
      </c>
      <c r="AE34">
        <f>IF(AND(AE11=0,$B$11=0),1,AE11/$B$11)</f>
        <v/>
      </c>
      <c r="AF34">
        <f>IF(AND(AF11=0,$B$11=0),1,AF11/$B$11)</f>
        <v/>
      </c>
    </row>
    <row r="35" s="70"/>
    <row r="36" s="70">
      <c r="A36" s="88" t="inlineStr">
        <is>
          <t>Natural Gas</t>
        </is>
      </c>
    </row>
    <row r="37" customFormat="1" s="71">
      <c r="A37" s="71" t="inlineStr">
        <is>
          <t>% Change from 2020</t>
        </is>
      </c>
      <c r="B37" s="71" t="n">
        <v>2020</v>
      </c>
      <c r="C37" s="71" t="n">
        <v>2021</v>
      </c>
      <c r="D37" s="71" t="n">
        <v>2022</v>
      </c>
      <c r="E37" s="71" t="n">
        <v>2023</v>
      </c>
      <c r="F37" s="71" t="n">
        <v>2024</v>
      </c>
      <c r="G37" s="71" t="n">
        <v>2025</v>
      </c>
      <c r="H37" s="71" t="n">
        <v>2026</v>
      </c>
      <c r="I37" s="71" t="n">
        <v>2027</v>
      </c>
      <c r="J37" s="71" t="n">
        <v>2028</v>
      </c>
      <c r="K37" s="71" t="n">
        <v>2029</v>
      </c>
      <c r="L37" s="71" t="n">
        <v>2030</v>
      </c>
      <c r="M37" s="71" t="n">
        <v>2031</v>
      </c>
      <c r="N37" s="71" t="n">
        <v>2032</v>
      </c>
      <c r="O37" s="71" t="n">
        <v>2033</v>
      </c>
      <c r="P37" s="71" t="n">
        <v>2034</v>
      </c>
      <c r="Q37" s="71" t="n">
        <v>2035</v>
      </c>
      <c r="R37" s="71" t="n">
        <v>2036</v>
      </c>
      <c r="S37" s="71" t="n">
        <v>2037</v>
      </c>
      <c r="T37" s="71" t="n">
        <v>2038</v>
      </c>
      <c r="U37" s="71" t="n">
        <v>2039</v>
      </c>
      <c r="V37" s="71" t="n">
        <v>2040</v>
      </c>
      <c r="W37" s="71" t="n">
        <v>2041</v>
      </c>
      <c r="X37" s="71" t="n">
        <v>2042</v>
      </c>
      <c r="Y37" s="71" t="n">
        <v>2043</v>
      </c>
      <c r="Z37" s="71" t="n">
        <v>2044</v>
      </c>
      <c r="AA37" s="71" t="n">
        <v>2045</v>
      </c>
      <c r="AB37" s="71" t="n">
        <v>2046</v>
      </c>
      <c r="AC37" s="71" t="n">
        <v>2047</v>
      </c>
      <c r="AD37" s="71" t="n">
        <v>2048</v>
      </c>
      <c r="AE37" s="71" t="n">
        <v>2049</v>
      </c>
      <c r="AF37" s="71" t="n">
        <v>2050</v>
      </c>
    </row>
    <row r="38" s="70">
      <c r="A38" s="71" t="inlineStr">
        <is>
          <t>Transportation Sector</t>
        </is>
      </c>
      <c r="B38">
        <f>IF(AND(B15=0,$B$15=0),1,B15/$B$15)</f>
        <v/>
      </c>
      <c r="C38">
        <f>IF(AND(C15=0,$B$15=0),1,C15/$B$15)</f>
        <v/>
      </c>
      <c r="D38">
        <f>IF(AND(D15=0,$B$15=0),1,D15/$B$15)</f>
        <v/>
      </c>
      <c r="E38">
        <f>IF(AND(E15=0,$B$15=0),1,E15/$B$15)</f>
        <v/>
      </c>
      <c r="F38">
        <f>IF(AND(F15=0,$B$15=0),1,F15/$B$15)</f>
        <v/>
      </c>
      <c r="G38">
        <f>IF(AND(G15=0,$B$15=0),1,G15/$B$15)</f>
        <v/>
      </c>
      <c r="H38">
        <f>IF(AND(H15=0,$B$15=0),1,H15/$B$15)</f>
        <v/>
      </c>
      <c r="I38">
        <f>IF(AND(I15=0,$B$15=0),1,I15/$B$15)</f>
        <v/>
      </c>
      <c r="J38">
        <f>IF(AND(J15=0,$B$15=0),1,J15/$B$15)</f>
        <v/>
      </c>
      <c r="K38">
        <f>IF(AND(K15=0,$B$15=0),1,K15/$B$15)</f>
        <v/>
      </c>
      <c r="L38">
        <f>IF(AND(L15=0,$B$15=0),1,L15/$B$15)</f>
        <v/>
      </c>
      <c r="M38">
        <f>IF(AND(M15=0,$B$15=0),1,M15/$B$15)</f>
        <v/>
      </c>
      <c r="N38">
        <f>IF(AND(N15=0,$B$15=0),1,N15/$B$15)</f>
        <v/>
      </c>
      <c r="O38">
        <f>IF(AND(O15=0,$B$15=0),1,O15/$B$15)</f>
        <v/>
      </c>
      <c r="P38">
        <f>IF(AND(P15=0,$B$15=0),1,P15/$B$15)</f>
        <v/>
      </c>
      <c r="Q38">
        <f>IF(AND(Q15=0,$B$15=0),1,Q15/$B$15)</f>
        <v/>
      </c>
      <c r="R38">
        <f>IF(AND(R15=0,$B$15=0),1,R15/$B$15)</f>
        <v/>
      </c>
      <c r="S38">
        <f>IF(AND(S15=0,$B$15=0),1,S15/$B$15)</f>
        <v/>
      </c>
      <c r="T38">
        <f>IF(AND(T15=0,$B$15=0),1,T15/$B$15)</f>
        <v/>
      </c>
      <c r="U38">
        <f>IF(AND(U15=0,$B$15=0),1,U15/$B$15)</f>
        <v/>
      </c>
      <c r="V38">
        <f>IF(AND(V15=0,$B$15=0),1,V15/$B$15)</f>
        <v/>
      </c>
      <c r="W38">
        <f>IF(AND(W15=0,$B$15=0),1,W15/$B$15)</f>
        <v/>
      </c>
      <c r="X38">
        <f>IF(AND(X15=0,$B$15=0),1,X15/$B$15)</f>
        <v/>
      </c>
      <c r="Y38">
        <f>IF(AND(Y15=0,$B$15=0),1,Y15/$B$15)</f>
        <v/>
      </c>
      <c r="Z38">
        <f>IF(AND(Z15=0,$B$15=0),1,Z15/$B$15)</f>
        <v/>
      </c>
      <c r="AA38">
        <f>IF(AND(AA15=0,$B$15=0),1,AA15/$B$15)</f>
        <v/>
      </c>
      <c r="AB38">
        <f>IF(AND(AB15=0,$B$15=0),1,AB15/$B$15)</f>
        <v/>
      </c>
      <c r="AC38">
        <f>IF(AND(AC15=0,$B$15=0),1,AC15/$B$15)</f>
        <v/>
      </c>
      <c r="AD38">
        <f>IF(AND(AD15=0,$B$15=0),1,AD15/$B$15)</f>
        <v/>
      </c>
      <c r="AE38">
        <f>IF(AND(AE15=0,$B$15=0),1,AE15/$B$15)</f>
        <v/>
      </c>
      <c r="AF38">
        <f>IF(AND(AF15=0,$B$15=0),1,AF15/$B$15)</f>
        <v/>
      </c>
    </row>
    <row r="39" s="70">
      <c r="A39" s="71" t="inlineStr">
        <is>
          <t>Electricity Sector</t>
        </is>
      </c>
      <c r="B39">
        <f>IF(AND(B16=0,$B$16=0),1,B16/$B$16)</f>
        <v/>
      </c>
      <c r="C39">
        <f>IF(AND(C16=0,$B$16=0),1,C16/$B$16)</f>
        <v/>
      </c>
      <c r="D39">
        <f>IF(AND(D16=0,$B$16=0),1,D16/$B$16)</f>
        <v/>
      </c>
      <c r="E39">
        <f>IF(AND(E16=0,$B$16=0),1,E16/$B$16)</f>
        <v/>
      </c>
      <c r="F39">
        <f>IF(AND(F16=0,$B$16=0),1,F16/$B$16)</f>
        <v/>
      </c>
      <c r="G39">
        <f>IF(AND(G16=0,$B$16=0),1,G16/$B$16)</f>
        <v/>
      </c>
      <c r="H39">
        <f>IF(AND(H16=0,$B$16=0),1,H16/$B$16)</f>
        <v/>
      </c>
      <c r="I39">
        <f>IF(AND(I16=0,$B$16=0),1,I16/$B$16)</f>
        <v/>
      </c>
      <c r="J39">
        <f>IF(AND(J16=0,$B$16=0),1,J16/$B$16)</f>
        <v/>
      </c>
      <c r="K39">
        <f>IF(AND(K16=0,$B$16=0),1,K16/$B$16)</f>
        <v/>
      </c>
      <c r="L39">
        <f>IF(AND(L16=0,$B$16=0),1,L16/$B$16)</f>
        <v/>
      </c>
      <c r="M39">
        <f>IF(AND(M16=0,$B$16=0),1,M16/$B$16)</f>
        <v/>
      </c>
      <c r="N39">
        <f>IF(AND(N16=0,$B$16=0),1,N16/$B$16)</f>
        <v/>
      </c>
      <c r="O39">
        <f>IF(AND(O16=0,$B$16=0),1,O16/$B$16)</f>
        <v/>
      </c>
      <c r="P39">
        <f>IF(AND(P16=0,$B$16=0),1,P16/$B$16)</f>
        <v/>
      </c>
      <c r="Q39">
        <f>IF(AND(Q16=0,$B$16=0),1,Q16/$B$16)</f>
        <v/>
      </c>
      <c r="R39">
        <f>IF(AND(R16=0,$B$16=0),1,R16/$B$16)</f>
        <v/>
      </c>
      <c r="S39">
        <f>IF(AND(S16=0,$B$16=0),1,S16/$B$16)</f>
        <v/>
      </c>
      <c r="T39">
        <f>IF(AND(T16=0,$B$16=0),1,T16/$B$16)</f>
        <v/>
      </c>
      <c r="U39">
        <f>IF(AND(U16=0,$B$16=0),1,U16/$B$16)</f>
        <v/>
      </c>
      <c r="V39">
        <f>IF(AND(V16=0,$B$16=0),1,V16/$B$16)</f>
        <v/>
      </c>
      <c r="W39">
        <f>IF(AND(W16=0,$B$16=0),1,W16/$B$16)</f>
        <v/>
      </c>
      <c r="X39">
        <f>IF(AND(X16=0,$B$16=0),1,X16/$B$16)</f>
        <v/>
      </c>
      <c r="Y39">
        <f>IF(AND(Y16=0,$B$16=0),1,Y16/$B$16)</f>
        <v/>
      </c>
      <c r="Z39">
        <f>IF(AND(Z16=0,$B$16=0),1,Z16/$B$16)</f>
        <v/>
      </c>
      <c r="AA39">
        <f>IF(AND(AA16=0,$B$16=0),1,AA16/$B$16)</f>
        <v/>
      </c>
      <c r="AB39">
        <f>IF(AND(AB16=0,$B$16=0),1,AB16/$B$16)</f>
        <v/>
      </c>
      <c r="AC39">
        <f>IF(AND(AC16=0,$B$16=0),1,AC16/$B$16)</f>
        <v/>
      </c>
      <c r="AD39">
        <f>IF(AND(AD16=0,$B$16=0),1,AD16/$B$16)</f>
        <v/>
      </c>
      <c r="AE39">
        <f>IF(AND(AE16=0,$B$16=0),1,AE16/$B$16)</f>
        <v/>
      </c>
      <c r="AF39">
        <f>IF(AND(AF16=0,$B$16=0),1,AF16/$B$16)</f>
        <v/>
      </c>
    </row>
    <row r="40" s="70">
      <c r="A40" s="71" t="inlineStr">
        <is>
          <t>Residential Buildings Sector</t>
        </is>
      </c>
      <c r="B40">
        <f>IF(AND(B17=0,$B$17=0),1,B17/$B$17)</f>
        <v/>
      </c>
      <c r="C40">
        <f>IF(AND(C17=0,$B$17=0),1,C17/$B$17)</f>
        <v/>
      </c>
      <c r="D40">
        <f>IF(AND(D17=0,$B$17=0),1,D17/$B$17)</f>
        <v/>
      </c>
      <c r="E40">
        <f>IF(AND(E17=0,$B$17=0),1,E17/$B$17)</f>
        <v/>
      </c>
      <c r="F40">
        <f>IF(AND(F17=0,$B$17=0),1,F17/$B$17)</f>
        <v/>
      </c>
      <c r="G40">
        <f>IF(AND(G17=0,$B$17=0),1,G17/$B$17)</f>
        <v/>
      </c>
      <c r="H40">
        <f>IF(AND(H17=0,$B$17=0),1,H17/$B$17)</f>
        <v/>
      </c>
      <c r="I40">
        <f>IF(AND(I17=0,$B$17=0),1,I17/$B$17)</f>
        <v/>
      </c>
      <c r="J40">
        <f>IF(AND(J17=0,$B$17=0),1,J17/$B$17)</f>
        <v/>
      </c>
      <c r="K40">
        <f>IF(AND(K17=0,$B$17=0),1,K17/$B$17)</f>
        <v/>
      </c>
      <c r="L40">
        <f>IF(AND(L17=0,$B$17=0),1,L17/$B$17)</f>
        <v/>
      </c>
      <c r="M40">
        <f>IF(AND(M17=0,$B$17=0),1,M17/$B$17)</f>
        <v/>
      </c>
      <c r="N40">
        <f>IF(AND(N17=0,$B$17=0),1,N17/$B$17)</f>
        <v/>
      </c>
      <c r="O40">
        <f>IF(AND(O17=0,$B$17=0),1,O17/$B$17)</f>
        <v/>
      </c>
      <c r="P40">
        <f>IF(AND(P17=0,$B$17=0),1,P17/$B$17)</f>
        <v/>
      </c>
      <c r="Q40">
        <f>IF(AND(Q17=0,$B$17=0),1,Q17/$B$17)</f>
        <v/>
      </c>
      <c r="R40">
        <f>IF(AND(R17=0,$B$17=0),1,R17/$B$17)</f>
        <v/>
      </c>
      <c r="S40">
        <f>IF(AND(S17=0,$B$17=0),1,S17/$B$17)</f>
        <v/>
      </c>
      <c r="T40">
        <f>IF(AND(T17=0,$B$17=0),1,T17/$B$17)</f>
        <v/>
      </c>
      <c r="U40">
        <f>IF(AND(U17=0,$B$17=0),1,U17/$B$17)</f>
        <v/>
      </c>
      <c r="V40">
        <f>IF(AND(V17=0,$B$17=0),1,V17/$B$17)</f>
        <v/>
      </c>
      <c r="W40">
        <f>IF(AND(W17=0,$B$17=0),1,W17/$B$17)</f>
        <v/>
      </c>
      <c r="X40">
        <f>IF(AND(X17=0,$B$17=0),1,X17/$B$17)</f>
        <v/>
      </c>
      <c r="Y40">
        <f>IF(AND(Y17=0,$B$17=0),1,Y17/$B$17)</f>
        <v/>
      </c>
      <c r="Z40">
        <f>IF(AND(Z17=0,$B$17=0),1,Z17/$B$17)</f>
        <v/>
      </c>
      <c r="AA40">
        <f>IF(AND(AA17=0,$B$17=0),1,AA17/$B$17)</f>
        <v/>
      </c>
      <c r="AB40">
        <f>IF(AND(AB17=0,$B$17=0),1,AB17/$B$17)</f>
        <v/>
      </c>
      <c r="AC40">
        <f>IF(AND(AC17=0,$B$17=0),1,AC17/$B$17)</f>
        <v/>
      </c>
      <c r="AD40">
        <f>IF(AND(AD17=0,$B$17=0),1,AD17/$B$17)</f>
        <v/>
      </c>
      <c r="AE40">
        <f>IF(AND(AE17=0,$B$17=0),1,AE17/$B$17)</f>
        <v/>
      </c>
      <c r="AF40">
        <f>IF(AND(AF17=0,$B$17=0),1,AF17/$B$17)</f>
        <v/>
      </c>
    </row>
    <row r="41" s="70">
      <c r="A41" s="71" t="inlineStr">
        <is>
          <t>Commercial Buildings Sector</t>
        </is>
      </c>
      <c r="B41">
        <f>IF(AND(B18=0,$B$18=0),1,B18/$B$18)</f>
        <v/>
      </c>
      <c r="C41">
        <f>IF(AND(C18=0,$B$18=0),1,C18/$B$18)</f>
        <v/>
      </c>
      <c r="D41">
        <f>IF(AND(D18=0,$B$18=0),1,D18/$B$18)</f>
        <v/>
      </c>
      <c r="E41">
        <f>IF(AND(E18=0,$B$18=0),1,E18/$B$18)</f>
        <v/>
      </c>
      <c r="F41">
        <f>IF(AND(F18=0,$B$18=0),1,F18/$B$18)</f>
        <v/>
      </c>
      <c r="G41">
        <f>IF(AND(G18=0,$B$18=0),1,G18/$B$18)</f>
        <v/>
      </c>
      <c r="H41">
        <f>IF(AND(H18=0,$B$18=0),1,H18/$B$18)</f>
        <v/>
      </c>
      <c r="I41">
        <f>IF(AND(I18=0,$B$18=0),1,I18/$B$18)</f>
        <v/>
      </c>
      <c r="J41">
        <f>IF(AND(J18=0,$B$18=0),1,J18/$B$18)</f>
        <v/>
      </c>
      <c r="K41">
        <f>IF(AND(K18=0,$B$18=0),1,K18/$B$18)</f>
        <v/>
      </c>
      <c r="L41">
        <f>IF(AND(L18=0,$B$18=0),1,L18/$B$18)</f>
        <v/>
      </c>
      <c r="M41">
        <f>IF(AND(M18=0,$B$18=0),1,M18/$B$18)</f>
        <v/>
      </c>
      <c r="N41">
        <f>IF(AND(N18=0,$B$18=0),1,N18/$B$18)</f>
        <v/>
      </c>
      <c r="O41">
        <f>IF(AND(O18=0,$B$18=0),1,O18/$B$18)</f>
        <v/>
      </c>
      <c r="P41">
        <f>IF(AND(P18=0,$B$18=0),1,P18/$B$18)</f>
        <v/>
      </c>
      <c r="Q41">
        <f>IF(AND(Q18=0,$B$18=0),1,Q18/$B$18)</f>
        <v/>
      </c>
      <c r="R41">
        <f>IF(AND(R18=0,$B$18=0),1,R18/$B$18)</f>
        <v/>
      </c>
      <c r="S41">
        <f>IF(AND(S18=0,$B$18=0),1,S18/$B$18)</f>
        <v/>
      </c>
      <c r="T41">
        <f>IF(AND(T18=0,$B$18=0),1,T18/$B$18)</f>
        <v/>
      </c>
      <c r="U41">
        <f>IF(AND(U18=0,$B$18=0),1,U18/$B$18)</f>
        <v/>
      </c>
      <c r="V41">
        <f>IF(AND(V18=0,$B$18=0),1,V18/$B$18)</f>
        <v/>
      </c>
      <c r="W41">
        <f>IF(AND(W18=0,$B$18=0),1,W18/$B$18)</f>
        <v/>
      </c>
      <c r="X41">
        <f>IF(AND(X18=0,$B$18=0),1,X18/$B$18)</f>
        <v/>
      </c>
      <c r="Y41">
        <f>IF(AND(Y18=0,$B$18=0),1,Y18/$B$18)</f>
        <v/>
      </c>
      <c r="Z41">
        <f>IF(AND(Z18=0,$B$18=0),1,Z18/$B$18)</f>
        <v/>
      </c>
      <c r="AA41">
        <f>IF(AND(AA18=0,$B$18=0),1,AA18/$B$18)</f>
        <v/>
      </c>
      <c r="AB41">
        <f>IF(AND(AB18=0,$B$18=0),1,AB18/$B$18)</f>
        <v/>
      </c>
      <c r="AC41">
        <f>IF(AND(AC18=0,$B$18=0),1,AC18/$B$18)</f>
        <v/>
      </c>
      <c r="AD41">
        <f>IF(AND(AD18=0,$B$18=0),1,AD18/$B$18)</f>
        <v/>
      </c>
      <c r="AE41">
        <f>IF(AND(AE18=0,$B$18=0),1,AE18/$B$18)</f>
        <v/>
      </c>
      <c r="AF41">
        <f>IF(AND(AF18=0,$B$18=0),1,AF18/$B$18)</f>
        <v/>
      </c>
    </row>
    <row r="42" s="70">
      <c r="A42" s="71" t="inlineStr">
        <is>
          <t>Industry Sector</t>
        </is>
      </c>
      <c r="B42">
        <f>IF(AND(B19=0,$B$19=0),1,B19/$B$19)</f>
        <v/>
      </c>
      <c r="C42">
        <f>IF(AND(C19=0,$B$19=0),1,C19/$B$19)</f>
        <v/>
      </c>
      <c r="D42">
        <f>IF(AND(D19=0,$B$19=0),1,D19/$B$19)</f>
        <v/>
      </c>
      <c r="E42">
        <f>IF(AND(E19=0,$B$19=0),1,E19/$B$19)</f>
        <v/>
      </c>
      <c r="F42">
        <f>IF(AND(F19=0,$B$19=0),1,F19/$B$19)</f>
        <v/>
      </c>
      <c r="G42">
        <f>IF(AND(G19=0,$B$19=0),1,G19/$B$19)</f>
        <v/>
      </c>
      <c r="H42">
        <f>IF(AND(H19=0,$B$19=0),1,H19/$B$19)</f>
        <v/>
      </c>
      <c r="I42">
        <f>IF(AND(I19=0,$B$19=0),1,I19/$B$19)</f>
        <v/>
      </c>
      <c r="J42">
        <f>IF(AND(J19=0,$B$19=0),1,J19/$B$19)</f>
        <v/>
      </c>
      <c r="K42">
        <f>IF(AND(K19=0,$B$19=0),1,K19/$B$19)</f>
        <v/>
      </c>
      <c r="L42">
        <f>IF(AND(L19=0,$B$19=0),1,L19/$B$19)</f>
        <v/>
      </c>
      <c r="M42">
        <f>IF(AND(M19=0,$B$19=0),1,M19/$B$19)</f>
        <v/>
      </c>
      <c r="N42">
        <f>IF(AND(N19=0,$B$19=0),1,N19/$B$19)</f>
        <v/>
      </c>
      <c r="O42">
        <f>IF(AND(O19=0,$B$19=0),1,O19/$B$19)</f>
        <v/>
      </c>
      <c r="P42">
        <f>IF(AND(P19=0,$B$19=0),1,P19/$B$19)</f>
        <v/>
      </c>
      <c r="Q42">
        <f>IF(AND(Q19=0,$B$19=0),1,Q19/$B$19)</f>
        <v/>
      </c>
      <c r="R42">
        <f>IF(AND(R19=0,$B$19=0),1,R19/$B$19)</f>
        <v/>
      </c>
      <c r="S42">
        <f>IF(AND(S19=0,$B$19=0),1,S19/$B$19)</f>
        <v/>
      </c>
      <c r="T42">
        <f>IF(AND(T19=0,$B$19=0),1,T19/$B$19)</f>
        <v/>
      </c>
      <c r="U42">
        <f>IF(AND(U19=0,$B$19=0),1,U19/$B$19)</f>
        <v/>
      </c>
      <c r="V42">
        <f>IF(AND(V19=0,$B$19=0),1,V19/$B$19)</f>
        <v/>
      </c>
      <c r="W42">
        <f>IF(AND(W19=0,$B$19=0),1,W19/$B$19)</f>
        <v/>
      </c>
      <c r="X42">
        <f>IF(AND(X19=0,$B$19=0),1,X19/$B$19)</f>
        <v/>
      </c>
      <c r="Y42">
        <f>IF(AND(Y19=0,$B$19=0),1,Y19/$B$19)</f>
        <v/>
      </c>
      <c r="Z42">
        <f>IF(AND(Z19=0,$B$19=0),1,Z19/$B$19)</f>
        <v/>
      </c>
      <c r="AA42">
        <f>IF(AND(AA19=0,$B$19=0),1,AA19/$B$19)</f>
        <v/>
      </c>
      <c r="AB42">
        <f>IF(AND(AB19=0,$B$19=0),1,AB19/$B$19)</f>
        <v/>
      </c>
      <c r="AC42">
        <f>IF(AND(AC19=0,$B$19=0),1,AC19/$B$19)</f>
        <v/>
      </c>
      <c r="AD42">
        <f>IF(AND(AD19=0,$B$19=0),1,AD19/$B$19)</f>
        <v/>
      </c>
      <c r="AE42">
        <f>IF(AND(AE19=0,$B$19=0),1,AE19/$B$19)</f>
        <v/>
      </c>
      <c r="AF42">
        <f>IF(AND(AF19=0,$B$19=0),1,AF19/$B$19)</f>
        <v/>
      </c>
    </row>
    <row r="43" s="70">
      <c r="A43" s="71" t="inlineStr">
        <is>
          <t>District Heating Sector</t>
        </is>
      </c>
      <c r="B43">
        <f>IF(AND(B20=0,$B$20=0),1,B20/$B$20)</f>
        <v/>
      </c>
      <c r="C43">
        <f>IF(AND(C20=0,$B$20=0),1,C20/$B$20)</f>
        <v/>
      </c>
      <c r="D43">
        <f>IF(AND(D20=0,$B$20=0),1,D20/$B$20)</f>
        <v/>
      </c>
      <c r="E43">
        <f>IF(AND(E20=0,$B$20=0),1,E20/$B$20)</f>
        <v/>
      </c>
      <c r="F43">
        <f>IF(AND(F20=0,$B$20=0),1,F20/$B$20)</f>
        <v/>
      </c>
      <c r="G43">
        <f>IF(AND(G20=0,$B$20=0),1,G20/$B$20)</f>
        <v/>
      </c>
      <c r="H43">
        <f>IF(AND(H20=0,$B$20=0),1,H20/$B$20)</f>
        <v/>
      </c>
      <c r="I43">
        <f>IF(AND(I20=0,$B$20=0),1,I20/$B$20)</f>
        <v/>
      </c>
      <c r="J43">
        <f>IF(AND(J20=0,$B$20=0),1,J20/$B$20)</f>
        <v/>
      </c>
      <c r="K43">
        <f>IF(AND(K20=0,$B$20=0),1,K20/$B$20)</f>
        <v/>
      </c>
      <c r="L43">
        <f>IF(AND(L20=0,$B$20=0),1,L20/$B$20)</f>
        <v/>
      </c>
      <c r="M43">
        <f>IF(AND(M20=0,$B$20=0),1,M20/$B$20)</f>
        <v/>
      </c>
      <c r="N43">
        <f>IF(AND(N20=0,$B$20=0),1,N20/$B$20)</f>
        <v/>
      </c>
      <c r="O43">
        <f>IF(AND(O20=0,$B$20=0),1,O20/$B$20)</f>
        <v/>
      </c>
      <c r="P43">
        <f>IF(AND(P20=0,$B$20=0),1,P20/$B$20)</f>
        <v/>
      </c>
      <c r="Q43">
        <f>IF(AND(Q20=0,$B$20=0),1,Q20/$B$20)</f>
        <v/>
      </c>
      <c r="R43">
        <f>IF(AND(R20=0,$B$20=0),1,R20/$B$20)</f>
        <v/>
      </c>
      <c r="S43">
        <f>IF(AND(S20=0,$B$20=0),1,S20/$B$20)</f>
        <v/>
      </c>
      <c r="T43">
        <f>IF(AND(T20=0,$B$20=0),1,T20/$B$20)</f>
        <v/>
      </c>
      <c r="U43">
        <f>IF(AND(U20=0,$B$20=0),1,U20/$B$20)</f>
        <v/>
      </c>
      <c r="V43">
        <f>IF(AND(V20=0,$B$20=0),1,V20/$B$20)</f>
        <v/>
      </c>
      <c r="W43">
        <f>IF(AND(W20=0,$B$20=0),1,W20/$B$20)</f>
        <v/>
      </c>
      <c r="X43">
        <f>IF(AND(X20=0,$B$20=0),1,X20/$B$20)</f>
        <v/>
      </c>
      <c r="Y43">
        <f>IF(AND(Y20=0,$B$20=0),1,Y20/$B$20)</f>
        <v/>
      </c>
      <c r="Z43">
        <f>IF(AND(Z20=0,$B$20=0),1,Z20/$B$20)</f>
        <v/>
      </c>
      <c r="AA43">
        <f>IF(AND(AA20=0,$B$20=0),1,AA20/$B$20)</f>
        <v/>
      </c>
      <c r="AB43">
        <f>IF(AND(AB20=0,$B$20=0),1,AB20/$B$20)</f>
        <v/>
      </c>
      <c r="AC43">
        <f>IF(AND(AC20=0,$B$20=0),1,AC20/$B$20)</f>
        <v/>
      </c>
      <c r="AD43">
        <f>IF(AND(AD20=0,$B$20=0),1,AD20/$B$20)</f>
        <v/>
      </c>
      <c r="AE43">
        <f>IF(AND(AE20=0,$B$20=0),1,AE20/$B$20)</f>
        <v/>
      </c>
      <c r="AF43">
        <f>IF(AND(AF20=0,$B$20=0),1,AF20/$B$20)</f>
        <v/>
      </c>
    </row>
    <row r="44" s="70">
      <c r="A44" s="71" t="inlineStr">
        <is>
          <t>LULUCF Sector</t>
        </is>
      </c>
      <c r="B44">
        <f>IF(AND(B21=0,$B$21=0),1,B21/$B$21)</f>
        <v/>
      </c>
      <c r="C44">
        <f>IF(AND(C21=0,$B$21=0),1,C21/$B$21)</f>
        <v/>
      </c>
      <c r="D44">
        <f>IF(AND(D21=0,$B$21=0),1,D21/$B$21)</f>
        <v/>
      </c>
      <c r="E44">
        <f>IF(AND(E21=0,$B$21=0),1,E21/$B$21)</f>
        <v/>
      </c>
      <c r="F44">
        <f>IF(AND(F21=0,$B$21=0),1,F21/$B$21)</f>
        <v/>
      </c>
      <c r="G44">
        <f>IF(AND(G21=0,$B$21=0),1,G21/$B$21)</f>
        <v/>
      </c>
      <c r="H44">
        <f>IF(AND(H21=0,$B$21=0),1,H21/$B$21)</f>
        <v/>
      </c>
      <c r="I44">
        <f>IF(AND(I21=0,$B$21=0),1,I21/$B$21)</f>
        <v/>
      </c>
      <c r="J44">
        <f>IF(AND(J21=0,$B$21=0),1,J21/$B$21)</f>
        <v/>
      </c>
      <c r="K44">
        <f>IF(AND(K21=0,$B$21=0),1,K21/$B$21)</f>
        <v/>
      </c>
      <c r="L44">
        <f>IF(AND(L21=0,$B$21=0),1,L21/$B$21)</f>
        <v/>
      </c>
      <c r="M44">
        <f>IF(AND(M21=0,$B$21=0),1,M21/$B$21)</f>
        <v/>
      </c>
      <c r="N44">
        <f>IF(AND(N21=0,$B$21=0),1,N21/$B$21)</f>
        <v/>
      </c>
      <c r="O44">
        <f>IF(AND(O21=0,$B$21=0),1,O21/$B$21)</f>
        <v/>
      </c>
      <c r="P44">
        <f>IF(AND(P21=0,$B$21=0),1,P21/$B$21)</f>
        <v/>
      </c>
      <c r="Q44">
        <f>IF(AND(Q21=0,$B$21=0),1,Q21/$B$21)</f>
        <v/>
      </c>
      <c r="R44">
        <f>IF(AND(R21=0,$B$21=0),1,R21/$B$21)</f>
        <v/>
      </c>
      <c r="S44">
        <f>IF(AND(S21=0,$B$21=0),1,S21/$B$21)</f>
        <v/>
      </c>
      <c r="T44">
        <f>IF(AND(T21=0,$B$21=0),1,T21/$B$21)</f>
        <v/>
      </c>
      <c r="U44">
        <f>IF(AND(U21=0,$B$21=0),1,U21/$B$21)</f>
        <v/>
      </c>
      <c r="V44">
        <f>IF(AND(V21=0,$B$21=0),1,V21/$B$21)</f>
        <v/>
      </c>
      <c r="W44">
        <f>IF(AND(W21=0,$B$21=0),1,W21/$B$21)</f>
        <v/>
      </c>
      <c r="X44">
        <f>IF(AND(X21=0,$B$21=0),1,X21/$B$21)</f>
        <v/>
      </c>
      <c r="Y44">
        <f>IF(AND(Y21=0,$B$21=0),1,Y21/$B$21)</f>
        <v/>
      </c>
      <c r="Z44">
        <f>IF(AND(Z21=0,$B$21=0),1,Z21/$B$21)</f>
        <v/>
      </c>
      <c r="AA44">
        <f>IF(AND(AA21=0,$B$21=0),1,AA21/$B$21)</f>
        <v/>
      </c>
      <c r="AB44">
        <f>IF(AND(AB21=0,$B$21=0),1,AB21/$B$21)</f>
        <v/>
      </c>
      <c r="AC44">
        <f>IF(AND(AC21=0,$B$21=0),1,AC21/$B$21)</f>
        <v/>
      </c>
      <c r="AD44">
        <f>IF(AND(AD21=0,$B$21=0),1,AD21/$B$21)</f>
        <v/>
      </c>
      <c r="AE44">
        <f>IF(AND(AE21=0,$B$21=0),1,AE21/$B$21)</f>
        <v/>
      </c>
      <c r="AF44">
        <f>IF(AND(AF21=0,$B$21=0),1,AF21/$B$21)</f>
        <v/>
      </c>
    </row>
    <row r="45" s="70">
      <c r="A45" s="71" t="inlineStr">
        <is>
          <t>Geoengineering Sector</t>
        </is>
      </c>
      <c r="B45">
        <f>IF(AND(B22=0,$B$22=0),1,B22/$B$22)</f>
        <v/>
      </c>
      <c r="C45">
        <f>IF(AND(C22=0,$B$22=0),1,C22/$B$22)</f>
        <v/>
      </c>
      <c r="D45">
        <f>IF(AND(D22=0,$B$22=0),1,D22/$B$22)</f>
        <v/>
      </c>
      <c r="E45">
        <f>IF(AND(E22=0,$B$22=0),1,E22/$B$22)</f>
        <v/>
      </c>
      <c r="F45">
        <f>IF(AND(F22=0,$B$22=0),1,F22/$B$22)</f>
        <v/>
      </c>
      <c r="G45">
        <f>IF(AND(G22=0,$B$22=0),1,G22/$B$22)</f>
        <v/>
      </c>
      <c r="H45">
        <f>IF(AND(H22=0,$B$22=0),1,H22/$B$22)</f>
        <v/>
      </c>
      <c r="I45">
        <f>IF(AND(I22=0,$B$22=0),1,I22/$B$22)</f>
        <v/>
      </c>
      <c r="J45">
        <f>IF(AND(J22=0,$B$22=0),1,J22/$B$22)</f>
        <v/>
      </c>
      <c r="K45">
        <f>IF(AND(K22=0,$B$22=0),1,K22/$B$22)</f>
        <v/>
      </c>
      <c r="L45">
        <f>IF(AND(L22=0,$B$22=0),1,L22/$B$22)</f>
        <v/>
      </c>
      <c r="M45">
        <f>IF(AND(M22=0,$B$22=0),1,M22/$B$22)</f>
        <v/>
      </c>
      <c r="N45">
        <f>IF(AND(N22=0,$B$22=0),1,N22/$B$22)</f>
        <v/>
      </c>
      <c r="O45">
        <f>IF(AND(O22=0,$B$22=0),1,O22/$B$22)</f>
        <v/>
      </c>
      <c r="P45">
        <f>IF(AND(P22=0,$B$22=0),1,P22/$B$22)</f>
        <v/>
      </c>
      <c r="Q45">
        <f>IF(AND(Q22=0,$B$22=0),1,Q22/$B$22)</f>
        <v/>
      </c>
      <c r="R45">
        <f>IF(AND(R22=0,$B$22=0),1,R22/$B$22)</f>
        <v/>
      </c>
      <c r="S45">
        <f>IF(AND(S22=0,$B$22=0),1,S22/$B$22)</f>
        <v/>
      </c>
      <c r="T45">
        <f>IF(AND(T22=0,$B$22=0),1,T22/$B$22)</f>
        <v/>
      </c>
      <c r="U45">
        <f>IF(AND(U22=0,$B$22=0),1,U22/$B$22)</f>
        <v/>
      </c>
      <c r="V45">
        <f>IF(AND(V22=0,$B$22=0),1,V22/$B$22)</f>
        <v/>
      </c>
      <c r="W45">
        <f>IF(AND(W22=0,$B$22=0),1,W22/$B$22)</f>
        <v/>
      </c>
      <c r="X45">
        <f>IF(AND(X22=0,$B$22=0),1,X22/$B$22)</f>
        <v/>
      </c>
      <c r="Y45">
        <f>IF(AND(Y22=0,$B$22=0),1,Y22/$B$22)</f>
        <v/>
      </c>
      <c r="Z45">
        <f>IF(AND(Z22=0,$B$22=0),1,Z22/$B$22)</f>
        <v/>
      </c>
      <c r="AA45">
        <f>IF(AND(AA22=0,$B$22=0),1,AA22/$B$22)</f>
        <v/>
      </c>
      <c r="AB45">
        <f>IF(AND(AB22=0,$B$22=0),1,AB22/$B$22)</f>
        <v/>
      </c>
      <c r="AC45">
        <f>IF(AND(AC22=0,$B$22=0),1,AC22/$B$22)</f>
        <v/>
      </c>
      <c r="AD45">
        <f>IF(AND(AD22=0,$B$22=0),1,AD22/$B$22)</f>
        <v/>
      </c>
      <c r="AE45">
        <f>IF(AND(AE22=0,$B$22=0),1,AE22/$B$22)</f>
        <v/>
      </c>
      <c r="AF45">
        <f>IF(AND(AF22=0,$B$22=0),1,AF22/$B$22)</f>
        <v/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E10" sqref="E10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70" min="1" max="1"/>
    <col width="45.6640625" customWidth="1" style="70" min="2" max="2"/>
    <col width="9.1640625" customWidth="1" style="70" min="3" max="37"/>
    <col width="8" customWidth="1" style="70" min="38" max="38"/>
    <col width="9.1640625" customWidth="1" style="70" min="39" max="40"/>
    <col width="9.1640625" customWidth="1" style="70" min="41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70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89" t="n"/>
      <c r="AK12" s="89" t="n"/>
    </row>
    <row r="13" ht="15" customHeight="1" s="70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70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70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70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70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70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70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70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70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70">
      <c r="A25" s="6" t="n"/>
    </row>
    <row r="26" ht="15" customHeight="1" s="70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70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70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70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70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70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70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70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70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70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70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70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70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70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70">
      <c r="A40" s="6" t="n"/>
    </row>
    <row r="41" ht="15" customHeight="1" s="70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70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70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70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70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70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70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70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70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70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70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70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70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70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70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70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70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70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70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70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70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70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70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70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70">
      <c r="A65" s="6" t="n"/>
    </row>
    <row r="67" ht="15" customHeight="1" s="70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70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70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70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70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70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70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70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70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70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70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70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70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70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70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70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70">
      <c r="A83" s="6" t="n"/>
    </row>
    <row r="84" ht="15" customHeight="1" s="70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70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70">
      <c r="A86" s="6" t="n"/>
    </row>
    <row r="87" ht="15" customHeight="1" s="70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70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70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70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70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70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70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70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70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70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70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70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70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70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70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70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70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70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70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70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70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70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70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70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70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70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70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70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70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70">
      <c r="A116" s="6" t="n"/>
    </row>
    <row r="118" ht="15" customHeight="1" s="70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70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70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70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70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70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70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70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70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70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70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70">
      <c r="A129" s="6" t="n"/>
    </row>
    <row r="130" ht="15" customHeight="1" s="70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70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70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70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70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70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70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70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70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70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70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70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70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70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70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70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70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70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70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70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70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70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70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70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70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70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70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70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70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70">
      <c r="A159" s="6" t="n"/>
    </row>
    <row r="160" ht="15" customHeight="1" s="70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70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70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70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70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70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70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70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70">
      <c r="A168" s="25" t="n"/>
      <c r="B168" s="91" t="inlineStr">
        <is>
          <t xml:space="preserve">   1/ Includes residential use of kerosene.</t>
        </is>
      </c>
      <c r="C168" s="92" t="n"/>
      <c r="D168" s="92" t="n"/>
      <c r="E168" s="92" t="n"/>
      <c r="F168" s="92" t="n"/>
      <c r="G168" s="92" t="n"/>
      <c r="H168" s="92" t="n"/>
      <c r="I168" s="92" t="n"/>
      <c r="J168" s="92" t="n"/>
      <c r="K168" s="92" t="n"/>
      <c r="L168" s="92" t="n"/>
      <c r="M168" s="92" t="n"/>
      <c r="N168" s="92" t="n"/>
      <c r="O168" s="92" t="n"/>
      <c r="P168" s="92" t="n"/>
      <c r="Q168" s="92" t="n"/>
      <c r="R168" s="92" t="n"/>
      <c r="S168" s="92" t="n"/>
      <c r="T168" s="92" t="n"/>
      <c r="U168" s="92" t="n"/>
      <c r="V168" s="92" t="n"/>
      <c r="W168" s="92" t="n"/>
      <c r="X168" s="92" t="n"/>
      <c r="Y168" s="92" t="n"/>
      <c r="Z168" s="92" t="n"/>
      <c r="AA168" s="92" t="n"/>
      <c r="AB168" s="92" t="n"/>
      <c r="AC168" s="92" t="n"/>
      <c r="AD168" s="92" t="n"/>
      <c r="AE168" s="92" t="n"/>
      <c r="AF168" s="92" t="n"/>
      <c r="AG168" s="92" t="n"/>
      <c r="AH168" s="92" t="n"/>
      <c r="AI168" s="92" t="n"/>
      <c r="AJ168" s="91" t="n"/>
      <c r="AK168" s="91" t="n"/>
    </row>
    <row r="169" ht="15" customHeight="1" s="70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70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70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70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70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70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70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70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70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70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70">
      <c r="B179" s="32" t="inlineStr">
        <is>
          <t xml:space="preserve">   9/ Fuel used in facilities that liquefy natural gas for export.</t>
        </is>
      </c>
    </row>
    <row r="180" ht="15" customHeight="1" s="70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70">
      <c r="B181" s="32" t="inlineStr">
        <is>
          <t>Excludes ethanol in motor gasoline.</t>
        </is>
      </c>
    </row>
    <row r="182" ht="15" customHeight="1" s="70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70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70">
      <c r="B184" s="32" t="inlineStr">
        <is>
          <t xml:space="preserve">   12/ Includes only kerosene type.</t>
        </is>
      </c>
    </row>
    <row r="185" ht="15" customHeight="1" s="70">
      <c r="B185" s="32" t="inlineStr">
        <is>
          <t xml:space="preserve">   13/ Diesel fuel for on- and off- road use.</t>
        </is>
      </c>
    </row>
    <row r="186" ht="15" customHeight="1" s="70">
      <c r="B186" s="32" t="inlineStr">
        <is>
          <t xml:space="preserve">   14/ Includes aviation gasoline and lubricants.</t>
        </is>
      </c>
    </row>
    <row r="187" ht="15" customHeight="1" s="70">
      <c r="B187" s="32" t="inlineStr">
        <is>
          <t xml:space="preserve">   15/ Represents consumption unattributed to the sectors above.</t>
        </is>
      </c>
    </row>
    <row r="188" ht="15" customHeight="1" s="70">
      <c r="B188" s="32" t="inlineStr">
        <is>
          <t xml:space="preserve">   16/ Does not include residential use of kerosene.</t>
        </is>
      </c>
    </row>
    <row r="189" ht="15" customHeight="1" s="70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70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70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70">
      <c r="B192" s="32" t="inlineStr">
        <is>
          <t>heaters.</t>
        </is>
      </c>
    </row>
    <row r="193" ht="15" customHeight="1" s="70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70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70">
      <c r="B195" s="32" t="inlineStr">
        <is>
          <t>is much larger, but alternative processes are required to take advantage of it.</t>
        </is>
      </c>
    </row>
    <row r="196" ht="15" customHeight="1" s="70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70">
      <c r="B197" s="32" t="inlineStr">
        <is>
          <t>solar thermal sources.  Excludes net electricity imports.</t>
        </is>
      </c>
    </row>
    <row r="198" ht="15" customHeight="1" s="70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70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70">
      <c r="B200" s="32" t="inlineStr">
        <is>
          <t>buildings photovoltaic systems, and solar thermal water heaters.</t>
        </is>
      </c>
    </row>
    <row r="201" ht="15" customHeight="1" s="70">
      <c r="B201" s="32" t="inlineStr">
        <is>
          <t xml:space="preserve">   Btu = British thermal unit.</t>
        </is>
      </c>
    </row>
    <row r="202" ht="15" customHeight="1" s="70">
      <c r="B202" s="32" t="inlineStr">
        <is>
          <t xml:space="preserve">   - - = Not applicable.</t>
        </is>
      </c>
    </row>
    <row r="203" ht="15" customHeight="1" s="70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70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70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70">
      <c r="B206" s="8" t="n"/>
    </row>
    <row r="207" ht="15" customHeight="1" s="70">
      <c r="B207" s="8" t="n"/>
    </row>
    <row r="208" ht="15" customHeight="1" s="70">
      <c r="B208" s="8" t="n"/>
    </row>
    <row r="209" ht="15" customHeight="1" s="70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70" min="1" max="1"/>
    <col width="42.6640625" customWidth="1" style="70" min="2" max="2"/>
    <col width="9" customWidth="1" style="70" min="3" max="4"/>
    <col width="9" customWidth="1" style="70" min="5" max="16384"/>
  </cols>
  <sheetData>
    <row r="1" ht="15" customHeight="1" s="70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70" thickTop="1">
      <c r="C2" s="5" t="n"/>
      <c r="D2" s="5" t="n"/>
      <c r="E2" s="5" t="n"/>
      <c r="F2" s="5" t="n"/>
      <c r="G2" s="5" t="n"/>
    </row>
    <row r="3" ht="15" customHeight="1" s="70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70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70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70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70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70">
      <c r="B11" s="26" t="inlineStr">
        <is>
          <t>(2019 dollars per million Btu, unless otherwise noted)</t>
        </is>
      </c>
    </row>
    <row r="12" ht="15" customHeight="1" s="70">
      <c r="B12" s="26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89" t="n"/>
      <c r="M12" s="89" t="n"/>
      <c r="N12" s="89" t="n"/>
      <c r="O12" s="89" t="n"/>
      <c r="P12" s="89" t="n"/>
      <c r="Q12" s="89" t="n"/>
      <c r="R12" s="89" t="n"/>
      <c r="S12" s="89" t="n"/>
      <c r="T12" s="89" t="n"/>
      <c r="U12" s="89" t="n"/>
      <c r="V12" s="89" t="n"/>
      <c r="W12" s="89" t="n"/>
      <c r="X12" s="89" t="n"/>
      <c r="Y12" s="89" t="n"/>
      <c r="Z12" s="89" t="n"/>
      <c r="AA12" s="89" t="n"/>
      <c r="AB12" s="89" t="n"/>
      <c r="AC12" s="89" t="n"/>
      <c r="AD12" s="89" t="n"/>
      <c r="AE12" s="89" t="n"/>
      <c r="AF12" s="89" t="n"/>
      <c r="AG12" s="89" t="n"/>
      <c r="AH12" s="89" t="n"/>
      <c r="AI12" s="89" t="inlineStr">
        <is>
          <t>2019-</t>
        </is>
      </c>
    </row>
    <row r="13" ht="15" customHeight="1" s="70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/>
    <row r="15" ht="15" customHeight="1" s="70">
      <c r="B15" s="30" t="inlineStr">
        <is>
          <t xml:space="preserve"> Residential</t>
        </is>
      </c>
    </row>
    <row r="16" ht="15" customHeight="1" s="70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70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70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70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70">
      <c r="B21" s="30" t="inlineStr">
        <is>
          <t xml:space="preserve"> Commercial</t>
        </is>
      </c>
    </row>
    <row r="22" ht="15" customHeight="1" s="70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70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70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70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70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70">
      <c r="B28" s="30" t="inlineStr">
        <is>
          <t xml:space="preserve"> Industrial 1/</t>
        </is>
      </c>
    </row>
    <row r="29" ht="15" customHeight="1" s="70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70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70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70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70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70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70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70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70">
      <c r="B38" s="30" t="inlineStr">
        <is>
          <t xml:space="preserve"> Transportation</t>
        </is>
      </c>
    </row>
    <row r="39" ht="15" customHeight="1" s="70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70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70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70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70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70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70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70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70">
      <c r="B48" s="30" t="inlineStr">
        <is>
          <t xml:space="preserve"> Electric Power 8/</t>
        </is>
      </c>
    </row>
    <row r="49" ht="15" customHeight="1" s="70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70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70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70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70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70">
      <c r="B56" s="30" t="inlineStr">
        <is>
          <t xml:space="preserve"> Average Price to All Users 9/</t>
        </is>
      </c>
    </row>
    <row r="57" ht="15" customHeight="1" s="70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70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70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70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70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70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70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70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70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70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70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70">
      <c r="B69" s="30" t="inlineStr">
        <is>
          <t>Non-Renewable Energy Expenditures by Sector</t>
        </is>
      </c>
    </row>
    <row r="70" ht="15" customHeight="1" s="70">
      <c r="B70" s="30" t="inlineStr">
        <is>
          <t>(billion 2019 dollars)</t>
        </is>
      </c>
    </row>
    <row r="71" ht="15" customHeight="1" s="70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70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70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70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70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70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70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70">
      <c r="B80" s="30" t="inlineStr">
        <is>
          <t>Prices in Nominal Dollars</t>
        </is>
      </c>
    </row>
    <row r="81" ht="15" customHeight="1" s="70">
      <c r="B81" s="30" t="inlineStr">
        <is>
          <t xml:space="preserve"> Residential</t>
        </is>
      </c>
    </row>
    <row r="82" ht="15" customHeight="1" s="70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70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70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70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70">
      <c r="B87" s="30" t="inlineStr">
        <is>
          <t xml:space="preserve"> Commercial</t>
        </is>
      </c>
    </row>
    <row r="88" ht="15" customHeight="1" s="70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70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70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70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70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70">
      <c r="B94" s="30" t="inlineStr">
        <is>
          <t xml:space="preserve"> Industrial 1/</t>
        </is>
      </c>
    </row>
    <row r="95" ht="15" customHeight="1" s="70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70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70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70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70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70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70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70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70">
      <c r="B105" s="30" t="inlineStr">
        <is>
          <t xml:space="preserve"> Transportation</t>
        </is>
      </c>
    </row>
    <row r="106" ht="15" customHeight="1" s="70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70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70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70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70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70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70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70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70">
      <c r="B115" s="30" t="inlineStr">
        <is>
          <t xml:space="preserve"> Electric Power 8/</t>
        </is>
      </c>
    </row>
    <row r="116" ht="15" customHeight="1" s="70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70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70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70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70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70">
      <c r="B122" s="30" t="inlineStr">
        <is>
          <t xml:space="preserve"> Average Price to All Users 9/</t>
        </is>
      </c>
    </row>
    <row r="123" ht="15" customHeight="1" s="70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70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70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70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70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70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70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70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70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70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70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70">
      <c r="B135" s="30" t="inlineStr">
        <is>
          <t>Non-Renewable Energy Expenditures by Sector</t>
        </is>
      </c>
    </row>
    <row r="136" ht="15" customHeight="1" s="70">
      <c r="B136" s="30" t="inlineStr">
        <is>
          <t>(billion nominal dollars)</t>
        </is>
      </c>
    </row>
    <row r="137" ht="15" customHeight="1" s="70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70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70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70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70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70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70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70" thickBot="1"/>
    <row r="146" ht="15" customHeight="1" s="70">
      <c r="B146" s="91" t="inlineStr">
        <is>
          <t xml:space="preserve">   1/ Includes energy for combined heat and power plants that have a non-regulatory status, and small on-site generating systems.</t>
        </is>
      </c>
      <c r="C146" s="91" t="n"/>
      <c r="D146" s="91" t="n"/>
      <c r="E146" s="91" t="n"/>
      <c r="F146" s="91" t="n"/>
      <c r="G146" s="91" t="n"/>
      <c r="H146" s="91" t="n"/>
      <c r="I146" s="91" t="n"/>
      <c r="J146" s="91" t="n"/>
      <c r="K146" s="91" t="n"/>
      <c r="L146" s="91" t="n"/>
      <c r="M146" s="91" t="n"/>
      <c r="N146" s="91" t="n"/>
      <c r="O146" s="91" t="n"/>
      <c r="P146" s="91" t="n"/>
      <c r="Q146" s="91" t="n"/>
      <c r="R146" s="91" t="n"/>
      <c r="S146" s="91" t="n"/>
      <c r="T146" s="91" t="n"/>
      <c r="U146" s="91" t="n"/>
      <c r="V146" s="91" t="n"/>
      <c r="W146" s="91" t="n"/>
      <c r="X146" s="91" t="n"/>
      <c r="Y146" s="91" t="n"/>
      <c r="Z146" s="91" t="n"/>
      <c r="AA146" s="91" t="n"/>
      <c r="AB146" s="91" t="n"/>
      <c r="AC146" s="91" t="n"/>
      <c r="AD146" s="91" t="n"/>
      <c r="AE146" s="91" t="n"/>
      <c r="AF146" s="91" t="n"/>
      <c r="AG146" s="91" t="n"/>
      <c r="AH146" s="91" t="n"/>
      <c r="AI146" s="91" t="n"/>
    </row>
    <row r="147" ht="15" customHeight="1" s="70">
      <c r="B147" s="8" t="inlineStr">
        <is>
          <t xml:space="preserve">   2/ Excludes use for lease and plant fuel and fuel used for liquefaction in export facilities.</t>
        </is>
      </c>
    </row>
    <row r="148" ht="15" customHeight="1" s="70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70">
      <c r="B149" s="8" t="inlineStr">
        <is>
          <t>the percentage of ethanol varies seasonally.  The annual average ethanol content of 74 percent is used for these projections.</t>
        </is>
      </c>
    </row>
    <row r="150" ht="15" customHeight="1" s="70">
      <c r="B150" s="8" t="inlineStr">
        <is>
          <t xml:space="preserve">   4/ Sales weighted-average price for all grades.  Includes Federal, State, and local taxes.</t>
        </is>
      </c>
    </row>
    <row r="151" ht="15" customHeight="1" s="70">
      <c r="B151" s="8" t="inlineStr">
        <is>
          <t xml:space="preserve">   5/ Kerosene-type jet fuel.  Includes Federal and State taxes while excluding county and local taxes.</t>
        </is>
      </c>
    </row>
    <row r="152" ht="15" customHeight="1" s="70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70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70">
      <c r="B154" s="8" t="inlineStr">
        <is>
          <t>and estimated dispensing costs or charges.</t>
        </is>
      </c>
    </row>
    <row r="155" ht="15" customHeight="1" s="70">
      <c r="B155" s="8" t="inlineStr">
        <is>
          <t xml:space="preserve">   8/ Includes electricity-only and combined heat and power plants that have a regulatory status.</t>
        </is>
      </c>
    </row>
    <row r="156" ht="15" customHeight="1" s="70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70">
      <c r="B157" s="8" t="inlineStr">
        <is>
          <t xml:space="preserve">   Btu = British thermal unit.</t>
        </is>
      </c>
    </row>
    <row r="158" ht="15" customHeight="1" s="70">
      <c r="B158" s="8" t="inlineStr">
        <is>
          <t xml:space="preserve">   - - = Not applicable.</t>
        </is>
      </c>
    </row>
    <row r="159" ht="15" customHeight="1" s="70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70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70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70" thickTop="1">
      <c r="C2" s="33" t="n"/>
      <c r="D2" s="33" t="n"/>
      <c r="E2" s="33" t="n"/>
      <c r="F2" s="33" t="n"/>
      <c r="G2" s="33" t="n"/>
    </row>
    <row r="3" ht="15" customHeight="1" s="70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70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70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70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70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70">
      <c r="B11" s="26" t="inlineStr">
        <is>
          <t>(2019 dollars per gallon, unless otherwise noted)</t>
        </is>
      </c>
    </row>
    <row r="12" ht="15" customHeight="1" s="70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70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/>
    <row r="15" ht="15" customHeight="1" s="70">
      <c r="B15" s="30" t="inlineStr">
        <is>
          <t>Crude Oil Prices (2019 dollars per barrel)</t>
        </is>
      </c>
    </row>
    <row r="16" ht="15" customHeight="1" s="70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70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70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70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70">
      <c r="B21" s="30" t="inlineStr">
        <is>
          <t xml:space="preserve"> Delivered Sector Product Prices</t>
        </is>
      </c>
    </row>
    <row r="23" ht="15" customHeight="1" s="70">
      <c r="B23" s="30" t="inlineStr">
        <is>
          <t xml:space="preserve"> Residential</t>
        </is>
      </c>
    </row>
    <row r="24" ht="15" customHeight="1" s="70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70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70">
      <c r="B27" s="30" t="inlineStr">
        <is>
          <t xml:space="preserve"> Commercial</t>
        </is>
      </c>
    </row>
    <row r="28" ht="15" customHeight="1" s="70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70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70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70">
      <c r="B32" s="30" t="inlineStr">
        <is>
          <t xml:space="preserve"> Industrial 2/</t>
        </is>
      </c>
    </row>
    <row r="33" ht="15" customHeight="1" s="70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70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70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70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70">
      <c r="B38" s="30" t="inlineStr">
        <is>
          <t xml:space="preserve"> Transportation</t>
        </is>
      </c>
    </row>
    <row r="39" ht="15" customHeight="1" s="70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70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70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70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70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70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70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70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70">
      <c r="B48" s="30" t="inlineStr">
        <is>
          <t xml:space="preserve"> Electric Power 7/</t>
        </is>
      </c>
    </row>
    <row r="49" ht="15" customHeight="1" s="70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70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70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70">
      <c r="B53" s="30" t="inlineStr">
        <is>
          <t>Average Prices, All Sectors 8/</t>
        </is>
      </c>
    </row>
    <row r="54" ht="15" customHeight="1" s="70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70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70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70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70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70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70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70">
      <c r="B63" s="30" t="inlineStr">
        <is>
          <t>Prices in Nominal Dollars</t>
        </is>
      </c>
    </row>
    <row r="64" ht="15" customHeight="1" s="70">
      <c r="B64" s="30" t="inlineStr">
        <is>
          <t>Crude Oil Spot Prices (nominal dollars per barrel)</t>
        </is>
      </c>
    </row>
    <row r="65" ht="15" customHeight="1" s="70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70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70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70">
      <c r="B69" s="30" t="inlineStr">
        <is>
          <t>Delivered Sector Product Prices</t>
        </is>
      </c>
    </row>
    <row r="70" ht="15" customHeight="1" s="70">
      <c r="B70" s="30" t="inlineStr">
        <is>
          <t>Nominal Dollars per Gallon</t>
        </is>
      </c>
    </row>
    <row r="71" ht="15" customHeight="1" s="70">
      <c r="B71" s="30" t="inlineStr">
        <is>
          <t xml:space="preserve"> Residential</t>
        </is>
      </c>
    </row>
    <row r="72" ht="15" customHeight="1" s="70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70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70">
      <c r="B75" s="30" t="inlineStr">
        <is>
          <t xml:space="preserve"> Commercial</t>
        </is>
      </c>
    </row>
    <row r="76" ht="15" customHeight="1" s="70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70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70">
      <c r="B79" s="30" t="inlineStr">
        <is>
          <t xml:space="preserve"> Industrial 2/</t>
        </is>
      </c>
    </row>
    <row r="80" ht="15" customHeight="1" s="70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70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70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70">
      <c r="B84" s="30" t="inlineStr">
        <is>
          <t xml:space="preserve"> Transportation</t>
        </is>
      </c>
    </row>
    <row r="85" ht="15" customHeight="1" s="70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70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70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70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70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70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70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70">
      <c r="B93" s="30" t="inlineStr">
        <is>
          <t xml:space="preserve"> Electric Power 7/</t>
        </is>
      </c>
    </row>
    <row r="94" ht="15" customHeight="1" s="70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70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70">
      <c r="B97" s="30" t="inlineStr">
        <is>
          <t xml:space="preserve"> Average Prices, All Sectors 8/</t>
        </is>
      </c>
    </row>
    <row r="98" ht="15" customHeight="1" s="70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70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70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70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70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70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70" thickBot="1"/>
    <row r="105" ht="15" customHeight="1" s="70">
      <c r="B105" s="91" t="inlineStr">
        <is>
          <t xml:space="preserve">   1/ Weighted average price delivered to U.S. refiners.</t>
        </is>
      </c>
      <c r="C105" s="92" t="n"/>
      <c r="D105" s="92" t="n"/>
      <c r="E105" s="92" t="n"/>
      <c r="F105" s="92" t="n"/>
      <c r="G105" s="92" t="n"/>
      <c r="H105" s="92" t="n"/>
      <c r="I105" s="92" t="n"/>
      <c r="J105" s="92" t="n"/>
      <c r="K105" s="92" t="n"/>
      <c r="L105" s="92" t="n"/>
      <c r="M105" s="92" t="n"/>
      <c r="N105" s="92" t="n"/>
      <c r="O105" s="92" t="n"/>
      <c r="P105" s="92" t="n"/>
      <c r="Q105" s="92" t="n"/>
      <c r="R105" s="92" t="n"/>
      <c r="S105" s="92" t="n"/>
      <c r="T105" s="92" t="n"/>
      <c r="U105" s="92" t="n"/>
      <c r="V105" s="92" t="n"/>
      <c r="W105" s="92" t="n"/>
      <c r="X105" s="92" t="n"/>
      <c r="Y105" s="92" t="n"/>
      <c r="Z105" s="92" t="n"/>
      <c r="AA105" s="92" t="n"/>
      <c r="AB105" s="92" t="n"/>
      <c r="AC105" s="92" t="n"/>
      <c r="AD105" s="92" t="n"/>
      <c r="AE105" s="92" t="n"/>
      <c r="AF105" s="92" t="n"/>
      <c r="AG105" s="92" t="n"/>
      <c r="AH105" s="92" t="n"/>
      <c r="AI105" s="92" t="n"/>
      <c r="AJ105" s="91" t="n"/>
      <c r="AK105" s="91" t="n"/>
    </row>
    <row r="106" ht="15" customHeight="1" s="70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70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70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70">
      <c r="B109" s="32" t="inlineStr">
        <is>
          <t xml:space="preserve">   4/ Sales weighted-average price for all grades.  Includes Federal, State, and local taxes.</t>
        </is>
      </c>
    </row>
    <row r="110" ht="15" customHeight="1" s="70">
      <c r="B110" s="32" t="inlineStr">
        <is>
          <t xml:space="preserve">   5/ Includes only kerosene type.</t>
        </is>
      </c>
    </row>
    <row r="111" ht="15" customHeight="1" s="70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70">
      <c r="B112" s="32" t="inlineStr">
        <is>
          <t xml:space="preserve">   7/ Includes electricity-only and combined heat and power plants that have a regulatory status.</t>
        </is>
      </c>
    </row>
    <row r="113" ht="15" customHeight="1" s="70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70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70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70">
      <c r="B116" s="32" t="n"/>
    </row>
    <row r="117" ht="15" customHeight="1" s="70">
      <c r="B117" s="32" t="n"/>
    </row>
    <row r="118" ht="15" customHeight="1" s="70">
      <c r="B118" s="32" t="n"/>
    </row>
    <row r="119" ht="15" customHeight="1" s="70">
      <c r="B119" s="32" t="n"/>
    </row>
    <row r="120" ht="15" customHeight="1" s="70">
      <c r="B120" s="32" t="n"/>
    </row>
    <row r="121" ht="15" customHeight="1" s="70">
      <c r="B121" s="32" t="n"/>
    </row>
    <row r="122" ht="15" customHeight="1" s="70">
      <c r="B122" s="32" t="n"/>
    </row>
    <row r="123" ht="15" customHeight="1" s="70">
      <c r="B123" s="32" t="n"/>
    </row>
    <row r="124" ht="15" customHeight="1" s="70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70" min="1" max="1"/>
    <col width="42.6640625" customWidth="1" style="70" min="2" max="2"/>
    <col width="9.1640625" customWidth="1" style="70" min="3" max="4"/>
    <col width="9.1640625" customWidth="1" style="70" min="5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70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70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70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70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70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70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70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70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70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70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70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70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70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70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70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70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70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70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70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70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70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70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70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70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70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70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70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70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70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70">
      <c r="A48" s="25" t="n"/>
      <c r="B48" s="91" t="inlineStr">
        <is>
          <t xml:space="preserve">   1/ Includes a 2 cent average local tax.</t>
        </is>
      </c>
      <c r="C48" s="92" t="n"/>
      <c r="D48" s="92" t="n"/>
      <c r="E48" s="92" t="n"/>
      <c r="F48" s="92" t="n"/>
      <c r="G48" s="92" t="n"/>
      <c r="H48" s="92" t="n"/>
      <c r="I48" s="92" t="n"/>
      <c r="J48" s="92" t="n"/>
      <c r="K48" s="92" t="n"/>
      <c r="L48" s="92" t="n"/>
      <c r="M48" s="92" t="n"/>
      <c r="N48" s="92" t="n"/>
      <c r="O48" s="92" t="n"/>
      <c r="P48" s="92" t="n"/>
      <c r="Q48" s="92" t="n"/>
      <c r="R48" s="92" t="n"/>
      <c r="S48" s="92" t="n"/>
      <c r="T48" s="92" t="n"/>
      <c r="U48" s="92" t="n"/>
      <c r="V48" s="92" t="n"/>
      <c r="W48" s="92" t="n"/>
      <c r="X48" s="92" t="n"/>
      <c r="Y48" s="92" t="n"/>
      <c r="Z48" s="92" t="n"/>
      <c r="AA48" s="92" t="n"/>
      <c r="AB48" s="92" t="n"/>
      <c r="AC48" s="92" t="n"/>
      <c r="AD48" s="92" t="n"/>
      <c r="AE48" s="92" t="n"/>
      <c r="AF48" s="92" t="n"/>
      <c r="AG48" s="92" t="n"/>
      <c r="AH48" s="92" t="n"/>
      <c r="AI48" s="92" t="n"/>
    </row>
    <row r="49" ht="15" customHeight="1" s="70">
      <c r="B49" s="32" t="inlineStr">
        <is>
          <t xml:space="preserve">   - - = Not applicable.</t>
        </is>
      </c>
    </row>
    <row r="50" ht="15" customHeight="1" s="70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70">
      <c r="B51" s="32" t="inlineStr">
        <is>
          <t>Modeling System run ref2020.d112119a.  Projections:  EIA, AEO2020 National Energy Modeling System run ref2020.d112119a.</t>
        </is>
      </c>
    </row>
    <row r="52" ht="15" customHeight="1" s="70">
      <c r="B52" s="8" t="n"/>
    </row>
    <row r="53" ht="15" customHeight="1" s="70">
      <c r="B53" s="8" t="n"/>
    </row>
    <row r="54" ht="15" customHeight="1" s="70">
      <c r="B54" s="8" t="n"/>
    </row>
    <row r="55" ht="15" customHeight="1" s="70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70" min="8" max="8"/>
    <col width="17.33203125" bestFit="1" customWidth="1" style="70" min="9" max="9"/>
    <col width="21.5" customWidth="1" style="70" min="10" max="10"/>
    <col width="9.1640625" customWidth="1" style="70" min="11" max="12"/>
    <col width="13.1640625" bestFit="1" customWidth="1" style="70" min="13" max="13"/>
    <col width="23.5" customWidth="1" style="70" min="14" max="14"/>
    <col width="28.33203125" customWidth="1" style="70" min="15" max="15"/>
    <col width="24.1640625" customWidth="1" style="70" min="16" max="16"/>
    <col width="9.1640625" customWidth="1" style="70" min="17" max="18"/>
    <col width="9.1640625" customWidth="1" style="70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89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89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89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70" min="1" max="1"/>
    <col width="18.83203125" customWidth="1" style="70" min="2" max="2"/>
    <col width="15.5" customWidth="1" style="70" min="3" max="3"/>
    <col width="9.5" customWidth="1" style="70" min="5" max="5"/>
    <col width="12" customWidth="1" style="70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71" t="n">
        <v>2015</v>
      </c>
      <c r="C3" s="71" t="n">
        <v>2016</v>
      </c>
      <c r="D3" s="71" t="n">
        <v>2017</v>
      </c>
      <c r="E3" s="71" t="n">
        <v>2018</v>
      </c>
      <c r="F3" s="71" t="n">
        <v>2019</v>
      </c>
      <c r="G3" s="71" t="n">
        <v>2020</v>
      </c>
      <c r="H3" s="71" t="n">
        <v>2021</v>
      </c>
      <c r="I3" s="71" t="n">
        <v>2022</v>
      </c>
      <c r="J3" s="71" t="n">
        <v>2023</v>
      </c>
      <c r="K3" s="71" t="n">
        <v>2024</v>
      </c>
      <c r="L3" s="71" t="n">
        <v>2025</v>
      </c>
    </row>
    <row r="4">
      <c r="A4" s="71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71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71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71" t="n">
        <v>2015</v>
      </c>
      <c r="C8" s="71" t="n">
        <v>2016</v>
      </c>
      <c r="D8" s="71" t="n">
        <v>2017</v>
      </c>
      <c r="E8" s="71" t="n">
        <v>2018</v>
      </c>
      <c r="F8" s="71" t="n">
        <v>2019</v>
      </c>
      <c r="G8" s="71" t="n">
        <v>2020</v>
      </c>
      <c r="H8" s="71" t="n">
        <v>2021</v>
      </c>
      <c r="I8" s="71" t="n">
        <v>2022</v>
      </c>
      <c r="J8" s="71" t="n">
        <v>2023</v>
      </c>
      <c r="K8" s="71" t="n">
        <v>2024</v>
      </c>
      <c r="L8" s="71" t="n">
        <v>2025</v>
      </c>
    </row>
    <row r="9">
      <c r="A9" s="71" t="inlineStr">
        <is>
          <t xml:space="preserve">Gasoline Price ($/gal)    </t>
        </is>
      </c>
      <c r="B9" s="108" t="n">
        <v>2.89</v>
      </c>
      <c r="C9" s="108" t="n">
        <v>3.35</v>
      </c>
      <c r="D9" s="108" t="n">
        <v>3.54</v>
      </c>
      <c r="E9" s="108" t="n">
        <v>3.63</v>
      </c>
      <c r="F9" s="108" t="n">
        <v>3.75</v>
      </c>
      <c r="G9" s="108" t="n">
        <v>4.01</v>
      </c>
      <c r="H9" s="108" t="n">
        <v>4.15</v>
      </c>
      <c r="I9" s="108" t="n">
        <v>4.32</v>
      </c>
      <c r="J9" s="108" t="n">
        <v>4.48</v>
      </c>
      <c r="K9" s="108" t="n">
        <v>4.64</v>
      </c>
      <c r="L9" s="108" t="n">
        <v>4.81</v>
      </c>
    </row>
    <row r="10">
      <c r="A10" s="71" t="inlineStr">
        <is>
          <t xml:space="preserve">Gasoline-Equivalent Hydrogen Price ($/kg)   </t>
        </is>
      </c>
      <c r="B10" s="108" t="n">
        <v>7.28</v>
      </c>
      <c r="C10" s="108" t="n">
        <v>8.33</v>
      </c>
      <c r="D10" s="108" t="n">
        <v>8.699999999999999</v>
      </c>
      <c r="E10" s="108" t="n">
        <v>8.800000000000001</v>
      </c>
      <c r="F10" s="108" t="n">
        <v>9</v>
      </c>
      <c r="G10" s="108" t="n">
        <v>9.48</v>
      </c>
      <c r="H10" s="108" t="n">
        <v>9.710000000000001</v>
      </c>
      <c r="I10" s="108" t="n">
        <v>9.970000000000001</v>
      </c>
      <c r="J10" s="108" t="n">
        <v>10.19</v>
      </c>
      <c r="K10" s="108" t="n">
        <v>10.43</v>
      </c>
      <c r="L10" s="108" t="n">
        <v>10.66</v>
      </c>
    </row>
    <row r="11">
      <c r="A11" s="71" t="inlineStr">
        <is>
          <t>Hydrogen Price used in Scenario Analyses ($/kg)</t>
        </is>
      </c>
      <c r="B11" s="108" t="n">
        <v>14</v>
      </c>
      <c r="C11" s="108" t="n">
        <v>13.71</v>
      </c>
      <c r="D11" s="108" t="n">
        <v>13.42</v>
      </c>
      <c r="E11" s="108" t="n">
        <v>13.13</v>
      </c>
      <c r="F11" s="108" t="n">
        <v>12.85</v>
      </c>
      <c r="G11" s="108" t="n">
        <v>12.56</v>
      </c>
      <c r="H11" s="108" t="n">
        <v>12.27</v>
      </c>
      <c r="I11" s="108" t="n">
        <v>11.98</v>
      </c>
      <c r="J11" s="108" t="n">
        <v>11.69</v>
      </c>
      <c r="K11" s="108" t="n">
        <v>11.4</v>
      </c>
      <c r="L11" s="108" t="n">
        <v>11.11</v>
      </c>
    </row>
    <row r="14">
      <c r="A14" s="71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71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71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71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71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70" min="1" max="1"/>
    <col width="16.1640625" customWidth="1" style="70" min="2" max="2"/>
    <col width="16.6640625" customWidth="1" style="70" min="3" max="3"/>
    <col width="13.1640625" bestFit="1" customWidth="1" style="70" min="4" max="4"/>
    <col width="9.1640625" customWidth="1" style="70" min="5" max="6"/>
    <col width="9.1640625" customWidth="1" style="70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109" t="n">
        <v>2.22</v>
      </c>
      <c r="C2" s="10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109" t="n">
        <v>2.63</v>
      </c>
      <c r="C3" s="10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109" t="n">
        <v>8.85</v>
      </c>
      <c r="C4" s="10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109" t="n">
        <v>4.11</v>
      </c>
      <c r="C5" s="10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110" t="n">
        <v>20.17</v>
      </c>
      <c r="C6" s="10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111" t="n">
        <v>13.85</v>
      </c>
      <c r="C7" s="111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About!A76</f>
        <v/>
      </c>
    </row>
    <row r="16">
      <c r="A16">
        <f>About!A77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109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109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109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109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109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111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71" t="n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70" min="1" max="1"/>
  </cols>
  <sheetData>
    <row r="1">
      <c r="A1" s="71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71" t="n">
        <v>2019</v>
      </c>
      <c r="C4" s="71" t="n">
        <v>2020</v>
      </c>
      <c r="D4" s="71" t="n">
        <v>2021</v>
      </c>
      <c r="E4" s="71" t="n">
        <v>2022</v>
      </c>
      <c r="F4" s="71" t="n">
        <v>2023</v>
      </c>
      <c r="G4" s="71" t="n">
        <v>2024</v>
      </c>
      <c r="H4" s="71" t="n">
        <v>2025</v>
      </c>
      <c r="I4" s="71" t="n">
        <v>2026</v>
      </c>
      <c r="J4" s="71" t="n">
        <v>2027</v>
      </c>
      <c r="K4" s="71" t="n">
        <v>2028</v>
      </c>
      <c r="L4" s="71" t="n">
        <v>2029</v>
      </c>
      <c r="M4" s="71" t="n">
        <v>2030</v>
      </c>
      <c r="N4" s="71" t="n">
        <v>2031</v>
      </c>
      <c r="O4" s="71" t="n">
        <v>2032</v>
      </c>
      <c r="P4" s="71" t="n">
        <v>2033</v>
      </c>
      <c r="Q4" s="71" t="n">
        <v>2034</v>
      </c>
      <c r="R4" s="71" t="n">
        <v>2035</v>
      </c>
      <c r="S4" s="71" t="n">
        <v>2036</v>
      </c>
      <c r="T4" s="71" t="n">
        <v>2037</v>
      </c>
      <c r="U4" s="71" t="n">
        <v>2038</v>
      </c>
      <c r="V4" s="71" t="n">
        <v>2039</v>
      </c>
      <c r="W4" s="71" t="n">
        <v>2040</v>
      </c>
      <c r="X4" s="71" t="n">
        <v>2041</v>
      </c>
      <c r="Y4" s="71" t="n">
        <v>2042</v>
      </c>
      <c r="Z4" s="71" t="n">
        <v>2043</v>
      </c>
      <c r="AA4" s="71" t="n">
        <v>2044</v>
      </c>
      <c r="AB4" s="71" t="n">
        <v>2045</v>
      </c>
      <c r="AC4" s="71" t="n">
        <v>2046</v>
      </c>
      <c r="AD4" s="71" t="n">
        <v>2047</v>
      </c>
      <c r="AE4" s="71" t="n">
        <v>2048</v>
      </c>
      <c r="AF4" s="71" t="n">
        <v>2049</v>
      </c>
      <c r="AG4" s="71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4.6204208e-05</v>
      </c>
      <c r="C2" s="99" t="n">
        <v>4.9925682e-05</v>
      </c>
      <c r="D2" s="99" t="n">
        <v>4.7750675e-05</v>
      </c>
      <c r="E2" s="99" t="n">
        <v>4.6781818e-05</v>
      </c>
      <c r="F2" s="99" t="n">
        <v>4.5650585e-05</v>
      </c>
      <c r="G2" s="99" t="n">
        <v>4.5844166e-05</v>
      </c>
      <c r="H2" s="99" t="n">
        <v>4.6842911e-05</v>
      </c>
      <c r="I2" s="99" t="n">
        <v>4.681442599999999e-05</v>
      </c>
      <c r="J2" s="99" t="n">
        <v>4.6881561e-05</v>
      </c>
      <c r="K2" s="99" t="n">
        <v>4.691367e-05</v>
      </c>
      <c r="L2" s="99" t="n">
        <v>4.7566833e-05</v>
      </c>
      <c r="M2" s="99" t="n">
        <v>4.8369743e-05</v>
      </c>
      <c r="N2" s="99" t="n">
        <v>4.8126232e-05</v>
      </c>
      <c r="O2" s="99" t="n">
        <v>4.816032400000001e-05</v>
      </c>
      <c r="P2" s="99" t="n">
        <v>4.8104683e-05</v>
      </c>
      <c r="Q2" s="99" t="n">
        <v>4.7983589e-05</v>
      </c>
      <c r="R2" s="99" t="n">
        <v>4.7853008e-05</v>
      </c>
      <c r="S2" s="99" t="n">
        <v>4.7710793e-05</v>
      </c>
      <c r="T2" s="99" t="n">
        <v>4.7308655e-05</v>
      </c>
      <c r="U2" s="99" t="n">
        <v>4.6895935e-05</v>
      </c>
      <c r="V2" s="99" t="n">
        <v>4.667951200000001e-05</v>
      </c>
      <c r="W2" s="99" t="n">
        <v>4.6491573e-05</v>
      </c>
      <c r="X2" s="99" t="n">
        <v>4.6321392e-05</v>
      </c>
      <c r="Y2" s="99" t="n">
        <v>4.5981895e-05</v>
      </c>
      <c r="Z2" s="99" t="n">
        <v>4.5658775e-05</v>
      </c>
      <c r="AA2" s="99" t="n">
        <v>4.5520031e-05</v>
      </c>
      <c r="AB2" s="99" t="n">
        <v>4.5343861e-05</v>
      </c>
      <c r="AC2" s="99" t="n">
        <v>4.5037663e-05</v>
      </c>
      <c r="AD2" s="99" t="n">
        <v>4.4707935e-05</v>
      </c>
      <c r="AE2" s="99" t="n">
        <v>4.4403542e-05</v>
      </c>
      <c r="AF2" s="99" t="n">
        <v>4.404520800000001e-05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4.215052e-05</v>
      </c>
      <c r="C4" s="99" t="n">
        <v>4.6795673e-05</v>
      </c>
      <c r="D4" s="99" t="n">
        <v>4.5170998e-05</v>
      </c>
      <c r="E4" s="99" t="n">
        <v>4.4745335e-05</v>
      </c>
      <c r="F4" s="99" t="n">
        <v>4.4487492e-05</v>
      </c>
      <c r="G4" s="99" t="n">
        <v>4.539844500000001e-05</v>
      </c>
      <c r="H4" s="99" t="n">
        <v>4.6933262e-05</v>
      </c>
      <c r="I4" s="99" t="n">
        <v>4.7266239e-05</v>
      </c>
      <c r="J4" s="99" t="n">
        <v>4.7624805e-05</v>
      </c>
      <c r="K4" s="99" t="n">
        <v>4.7874325e-05</v>
      </c>
      <c r="L4" s="99" t="n">
        <v>4.8612255e-05</v>
      </c>
      <c r="M4" s="99" t="n">
        <v>4.9506538e-05</v>
      </c>
      <c r="N4" s="99" t="n">
        <v>4.9735924e-05</v>
      </c>
      <c r="O4" s="99" t="n">
        <v>5.0023293e-05</v>
      </c>
      <c r="P4" s="99" t="n">
        <v>5.0299988e-05</v>
      </c>
      <c r="Q4" s="99" t="n">
        <v>5.0419556e-05</v>
      </c>
      <c r="R4" s="99" t="n">
        <v>5.0495365e-05</v>
      </c>
      <c r="S4" s="99" t="n">
        <v>5.0517048e-05</v>
      </c>
      <c r="T4" s="99" t="n">
        <v>5.0441635e-05</v>
      </c>
      <c r="U4" s="99" t="n">
        <v>5.0365021e-05</v>
      </c>
      <c r="V4" s="99" t="n">
        <v>5.0442917e-05</v>
      </c>
      <c r="W4" s="99" t="n">
        <v>5.0507774e-05</v>
      </c>
      <c r="X4" s="99" t="n">
        <v>5.069442e-05</v>
      </c>
      <c r="Y4" s="99" t="n">
        <v>5.0709278e-05</v>
      </c>
      <c r="Z4" s="99" t="n">
        <v>5.0792332e-05</v>
      </c>
      <c r="AA4" s="99" t="n">
        <v>5.0951584e-05</v>
      </c>
      <c r="AB4" s="99" t="n">
        <v>5.1115242e-05</v>
      </c>
      <c r="AC4" s="99" t="n">
        <v>5.1117058e-05</v>
      </c>
      <c r="AD4" s="99" t="n">
        <v>5.114504199999999e-05</v>
      </c>
      <c r="AE4" s="99" t="n">
        <v>5.1107529e-05</v>
      </c>
      <c r="AF4" s="99" t="n">
        <v>5.1029663e-05</v>
      </c>
    </row>
    <row r="5">
      <c r="A5" s="71" t="inlineStr">
        <is>
          <t>Commercial Buildings Sector</t>
        </is>
      </c>
      <c r="B5" s="99" t="n">
        <v>4.198456199999999e-05</v>
      </c>
      <c r="C5" s="99" t="n">
        <v>4.3671799e-05</v>
      </c>
      <c r="D5" s="99" t="n">
        <v>4.290985100000001e-05</v>
      </c>
      <c r="E5" s="99" t="n">
        <v>4.2558144e-05</v>
      </c>
      <c r="F5" s="99" t="n">
        <v>4.1814529e-05</v>
      </c>
      <c r="G5" s="99" t="n">
        <v>4.2924072e-05</v>
      </c>
      <c r="H5" s="99" t="n">
        <v>4.395359e-05</v>
      </c>
      <c r="I5" s="99" t="n">
        <v>4.3939816e-05</v>
      </c>
      <c r="J5" s="99" t="n">
        <v>4.3959e-05</v>
      </c>
      <c r="K5" s="99" t="n">
        <v>4.3865074e-05</v>
      </c>
      <c r="L5" s="99" t="n">
        <v>4.4538891e-05</v>
      </c>
      <c r="M5" s="99" t="n">
        <v>4.5167564e-05</v>
      </c>
      <c r="N5" s="99" t="n">
        <v>4.5010754e-05</v>
      </c>
      <c r="O5" s="99" t="n">
        <v>4.4991936e-05</v>
      </c>
      <c r="P5" s="99" t="n">
        <v>4.493390999999999e-05</v>
      </c>
      <c r="Q5" s="99" t="n">
        <v>4.4752293e-05</v>
      </c>
      <c r="R5" s="99" t="n">
        <v>4.4535221e-05</v>
      </c>
      <c r="S5" s="99" t="n">
        <v>4.4220184e-05</v>
      </c>
      <c r="T5" s="99" t="n">
        <v>4.3818825e-05</v>
      </c>
      <c r="U5" s="99" t="n">
        <v>4.3467911e-05</v>
      </c>
      <c r="V5" s="99" t="n">
        <v>4.3236092e-05</v>
      </c>
      <c r="W5" s="99" t="n">
        <v>4.296336e-05</v>
      </c>
      <c r="X5" s="99" t="n">
        <v>4.2849766e-05</v>
      </c>
      <c r="Y5" s="99" t="n">
        <v>4.2528774e-05</v>
      </c>
      <c r="Z5" s="99" t="n">
        <v>4.2266331e-05</v>
      </c>
      <c r="AA5" s="99" t="n">
        <v>4.209612700000001e-05</v>
      </c>
      <c r="AB5" s="99" t="n">
        <v>4.197211500000001e-05</v>
      </c>
      <c r="AC5" s="99" t="n">
        <v>4.1650799e-05</v>
      </c>
      <c r="AD5" s="99" t="n">
        <v>4.1399456e-05</v>
      </c>
      <c r="AE5" s="99" t="n">
        <v>4.1107063e-05</v>
      </c>
      <c r="AF5" s="99" t="n">
        <v>4.0799744e-05</v>
      </c>
    </row>
    <row r="6">
      <c r="A6" s="71" t="inlineStr">
        <is>
          <t>Industry Sector</t>
        </is>
      </c>
      <c r="B6" s="99" t="n">
        <v>2.9318768e-05</v>
      </c>
      <c r="C6" s="99" t="n">
        <v>2.9294353e-05</v>
      </c>
      <c r="D6" s="99" t="n">
        <v>2.7604406e-05</v>
      </c>
      <c r="E6" s="99" t="n">
        <v>2.6956301e-05</v>
      </c>
      <c r="F6" s="99" t="n">
        <v>2.6409512e-05</v>
      </c>
      <c r="G6" s="99" t="n">
        <v>2.7579477e-05</v>
      </c>
      <c r="H6" s="99" t="n">
        <v>2.7920959e-05</v>
      </c>
      <c r="I6" s="99" t="n">
        <v>2.7899731e-05</v>
      </c>
      <c r="J6" s="99" t="n">
        <v>2.7874756e-05</v>
      </c>
      <c r="K6" s="99" t="n">
        <v>2.7799416e-05</v>
      </c>
      <c r="L6" s="99" t="n">
        <v>2.8384874e-05</v>
      </c>
      <c r="M6" s="99" t="n">
        <v>2.8703852e-05</v>
      </c>
      <c r="N6" s="99" t="n">
        <v>2.8590246e-05</v>
      </c>
      <c r="O6" s="99" t="n">
        <v>2.8551832e-05</v>
      </c>
      <c r="P6" s="99" t="n">
        <v>2.8488144e-05</v>
      </c>
      <c r="Q6" s="99" t="n">
        <v>2.8335598e-05</v>
      </c>
      <c r="R6" s="99" t="n">
        <v>2.8174675e-05</v>
      </c>
      <c r="S6" s="99" t="n">
        <v>2.7931036e-05</v>
      </c>
      <c r="T6" s="99" t="n">
        <v>2.7660795e-05</v>
      </c>
      <c r="U6" s="99" t="n">
        <v>2.7442663e-05</v>
      </c>
      <c r="V6" s="99" t="n">
        <v>2.732152e-05</v>
      </c>
      <c r="W6" s="99" t="n">
        <v>2.718652e-05</v>
      </c>
      <c r="X6" s="99" t="n">
        <v>2.7108297e-05</v>
      </c>
      <c r="Y6" s="99" t="n">
        <v>2.6942514e-05</v>
      </c>
      <c r="Z6" s="99" t="n">
        <v>2.6832727e-05</v>
      </c>
      <c r="AA6" s="99" t="n">
        <v>2.6766851e-05</v>
      </c>
      <c r="AB6" s="99" t="n">
        <v>2.6679678e-05</v>
      </c>
      <c r="AC6" s="99" t="n">
        <v>2.6514765e-05</v>
      </c>
      <c r="AD6" s="99" t="n">
        <v>2.6424448e-05</v>
      </c>
      <c r="AE6" s="99" t="n">
        <v>2.6328096e-05</v>
      </c>
      <c r="AF6" s="99" t="n">
        <v>2.623859e-05</v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 t="n">
        <v>2.9318768e-05</v>
      </c>
      <c r="C9" s="99" t="n">
        <v>2.9294353e-05</v>
      </c>
      <c r="D9" s="99" t="n">
        <v>2.7604406e-05</v>
      </c>
      <c r="E9" s="99" t="n">
        <v>2.6956301e-05</v>
      </c>
      <c r="F9" s="99" t="n">
        <v>2.6409512e-05</v>
      </c>
      <c r="G9" s="99" t="n">
        <v>2.7579477e-05</v>
      </c>
      <c r="H9" s="99" t="n">
        <v>2.7920959e-05</v>
      </c>
      <c r="I9" s="99" t="n">
        <v>2.7899731e-05</v>
      </c>
      <c r="J9" s="99" t="n">
        <v>2.7874756e-05</v>
      </c>
      <c r="K9" s="99" t="n">
        <v>2.7799416e-05</v>
      </c>
      <c r="L9" s="99" t="n">
        <v>2.8384874e-05</v>
      </c>
      <c r="M9" s="99" t="n">
        <v>2.8703852e-05</v>
      </c>
      <c r="N9" s="99" t="n">
        <v>2.8590246e-05</v>
      </c>
      <c r="O9" s="99" t="n">
        <v>2.8551832e-05</v>
      </c>
      <c r="P9" s="99" t="n">
        <v>2.8488144e-05</v>
      </c>
      <c r="Q9" s="99" t="n">
        <v>2.8335598e-05</v>
      </c>
      <c r="R9" s="99" t="n">
        <v>2.8174675e-05</v>
      </c>
      <c r="S9" s="99" t="n">
        <v>2.7931036e-05</v>
      </c>
      <c r="T9" s="99" t="n">
        <v>2.7660795e-05</v>
      </c>
      <c r="U9" s="99" t="n">
        <v>2.7442663e-05</v>
      </c>
      <c r="V9" s="99" t="n">
        <v>2.732152e-05</v>
      </c>
      <c r="W9" s="99" t="n">
        <v>2.718652e-05</v>
      </c>
      <c r="X9" s="99" t="n">
        <v>2.7108297e-05</v>
      </c>
      <c r="Y9" s="99" t="n">
        <v>2.6942514e-05</v>
      </c>
      <c r="Z9" s="99" t="n">
        <v>2.6832727e-05</v>
      </c>
      <c r="AA9" s="99" t="n">
        <v>2.6766851e-05</v>
      </c>
      <c r="AB9" s="99" t="n">
        <v>2.6679678e-05</v>
      </c>
      <c r="AC9" s="99" t="n">
        <v>2.6514765e-05</v>
      </c>
      <c r="AD9" s="99" t="n">
        <v>2.6424448e-05</v>
      </c>
      <c r="AE9" s="99" t="n">
        <v>2.6328096e-05</v>
      </c>
      <c r="AF9" s="99" t="n">
        <v>2.623859e-05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topLeftCell="Q1" workbookViewId="0">
      <selection activeCell="B2" sqref="B2:AF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>
        <f t="array" ref="B2">IF(About!$B$4 = "National level", 'National Coal and NG Prices'!B4, IF(About!$B$4 = "State level", 'State Coal and NG Prices'!M7, IF(About!$B$4 = "Region level", 'Regional Coal and NG Prices'!T10, NA)))</f>
        <v/>
      </c>
      <c r="C2">
        <f t="array" ref="C2">IF(About!$B$4 = "National level", 'National Coal and NG Prices'!C4, IF(About!$B$4 = "State level", 'State Coal and NG Prices'!N7, IF(About!$B$4 = "Region level", 'Regional Coal and NG Prices'!U10, NA)))</f>
        <v/>
      </c>
      <c r="D2">
        <f t="array" ref="D2">IF(About!$B$4 = "National level", 'National Coal and NG Prices'!D4, IF(About!$B$4 = "State level", 'State Coal and NG Prices'!O7, IF(About!$B$4 = "Region level", 'Regional Coal and NG Prices'!V10, NA)))</f>
        <v/>
      </c>
      <c r="E2">
        <f t="array" ref="E2">IF(About!$B$4 = "National level", 'National Coal and NG Prices'!E4, IF(About!$B$4 = "State level", 'State Coal and NG Prices'!P7, IF(About!$B$4 = "Region level", 'Regional Coal and NG Prices'!W10, NA)))</f>
        <v/>
      </c>
      <c r="F2">
        <f t="array" ref="F2">IF(About!$B$4 = "National level", 'National Coal and NG Prices'!F4, IF(About!$B$4 = "State level", 'State Coal and NG Prices'!Q7, IF(About!$B$4 = "Region level", 'Regional Coal and NG Prices'!X10, NA)))</f>
        <v/>
      </c>
      <c r="G2">
        <f t="array" ref="G2">IF(About!$B$4 = "National level", 'National Coal and NG Prices'!G4, IF(About!$B$4 = "State level", 'State Coal and NG Prices'!R7, IF(About!$B$4 = "Region level", 'Regional Coal and NG Prices'!Y10, NA)))</f>
        <v/>
      </c>
      <c r="H2">
        <f t="array" ref="H2">IF(About!$B$4 = "National level", 'National Coal and NG Prices'!H4, IF(About!$B$4 = "State level", 'State Coal and NG Prices'!S7, IF(About!$B$4 = "Region level", 'Regional Coal and NG Prices'!Z10, NA)))</f>
        <v/>
      </c>
      <c r="I2">
        <f t="array" ref="I2">IF(About!$B$4 = "National level", 'National Coal and NG Prices'!I4, IF(About!$B$4 = "State level", 'State Coal and NG Prices'!T7, IF(About!$B$4 = "Region level", 'Regional Coal and NG Prices'!AA10, NA)))</f>
        <v/>
      </c>
      <c r="J2">
        <f t="array" ref="J2">IF(About!$B$4 = "National level", 'National Coal and NG Prices'!J4, IF(About!$B$4 = "State level", 'State Coal and NG Prices'!U7, IF(About!$B$4 = "Region level", 'Regional Coal and NG Prices'!AB10, NA)))</f>
        <v/>
      </c>
      <c r="K2">
        <f t="array" ref="K2">IF(About!$B$4 = "National level", 'National Coal and NG Prices'!K4, IF(About!$B$4 = "State level", 'State Coal and NG Prices'!V7, IF(About!$B$4 = "Region level", 'Regional Coal and NG Prices'!AC10, NA)))</f>
        <v/>
      </c>
      <c r="L2">
        <f t="array" ref="L2">IF(About!$B$4 = "National level", 'National Coal and NG Prices'!L4, IF(About!$B$4 = "State level", 'State Coal and NG Prices'!W7, IF(About!$B$4 = "Region level", 'Regional Coal and NG Prices'!AD10, NA)))</f>
        <v/>
      </c>
      <c r="M2">
        <f t="array" ref="M2">IF(About!$B$4 = "National level", 'National Coal and NG Prices'!M4, IF(About!$B$4 = "State level", 'State Coal and NG Prices'!X7, IF(About!$B$4 = "Region level", 'Regional Coal and NG Prices'!AE10, NA)))</f>
        <v/>
      </c>
      <c r="N2">
        <f t="array" ref="N2">IF(About!$B$4 = "National level", 'National Coal and NG Prices'!N4, IF(About!$B$4 = "State level", 'State Coal and NG Prices'!Y7, IF(About!$B$4 = "Region level", 'Regional Coal and NG Prices'!AF10, NA)))</f>
        <v/>
      </c>
      <c r="O2">
        <f t="array" ref="O2">IF(About!$B$4 = "National level", 'National Coal and NG Prices'!O4, IF(About!$B$4 = "State level", 'State Coal and NG Prices'!Z7, IF(About!$B$4 = "Region level", 'Regional Coal and NG Prices'!AG10, NA)))</f>
        <v/>
      </c>
      <c r="P2">
        <f t="array" ref="P2">IF(About!$B$4 = "National level", 'National Coal and NG Prices'!P4, IF(About!$B$4 = "State level", 'State Coal and NG Prices'!AA7, IF(About!$B$4 = "Region level", 'Regional Coal and NG Prices'!AH10, NA)))</f>
        <v/>
      </c>
      <c r="Q2">
        <f t="array" ref="Q2">IF(About!$B$4 = "National level", 'National Coal and NG Prices'!Q4, IF(About!$B$4 = "State level", 'State Coal and NG Prices'!AB7, IF(About!$B$4 = "Region level", 'Regional Coal and NG Prices'!AI10, NA)))</f>
        <v/>
      </c>
      <c r="R2">
        <f t="array" ref="R2">IF(About!$B$4 = "National level", 'National Coal and NG Prices'!R4, IF(About!$B$4 = "State level", 'State Coal and NG Prices'!AC7, IF(About!$B$4 = "Region level", 'Regional Coal and NG Prices'!AJ10, NA)))</f>
        <v/>
      </c>
      <c r="S2">
        <f t="array" ref="S2">IF(About!$B$4 = "National level", 'National Coal and NG Prices'!S4, IF(About!$B$4 = "State level", 'State Coal and NG Prices'!AD7, IF(About!$B$4 = "Region level", 'Regional Coal and NG Prices'!AK10, NA)))</f>
        <v/>
      </c>
      <c r="T2">
        <f t="array" ref="T2">IF(About!$B$4 = "National level", 'National Coal and NG Prices'!T4, IF(About!$B$4 = "State level", 'State Coal and NG Prices'!AE7, IF(About!$B$4 = "Region level", 'Regional Coal and NG Prices'!AL10, NA)))</f>
        <v/>
      </c>
      <c r="U2">
        <f t="array" ref="U2">IF(About!$B$4 = "National level", 'National Coal and NG Prices'!U4, IF(About!$B$4 = "State level", 'State Coal and NG Prices'!AF7, IF(About!$B$4 = "Region level", 'Regional Coal and NG Prices'!AM10, NA)))</f>
        <v/>
      </c>
      <c r="V2">
        <f t="array" ref="V2">IF(About!$B$4 = "National level", 'National Coal and NG Prices'!V4, IF(About!$B$4 = "State level", 'State Coal and NG Prices'!AG7, IF(About!$B$4 = "Region level", 'Regional Coal and NG Prices'!AN10, NA)))</f>
        <v/>
      </c>
      <c r="W2">
        <f t="array" ref="W2">IF(About!$B$4 = "National level", 'National Coal and NG Prices'!W4, IF(About!$B$4 = "State level", 'State Coal and NG Prices'!AH7, IF(About!$B$4 = "Region level", 'Regional Coal and NG Prices'!AO10, NA)))</f>
        <v/>
      </c>
      <c r="X2">
        <f t="array" ref="X2">IF(About!$B$4 = "National level", 'National Coal and NG Prices'!X4, IF(About!$B$4 = "State level", 'State Coal and NG Prices'!AI7, IF(About!$B$4 = "Region level", 'Regional Coal and NG Prices'!AP10, NA)))</f>
        <v/>
      </c>
      <c r="Y2">
        <f t="array" ref="Y2">IF(About!$B$4 = "National level", 'National Coal and NG Prices'!Y4, IF(About!$B$4 = "State level", 'State Coal and NG Prices'!AJ7, IF(About!$B$4 = "Region level", 'Regional Coal and NG Prices'!AQ10, NA)))</f>
        <v/>
      </c>
      <c r="Z2">
        <f t="array" ref="Z2">IF(About!$B$4 = "National level", 'National Coal and NG Prices'!Z4, IF(About!$B$4 = "State level", 'State Coal and NG Prices'!AK7, IF(About!$B$4 = "Region level", 'Regional Coal and NG Prices'!AR10, NA)))</f>
        <v/>
      </c>
      <c r="AA2">
        <f t="array" ref="AA2">IF(About!$B$4 = "National level", 'National Coal and NG Prices'!AA4, IF(About!$B$4 = "State level", 'State Coal and NG Prices'!AL7, IF(About!$B$4 = "Region level", 'Regional Coal and NG Prices'!AS10, NA)))</f>
        <v/>
      </c>
      <c r="AB2">
        <f t="array" ref="AB2">IF(About!$B$4 = "National level", 'National Coal and NG Prices'!AB4, IF(About!$B$4 = "State level", 'State Coal and NG Prices'!AM7, IF(About!$B$4 = "Region level", 'Regional Coal and NG Prices'!AT10, NA)))</f>
        <v/>
      </c>
      <c r="AC2">
        <f t="array" ref="AC2">IF(About!$B$4 = "National level", 'National Coal and NG Prices'!AC4, IF(About!$B$4 = "State level", 'State Coal and NG Prices'!AN7, IF(About!$B$4 = "Region level", 'Regional Coal and NG Prices'!AU10, NA)))</f>
        <v/>
      </c>
      <c r="AD2">
        <f t="array" ref="AD2">IF(About!$B$4 = "National level", 'National Coal and NG Prices'!AD4, IF(About!$B$4 = "State level", 'State Coal and NG Prices'!AO7, IF(About!$B$4 = "Region level", 'Regional Coal and NG Prices'!AV10, NA)))</f>
        <v/>
      </c>
      <c r="AE2">
        <f t="array" ref="AE2">IF(About!$B$4 = "National level", 'National Coal and NG Prices'!AE4, IF(About!$B$4 = "State level", 'State Coal and NG Prices'!AP7, IF(About!$B$4 = "Region level", 'Regional Coal and NG Prices'!AW10, NA)))</f>
        <v/>
      </c>
      <c r="AF2">
        <f t="array" ref="AF2">IF(About!$B$4 = "National level", 'National Coal and NG Prices'!AF4, IF(About!$B$4 = "State level", 'State Coal and NG Prices'!AQ7, IF(About!$B$4 = "Region level", 'Regional Coal and NG Prices'!AX10, NA)))</f>
        <v/>
      </c>
    </row>
    <row r="3">
      <c r="A3" s="71" t="inlineStr">
        <is>
          <t>Electricity Sector</t>
        </is>
      </c>
      <c r="B3">
        <f t="array" ref="B3">IF(About!$B$4 = "National level", 'National Coal and NG Prices'!B5, IF(About!$B$4 = "State level", 'State Coal and NG Prices'!M8, IF(About!$B$4 = "Region level", 'Regional Coal and NG Prices'!T11, NA)))</f>
        <v/>
      </c>
      <c r="C3">
        <f t="array" ref="C3">IF(About!$B$4 = "National level", 'National Coal and NG Prices'!C5, IF(About!$B$4 = "State level", 'State Coal and NG Prices'!N8, IF(About!$B$4 = "Region level", 'Regional Coal and NG Prices'!U11, NA)))</f>
        <v/>
      </c>
      <c r="D3">
        <f t="array" ref="D3">IF(About!$B$4 = "National level", 'National Coal and NG Prices'!D5, IF(About!$B$4 = "State level", 'State Coal and NG Prices'!O8, IF(About!$B$4 = "Region level", 'Regional Coal and NG Prices'!V11, NA)))</f>
        <v/>
      </c>
      <c r="E3">
        <f t="array" ref="E3">IF(About!$B$4 = "National level", 'National Coal and NG Prices'!E5, IF(About!$B$4 = "State level", 'State Coal and NG Prices'!P8, IF(About!$B$4 = "Region level", 'Regional Coal and NG Prices'!W11, NA)))</f>
        <v/>
      </c>
      <c r="F3">
        <f t="array" ref="F3">IF(About!$B$4 = "National level", 'National Coal and NG Prices'!F5, IF(About!$B$4 = "State level", 'State Coal and NG Prices'!Q8, IF(About!$B$4 = "Region level", 'Regional Coal and NG Prices'!X11, NA)))</f>
        <v/>
      </c>
      <c r="G3">
        <f t="array" ref="G3">IF(About!$B$4 = "National level", 'National Coal and NG Prices'!G5, IF(About!$B$4 = "State level", 'State Coal and NG Prices'!R8, IF(About!$B$4 = "Region level", 'Regional Coal and NG Prices'!Y11, NA)))</f>
        <v/>
      </c>
      <c r="H3">
        <f t="array" ref="H3">IF(About!$B$4 = "National level", 'National Coal and NG Prices'!H5, IF(About!$B$4 = "State level", 'State Coal and NG Prices'!S8, IF(About!$B$4 = "Region level", 'Regional Coal and NG Prices'!Z11, NA)))</f>
        <v/>
      </c>
      <c r="I3">
        <f t="array" ref="I3">IF(About!$B$4 = "National level", 'National Coal and NG Prices'!I5, IF(About!$B$4 = "State level", 'State Coal and NG Prices'!T8, IF(About!$B$4 = "Region level", 'Regional Coal and NG Prices'!AA11, NA)))</f>
        <v/>
      </c>
      <c r="J3">
        <f t="array" ref="J3">IF(About!$B$4 = "National level", 'National Coal and NG Prices'!J5, IF(About!$B$4 = "State level", 'State Coal and NG Prices'!U8, IF(About!$B$4 = "Region level", 'Regional Coal and NG Prices'!AB11, NA)))</f>
        <v/>
      </c>
      <c r="K3">
        <f t="array" ref="K3">IF(About!$B$4 = "National level", 'National Coal and NG Prices'!K5, IF(About!$B$4 = "State level", 'State Coal and NG Prices'!V8, IF(About!$B$4 = "Region level", 'Regional Coal and NG Prices'!AC11, NA)))</f>
        <v/>
      </c>
      <c r="L3">
        <f t="array" ref="L3">IF(About!$B$4 = "National level", 'National Coal and NG Prices'!L5, IF(About!$B$4 = "State level", 'State Coal and NG Prices'!W8, IF(About!$B$4 = "Region level", 'Regional Coal and NG Prices'!AD11, NA)))</f>
        <v/>
      </c>
      <c r="M3">
        <f t="array" ref="M3">IF(About!$B$4 = "National level", 'National Coal and NG Prices'!M5, IF(About!$B$4 = "State level", 'State Coal and NG Prices'!X8, IF(About!$B$4 = "Region level", 'Regional Coal and NG Prices'!AE11, NA)))</f>
        <v/>
      </c>
      <c r="N3">
        <f t="array" ref="N3">IF(About!$B$4 = "National level", 'National Coal and NG Prices'!N5, IF(About!$B$4 = "State level", 'State Coal and NG Prices'!Y8, IF(About!$B$4 = "Region level", 'Regional Coal and NG Prices'!AF11, NA)))</f>
        <v/>
      </c>
      <c r="O3">
        <f t="array" ref="O3">IF(About!$B$4 = "National level", 'National Coal and NG Prices'!O5, IF(About!$B$4 = "State level", 'State Coal and NG Prices'!Z8, IF(About!$B$4 = "Region level", 'Regional Coal and NG Prices'!AG11, NA)))</f>
        <v/>
      </c>
      <c r="P3">
        <f t="array" ref="P3">IF(About!$B$4 = "National level", 'National Coal and NG Prices'!P5, IF(About!$B$4 = "State level", 'State Coal and NG Prices'!AA8, IF(About!$B$4 = "Region level", 'Regional Coal and NG Prices'!AH11, NA)))</f>
        <v/>
      </c>
      <c r="Q3">
        <f t="array" ref="Q3">IF(About!$B$4 = "National level", 'National Coal and NG Prices'!Q5, IF(About!$B$4 = "State level", 'State Coal and NG Prices'!AB8, IF(About!$B$4 = "Region level", 'Regional Coal and NG Prices'!AI11, NA)))</f>
        <v/>
      </c>
      <c r="R3">
        <f t="array" ref="R3">IF(About!$B$4 = "National level", 'National Coal and NG Prices'!R5, IF(About!$B$4 = "State level", 'State Coal and NG Prices'!AC8, IF(About!$B$4 = "Region level", 'Regional Coal and NG Prices'!AJ11, NA)))</f>
        <v/>
      </c>
      <c r="S3">
        <f t="array" ref="S3">IF(About!$B$4 = "National level", 'National Coal and NG Prices'!S5, IF(About!$B$4 = "State level", 'State Coal and NG Prices'!AD8, IF(About!$B$4 = "Region level", 'Regional Coal and NG Prices'!AK11, NA)))</f>
        <v/>
      </c>
      <c r="T3">
        <f t="array" ref="T3">IF(About!$B$4 = "National level", 'National Coal and NG Prices'!T5, IF(About!$B$4 = "State level", 'State Coal and NG Prices'!AE8, IF(About!$B$4 = "Region level", 'Regional Coal and NG Prices'!AL11, NA)))</f>
        <v/>
      </c>
      <c r="U3">
        <f t="array" ref="U3">IF(About!$B$4 = "National level", 'National Coal and NG Prices'!U5, IF(About!$B$4 = "State level", 'State Coal and NG Prices'!AF8, IF(About!$B$4 = "Region level", 'Regional Coal and NG Prices'!AM11, NA)))</f>
        <v/>
      </c>
      <c r="V3">
        <f t="array" ref="V3">IF(About!$B$4 = "National level", 'National Coal and NG Prices'!V5, IF(About!$B$4 = "State level", 'State Coal and NG Prices'!AG8, IF(About!$B$4 = "Region level", 'Regional Coal and NG Prices'!AN11, NA)))</f>
        <v/>
      </c>
      <c r="W3">
        <f t="array" ref="W3">IF(About!$B$4 = "National level", 'National Coal and NG Prices'!W5, IF(About!$B$4 = "State level", 'State Coal and NG Prices'!AH8, IF(About!$B$4 = "Region level", 'Regional Coal and NG Prices'!AO11, NA)))</f>
        <v/>
      </c>
      <c r="X3">
        <f t="array" ref="X3">IF(About!$B$4 = "National level", 'National Coal and NG Prices'!X5, IF(About!$B$4 = "State level", 'State Coal and NG Prices'!AI8, IF(About!$B$4 = "Region level", 'Regional Coal and NG Prices'!AP11, NA)))</f>
        <v/>
      </c>
      <c r="Y3">
        <f t="array" ref="Y3">IF(About!$B$4 = "National level", 'National Coal and NG Prices'!Y5, IF(About!$B$4 = "State level", 'State Coal and NG Prices'!AJ8, IF(About!$B$4 = "Region level", 'Regional Coal and NG Prices'!AQ11, NA)))</f>
        <v/>
      </c>
      <c r="Z3">
        <f t="array" ref="Z3">IF(About!$B$4 = "National level", 'National Coal and NG Prices'!Z5, IF(About!$B$4 = "State level", 'State Coal and NG Prices'!AK8, IF(About!$B$4 = "Region level", 'Regional Coal and NG Prices'!AR11, NA)))</f>
        <v/>
      </c>
      <c r="AA3">
        <f t="array" ref="AA3">IF(About!$B$4 = "National level", 'National Coal and NG Prices'!AA5, IF(About!$B$4 = "State level", 'State Coal and NG Prices'!AL8, IF(About!$B$4 = "Region level", 'Regional Coal and NG Prices'!AS11, NA)))</f>
        <v/>
      </c>
      <c r="AB3">
        <f t="array" ref="AB3">IF(About!$B$4 = "National level", 'National Coal and NG Prices'!AB5, IF(About!$B$4 = "State level", 'State Coal and NG Prices'!AM8, IF(About!$B$4 = "Region level", 'Regional Coal and NG Prices'!AT11, NA)))</f>
        <v/>
      </c>
      <c r="AC3">
        <f t="array" ref="AC3">IF(About!$B$4 = "National level", 'National Coal and NG Prices'!AC5, IF(About!$B$4 = "State level", 'State Coal and NG Prices'!AN8, IF(About!$B$4 = "Region level", 'Regional Coal and NG Prices'!AU11, NA)))</f>
        <v/>
      </c>
      <c r="AD3">
        <f t="array" ref="AD3">IF(About!$B$4 = "National level", 'National Coal and NG Prices'!AD5, IF(About!$B$4 = "State level", 'State Coal and NG Prices'!AO8, IF(About!$B$4 = "Region level", 'Regional Coal and NG Prices'!AV11, NA)))</f>
        <v/>
      </c>
      <c r="AE3">
        <f t="array" ref="AE3">IF(About!$B$4 = "National level", 'National Coal and NG Prices'!AE5, IF(About!$B$4 = "State level", 'State Coal and NG Prices'!AP8, IF(About!$B$4 = "Region level", 'Regional Coal and NG Prices'!AW11, NA)))</f>
        <v/>
      </c>
      <c r="AF3">
        <f t="array" ref="AF3">IF(About!$B$4 = "National level", 'National Coal and NG Prices'!AF5, IF(About!$B$4 = "State level", 'State Coal and NG Prices'!AQ8, IF(About!$B$4 = "Region level", 'Regional Coal and NG Prices'!AX11, NA)))</f>
        <v/>
      </c>
    </row>
    <row r="4">
      <c r="A4" s="71" t="inlineStr">
        <is>
          <t>Residential Buildings Sector</t>
        </is>
      </c>
      <c r="B4">
        <f t="array" ref="B4">IF(About!$B$4 = "National level", 'National Coal and NG Prices'!B6, IF(About!$B$4 = "State level", 'State Coal and NG Prices'!M9, IF(About!$B$4 = "Region level", 'Regional Coal and NG Prices'!T12, NA)))</f>
        <v/>
      </c>
      <c r="C4">
        <f t="array" ref="C4">IF(About!$B$4 = "National level", 'National Coal and NG Prices'!C6, IF(About!$B$4 = "State level", 'State Coal and NG Prices'!N9, IF(About!$B$4 = "Region level", 'Regional Coal and NG Prices'!U12, NA)))</f>
        <v/>
      </c>
      <c r="D4">
        <f t="array" ref="D4">IF(About!$B$4 = "National level", 'National Coal and NG Prices'!D6, IF(About!$B$4 = "State level", 'State Coal and NG Prices'!O9, IF(About!$B$4 = "Region level", 'Regional Coal and NG Prices'!V12, NA)))</f>
        <v/>
      </c>
      <c r="E4">
        <f t="array" ref="E4">IF(About!$B$4 = "National level", 'National Coal and NG Prices'!E6, IF(About!$B$4 = "State level", 'State Coal and NG Prices'!P9, IF(About!$B$4 = "Region level", 'Regional Coal and NG Prices'!W12, NA)))</f>
        <v/>
      </c>
      <c r="F4">
        <f t="array" ref="F4">IF(About!$B$4 = "National level", 'National Coal and NG Prices'!F6, IF(About!$B$4 = "State level", 'State Coal and NG Prices'!Q9, IF(About!$B$4 = "Region level", 'Regional Coal and NG Prices'!X12, NA)))</f>
        <v/>
      </c>
      <c r="G4">
        <f t="array" ref="G4">IF(About!$B$4 = "National level", 'National Coal and NG Prices'!G6, IF(About!$B$4 = "State level", 'State Coal and NG Prices'!R9, IF(About!$B$4 = "Region level", 'Regional Coal and NG Prices'!Y12, NA)))</f>
        <v/>
      </c>
      <c r="H4">
        <f t="array" ref="H4">IF(About!$B$4 = "National level", 'National Coal and NG Prices'!H6, IF(About!$B$4 = "State level", 'State Coal and NG Prices'!S9, IF(About!$B$4 = "Region level", 'Regional Coal and NG Prices'!Z12, NA)))</f>
        <v/>
      </c>
      <c r="I4">
        <f t="array" ref="I4">IF(About!$B$4 = "National level", 'National Coal and NG Prices'!I6, IF(About!$B$4 = "State level", 'State Coal and NG Prices'!T9, IF(About!$B$4 = "Region level", 'Regional Coal and NG Prices'!AA12, NA)))</f>
        <v/>
      </c>
      <c r="J4">
        <f t="array" ref="J4">IF(About!$B$4 = "National level", 'National Coal and NG Prices'!J6, IF(About!$B$4 = "State level", 'State Coal and NG Prices'!U9, IF(About!$B$4 = "Region level", 'Regional Coal and NG Prices'!AB12, NA)))</f>
        <v/>
      </c>
      <c r="K4">
        <f t="array" ref="K4">IF(About!$B$4 = "National level", 'National Coal and NG Prices'!K6, IF(About!$B$4 = "State level", 'State Coal and NG Prices'!V9, IF(About!$B$4 = "Region level", 'Regional Coal and NG Prices'!AC12, NA)))</f>
        <v/>
      </c>
      <c r="L4">
        <f t="array" ref="L4">IF(About!$B$4 = "National level", 'National Coal and NG Prices'!L6, IF(About!$B$4 = "State level", 'State Coal and NG Prices'!W9, IF(About!$B$4 = "Region level", 'Regional Coal and NG Prices'!AD12, NA)))</f>
        <v/>
      </c>
      <c r="M4">
        <f t="array" ref="M4">IF(About!$B$4 = "National level", 'National Coal and NG Prices'!M6, IF(About!$B$4 = "State level", 'State Coal and NG Prices'!X9, IF(About!$B$4 = "Region level", 'Regional Coal and NG Prices'!AE12, NA)))</f>
        <v/>
      </c>
      <c r="N4">
        <f t="array" ref="N4">IF(About!$B$4 = "National level", 'National Coal and NG Prices'!N6, IF(About!$B$4 = "State level", 'State Coal and NG Prices'!Y9, IF(About!$B$4 = "Region level", 'Regional Coal and NG Prices'!AF12, NA)))</f>
        <v/>
      </c>
      <c r="O4">
        <f t="array" ref="O4">IF(About!$B$4 = "National level", 'National Coal and NG Prices'!O6, IF(About!$B$4 = "State level", 'State Coal and NG Prices'!Z9, IF(About!$B$4 = "Region level", 'Regional Coal and NG Prices'!AG12, NA)))</f>
        <v/>
      </c>
      <c r="P4">
        <f t="array" ref="P4">IF(About!$B$4 = "National level", 'National Coal and NG Prices'!P6, IF(About!$B$4 = "State level", 'State Coal and NG Prices'!AA9, IF(About!$B$4 = "Region level", 'Regional Coal and NG Prices'!AH12, NA)))</f>
        <v/>
      </c>
      <c r="Q4">
        <f t="array" ref="Q4">IF(About!$B$4 = "National level", 'National Coal and NG Prices'!Q6, IF(About!$B$4 = "State level", 'State Coal and NG Prices'!AB9, IF(About!$B$4 = "Region level", 'Regional Coal and NG Prices'!AI12, NA)))</f>
        <v/>
      </c>
      <c r="R4">
        <f t="array" ref="R4">IF(About!$B$4 = "National level", 'National Coal and NG Prices'!R6, IF(About!$B$4 = "State level", 'State Coal and NG Prices'!AC9, IF(About!$B$4 = "Region level", 'Regional Coal and NG Prices'!AJ12, NA)))</f>
        <v/>
      </c>
      <c r="S4">
        <f t="array" ref="S4">IF(About!$B$4 = "National level", 'National Coal and NG Prices'!S6, IF(About!$B$4 = "State level", 'State Coal and NG Prices'!AD9, IF(About!$B$4 = "Region level", 'Regional Coal and NG Prices'!AK12, NA)))</f>
        <v/>
      </c>
      <c r="T4">
        <f t="array" ref="T4">IF(About!$B$4 = "National level", 'National Coal and NG Prices'!T6, IF(About!$B$4 = "State level", 'State Coal and NG Prices'!AE9, IF(About!$B$4 = "Region level", 'Regional Coal and NG Prices'!AL12, NA)))</f>
        <v/>
      </c>
      <c r="U4">
        <f t="array" ref="U4">IF(About!$B$4 = "National level", 'National Coal and NG Prices'!U6, IF(About!$B$4 = "State level", 'State Coal and NG Prices'!AF9, IF(About!$B$4 = "Region level", 'Regional Coal and NG Prices'!AM12, NA)))</f>
        <v/>
      </c>
      <c r="V4">
        <f t="array" ref="V4">IF(About!$B$4 = "National level", 'National Coal and NG Prices'!V6, IF(About!$B$4 = "State level", 'State Coal and NG Prices'!AG9, IF(About!$B$4 = "Region level", 'Regional Coal and NG Prices'!AN12, NA)))</f>
        <v/>
      </c>
      <c r="W4">
        <f t="array" ref="W4">IF(About!$B$4 = "National level", 'National Coal and NG Prices'!W6, IF(About!$B$4 = "State level", 'State Coal and NG Prices'!AH9, IF(About!$B$4 = "Region level", 'Regional Coal and NG Prices'!AO12, NA)))</f>
        <v/>
      </c>
      <c r="X4">
        <f t="array" ref="X4">IF(About!$B$4 = "National level", 'National Coal and NG Prices'!X6, IF(About!$B$4 = "State level", 'State Coal and NG Prices'!AI9, IF(About!$B$4 = "Region level", 'Regional Coal and NG Prices'!AP12, NA)))</f>
        <v/>
      </c>
      <c r="Y4">
        <f t="array" ref="Y4">IF(About!$B$4 = "National level", 'National Coal and NG Prices'!Y6, IF(About!$B$4 = "State level", 'State Coal and NG Prices'!AJ9, IF(About!$B$4 = "Region level", 'Regional Coal and NG Prices'!AQ12, NA)))</f>
        <v/>
      </c>
      <c r="Z4">
        <f t="array" ref="Z4">IF(About!$B$4 = "National level", 'National Coal and NG Prices'!Z6, IF(About!$B$4 = "State level", 'State Coal and NG Prices'!AK9, IF(About!$B$4 = "Region level", 'Regional Coal and NG Prices'!AR12, NA)))</f>
        <v/>
      </c>
      <c r="AA4">
        <f t="array" ref="AA4">IF(About!$B$4 = "National level", 'National Coal and NG Prices'!AA6, IF(About!$B$4 = "State level", 'State Coal and NG Prices'!AL9, IF(About!$B$4 = "Region level", 'Regional Coal and NG Prices'!AS12, NA)))</f>
        <v/>
      </c>
      <c r="AB4">
        <f t="array" ref="AB4">IF(About!$B$4 = "National level", 'National Coal and NG Prices'!AB6, IF(About!$B$4 = "State level", 'State Coal and NG Prices'!AM9, IF(About!$B$4 = "Region level", 'Regional Coal and NG Prices'!AT12, NA)))</f>
        <v/>
      </c>
      <c r="AC4">
        <f t="array" ref="AC4">IF(About!$B$4 = "National level", 'National Coal and NG Prices'!AC6, IF(About!$B$4 = "State level", 'State Coal and NG Prices'!AN9, IF(About!$B$4 = "Region level", 'Regional Coal and NG Prices'!AU12, NA)))</f>
        <v/>
      </c>
      <c r="AD4">
        <f t="array" ref="AD4">IF(About!$B$4 = "National level", 'National Coal and NG Prices'!AD6, IF(About!$B$4 = "State level", 'State Coal and NG Prices'!AO9, IF(About!$B$4 = "Region level", 'Regional Coal and NG Prices'!AV12, NA)))</f>
        <v/>
      </c>
      <c r="AE4">
        <f t="array" ref="AE4">IF(About!$B$4 = "National level", 'National Coal and NG Prices'!AE6, IF(About!$B$4 = "State level", 'State Coal and NG Prices'!AP9, IF(About!$B$4 = "Region level", 'Regional Coal and NG Prices'!AW12, NA)))</f>
        <v/>
      </c>
      <c r="AF4">
        <f t="array" ref="AF4">IF(About!$B$4 = "National level", 'National Coal and NG Prices'!AF6, IF(About!$B$4 = "State level", 'State Coal and NG Prices'!AQ9, IF(About!$B$4 = "Region level", 'Regional Coal and NG Prices'!AX12, NA)))</f>
        <v/>
      </c>
    </row>
    <row r="5">
      <c r="A5" s="71" t="inlineStr">
        <is>
          <t>Commercial Buildings Sector</t>
        </is>
      </c>
      <c r="B5">
        <f t="array" ref="B5">IF(About!$B$4 = "National level", 'National Coal and NG Prices'!B7, IF(About!$B$4 = "State level", 'State Coal and NG Prices'!M10, IF(About!$B$4 = "Region level", 'Regional Coal and NG Prices'!T13, NA)))</f>
        <v/>
      </c>
      <c r="C5">
        <f t="array" ref="C5">IF(About!$B$4 = "National level", 'National Coal and NG Prices'!C7, IF(About!$B$4 = "State level", 'State Coal and NG Prices'!N10, IF(About!$B$4 = "Region level", 'Regional Coal and NG Prices'!U13, NA)))</f>
        <v/>
      </c>
      <c r="D5">
        <f t="array" ref="D5">IF(About!$B$4 = "National level", 'National Coal and NG Prices'!D7, IF(About!$B$4 = "State level", 'State Coal and NG Prices'!O10, IF(About!$B$4 = "Region level", 'Regional Coal and NG Prices'!V13, NA)))</f>
        <v/>
      </c>
      <c r="E5">
        <f t="array" ref="E5">IF(About!$B$4 = "National level", 'National Coal and NG Prices'!E7, IF(About!$B$4 = "State level", 'State Coal and NG Prices'!P10, IF(About!$B$4 = "Region level", 'Regional Coal and NG Prices'!W13, NA)))</f>
        <v/>
      </c>
      <c r="F5">
        <f t="array" ref="F5">IF(About!$B$4 = "National level", 'National Coal and NG Prices'!F7, IF(About!$B$4 = "State level", 'State Coal and NG Prices'!Q10, IF(About!$B$4 = "Region level", 'Regional Coal and NG Prices'!X13, NA)))</f>
        <v/>
      </c>
      <c r="G5">
        <f t="array" ref="G5">IF(About!$B$4 = "National level", 'National Coal and NG Prices'!G7, IF(About!$B$4 = "State level", 'State Coal and NG Prices'!R10, IF(About!$B$4 = "Region level", 'Regional Coal and NG Prices'!Y13, NA)))</f>
        <v/>
      </c>
      <c r="H5">
        <f t="array" ref="H5">IF(About!$B$4 = "National level", 'National Coal and NG Prices'!H7, IF(About!$B$4 = "State level", 'State Coal and NG Prices'!S10, IF(About!$B$4 = "Region level", 'Regional Coal and NG Prices'!Z13, NA)))</f>
        <v/>
      </c>
      <c r="I5">
        <f t="array" ref="I5">IF(About!$B$4 = "National level", 'National Coal and NG Prices'!I7, IF(About!$B$4 = "State level", 'State Coal and NG Prices'!T10, IF(About!$B$4 = "Region level", 'Regional Coal and NG Prices'!AA13, NA)))</f>
        <v/>
      </c>
      <c r="J5">
        <f t="array" ref="J5">IF(About!$B$4 = "National level", 'National Coal and NG Prices'!J7, IF(About!$B$4 = "State level", 'State Coal and NG Prices'!U10, IF(About!$B$4 = "Region level", 'Regional Coal and NG Prices'!AB13, NA)))</f>
        <v/>
      </c>
      <c r="K5">
        <f t="array" ref="K5">IF(About!$B$4 = "National level", 'National Coal and NG Prices'!K7, IF(About!$B$4 = "State level", 'State Coal and NG Prices'!V10, IF(About!$B$4 = "Region level", 'Regional Coal and NG Prices'!AC13, NA)))</f>
        <v/>
      </c>
      <c r="L5">
        <f t="array" ref="L5">IF(About!$B$4 = "National level", 'National Coal and NG Prices'!L7, IF(About!$B$4 = "State level", 'State Coal and NG Prices'!W10, IF(About!$B$4 = "Region level", 'Regional Coal and NG Prices'!AD13, NA)))</f>
        <v/>
      </c>
      <c r="M5">
        <f t="array" ref="M5">IF(About!$B$4 = "National level", 'National Coal and NG Prices'!M7, IF(About!$B$4 = "State level", 'State Coal and NG Prices'!X10, IF(About!$B$4 = "Region level", 'Regional Coal and NG Prices'!AE13, NA)))</f>
        <v/>
      </c>
      <c r="N5">
        <f t="array" ref="N5">IF(About!$B$4 = "National level", 'National Coal and NG Prices'!N7, IF(About!$B$4 = "State level", 'State Coal and NG Prices'!Y10, IF(About!$B$4 = "Region level", 'Regional Coal and NG Prices'!AF13, NA)))</f>
        <v/>
      </c>
      <c r="O5">
        <f t="array" ref="O5">IF(About!$B$4 = "National level", 'National Coal and NG Prices'!O7, IF(About!$B$4 = "State level", 'State Coal and NG Prices'!Z10, IF(About!$B$4 = "Region level", 'Regional Coal and NG Prices'!AG13, NA)))</f>
        <v/>
      </c>
      <c r="P5">
        <f t="array" ref="P5">IF(About!$B$4 = "National level", 'National Coal and NG Prices'!P7, IF(About!$B$4 = "State level", 'State Coal and NG Prices'!AA10, IF(About!$B$4 = "Region level", 'Regional Coal and NG Prices'!AH13, NA)))</f>
        <v/>
      </c>
      <c r="Q5">
        <f t="array" ref="Q5">IF(About!$B$4 = "National level", 'National Coal and NG Prices'!Q7, IF(About!$B$4 = "State level", 'State Coal and NG Prices'!AB10, IF(About!$B$4 = "Region level", 'Regional Coal and NG Prices'!AI13, NA)))</f>
        <v/>
      </c>
      <c r="R5">
        <f t="array" ref="R5">IF(About!$B$4 = "National level", 'National Coal and NG Prices'!R7, IF(About!$B$4 = "State level", 'State Coal and NG Prices'!AC10, IF(About!$B$4 = "Region level", 'Regional Coal and NG Prices'!AJ13, NA)))</f>
        <v/>
      </c>
      <c r="S5">
        <f t="array" ref="S5">IF(About!$B$4 = "National level", 'National Coal and NG Prices'!S7, IF(About!$B$4 = "State level", 'State Coal and NG Prices'!AD10, IF(About!$B$4 = "Region level", 'Regional Coal and NG Prices'!AK13, NA)))</f>
        <v/>
      </c>
      <c r="T5">
        <f t="array" ref="T5">IF(About!$B$4 = "National level", 'National Coal and NG Prices'!T7, IF(About!$B$4 = "State level", 'State Coal and NG Prices'!AE10, IF(About!$B$4 = "Region level", 'Regional Coal and NG Prices'!AL13, NA)))</f>
        <v/>
      </c>
      <c r="U5">
        <f t="array" ref="U5">IF(About!$B$4 = "National level", 'National Coal and NG Prices'!U7, IF(About!$B$4 = "State level", 'State Coal and NG Prices'!AF10, IF(About!$B$4 = "Region level", 'Regional Coal and NG Prices'!AM13, NA)))</f>
        <v/>
      </c>
      <c r="V5">
        <f t="array" ref="V5">IF(About!$B$4 = "National level", 'National Coal and NG Prices'!V7, IF(About!$B$4 = "State level", 'State Coal and NG Prices'!AG10, IF(About!$B$4 = "Region level", 'Regional Coal and NG Prices'!AN13, NA)))</f>
        <v/>
      </c>
      <c r="W5">
        <f t="array" ref="W5">IF(About!$B$4 = "National level", 'National Coal and NG Prices'!W7, IF(About!$B$4 = "State level", 'State Coal and NG Prices'!AH10, IF(About!$B$4 = "Region level", 'Regional Coal and NG Prices'!AO13, NA)))</f>
        <v/>
      </c>
      <c r="X5">
        <f t="array" ref="X5">IF(About!$B$4 = "National level", 'National Coal and NG Prices'!X7, IF(About!$B$4 = "State level", 'State Coal and NG Prices'!AI10, IF(About!$B$4 = "Region level", 'Regional Coal and NG Prices'!AP13, NA)))</f>
        <v/>
      </c>
      <c r="Y5">
        <f t="array" ref="Y5">IF(About!$B$4 = "National level", 'National Coal and NG Prices'!Y7, IF(About!$B$4 = "State level", 'State Coal and NG Prices'!AJ10, IF(About!$B$4 = "Region level", 'Regional Coal and NG Prices'!AQ13, NA)))</f>
        <v/>
      </c>
      <c r="Z5">
        <f t="array" ref="Z5">IF(About!$B$4 = "National level", 'National Coal and NG Prices'!Z7, IF(About!$B$4 = "State level", 'State Coal and NG Prices'!AK10, IF(About!$B$4 = "Region level", 'Regional Coal and NG Prices'!AR13, NA)))</f>
        <v/>
      </c>
      <c r="AA5">
        <f t="array" ref="AA5">IF(About!$B$4 = "National level", 'National Coal and NG Prices'!AA7, IF(About!$B$4 = "State level", 'State Coal and NG Prices'!AL10, IF(About!$B$4 = "Region level", 'Regional Coal and NG Prices'!AS13, NA)))</f>
        <v/>
      </c>
      <c r="AB5">
        <f t="array" ref="AB5">IF(About!$B$4 = "National level", 'National Coal and NG Prices'!AB7, IF(About!$B$4 = "State level", 'State Coal and NG Prices'!AM10, IF(About!$B$4 = "Region level", 'Regional Coal and NG Prices'!AT13, NA)))</f>
        <v/>
      </c>
      <c r="AC5">
        <f t="array" ref="AC5">IF(About!$B$4 = "National level", 'National Coal and NG Prices'!AC7, IF(About!$B$4 = "State level", 'State Coal and NG Prices'!AN10, IF(About!$B$4 = "Region level", 'Regional Coal and NG Prices'!AU13, NA)))</f>
        <v/>
      </c>
      <c r="AD5">
        <f t="array" ref="AD5">IF(About!$B$4 = "National level", 'National Coal and NG Prices'!AD7, IF(About!$B$4 = "State level", 'State Coal and NG Prices'!AO10, IF(About!$B$4 = "Region level", 'Regional Coal and NG Prices'!AV13, NA)))</f>
        <v/>
      </c>
      <c r="AE5">
        <f t="array" ref="AE5">IF(About!$B$4 = "National level", 'National Coal and NG Prices'!AE7, IF(About!$B$4 = "State level", 'State Coal and NG Prices'!AP10, IF(About!$B$4 = "Region level", 'Regional Coal and NG Prices'!AW13, NA)))</f>
        <v/>
      </c>
      <c r="AF5">
        <f t="array" ref="AF5">IF(About!$B$4 = "National level", 'National Coal and NG Prices'!AF7, IF(About!$B$4 = "State level", 'State Coal and NG Prices'!AQ10, IF(About!$B$4 = "Region level", 'Regional Coal and NG Prices'!AX13, NA)))</f>
        <v/>
      </c>
    </row>
    <row r="6">
      <c r="A6" s="71" t="inlineStr">
        <is>
          <t>Industry Sector</t>
        </is>
      </c>
      <c r="B6">
        <f t="array" ref="B6">IF(About!$B$4 = "National level", 'National Coal and NG Prices'!B8, IF(About!$B$4 = "State level", 'State Coal and NG Prices'!M11, IF(About!$B$4 = "Region level", 'Regional Coal and NG Prices'!T14, NA)))</f>
        <v/>
      </c>
      <c r="C6">
        <f t="array" ref="C6">IF(About!$B$4 = "National level", 'National Coal and NG Prices'!C8, IF(About!$B$4 = "State level", 'State Coal and NG Prices'!N11, IF(About!$B$4 = "Region level", 'Regional Coal and NG Prices'!U14, NA)))</f>
        <v/>
      </c>
      <c r="D6">
        <f t="array" ref="D6">IF(About!$B$4 = "National level", 'National Coal and NG Prices'!D8, IF(About!$B$4 = "State level", 'State Coal and NG Prices'!O11, IF(About!$B$4 = "Region level", 'Regional Coal and NG Prices'!V14, NA)))</f>
        <v/>
      </c>
      <c r="E6">
        <f t="array" ref="E6">IF(About!$B$4 = "National level", 'National Coal and NG Prices'!E8, IF(About!$B$4 = "State level", 'State Coal and NG Prices'!P11, IF(About!$B$4 = "Region level", 'Regional Coal and NG Prices'!W14, NA)))</f>
        <v/>
      </c>
      <c r="F6">
        <f t="array" ref="F6">IF(About!$B$4 = "National level", 'National Coal and NG Prices'!F8, IF(About!$B$4 = "State level", 'State Coal and NG Prices'!Q11, IF(About!$B$4 = "Region level", 'Regional Coal and NG Prices'!X14, NA)))</f>
        <v/>
      </c>
      <c r="G6">
        <f t="array" ref="G6">IF(About!$B$4 = "National level", 'National Coal and NG Prices'!G8, IF(About!$B$4 = "State level", 'State Coal and NG Prices'!R11, IF(About!$B$4 = "Region level", 'Regional Coal and NG Prices'!Y14, NA)))</f>
        <v/>
      </c>
      <c r="H6">
        <f t="array" ref="H6">IF(About!$B$4 = "National level", 'National Coal and NG Prices'!H8, IF(About!$B$4 = "State level", 'State Coal and NG Prices'!S11, IF(About!$B$4 = "Region level", 'Regional Coal and NG Prices'!Z14, NA)))</f>
        <v/>
      </c>
      <c r="I6">
        <f t="array" ref="I6">IF(About!$B$4 = "National level", 'National Coal and NG Prices'!I8, IF(About!$B$4 = "State level", 'State Coal and NG Prices'!T11, IF(About!$B$4 = "Region level", 'Regional Coal and NG Prices'!AA14, NA)))</f>
        <v/>
      </c>
      <c r="J6">
        <f t="array" ref="J6">IF(About!$B$4 = "National level", 'National Coal and NG Prices'!J8, IF(About!$B$4 = "State level", 'State Coal and NG Prices'!U11, IF(About!$B$4 = "Region level", 'Regional Coal and NG Prices'!AB14, NA)))</f>
        <v/>
      </c>
      <c r="K6">
        <f t="array" ref="K6">IF(About!$B$4 = "National level", 'National Coal and NG Prices'!K8, IF(About!$B$4 = "State level", 'State Coal and NG Prices'!V11, IF(About!$B$4 = "Region level", 'Regional Coal and NG Prices'!AC14, NA)))</f>
        <v/>
      </c>
      <c r="L6">
        <f t="array" ref="L6">IF(About!$B$4 = "National level", 'National Coal and NG Prices'!L8, IF(About!$B$4 = "State level", 'State Coal and NG Prices'!W11, IF(About!$B$4 = "Region level", 'Regional Coal and NG Prices'!AD14, NA)))</f>
        <v/>
      </c>
      <c r="M6">
        <f t="array" ref="M6">IF(About!$B$4 = "National level", 'National Coal and NG Prices'!M8, IF(About!$B$4 = "State level", 'State Coal and NG Prices'!X11, IF(About!$B$4 = "Region level", 'Regional Coal and NG Prices'!AE14, NA)))</f>
        <v/>
      </c>
      <c r="N6">
        <f t="array" ref="N6">IF(About!$B$4 = "National level", 'National Coal and NG Prices'!N8, IF(About!$B$4 = "State level", 'State Coal and NG Prices'!Y11, IF(About!$B$4 = "Region level", 'Regional Coal and NG Prices'!AF14, NA)))</f>
        <v/>
      </c>
      <c r="O6">
        <f t="array" ref="O6">IF(About!$B$4 = "National level", 'National Coal and NG Prices'!O8, IF(About!$B$4 = "State level", 'State Coal and NG Prices'!Z11, IF(About!$B$4 = "Region level", 'Regional Coal and NG Prices'!AG14, NA)))</f>
        <v/>
      </c>
      <c r="P6">
        <f t="array" ref="P6">IF(About!$B$4 = "National level", 'National Coal and NG Prices'!P8, IF(About!$B$4 = "State level", 'State Coal and NG Prices'!AA11, IF(About!$B$4 = "Region level", 'Regional Coal and NG Prices'!AH14, NA)))</f>
        <v/>
      </c>
      <c r="Q6">
        <f t="array" ref="Q6">IF(About!$B$4 = "National level", 'National Coal and NG Prices'!Q8, IF(About!$B$4 = "State level", 'State Coal and NG Prices'!AB11, IF(About!$B$4 = "Region level", 'Regional Coal and NG Prices'!AI14, NA)))</f>
        <v/>
      </c>
      <c r="R6">
        <f t="array" ref="R6">IF(About!$B$4 = "National level", 'National Coal and NG Prices'!R8, IF(About!$B$4 = "State level", 'State Coal and NG Prices'!AC11, IF(About!$B$4 = "Region level", 'Regional Coal and NG Prices'!AJ14, NA)))</f>
        <v/>
      </c>
      <c r="S6">
        <f t="array" ref="S6">IF(About!$B$4 = "National level", 'National Coal and NG Prices'!S8, IF(About!$B$4 = "State level", 'State Coal and NG Prices'!AD11, IF(About!$B$4 = "Region level", 'Regional Coal and NG Prices'!AK14, NA)))</f>
        <v/>
      </c>
      <c r="T6">
        <f t="array" ref="T6">IF(About!$B$4 = "National level", 'National Coal and NG Prices'!T8, IF(About!$B$4 = "State level", 'State Coal and NG Prices'!AE11, IF(About!$B$4 = "Region level", 'Regional Coal and NG Prices'!AL14, NA)))</f>
        <v/>
      </c>
      <c r="U6">
        <f t="array" ref="U6">IF(About!$B$4 = "National level", 'National Coal and NG Prices'!U8, IF(About!$B$4 = "State level", 'State Coal and NG Prices'!AF11, IF(About!$B$4 = "Region level", 'Regional Coal and NG Prices'!AM14, NA)))</f>
        <v/>
      </c>
      <c r="V6">
        <f t="array" ref="V6">IF(About!$B$4 = "National level", 'National Coal and NG Prices'!V8, IF(About!$B$4 = "State level", 'State Coal and NG Prices'!AG11, IF(About!$B$4 = "Region level", 'Regional Coal and NG Prices'!AN14, NA)))</f>
        <v/>
      </c>
      <c r="W6">
        <f t="array" ref="W6">IF(About!$B$4 = "National level", 'National Coal and NG Prices'!W8, IF(About!$B$4 = "State level", 'State Coal and NG Prices'!AH11, IF(About!$B$4 = "Region level", 'Regional Coal and NG Prices'!AO14, NA)))</f>
        <v/>
      </c>
      <c r="X6">
        <f t="array" ref="X6">IF(About!$B$4 = "National level", 'National Coal and NG Prices'!X8, IF(About!$B$4 = "State level", 'State Coal and NG Prices'!AI11, IF(About!$B$4 = "Region level", 'Regional Coal and NG Prices'!AP14, NA)))</f>
        <v/>
      </c>
      <c r="Y6">
        <f t="array" ref="Y6">IF(About!$B$4 = "National level", 'National Coal and NG Prices'!Y8, IF(About!$B$4 = "State level", 'State Coal and NG Prices'!AJ11, IF(About!$B$4 = "Region level", 'Regional Coal and NG Prices'!AQ14, NA)))</f>
        <v/>
      </c>
      <c r="Z6">
        <f t="array" ref="Z6">IF(About!$B$4 = "National level", 'National Coal and NG Prices'!Z8, IF(About!$B$4 = "State level", 'State Coal and NG Prices'!AK11, IF(About!$B$4 = "Region level", 'Regional Coal and NG Prices'!AR14, NA)))</f>
        <v/>
      </c>
      <c r="AA6">
        <f t="array" ref="AA6">IF(About!$B$4 = "National level", 'National Coal and NG Prices'!AA8, IF(About!$B$4 = "State level", 'State Coal and NG Prices'!AL11, IF(About!$B$4 = "Region level", 'Regional Coal and NG Prices'!AS14, NA)))</f>
        <v/>
      </c>
      <c r="AB6">
        <f t="array" ref="AB6">IF(About!$B$4 = "National level", 'National Coal and NG Prices'!AB8, IF(About!$B$4 = "State level", 'State Coal and NG Prices'!AM11, IF(About!$B$4 = "Region level", 'Regional Coal and NG Prices'!AT14, NA)))</f>
        <v/>
      </c>
      <c r="AC6">
        <f t="array" ref="AC6">IF(About!$B$4 = "National level", 'National Coal and NG Prices'!AC8, IF(About!$B$4 = "State level", 'State Coal and NG Prices'!AN11, IF(About!$B$4 = "Region level", 'Regional Coal and NG Prices'!AU14, NA)))</f>
        <v/>
      </c>
      <c r="AD6">
        <f t="array" ref="AD6">IF(About!$B$4 = "National level", 'National Coal and NG Prices'!AD8, IF(About!$B$4 = "State level", 'State Coal and NG Prices'!AO11, IF(About!$B$4 = "Region level", 'Regional Coal and NG Prices'!AV14, NA)))</f>
        <v/>
      </c>
      <c r="AE6">
        <f t="array" ref="AE6">IF(About!$B$4 = "National level", 'National Coal and NG Prices'!AE8, IF(About!$B$4 = "State level", 'State Coal and NG Prices'!AP11, IF(About!$B$4 = "Region level", 'Regional Coal and NG Prices'!AW14, NA)))</f>
        <v/>
      </c>
      <c r="AF6">
        <f t="array" ref="AF6">IF(About!$B$4 = "National level", 'National Coal and NG Prices'!AF8, IF(About!$B$4 = "State level", 'State Coal and NG Prices'!AQ11, IF(About!$B$4 = "Region level", 'Regional Coal and NG Prices'!AX14, NA)))</f>
        <v/>
      </c>
    </row>
    <row r="7">
      <c r="A7" s="71" t="inlineStr">
        <is>
          <t>District Heating Sector</t>
        </is>
      </c>
      <c r="B7">
        <f t="array" ref="B7">IF(About!$B$4 = "National level", 'National Coal and NG Prices'!B9, IF(About!$B$4 = "State level", 'State Coal and NG Prices'!M12, IF(About!$B$4 = "Region level", 'Regional Coal and NG Prices'!T15, NA)))</f>
        <v/>
      </c>
      <c r="C7">
        <f t="array" ref="C7">IF(About!$B$4 = "National level", 'National Coal and NG Prices'!C9, IF(About!$B$4 = "State level", 'State Coal and NG Prices'!N12, IF(About!$B$4 = "Region level", 'Regional Coal and NG Prices'!U15, NA)))</f>
        <v/>
      </c>
      <c r="D7">
        <f t="array" ref="D7">IF(About!$B$4 = "National level", 'National Coal and NG Prices'!D9, IF(About!$B$4 = "State level", 'State Coal and NG Prices'!O12, IF(About!$B$4 = "Region level", 'Regional Coal and NG Prices'!V15, NA)))</f>
        <v/>
      </c>
      <c r="E7">
        <f t="array" ref="E7">IF(About!$B$4 = "National level", 'National Coal and NG Prices'!E9, IF(About!$B$4 = "State level", 'State Coal and NG Prices'!P12, IF(About!$B$4 = "Region level", 'Regional Coal and NG Prices'!W15, NA)))</f>
        <v/>
      </c>
      <c r="F7">
        <f t="array" ref="F7">IF(About!$B$4 = "National level", 'National Coal and NG Prices'!F9, IF(About!$B$4 = "State level", 'State Coal and NG Prices'!Q12, IF(About!$B$4 = "Region level", 'Regional Coal and NG Prices'!X15, NA)))</f>
        <v/>
      </c>
      <c r="G7">
        <f t="array" ref="G7">IF(About!$B$4 = "National level", 'National Coal and NG Prices'!G9, IF(About!$B$4 = "State level", 'State Coal and NG Prices'!R12, IF(About!$B$4 = "Region level", 'Regional Coal and NG Prices'!Y15, NA)))</f>
        <v/>
      </c>
      <c r="H7">
        <f t="array" ref="H7">IF(About!$B$4 = "National level", 'National Coal and NG Prices'!H9, IF(About!$B$4 = "State level", 'State Coal and NG Prices'!S12, IF(About!$B$4 = "Region level", 'Regional Coal and NG Prices'!Z15, NA)))</f>
        <v/>
      </c>
      <c r="I7">
        <f t="array" ref="I7">IF(About!$B$4 = "National level", 'National Coal and NG Prices'!I9, IF(About!$B$4 = "State level", 'State Coal and NG Prices'!T12, IF(About!$B$4 = "Region level", 'Regional Coal and NG Prices'!AA15, NA)))</f>
        <v/>
      </c>
      <c r="J7">
        <f t="array" ref="J7">IF(About!$B$4 = "National level", 'National Coal and NG Prices'!J9, IF(About!$B$4 = "State level", 'State Coal and NG Prices'!U12, IF(About!$B$4 = "Region level", 'Regional Coal and NG Prices'!AB15, NA)))</f>
        <v/>
      </c>
      <c r="K7">
        <f t="array" ref="K7">IF(About!$B$4 = "National level", 'National Coal and NG Prices'!K9, IF(About!$B$4 = "State level", 'State Coal and NG Prices'!V12, IF(About!$B$4 = "Region level", 'Regional Coal and NG Prices'!AC15, NA)))</f>
        <v/>
      </c>
      <c r="L7">
        <f t="array" ref="L7">IF(About!$B$4 = "National level", 'National Coal and NG Prices'!L9, IF(About!$B$4 = "State level", 'State Coal and NG Prices'!W12, IF(About!$B$4 = "Region level", 'Regional Coal and NG Prices'!AD15, NA)))</f>
        <v/>
      </c>
      <c r="M7">
        <f t="array" ref="M7">IF(About!$B$4 = "National level", 'National Coal and NG Prices'!M9, IF(About!$B$4 = "State level", 'State Coal and NG Prices'!X12, IF(About!$B$4 = "Region level", 'Regional Coal and NG Prices'!AE15, NA)))</f>
        <v/>
      </c>
      <c r="N7">
        <f t="array" ref="N7">IF(About!$B$4 = "National level", 'National Coal and NG Prices'!N9, IF(About!$B$4 = "State level", 'State Coal and NG Prices'!Y12, IF(About!$B$4 = "Region level", 'Regional Coal and NG Prices'!AF15, NA)))</f>
        <v/>
      </c>
      <c r="O7">
        <f t="array" ref="O7">IF(About!$B$4 = "National level", 'National Coal and NG Prices'!O9, IF(About!$B$4 = "State level", 'State Coal and NG Prices'!Z12, IF(About!$B$4 = "Region level", 'Regional Coal and NG Prices'!AG15, NA)))</f>
        <v/>
      </c>
      <c r="P7">
        <f t="array" ref="P7">IF(About!$B$4 = "National level", 'National Coal and NG Prices'!P9, IF(About!$B$4 = "State level", 'State Coal and NG Prices'!AA12, IF(About!$B$4 = "Region level", 'Regional Coal and NG Prices'!AH15, NA)))</f>
        <v/>
      </c>
      <c r="Q7">
        <f t="array" ref="Q7">IF(About!$B$4 = "National level", 'National Coal and NG Prices'!Q9, IF(About!$B$4 = "State level", 'State Coal and NG Prices'!AB12, IF(About!$B$4 = "Region level", 'Regional Coal and NG Prices'!AI15, NA)))</f>
        <v/>
      </c>
      <c r="R7">
        <f t="array" ref="R7">IF(About!$B$4 = "National level", 'National Coal and NG Prices'!R9, IF(About!$B$4 = "State level", 'State Coal and NG Prices'!AC12, IF(About!$B$4 = "Region level", 'Regional Coal and NG Prices'!AJ15, NA)))</f>
        <v/>
      </c>
      <c r="S7">
        <f t="array" ref="S7">IF(About!$B$4 = "National level", 'National Coal and NG Prices'!S9, IF(About!$B$4 = "State level", 'State Coal and NG Prices'!AD12, IF(About!$B$4 = "Region level", 'Regional Coal and NG Prices'!AK15, NA)))</f>
        <v/>
      </c>
      <c r="T7">
        <f t="array" ref="T7">IF(About!$B$4 = "National level", 'National Coal and NG Prices'!T9, IF(About!$B$4 = "State level", 'State Coal and NG Prices'!AE12, IF(About!$B$4 = "Region level", 'Regional Coal and NG Prices'!AL15, NA)))</f>
        <v/>
      </c>
      <c r="U7">
        <f t="array" ref="U7">IF(About!$B$4 = "National level", 'National Coal and NG Prices'!U9, IF(About!$B$4 = "State level", 'State Coal and NG Prices'!AF12, IF(About!$B$4 = "Region level", 'Regional Coal and NG Prices'!AM15, NA)))</f>
        <v/>
      </c>
      <c r="V7">
        <f t="array" ref="V7">IF(About!$B$4 = "National level", 'National Coal and NG Prices'!V9, IF(About!$B$4 = "State level", 'State Coal and NG Prices'!AG12, IF(About!$B$4 = "Region level", 'Regional Coal and NG Prices'!AN15, NA)))</f>
        <v/>
      </c>
      <c r="W7">
        <f t="array" ref="W7">IF(About!$B$4 = "National level", 'National Coal and NG Prices'!W9, IF(About!$B$4 = "State level", 'State Coal and NG Prices'!AH12, IF(About!$B$4 = "Region level", 'Regional Coal and NG Prices'!AO15, NA)))</f>
        <v/>
      </c>
      <c r="X7">
        <f t="array" ref="X7">IF(About!$B$4 = "National level", 'National Coal and NG Prices'!X9, IF(About!$B$4 = "State level", 'State Coal and NG Prices'!AI12, IF(About!$B$4 = "Region level", 'Regional Coal and NG Prices'!AP15, NA)))</f>
        <v/>
      </c>
      <c r="Y7">
        <f t="array" ref="Y7">IF(About!$B$4 = "National level", 'National Coal and NG Prices'!Y9, IF(About!$B$4 = "State level", 'State Coal and NG Prices'!AJ12, IF(About!$B$4 = "Region level", 'Regional Coal and NG Prices'!AQ15, NA)))</f>
        <v/>
      </c>
      <c r="Z7">
        <f t="array" ref="Z7">IF(About!$B$4 = "National level", 'National Coal and NG Prices'!Z9, IF(About!$B$4 = "State level", 'State Coal and NG Prices'!AK12, IF(About!$B$4 = "Region level", 'Regional Coal and NG Prices'!AR15, NA)))</f>
        <v/>
      </c>
      <c r="AA7">
        <f t="array" ref="AA7">IF(About!$B$4 = "National level", 'National Coal and NG Prices'!AA9, IF(About!$B$4 = "State level", 'State Coal and NG Prices'!AL12, IF(About!$B$4 = "Region level", 'Regional Coal and NG Prices'!AS15, NA)))</f>
        <v/>
      </c>
      <c r="AB7">
        <f t="array" ref="AB7">IF(About!$B$4 = "National level", 'National Coal and NG Prices'!AB9, IF(About!$B$4 = "State level", 'State Coal and NG Prices'!AM12, IF(About!$B$4 = "Region level", 'Regional Coal and NG Prices'!AT15, NA)))</f>
        <v/>
      </c>
      <c r="AC7">
        <f t="array" ref="AC7">IF(About!$B$4 = "National level", 'National Coal and NG Prices'!AC9, IF(About!$B$4 = "State level", 'State Coal and NG Prices'!AN12, IF(About!$B$4 = "Region level", 'Regional Coal and NG Prices'!AU15, NA)))</f>
        <v/>
      </c>
      <c r="AD7">
        <f t="array" ref="AD7">IF(About!$B$4 = "National level", 'National Coal and NG Prices'!AD9, IF(About!$B$4 = "State level", 'State Coal and NG Prices'!AO12, IF(About!$B$4 = "Region level", 'Regional Coal and NG Prices'!AV15, NA)))</f>
        <v/>
      </c>
      <c r="AE7">
        <f t="array" ref="AE7">IF(About!$B$4 = "National level", 'National Coal and NG Prices'!AE9, IF(About!$B$4 = "State level", 'State Coal and NG Prices'!AP12, IF(About!$B$4 = "Region level", 'Regional Coal and NG Prices'!AW15, NA)))</f>
        <v/>
      </c>
      <c r="AF7">
        <f t="array" ref="AF7">IF(About!$B$4 = "National level", 'National Coal and NG Prices'!AF9, IF(About!$B$4 = "State level", 'State Coal and NG Prices'!AQ12, IF(About!$B$4 = "Region level", 'Regional Coal and NG Prices'!AX15, NA)))</f>
        <v/>
      </c>
    </row>
    <row r="8">
      <c r="A8" s="71" t="inlineStr">
        <is>
          <t>LULUCF Sector</t>
        </is>
      </c>
      <c r="B8">
        <f t="array" ref="B8">IF(About!$B$4 = "National level", 'National Coal and NG Prices'!B10, IF(About!$B$4 = "State level", 'State Coal and NG Prices'!M13, IF(About!$B$4 = "Region level", 'Regional Coal and NG Prices'!T16, NA)))</f>
        <v/>
      </c>
      <c r="C8">
        <f t="array" ref="C8">IF(About!$B$4 = "National level", 'National Coal and NG Prices'!C10, IF(About!$B$4 = "State level", 'State Coal and NG Prices'!N13, IF(About!$B$4 = "Region level", 'Regional Coal and NG Prices'!U16, NA)))</f>
        <v/>
      </c>
      <c r="D8">
        <f t="array" ref="D8">IF(About!$B$4 = "National level", 'National Coal and NG Prices'!D10, IF(About!$B$4 = "State level", 'State Coal and NG Prices'!O13, IF(About!$B$4 = "Region level", 'Regional Coal and NG Prices'!V16, NA)))</f>
        <v/>
      </c>
      <c r="E8">
        <f t="array" ref="E8">IF(About!$B$4 = "National level", 'National Coal and NG Prices'!E10, IF(About!$B$4 = "State level", 'State Coal and NG Prices'!P13, IF(About!$B$4 = "Region level", 'Regional Coal and NG Prices'!W16, NA)))</f>
        <v/>
      </c>
      <c r="F8">
        <f t="array" ref="F8">IF(About!$B$4 = "National level", 'National Coal and NG Prices'!F10, IF(About!$B$4 = "State level", 'State Coal and NG Prices'!Q13, IF(About!$B$4 = "Region level", 'Regional Coal and NG Prices'!X16, NA)))</f>
        <v/>
      </c>
      <c r="G8">
        <f t="array" ref="G8">IF(About!$B$4 = "National level", 'National Coal and NG Prices'!G10, IF(About!$B$4 = "State level", 'State Coal and NG Prices'!R13, IF(About!$B$4 = "Region level", 'Regional Coal and NG Prices'!Y16, NA)))</f>
        <v/>
      </c>
      <c r="H8">
        <f t="array" ref="H8">IF(About!$B$4 = "National level", 'National Coal and NG Prices'!H10, IF(About!$B$4 = "State level", 'State Coal and NG Prices'!S13, IF(About!$B$4 = "Region level", 'Regional Coal and NG Prices'!Z16, NA)))</f>
        <v/>
      </c>
      <c r="I8">
        <f t="array" ref="I8">IF(About!$B$4 = "National level", 'National Coal and NG Prices'!I10, IF(About!$B$4 = "State level", 'State Coal and NG Prices'!T13, IF(About!$B$4 = "Region level", 'Regional Coal and NG Prices'!AA16, NA)))</f>
        <v/>
      </c>
      <c r="J8">
        <f t="array" ref="J8">IF(About!$B$4 = "National level", 'National Coal and NG Prices'!J10, IF(About!$B$4 = "State level", 'State Coal and NG Prices'!U13, IF(About!$B$4 = "Region level", 'Regional Coal and NG Prices'!AB16, NA)))</f>
        <v/>
      </c>
      <c r="K8">
        <f t="array" ref="K8">IF(About!$B$4 = "National level", 'National Coal and NG Prices'!K10, IF(About!$B$4 = "State level", 'State Coal and NG Prices'!V13, IF(About!$B$4 = "Region level", 'Regional Coal and NG Prices'!AC16, NA)))</f>
        <v/>
      </c>
      <c r="L8">
        <f t="array" ref="L8">IF(About!$B$4 = "National level", 'National Coal and NG Prices'!L10, IF(About!$B$4 = "State level", 'State Coal and NG Prices'!W13, IF(About!$B$4 = "Region level", 'Regional Coal and NG Prices'!AD16, NA)))</f>
        <v/>
      </c>
      <c r="M8">
        <f t="array" ref="M8">IF(About!$B$4 = "National level", 'National Coal and NG Prices'!M10, IF(About!$B$4 = "State level", 'State Coal and NG Prices'!X13, IF(About!$B$4 = "Region level", 'Regional Coal and NG Prices'!AE16, NA)))</f>
        <v/>
      </c>
      <c r="N8">
        <f t="array" ref="N8">IF(About!$B$4 = "National level", 'National Coal and NG Prices'!N10, IF(About!$B$4 = "State level", 'State Coal and NG Prices'!Y13, IF(About!$B$4 = "Region level", 'Regional Coal and NG Prices'!AF16, NA)))</f>
        <v/>
      </c>
      <c r="O8">
        <f t="array" ref="O8">IF(About!$B$4 = "National level", 'National Coal and NG Prices'!O10, IF(About!$B$4 = "State level", 'State Coal and NG Prices'!Z13, IF(About!$B$4 = "Region level", 'Regional Coal and NG Prices'!AG16, NA)))</f>
        <v/>
      </c>
      <c r="P8">
        <f t="array" ref="P8">IF(About!$B$4 = "National level", 'National Coal and NG Prices'!P10, IF(About!$B$4 = "State level", 'State Coal and NG Prices'!AA13, IF(About!$B$4 = "Region level", 'Regional Coal and NG Prices'!AH16, NA)))</f>
        <v/>
      </c>
      <c r="Q8">
        <f t="array" ref="Q8">IF(About!$B$4 = "National level", 'National Coal and NG Prices'!Q10, IF(About!$B$4 = "State level", 'State Coal and NG Prices'!AB13, IF(About!$B$4 = "Region level", 'Regional Coal and NG Prices'!AI16, NA)))</f>
        <v/>
      </c>
      <c r="R8">
        <f t="array" ref="R8">IF(About!$B$4 = "National level", 'National Coal and NG Prices'!R10, IF(About!$B$4 = "State level", 'State Coal and NG Prices'!AC13, IF(About!$B$4 = "Region level", 'Regional Coal and NG Prices'!AJ16, NA)))</f>
        <v/>
      </c>
      <c r="S8">
        <f t="array" ref="S8">IF(About!$B$4 = "National level", 'National Coal and NG Prices'!S10, IF(About!$B$4 = "State level", 'State Coal and NG Prices'!AD13, IF(About!$B$4 = "Region level", 'Regional Coal and NG Prices'!AK16, NA)))</f>
        <v/>
      </c>
      <c r="T8">
        <f t="array" ref="T8">IF(About!$B$4 = "National level", 'National Coal and NG Prices'!T10, IF(About!$B$4 = "State level", 'State Coal and NG Prices'!AE13, IF(About!$B$4 = "Region level", 'Regional Coal and NG Prices'!AL16, NA)))</f>
        <v/>
      </c>
      <c r="U8">
        <f t="array" ref="U8">IF(About!$B$4 = "National level", 'National Coal and NG Prices'!U10, IF(About!$B$4 = "State level", 'State Coal and NG Prices'!AF13, IF(About!$B$4 = "Region level", 'Regional Coal and NG Prices'!AM16, NA)))</f>
        <v/>
      </c>
      <c r="V8">
        <f t="array" ref="V8">IF(About!$B$4 = "National level", 'National Coal and NG Prices'!V10, IF(About!$B$4 = "State level", 'State Coal and NG Prices'!AG13, IF(About!$B$4 = "Region level", 'Regional Coal and NG Prices'!AN16, NA)))</f>
        <v/>
      </c>
      <c r="W8">
        <f t="array" ref="W8">IF(About!$B$4 = "National level", 'National Coal and NG Prices'!W10, IF(About!$B$4 = "State level", 'State Coal and NG Prices'!AH13, IF(About!$B$4 = "Region level", 'Regional Coal and NG Prices'!AO16, NA)))</f>
        <v/>
      </c>
      <c r="X8">
        <f t="array" ref="X8">IF(About!$B$4 = "National level", 'National Coal and NG Prices'!X10, IF(About!$B$4 = "State level", 'State Coal and NG Prices'!AI13, IF(About!$B$4 = "Region level", 'Regional Coal and NG Prices'!AP16, NA)))</f>
        <v/>
      </c>
      <c r="Y8">
        <f t="array" ref="Y8">IF(About!$B$4 = "National level", 'National Coal and NG Prices'!Y10, IF(About!$B$4 = "State level", 'State Coal and NG Prices'!AJ13, IF(About!$B$4 = "Region level", 'Regional Coal and NG Prices'!AQ16, NA)))</f>
        <v/>
      </c>
      <c r="Z8">
        <f t="array" ref="Z8">IF(About!$B$4 = "National level", 'National Coal and NG Prices'!Z10, IF(About!$B$4 = "State level", 'State Coal and NG Prices'!AK13, IF(About!$B$4 = "Region level", 'Regional Coal and NG Prices'!AR16, NA)))</f>
        <v/>
      </c>
      <c r="AA8">
        <f t="array" ref="AA8">IF(About!$B$4 = "National level", 'National Coal and NG Prices'!AA10, IF(About!$B$4 = "State level", 'State Coal and NG Prices'!AL13, IF(About!$B$4 = "Region level", 'Regional Coal and NG Prices'!AS16, NA)))</f>
        <v/>
      </c>
      <c r="AB8">
        <f t="array" ref="AB8">IF(About!$B$4 = "National level", 'National Coal and NG Prices'!AB10, IF(About!$B$4 = "State level", 'State Coal and NG Prices'!AM13, IF(About!$B$4 = "Region level", 'Regional Coal and NG Prices'!AT16, NA)))</f>
        <v/>
      </c>
      <c r="AC8">
        <f t="array" ref="AC8">IF(About!$B$4 = "National level", 'National Coal and NG Prices'!AC10, IF(About!$B$4 = "State level", 'State Coal and NG Prices'!AN13, IF(About!$B$4 = "Region level", 'Regional Coal and NG Prices'!AU16, NA)))</f>
        <v/>
      </c>
      <c r="AD8">
        <f t="array" ref="AD8">IF(About!$B$4 = "National level", 'National Coal and NG Prices'!AD10, IF(About!$B$4 = "State level", 'State Coal and NG Prices'!AO13, IF(About!$B$4 = "Region level", 'Regional Coal and NG Prices'!AV16, NA)))</f>
        <v/>
      </c>
      <c r="AE8">
        <f t="array" ref="AE8">IF(About!$B$4 = "National level", 'National Coal and NG Prices'!AE10, IF(About!$B$4 = "State level", 'State Coal and NG Prices'!AP13, IF(About!$B$4 = "Region level", 'Regional Coal and NG Prices'!AW16, NA)))</f>
        <v/>
      </c>
      <c r="AF8">
        <f t="array" ref="AF8">IF(About!$B$4 = "National level", 'National Coal and NG Prices'!AF10, IF(About!$B$4 = "State level", 'State Coal and NG Prices'!AQ13, IF(About!$B$4 = "Region level", 'Regional Coal and NG Prices'!AX16, NA)))</f>
        <v/>
      </c>
    </row>
    <row r="9">
      <c r="A9" s="71" t="inlineStr">
        <is>
          <t>Geoengineering Sector</t>
        </is>
      </c>
      <c r="B9">
        <f t="array" ref="B9">IF(About!$B$4 = "National level", 'National Coal and NG Prices'!B11, IF(About!$B$4 = "State level", 'State Coal and NG Prices'!M14, IF(About!$B$4 = "Region level", 'Regional Coal and NG Prices'!T17, NA)))</f>
        <v/>
      </c>
      <c r="C9">
        <f t="array" ref="C9">IF(About!$B$4 = "National level", 'National Coal and NG Prices'!C11, IF(About!$B$4 = "State level", 'State Coal and NG Prices'!N14, IF(About!$B$4 = "Region level", 'Regional Coal and NG Prices'!U17, NA)))</f>
        <v/>
      </c>
      <c r="D9">
        <f t="array" ref="D9">IF(About!$B$4 = "National level", 'National Coal and NG Prices'!D11, IF(About!$B$4 = "State level", 'State Coal and NG Prices'!O14, IF(About!$B$4 = "Region level", 'Regional Coal and NG Prices'!V17, NA)))</f>
        <v/>
      </c>
      <c r="E9">
        <f t="array" ref="E9">IF(About!$B$4 = "National level", 'National Coal and NG Prices'!E11, IF(About!$B$4 = "State level", 'State Coal and NG Prices'!P14, IF(About!$B$4 = "Region level", 'Regional Coal and NG Prices'!W17, NA)))</f>
        <v/>
      </c>
      <c r="F9">
        <f t="array" ref="F9">IF(About!$B$4 = "National level", 'National Coal and NG Prices'!F11, IF(About!$B$4 = "State level", 'State Coal and NG Prices'!Q14, IF(About!$B$4 = "Region level", 'Regional Coal and NG Prices'!X17, NA)))</f>
        <v/>
      </c>
      <c r="G9">
        <f t="array" ref="G9">IF(About!$B$4 = "National level", 'National Coal and NG Prices'!G11, IF(About!$B$4 = "State level", 'State Coal and NG Prices'!R14, IF(About!$B$4 = "Region level", 'Regional Coal and NG Prices'!Y17, NA)))</f>
        <v/>
      </c>
      <c r="H9">
        <f t="array" ref="H9">IF(About!$B$4 = "National level", 'National Coal and NG Prices'!H11, IF(About!$B$4 = "State level", 'State Coal and NG Prices'!S14, IF(About!$B$4 = "Region level", 'Regional Coal and NG Prices'!Z17, NA)))</f>
        <v/>
      </c>
      <c r="I9">
        <f t="array" ref="I9">IF(About!$B$4 = "National level", 'National Coal and NG Prices'!I11, IF(About!$B$4 = "State level", 'State Coal and NG Prices'!T14, IF(About!$B$4 = "Region level", 'Regional Coal and NG Prices'!AA17, NA)))</f>
        <v/>
      </c>
      <c r="J9">
        <f t="array" ref="J9">IF(About!$B$4 = "National level", 'National Coal and NG Prices'!J11, IF(About!$B$4 = "State level", 'State Coal and NG Prices'!U14, IF(About!$B$4 = "Region level", 'Regional Coal and NG Prices'!AB17, NA)))</f>
        <v/>
      </c>
      <c r="K9">
        <f t="array" ref="K9">IF(About!$B$4 = "National level", 'National Coal and NG Prices'!K11, IF(About!$B$4 = "State level", 'State Coal and NG Prices'!V14, IF(About!$B$4 = "Region level", 'Regional Coal and NG Prices'!AC17, NA)))</f>
        <v/>
      </c>
      <c r="L9">
        <f t="array" ref="L9">IF(About!$B$4 = "National level", 'National Coal and NG Prices'!L11, IF(About!$B$4 = "State level", 'State Coal and NG Prices'!W14, IF(About!$B$4 = "Region level", 'Regional Coal and NG Prices'!AD17, NA)))</f>
        <v/>
      </c>
      <c r="M9">
        <f t="array" ref="M9">IF(About!$B$4 = "National level", 'National Coal and NG Prices'!M11, IF(About!$B$4 = "State level", 'State Coal and NG Prices'!X14, IF(About!$B$4 = "Region level", 'Regional Coal and NG Prices'!AE17, NA)))</f>
        <v/>
      </c>
      <c r="N9">
        <f t="array" ref="N9">IF(About!$B$4 = "National level", 'National Coal and NG Prices'!N11, IF(About!$B$4 = "State level", 'State Coal and NG Prices'!Y14, IF(About!$B$4 = "Region level", 'Regional Coal and NG Prices'!AF17, NA)))</f>
        <v/>
      </c>
      <c r="O9">
        <f t="array" ref="O9">IF(About!$B$4 = "National level", 'National Coal and NG Prices'!O11, IF(About!$B$4 = "State level", 'State Coal and NG Prices'!Z14, IF(About!$B$4 = "Region level", 'Regional Coal and NG Prices'!AG17, NA)))</f>
        <v/>
      </c>
      <c r="P9">
        <f t="array" ref="P9">IF(About!$B$4 = "National level", 'National Coal and NG Prices'!P11, IF(About!$B$4 = "State level", 'State Coal and NG Prices'!AA14, IF(About!$B$4 = "Region level", 'Regional Coal and NG Prices'!AH17, NA)))</f>
        <v/>
      </c>
      <c r="Q9">
        <f t="array" ref="Q9">IF(About!$B$4 = "National level", 'National Coal and NG Prices'!Q11, IF(About!$B$4 = "State level", 'State Coal and NG Prices'!AB14, IF(About!$B$4 = "Region level", 'Regional Coal and NG Prices'!AI17, NA)))</f>
        <v/>
      </c>
      <c r="R9">
        <f t="array" ref="R9">IF(About!$B$4 = "National level", 'National Coal and NG Prices'!R11, IF(About!$B$4 = "State level", 'State Coal and NG Prices'!AC14, IF(About!$B$4 = "Region level", 'Regional Coal and NG Prices'!AJ17, NA)))</f>
        <v/>
      </c>
      <c r="S9">
        <f t="array" ref="S9">IF(About!$B$4 = "National level", 'National Coal and NG Prices'!S11, IF(About!$B$4 = "State level", 'State Coal and NG Prices'!AD14, IF(About!$B$4 = "Region level", 'Regional Coal and NG Prices'!AK17, NA)))</f>
        <v/>
      </c>
      <c r="T9">
        <f t="array" ref="T9">IF(About!$B$4 = "National level", 'National Coal and NG Prices'!T11, IF(About!$B$4 = "State level", 'State Coal and NG Prices'!AE14, IF(About!$B$4 = "Region level", 'Regional Coal and NG Prices'!AL17, NA)))</f>
        <v/>
      </c>
      <c r="U9">
        <f t="array" ref="U9">IF(About!$B$4 = "National level", 'National Coal and NG Prices'!U11, IF(About!$B$4 = "State level", 'State Coal and NG Prices'!AF14, IF(About!$B$4 = "Region level", 'Regional Coal and NG Prices'!AM17, NA)))</f>
        <v/>
      </c>
      <c r="V9">
        <f t="array" ref="V9">IF(About!$B$4 = "National level", 'National Coal and NG Prices'!V11, IF(About!$B$4 = "State level", 'State Coal and NG Prices'!AG14, IF(About!$B$4 = "Region level", 'Regional Coal and NG Prices'!AN17, NA)))</f>
        <v/>
      </c>
      <c r="W9">
        <f t="array" ref="W9">IF(About!$B$4 = "National level", 'National Coal and NG Prices'!W11, IF(About!$B$4 = "State level", 'State Coal and NG Prices'!AH14, IF(About!$B$4 = "Region level", 'Regional Coal and NG Prices'!AO17, NA)))</f>
        <v/>
      </c>
      <c r="X9">
        <f t="array" ref="X9">IF(About!$B$4 = "National level", 'National Coal and NG Prices'!X11, IF(About!$B$4 = "State level", 'State Coal and NG Prices'!AI14, IF(About!$B$4 = "Region level", 'Regional Coal and NG Prices'!AP17, NA)))</f>
        <v/>
      </c>
      <c r="Y9">
        <f t="array" ref="Y9">IF(About!$B$4 = "National level", 'National Coal and NG Prices'!Y11, IF(About!$B$4 = "State level", 'State Coal and NG Prices'!AJ14, IF(About!$B$4 = "Region level", 'Regional Coal and NG Prices'!AQ17, NA)))</f>
        <v/>
      </c>
      <c r="Z9">
        <f t="array" ref="Z9">IF(About!$B$4 = "National level", 'National Coal and NG Prices'!Z11, IF(About!$B$4 = "State level", 'State Coal and NG Prices'!AK14, IF(About!$B$4 = "Region level", 'Regional Coal and NG Prices'!AR17, NA)))</f>
        <v/>
      </c>
      <c r="AA9">
        <f t="array" ref="AA9">IF(About!$B$4 = "National level", 'National Coal and NG Prices'!AA11, IF(About!$B$4 = "State level", 'State Coal and NG Prices'!AL14, IF(About!$B$4 = "Region level", 'Regional Coal and NG Prices'!AS17, NA)))</f>
        <v/>
      </c>
      <c r="AB9">
        <f t="array" ref="AB9">IF(About!$B$4 = "National level", 'National Coal and NG Prices'!AB11, IF(About!$B$4 = "State level", 'State Coal and NG Prices'!AM14, IF(About!$B$4 = "Region level", 'Regional Coal and NG Prices'!AT17, NA)))</f>
        <v/>
      </c>
      <c r="AC9">
        <f t="array" ref="AC9">IF(About!$B$4 = "National level", 'National Coal and NG Prices'!AC11, IF(About!$B$4 = "State level", 'State Coal and NG Prices'!AN14, IF(About!$B$4 = "Region level", 'Regional Coal and NG Prices'!AU17, NA)))</f>
        <v/>
      </c>
      <c r="AD9">
        <f t="array" ref="AD9">IF(About!$B$4 = "National level", 'National Coal and NG Prices'!AD11, IF(About!$B$4 = "State level", 'State Coal and NG Prices'!AO14, IF(About!$B$4 = "Region level", 'Regional Coal and NG Prices'!AV17, NA)))</f>
        <v/>
      </c>
      <c r="AE9">
        <f t="array" ref="AE9">IF(About!$B$4 = "National level", 'National Coal and NG Prices'!AE11, IF(About!$B$4 = "State level", 'State Coal and NG Prices'!AP14, IF(About!$B$4 = "Region level", 'Regional Coal and NG Prices'!AW17, NA)))</f>
        <v/>
      </c>
      <c r="AF9">
        <f t="array" ref="AF9">IF(About!$B$4 = "National level", 'National Coal and NG Prices'!AF11, IF(About!$B$4 = "State level", 'State Coal and NG Prices'!AQ14, IF(About!$B$4 = "Region level", 'Regional Coal and NG Prices'!AX17, NA)))</f>
        <v/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A10" sqref="A10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 t="array" ref="B2">IF(About!$B$4 = "National level", 'National Coal and NG Prices'!B15, IF(About!$B$4 = "State level", 'State Coal and NG Prices'!M18, IF(About!$B$4 = "Region level", 'Regional Coal and NG Prices'!S21, NA)))</f>
        <v/>
      </c>
      <c r="C2" s="99">
        <f t="array" ref="C2">IF(About!$B$4 = "National level", 'National Coal and NG Prices'!C15, IF(About!$B$4 = "State level", 'State Coal and NG Prices'!N18, IF(About!$B$4 = "Region level", 'Regional Coal and NG Prices'!T21, NA)))</f>
        <v/>
      </c>
      <c r="D2" s="99">
        <f t="array" ref="D2">IF(About!$B$4 = "National level", 'National Coal and NG Prices'!D15, IF(About!$B$4 = "State level", 'State Coal and NG Prices'!O18, IF(About!$B$4 = "Region level", 'Regional Coal and NG Prices'!U21, NA)))</f>
        <v/>
      </c>
      <c r="E2" s="99">
        <f t="array" ref="E2">IF(About!$B$4 = "National level", 'National Coal and NG Prices'!E15, IF(About!$B$4 = "State level", 'State Coal and NG Prices'!P18, IF(About!$B$4 = "Region level", 'Regional Coal and NG Prices'!V21, NA)))</f>
        <v/>
      </c>
      <c r="F2" s="99">
        <f t="array" ref="F2">IF(About!$B$4 = "National level", 'National Coal and NG Prices'!F15, IF(About!$B$4 = "State level", 'State Coal and NG Prices'!Q18, IF(About!$B$4 = "Region level", 'Regional Coal and NG Prices'!W21, NA)))</f>
        <v/>
      </c>
      <c r="G2" s="99">
        <f t="array" ref="G2">IF(About!$B$4 = "National level", 'National Coal and NG Prices'!G15, IF(About!$B$4 = "State level", 'State Coal and NG Prices'!R18, IF(About!$B$4 = "Region level", 'Regional Coal and NG Prices'!X21, NA)))</f>
        <v/>
      </c>
      <c r="H2" s="99">
        <f t="array" ref="H2">IF(About!$B$4 = "National level", 'National Coal and NG Prices'!H15, IF(About!$B$4 = "State level", 'State Coal and NG Prices'!S18, IF(About!$B$4 = "Region level", 'Regional Coal and NG Prices'!Y21, NA)))</f>
        <v/>
      </c>
      <c r="I2" s="99">
        <f t="array" ref="I2">IF(About!$B$4 = "National level", 'National Coal and NG Prices'!I15, IF(About!$B$4 = "State level", 'State Coal and NG Prices'!T18, IF(About!$B$4 = "Region level", 'Regional Coal and NG Prices'!Z21, NA)))</f>
        <v/>
      </c>
      <c r="J2" s="99">
        <f t="array" ref="J2">IF(About!$B$4 = "National level", 'National Coal and NG Prices'!J15, IF(About!$B$4 = "State level", 'State Coal and NG Prices'!U18, IF(About!$B$4 = "Region level", 'Regional Coal and NG Prices'!AA21, NA)))</f>
        <v/>
      </c>
      <c r="K2" s="99">
        <f t="array" ref="K2">IF(About!$B$4 = "National level", 'National Coal and NG Prices'!K15, IF(About!$B$4 = "State level", 'State Coal and NG Prices'!V18, IF(About!$B$4 = "Region level", 'Regional Coal and NG Prices'!AB21, NA)))</f>
        <v/>
      </c>
      <c r="L2" s="99">
        <f t="array" ref="L2">IF(About!$B$4 = "National level", 'National Coal and NG Prices'!L15, IF(About!$B$4 = "State level", 'State Coal and NG Prices'!W18, IF(About!$B$4 = "Region level", 'Regional Coal and NG Prices'!AC21, NA)))</f>
        <v/>
      </c>
      <c r="M2" s="99">
        <f t="array" ref="M2">IF(About!$B$4 = "National level", 'National Coal and NG Prices'!M15, IF(About!$B$4 = "State level", 'State Coal and NG Prices'!X18, IF(About!$B$4 = "Region level", 'Regional Coal and NG Prices'!AD21, NA)))</f>
        <v/>
      </c>
      <c r="N2" s="99">
        <f t="array" ref="N2">IF(About!$B$4 = "National level", 'National Coal and NG Prices'!N15, IF(About!$B$4 = "State level", 'State Coal and NG Prices'!Y18, IF(About!$B$4 = "Region level", 'Regional Coal and NG Prices'!AE21, NA)))</f>
        <v/>
      </c>
      <c r="O2" s="99">
        <f t="array" ref="O2">IF(About!$B$4 = "National level", 'National Coal and NG Prices'!O15, IF(About!$B$4 = "State level", 'State Coal and NG Prices'!Z18, IF(About!$B$4 = "Region level", 'Regional Coal and NG Prices'!AF21, NA)))</f>
        <v/>
      </c>
      <c r="P2" s="99">
        <f t="array" ref="P2">IF(About!$B$4 = "National level", 'National Coal and NG Prices'!P15, IF(About!$B$4 = "State level", 'State Coal and NG Prices'!AA18, IF(About!$B$4 = "Region level", 'Regional Coal and NG Prices'!AG21, NA)))</f>
        <v/>
      </c>
      <c r="Q2" s="99">
        <f t="array" ref="Q2">IF(About!$B$4 = "National level", 'National Coal and NG Prices'!Q15, IF(About!$B$4 = "State level", 'State Coal and NG Prices'!AB18, IF(About!$B$4 = "Region level", 'Regional Coal and NG Prices'!AH21, NA)))</f>
        <v/>
      </c>
      <c r="R2" s="99">
        <f t="array" ref="R2">IF(About!$B$4 = "National level", 'National Coal and NG Prices'!R15, IF(About!$B$4 = "State level", 'State Coal and NG Prices'!AC18, IF(About!$B$4 = "Region level", 'Regional Coal and NG Prices'!AI21, NA)))</f>
        <v/>
      </c>
      <c r="S2" s="99">
        <f t="array" ref="S2">IF(About!$B$4 = "National level", 'National Coal and NG Prices'!S15, IF(About!$B$4 = "State level", 'State Coal and NG Prices'!AD18, IF(About!$B$4 = "Region level", 'Regional Coal and NG Prices'!AJ21, NA)))</f>
        <v/>
      </c>
      <c r="T2" s="99">
        <f t="array" ref="T2">IF(About!$B$4 = "National level", 'National Coal and NG Prices'!T15, IF(About!$B$4 = "State level", 'State Coal and NG Prices'!AE18, IF(About!$B$4 = "Region level", 'Regional Coal and NG Prices'!AK21, NA)))</f>
        <v/>
      </c>
      <c r="U2" s="99">
        <f t="array" ref="U2">IF(About!$B$4 = "National level", 'National Coal and NG Prices'!U15, IF(About!$B$4 = "State level", 'State Coal and NG Prices'!AF18, IF(About!$B$4 = "Region level", 'Regional Coal and NG Prices'!AL21, NA)))</f>
        <v/>
      </c>
      <c r="V2" s="99">
        <f t="array" ref="V2">IF(About!$B$4 = "National level", 'National Coal and NG Prices'!V15, IF(About!$B$4 = "State level", 'State Coal and NG Prices'!AG18, IF(About!$B$4 = "Region level", 'Regional Coal and NG Prices'!AM21, NA)))</f>
        <v/>
      </c>
      <c r="W2" s="99">
        <f t="array" ref="W2">IF(About!$B$4 = "National level", 'National Coal and NG Prices'!W15, IF(About!$B$4 = "State level", 'State Coal and NG Prices'!AH18, IF(About!$B$4 = "Region level", 'Regional Coal and NG Prices'!AN21, NA)))</f>
        <v/>
      </c>
      <c r="X2" s="99">
        <f t="array" ref="X2">IF(About!$B$4 = "National level", 'National Coal and NG Prices'!X15, IF(About!$B$4 = "State level", 'State Coal and NG Prices'!AI18, IF(About!$B$4 = "Region level", 'Regional Coal and NG Prices'!AO21, NA)))</f>
        <v/>
      </c>
      <c r="Y2" s="99">
        <f t="array" ref="Y2">IF(About!$B$4 = "National level", 'National Coal and NG Prices'!Y15, IF(About!$B$4 = "State level", 'State Coal and NG Prices'!AJ18, IF(About!$B$4 = "Region level", 'Regional Coal and NG Prices'!AP21, NA)))</f>
        <v/>
      </c>
      <c r="Z2" s="99">
        <f t="array" ref="Z2">IF(About!$B$4 = "National level", 'National Coal and NG Prices'!Z15, IF(About!$B$4 = "State level", 'State Coal and NG Prices'!AK18, IF(About!$B$4 = "Region level", 'Regional Coal and NG Prices'!AQ21, NA)))</f>
        <v/>
      </c>
      <c r="AA2" s="99">
        <f t="array" ref="AA2">IF(About!$B$4 = "National level", 'National Coal and NG Prices'!AA15, IF(About!$B$4 = "State level", 'State Coal and NG Prices'!AL18, IF(About!$B$4 = "Region level", 'Regional Coal and NG Prices'!AR21, NA)))</f>
        <v/>
      </c>
      <c r="AB2" s="99">
        <f t="array" ref="AB2">IF(About!$B$4 = "National level", 'National Coal and NG Prices'!AB15, IF(About!$B$4 = "State level", 'State Coal and NG Prices'!AM18, IF(About!$B$4 = "Region level", 'Regional Coal and NG Prices'!AS21, NA)))</f>
        <v/>
      </c>
      <c r="AC2" s="99">
        <f t="array" ref="AC2">IF(About!$B$4 = "National level", 'National Coal and NG Prices'!AC15, IF(About!$B$4 = "State level", 'State Coal and NG Prices'!AN18, IF(About!$B$4 = "Region level", 'Regional Coal and NG Prices'!AT21, NA)))</f>
        <v/>
      </c>
      <c r="AD2" s="99">
        <f t="array" ref="AD2">IF(About!$B$4 = "National level", 'National Coal and NG Prices'!AD15, IF(About!$B$4 = "State level", 'State Coal and NG Prices'!AO18, IF(About!$B$4 = "Region level", 'Regional Coal and NG Prices'!AU21, NA)))</f>
        <v/>
      </c>
      <c r="AE2" s="99">
        <f t="array" ref="AE2">IF(About!$B$4 = "National level", 'National Coal and NG Prices'!AE15, IF(About!$B$4 = "State level", 'State Coal and NG Prices'!AP18, IF(About!$B$4 = "Region level", 'Regional Coal and NG Prices'!AV21, NA)))</f>
        <v/>
      </c>
      <c r="AF2" s="99">
        <f t="array" ref="AF2">IF(About!$B$4 = "National level", 'National Coal and NG Prices'!AF15, IF(About!$B$4 = "State level", 'State Coal and NG Prices'!AQ18, IF(About!$B$4 = "Region level", 'Regional Coal and NG Prices'!AW21, NA)))</f>
        <v/>
      </c>
    </row>
    <row r="3">
      <c r="A3" s="71" t="inlineStr">
        <is>
          <t>Electricity Sector</t>
        </is>
      </c>
      <c r="B3" s="99">
        <f t="array" ref="B3">IF(About!$B$4 = "National level", 'National Coal and NG Prices'!B16, IF(About!$B$4 = "State level", 'State Coal and NG Prices'!M19, IF(About!$B$4 = "Region level", 'Regional Coal and NG Prices'!S22, NA)))</f>
        <v/>
      </c>
      <c r="C3" s="99">
        <f t="array" ref="C3">IF(About!$B$4 = "National level", 'National Coal and NG Prices'!C16, IF(About!$B$4 = "State level", 'State Coal and NG Prices'!N19, IF(About!$B$4 = "Region level", 'Regional Coal and NG Prices'!T22, NA)))</f>
        <v/>
      </c>
      <c r="D3" s="99">
        <f t="array" ref="D3">IF(About!$B$4 = "National level", 'National Coal and NG Prices'!D16, IF(About!$B$4 = "State level", 'State Coal and NG Prices'!O19, IF(About!$B$4 = "Region level", 'Regional Coal and NG Prices'!U22, NA)))</f>
        <v/>
      </c>
      <c r="E3" s="99">
        <f t="array" ref="E3">IF(About!$B$4 = "National level", 'National Coal and NG Prices'!E16, IF(About!$B$4 = "State level", 'State Coal and NG Prices'!P19, IF(About!$B$4 = "Region level", 'Regional Coal and NG Prices'!V22, NA)))</f>
        <v/>
      </c>
      <c r="F3" s="99">
        <f t="array" ref="F3">IF(About!$B$4 = "National level", 'National Coal and NG Prices'!F16, IF(About!$B$4 = "State level", 'State Coal and NG Prices'!Q19, IF(About!$B$4 = "Region level", 'Regional Coal and NG Prices'!W22, NA)))</f>
        <v/>
      </c>
      <c r="G3" s="99">
        <f t="array" ref="G3">IF(About!$B$4 = "National level", 'National Coal and NG Prices'!G16, IF(About!$B$4 = "State level", 'State Coal and NG Prices'!R19, IF(About!$B$4 = "Region level", 'Regional Coal and NG Prices'!X22, NA)))</f>
        <v/>
      </c>
      <c r="H3" s="99">
        <f t="array" ref="H3">IF(About!$B$4 = "National level", 'National Coal and NG Prices'!H16, IF(About!$B$4 = "State level", 'State Coal and NG Prices'!S19, IF(About!$B$4 = "Region level", 'Regional Coal and NG Prices'!Y22, NA)))</f>
        <v/>
      </c>
      <c r="I3" s="99">
        <f t="array" ref="I3">IF(About!$B$4 = "National level", 'National Coal and NG Prices'!I16, IF(About!$B$4 = "State level", 'State Coal and NG Prices'!T19, IF(About!$B$4 = "Region level", 'Regional Coal and NG Prices'!Z22, NA)))</f>
        <v/>
      </c>
      <c r="J3" s="99">
        <f t="array" ref="J3">IF(About!$B$4 = "National level", 'National Coal and NG Prices'!J16, IF(About!$B$4 = "State level", 'State Coal and NG Prices'!U19, IF(About!$B$4 = "Region level", 'Regional Coal and NG Prices'!AA22, NA)))</f>
        <v/>
      </c>
      <c r="K3" s="99">
        <f t="array" ref="K3">IF(About!$B$4 = "National level", 'National Coal and NG Prices'!K16, IF(About!$B$4 = "State level", 'State Coal and NG Prices'!V19, IF(About!$B$4 = "Region level", 'Regional Coal and NG Prices'!AB22, NA)))</f>
        <v/>
      </c>
      <c r="L3" s="99">
        <f t="array" ref="L3">IF(About!$B$4 = "National level", 'National Coal and NG Prices'!L16, IF(About!$B$4 = "State level", 'State Coal and NG Prices'!W19, IF(About!$B$4 = "Region level", 'Regional Coal and NG Prices'!AC22, NA)))</f>
        <v/>
      </c>
      <c r="M3" s="99">
        <f t="array" ref="M3">IF(About!$B$4 = "National level", 'National Coal and NG Prices'!M16, IF(About!$B$4 = "State level", 'State Coal and NG Prices'!X19, IF(About!$B$4 = "Region level", 'Regional Coal and NG Prices'!AD22, NA)))</f>
        <v/>
      </c>
      <c r="N3" s="99">
        <f t="array" ref="N3">IF(About!$B$4 = "National level", 'National Coal and NG Prices'!N16, IF(About!$B$4 = "State level", 'State Coal and NG Prices'!Y19, IF(About!$B$4 = "Region level", 'Regional Coal and NG Prices'!AE22, NA)))</f>
        <v/>
      </c>
      <c r="O3" s="99">
        <f t="array" ref="O3">IF(About!$B$4 = "National level", 'National Coal and NG Prices'!O16, IF(About!$B$4 = "State level", 'State Coal and NG Prices'!Z19, IF(About!$B$4 = "Region level", 'Regional Coal and NG Prices'!AF22, NA)))</f>
        <v/>
      </c>
      <c r="P3" s="99">
        <f t="array" ref="P3">IF(About!$B$4 = "National level", 'National Coal and NG Prices'!P16, IF(About!$B$4 = "State level", 'State Coal and NG Prices'!AA19, IF(About!$B$4 = "Region level", 'Regional Coal and NG Prices'!AG22, NA)))</f>
        <v/>
      </c>
      <c r="Q3" s="99">
        <f t="array" ref="Q3">IF(About!$B$4 = "National level", 'National Coal and NG Prices'!Q16, IF(About!$B$4 = "State level", 'State Coal and NG Prices'!AB19, IF(About!$B$4 = "Region level", 'Regional Coal and NG Prices'!AH22, NA)))</f>
        <v/>
      </c>
      <c r="R3" s="99">
        <f t="array" ref="R3">IF(About!$B$4 = "National level", 'National Coal and NG Prices'!R16, IF(About!$B$4 = "State level", 'State Coal and NG Prices'!AC19, IF(About!$B$4 = "Region level", 'Regional Coal and NG Prices'!AI22, NA)))</f>
        <v/>
      </c>
      <c r="S3" s="99">
        <f t="array" ref="S3">IF(About!$B$4 = "National level", 'National Coal and NG Prices'!S16, IF(About!$B$4 = "State level", 'State Coal and NG Prices'!AD19, IF(About!$B$4 = "Region level", 'Regional Coal and NG Prices'!AJ22, NA)))</f>
        <v/>
      </c>
      <c r="T3" s="99">
        <f t="array" ref="T3">IF(About!$B$4 = "National level", 'National Coal and NG Prices'!T16, IF(About!$B$4 = "State level", 'State Coal and NG Prices'!AE19, IF(About!$B$4 = "Region level", 'Regional Coal and NG Prices'!AK22, NA)))</f>
        <v/>
      </c>
      <c r="U3" s="99">
        <f t="array" ref="U3">IF(About!$B$4 = "National level", 'National Coal and NG Prices'!U16, IF(About!$B$4 = "State level", 'State Coal and NG Prices'!AF19, IF(About!$B$4 = "Region level", 'Regional Coal and NG Prices'!AL22, NA)))</f>
        <v/>
      </c>
      <c r="V3" s="99">
        <f t="array" ref="V3">IF(About!$B$4 = "National level", 'National Coal and NG Prices'!V16, IF(About!$B$4 = "State level", 'State Coal and NG Prices'!AG19, IF(About!$B$4 = "Region level", 'Regional Coal and NG Prices'!AM22, NA)))</f>
        <v/>
      </c>
      <c r="W3" s="99">
        <f t="array" ref="W3">IF(About!$B$4 = "National level", 'National Coal and NG Prices'!W16, IF(About!$B$4 = "State level", 'State Coal and NG Prices'!AH19, IF(About!$B$4 = "Region level", 'Regional Coal and NG Prices'!AN22, NA)))</f>
        <v/>
      </c>
      <c r="X3" s="99">
        <f t="array" ref="X3">IF(About!$B$4 = "National level", 'National Coal and NG Prices'!X16, IF(About!$B$4 = "State level", 'State Coal and NG Prices'!AI19, IF(About!$B$4 = "Region level", 'Regional Coal and NG Prices'!AO22, NA)))</f>
        <v/>
      </c>
      <c r="Y3" s="99">
        <f t="array" ref="Y3">IF(About!$B$4 = "National level", 'National Coal and NG Prices'!Y16, IF(About!$B$4 = "State level", 'State Coal and NG Prices'!AJ19, IF(About!$B$4 = "Region level", 'Regional Coal and NG Prices'!AP22, NA)))</f>
        <v/>
      </c>
      <c r="Z3" s="99">
        <f t="array" ref="Z3">IF(About!$B$4 = "National level", 'National Coal and NG Prices'!Z16, IF(About!$B$4 = "State level", 'State Coal and NG Prices'!AK19, IF(About!$B$4 = "Region level", 'Regional Coal and NG Prices'!AQ22, NA)))</f>
        <v/>
      </c>
      <c r="AA3" s="99">
        <f t="array" ref="AA3">IF(About!$B$4 = "National level", 'National Coal and NG Prices'!AA16, IF(About!$B$4 = "State level", 'State Coal and NG Prices'!AL19, IF(About!$B$4 = "Region level", 'Regional Coal and NG Prices'!AR22, NA)))</f>
        <v/>
      </c>
      <c r="AB3" s="99">
        <f t="array" ref="AB3">IF(About!$B$4 = "National level", 'National Coal and NG Prices'!AB16, IF(About!$B$4 = "State level", 'State Coal and NG Prices'!AM19, IF(About!$B$4 = "Region level", 'Regional Coal and NG Prices'!AS22, NA)))</f>
        <v/>
      </c>
      <c r="AC3" s="99">
        <f t="array" ref="AC3">IF(About!$B$4 = "National level", 'National Coal and NG Prices'!AC16, IF(About!$B$4 = "State level", 'State Coal and NG Prices'!AN19, IF(About!$B$4 = "Region level", 'Regional Coal and NG Prices'!AT22, NA)))</f>
        <v/>
      </c>
      <c r="AD3" s="99">
        <f t="array" ref="AD3">IF(About!$B$4 = "National level", 'National Coal and NG Prices'!AD16, IF(About!$B$4 = "State level", 'State Coal and NG Prices'!AO19, IF(About!$B$4 = "Region level", 'Regional Coal and NG Prices'!AU22, NA)))</f>
        <v/>
      </c>
      <c r="AE3" s="99">
        <f t="array" ref="AE3">IF(About!$B$4 = "National level", 'National Coal and NG Prices'!AE16, IF(About!$B$4 = "State level", 'State Coal and NG Prices'!AP19, IF(About!$B$4 = "Region level", 'Regional Coal and NG Prices'!AV22, NA)))</f>
        <v/>
      </c>
      <c r="AF3" s="99">
        <f t="array" ref="AF3">IF(About!$B$4 = "National level", 'National Coal and NG Prices'!AF16, IF(About!$B$4 = "State level", 'State Coal and NG Prices'!AQ19, IF(About!$B$4 = "Region level", 'Regional Coal and NG Prices'!AW22, NA)))</f>
        <v/>
      </c>
    </row>
    <row r="4">
      <c r="A4" s="71" t="inlineStr">
        <is>
          <t>Residential Buildings Sector</t>
        </is>
      </c>
      <c r="B4" s="99">
        <f t="array" ref="B4">IF(About!$B$4 = "National level", 'National Coal and NG Prices'!B17, IF(About!$B$4 = "State level", 'State Coal and NG Prices'!M20, IF(About!$B$4 = "Region level", 'Regional Coal and NG Prices'!S23, NA)))</f>
        <v/>
      </c>
      <c r="C4" s="99">
        <f t="array" ref="C4">IF(About!$B$4 = "National level", 'National Coal and NG Prices'!C17, IF(About!$B$4 = "State level", 'State Coal and NG Prices'!N20, IF(About!$B$4 = "Region level", 'Regional Coal and NG Prices'!T23, NA)))</f>
        <v/>
      </c>
      <c r="D4" s="99">
        <f t="array" ref="D4">IF(About!$B$4 = "National level", 'National Coal and NG Prices'!D17, IF(About!$B$4 = "State level", 'State Coal and NG Prices'!O20, IF(About!$B$4 = "Region level", 'Regional Coal and NG Prices'!U23, NA)))</f>
        <v/>
      </c>
      <c r="E4" s="99">
        <f t="array" ref="E4">IF(About!$B$4 = "National level", 'National Coal and NG Prices'!E17, IF(About!$B$4 = "State level", 'State Coal and NG Prices'!P20, IF(About!$B$4 = "Region level", 'Regional Coal and NG Prices'!V23, NA)))</f>
        <v/>
      </c>
      <c r="F4" s="99">
        <f t="array" ref="F4">IF(About!$B$4 = "National level", 'National Coal and NG Prices'!F17, IF(About!$B$4 = "State level", 'State Coal and NG Prices'!Q20, IF(About!$B$4 = "Region level", 'Regional Coal and NG Prices'!W23, NA)))</f>
        <v/>
      </c>
      <c r="G4" s="99">
        <f t="array" ref="G4">IF(About!$B$4 = "National level", 'National Coal and NG Prices'!G17, IF(About!$B$4 = "State level", 'State Coal and NG Prices'!R20, IF(About!$B$4 = "Region level", 'Regional Coal and NG Prices'!X23, NA)))</f>
        <v/>
      </c>
      <c r="H4" s="99">
        <f t="array" ref="H4">IF(About!$B$4 = "National level", 'National Coal and NG Prices'!H17, IF(About!$B$4 = "State level", 'State Coal and NG Prices'!S20, IF(About!$B$4 = "Region level", 'Regional Coal and NG Prices'!Y23, NA)))</f>
        <v/>
      </c>
      <c r="I4" s="99">
        <f t="array" ref="I4">IF(About!$B$4 = "National level", 'National Coal and NG Prices'!I17, IF(About!$B$4 = "State level", 'State Coal and NG Prices'!T20, IF(About!$B$4 = "Region level", 'Regional Coal and NG Prices'!Z23, NA)))</f>
        <v/>
      </c>
      <c r="J4" s="99">
        <f t="array" ref="J4">IF(About!$B$4 = "National level", 'National Coal and NG Prices'!J17, IF(About!$B$4 = "State level", 'State Coal and NG Prices'!U20, IF(About!$B$4 = "Region level", 'Regional Coal and NG Prices'!AA23, NA)))</f>
        <v/>
      </c>
      <c r="K4" s="99">
        <f t="array" ref="K4">IF(About!$B$4 = "National level", 'National Coal and NG Prices'!K17, IF(About!$B$4 = "State level", 'State Coal and NG Prices'!V20, IF(About!$B$4 = "Region level", 'Regional Coal and NG Prices'!AB23, NA)))</f>
        <v/>
      </c>
      <c r="L4" s="99">
        <f t="array" ref="L4">IF(About!$B$4 = "National level", 'National Coal and NG Prices'!L17, IF(About!$B$4 = "State level", 'State Coal and NG Prices'!W20, IF(About!$B$4 = "Region level", 'Regional Coal and NG Prices'!AC23, NA)))</f>
        <v/>
      </c>
      <c r="M4" s="99">
        <f t="array" ref="M4">IF(About!$B$4 = "National level", 'National Coal and NG Prices'!M17, IF(About!$B$4 = "State level", 'State Coal and NG Prices'!X20, IF(About!$B$4 = "Region level", 'Regional Coal and NG Prices'!AD23, NA)))</f>
        <v/>
      </c>
      <c r="N4" s="99">
        <f t="array" ref="N4">IF(About!$B$4 = "National level", 'National Coal and NG Prices'!N17, IF(About!$B$4 = "State level", 'State Coal and NG Prices'!Y20, IF(About!$B$4 = "Region level", 'Regional Coal and NG Prices'!AE23, NA)))</f>
        <v/>
      </c>
      <c r="O4" s="99">
        <f t="array" ref="O4">IF(About!$B$4 = "National level", 'National Coal and NG Prices'!O17, IF(About!$B$4 = "State level", 'State Coal and NG Prices'!Z20, IF(About!$B$4 = "Region level", 'Regional Coal and NG Prices'!AF23, NA)))</f>
        <v/>
      </c>
      <c r="P4" s="99">
        <f t="array" ref="P4">IF(About!$B$4 = "National level", 'National Coal and NG Prices'!P17, IF(About!$B$4 = "State level", 'State Coal and NG Prices'!AA20, IF(About!$B$4 = "Region level", 'Regional Coal and NG Prices'!AG23, NA)))</f>
        <v/>
      </c>
      <c r="Q4" s="99">
        <f t="array" ref="Q4">IF(About!$B$4 = "National level", 'National Coal and NG Prices'!Q17, IF(About!$B$4 = "State level", 'State Coal and NG Prices'!AB20, IF(About!$B$4 = "Region level", 'Regional Coal and NG Prices'!AH23, NA)))</f>
        <v/>
      </c>
      <c r="R4" s="99">
        <f t="array" ref="R4">IF(About!$B$4 = "National level", 'National Coal and NG Prices'!R17, IF(About!$B$4 = "State level", 'State Coal and NG Prices'!AC20, IF(About!$B$4 = "Region level", 'Regional Coal and NG Prices'!AI23, NA)))</f>
        <v/>
      </c>
      <c r="S4" s="99">
        <f t="array" ref="S4">IF(About!$B$4 = "National level", 'National Coal and NG Prices'!S17, IF(About!$B$4 = "State level", 'State Coal and NG Prices'!AD20, IF(About!$B$4 = "Region level", 'Regional Coal and NG Prices'!AJ23, NA)))</f>
        <v/>
      </c>
      <c r="T4" s="99">
        <f t="array" ref="T4">IF(About!$B$4 = "National level", 'National Coal and NG Prices'!T17, IF(About!$B$4 = "State level", 'State Coal and NG Prices'!AE20, IF(About!$B$4 = "Region level", 'Regional Coal and NG Prices'!AK23, NA)))</f>
        <v/>
      </c>
      <c r="U4" s="99">
        <f t="array" ref="U4">IF(About!$B$4 = "National level", 'National Coal and NG Prices'!U17, IF(About!$B$4 = "State level", 'State Coal and NG Prices'!AF20, IF(About!$B$4 = "Region level", 'Regional Coal and NG Prices'!AL23, NA)))</f>
        <v/>
      </c>
      <c r="V4" s="99">
        <f t="array" ref="V4">IF(About!$B$4 = "National level", 'National Coal and NG Prices'!V17, IF(About!$B$4 = "State level", 'State Coal and NG Prices'!AG20, IF(About!$B$4 = "Region level", 'Regional Coal and NG Prices'!AM23, NA)))</f>
        <v/>
      </c>
      <c r="W4" s="99">
        <f t="array" ref="W4">IF(About!$B$4 = "National level", 'National Coal and NG Prices'!W17, IF(About!$B$4 = "State level", 'State Coal and NG Prices'!AH20, IF(About!$B$4 = "Region level", 'Regional Coal and NG Prices'!AN23, NA)))</f>
        <v/>
      </c>
      <c r="X4" s="99">
        <f t="array" ref="X4">IF(About!$B$4 = "National level", 'National Coal and NG Prices'!X17, IF(About!$B$4 = "State level", 'State Coal and NG Prices'!AI20, IF(About!$B$4 = "Region level", 'Regional Coal and NG Prices'!AO23, NA)))</f>
        <v/>
      </c>
      <c r="Y4" s="99">
        <f t="array" ref="Y4">IF(About!$B$4 = "National level", 'National Coal and NG Prices'!Y17, IF(About!$B$4 = "State level", 'State Coal and NG Prices'!AJ20, IF(About!$B$4 = "Region level", 'Regional Coal and NG Prices'!AP23, NA)))</f>
        <v/>
      </c>
      <c r="Z4" s="99">
        <f t="array" ref="Z4">IF(About!$B$4 = "National level", 'National Coal and NG Prices'!Z17, IF(About!$B$4 = "State level", 'State Coal and NG Prices'!AK20, IF(About!$B$4 = "Region level", 'Regional Coal and NG Prices'!AQ23, NA)))</f>
        <v/>
      </c>
      <c r="AA4" s="99">
        <f t="array" ref="AA4">IF(About!$B$4 = "National level", 'National Coal and NG Prices'!AA17, IF(About!$B$4 = "State level", 'State Coal and NG Prices'!AL20, IF(About!$B$4 = "Region level", 'Regional Coal and NG Prices'!AR23, NA)))</f>
        <v/>
      </c>
      <c r="AB4" s="99">
        <f t="array" ref="AB4">IF(About!$B$4 = "National level", 'National Coal and NG Prices'!AB17, IF(About!$B$4 = "State level", 'State Coal and NG Prices'!AM20, IF(About!$B$4 = "Region level", 'Regional Coal and NG Prices'!AS23, NA)))</f>
        <v/>
      </c>
      <c r="AC4" s="99">
        <f t="array" ref="AC4">IF(About!$B$4 = "National level", 'National Coal and NG Prices'!AC17, IF(About!$B$4 = "State level", 'State Coal and NG Prices'!AN20, IF(About!$B$4 = "Region level", 'Regional Coal and NG Prices'!AT23, NA)))</f>
        <v/>
      </c>
      <c r="AD4" s="99">
        <f t="array" ref="AD4">IF(About!$B$4 = "National level", 'National Coal and NG Prices'!AD17, IF(About!$B$4 = "State level", 'State Coal and NG Prices'!AO20, IF(About!$B$4 = "Region level", 'Regional Coal and NG Prices'!AU23, NA)))</f>
        <v/>
      </c>
      <c r="AE4" s="99">
        <f t="array" ref="AE4">IF(About!$B$4 = "National level", 'National Coal and NG Prices'!AE17, IF(About!$B$4 = "State level", 'State Coal and NG Prices'!AP20, IF(About!$B$4 = "Region level", 'Regional Coal and NG Prices'!AV23, NA)))</f>
        <v/>
      </c>
      <c r="AF4" s="99">
        <f t="array" ref="AF4">IF(About!$B$4 = "National level", 'National Coal and NG Prices'!AF17, IF(About!$B$4 = "State level", 'State Coal and NG Prices'!AQ20, IF(About!$B$4 = "Region level", 'Regional Coal and NG Prices'!AW23, NA)))</f>
        <v/>
      </c>
    </row>
    <row r="5">
      <c r="A5" s="71" t="inlineStr">
        <is>
          <t>Commercial Buildings Sector</t>
        </is>
      </c>
      <c r="B5" s="99">
        <f t="array" ref="B5">IF(About!$B$4 = "National level", 'National Coal and NG Prices'!B18, IF(About!$B$4 = "State level", 'State Coal and NG Prices'!M21, IF(About!$B$4 = "Region level", 'Regional Coal and NG Prices'!S24, NA)))</f>
        <v/>
      </c>
      <c r="C5" s="99">
        <f t="array" ref="C5">IF(About!$B$4 = "National level", 'National Coal and NG Prices'!C18, IF(About!$B$4 = "State level", 'State Coal and NG Prices'!N21, IF(About!$B$4 = "Region level", 'Regional Coal and NG Prices'!T24, NA)))</f>
        <v/>
      </c>
      <c r="D5" s="99">
        <f t="array" ref="D5">IF(About!$B$4 = "National level", 'National Coal and NG Prices'!D18, IF(About!$B$4 = "State level", 'State Coal and NG Prices'!O21, IF(About!$B$4 = "Region level", 'Regional Coal and NG Prices'!U24, NA)))</f>
        <v/>
      </c>
      <c r="E5" s="99">
        <f t="array" ref="E5">IF(About!$B$4 = "National level", 'National Coal and NG Prices'!E18, IF(About!$B$4 = "State level", 'State Coal and NG Prices'!P21, IF(About!$B$4 = "Region level", 'Regional Coal and NG Prices'!V24, NA)))</f>
        <v/>
      </c>
      <c r="F5" s="99">
        <f t="array" ref="F5">IF(About!$B$4 = "National level", 'National Coal and NG Prices'!F18, IF(About!$B$4 = "State level", 'State Coal and NG Prices'!Q21, IF(About!$B$4 = "Region level", 'Regional Coal and NG Prices'!W24, NA)))</f>
        <v/>
      </c>
      <c r="G5" s="99">
        <f t="array" ref="G5">IF(About!$B$4 = "National level", 'National Coal and NG Prices'!G18, IF(About!$B$4 = "State level", 'State Coal and NG Prices'!R21, IF(About!$B$4 = "Region level", 'Regional Coal and NG Prices'!X24, NA)))</f>
        <v/>
      </c>
      <c r="H5" s="99">
        <f t="array" ref="H5">IF(About!$B$4 = "National level", 'National Coal and NG Prices'!H18, IF(About!$B$4 = "State level", 'State Coal and NG Prices'!S21, IF(About!$B$4 = "Region level", 'Regional Coal and NG Prices'!Y24, NA)))</f>
        <v/>
      </c>
      <c r="I5" s="99">
        <f t="array" ref="I5">IF(About!$B$4 = "National level", 'National Coal and NG Prices'!I18, IF(About!$B$4 = "State level", 'State Coal and NG Prices'!T21, IF(About!$B$4 = "Region level", 'Regional Coal and NG Prices'!Z24, NA)))</f>
        <v/>
      </c>
      <c r="J5" s="99">
        <f t="array" ref="J5">IF(About!$B$4 = "National level", 'National Coal and NG Prices'!J18, IF(About!$B$4 = "State level", 'State Coal and NG Prices'!U21, IF(About!$B$4 = "Region level", 'Regional Coal and NG Prices'!AA24, NA)))</f>
        <v/>
      </c>
      <c r="K5" s="99">
        <f t="array" ref="K5">IF(About!$B$4 = "National level", 'National Coal and NG Prices'!K18, IF(About!$B$4 = "State level", 'State Coal and NG Prices'!V21, IF(About!$B$4 = "Region level", 'Regional Coal and NG Prices'!AB24, NA)))</f>
        <v/>
      </c>
      <c r="L5" s="99">
        <f t="array" ref="L5">IF(About!$B$4 = "National level", 'National Coal and NG Prices'!L18, IF(About!$B$4 = "State level", 'State Coal and NG Prices'!W21, IF(About!$B$4 = "Region level", 'Regional Coal and NG Prices'!AC24, NA)))</f>
        <v/>
      </c>
      <c r="M5" s="99">
        <f t="array" ref="M5">IF(About!$B$4 = "National level", 'National Coal and NG Prices'!M18, IF(About!$B$4 = "State level", 'State Coal and NG Prices'!X21, IF(About!$B$4 = "Region level", 'Regional Coal and NG Prices'!AD24, NA)))</f>
        <v/>
      </c>
      <c r="N5" s="99">
        <f t="array" ref="N5">IF(About!$B$4 = "National level", 'National Coal and NG Prices'!N18, IF(About!$B$4 = "State level", 'State Coal and NG Prices'!Y21, IF(About!$B$4 = "Region level", 'Regional Coal and NG Prices'!AE24, NA)))</f>
        <v/>
      </c>
      <c r="O5" s="99">
        <f t="array" ref="O5">IF(About!$B$4 = "National level", 'National Coal and NG Prices'!O18, IF(About!$B$4 = "State level", 'State Coal and NG Prices'!Z21, IF(About!$B$4 = "Region level", 'Regional Coal and NG Prices'!AF24, NA)))</f>
        <v/>
      </c>
      <c r="P5" s="99">
        <f t="array" ref="P5">IF(About!$B$4 = "National level", 'National Coal and NG Prices'!P18, IF(About!$B$4 = "State level", 'State Coal and NG Prices'!AA21, IF(About!$B$4 = "Region level", 'Regional Coal and NG Prices'!AG24, NA)))</f>
        <v/>
      </c>
      <c r="Q5" s="99">
        <f t="array" ref="Q5">IF(About!$B$4 = "National level", 'National Coal and NG Prices'!Q18, IF(About!$B$4 = "State level", 'State Coal and NG Prices'!AB21, IF(About!$B$4 = "Region level", 'Regional Coal and NG Prices'!AH24, NA)))</f>
        <v/>
      </c>
      <c r="R5" s="99">
        <f t="array" ref="R5">IF(About!$B$4 = "National level", 'National Coal and NG Prices'!R18, IF(About!$B$4 = "State level", 'State Coal and NG Prices'!AC21, IF(About!$B$4 = "Region level", 'Regional Coal and NG Prices'!AI24, NA)))</f>
        <v/>
      </c>
      <c r="S5" s="99">
        <f t="array" ref="S5">IF(About!$B$4 = "National level", 'National Coal and NG Prices'!S18, IF(About!$B$4 = "State level", 'State Coal and NG Prices'!AD21, IF(About!$B$4 = "Region level", 'Regional Coal and NG Prices'!AJ24, NA)))</f>
        <v/>
      </c>
      <c r="T5" s="99">
        <f t="array" ref="T5">IF(About!$B$4 = "National level", 'National Coal and NG Prices'!T18, IF(About!$B$4 = "State level", 'State Coal and NG Prices'!AE21, IF(About!$B$4 = "Region level", 'Regional Coal and NG Prices'!AK24, NA)))</f>
        <v/>
      </c>
      <c r="U5" s="99">
        <f t="array" ref="U5">IF(About!$B$4 = "National level", 'National Coal and NG Prices'!U18, IF(About!$B$4 = "State level", 'State Coal and NG Prices'!AF21, IF(About!$B$4 = "Region level", 'Regional Coal and NG Prices'!AL24, NA)))</f>
        <v/>
      </c>
      <c r="V5" s="99">
        <f t="array" ref="V5">IF(About!$B$4 = "National level", 'National Coal and NG Prices'!V18, IF(About!$B$4 = "State level", 'State Coal and NG Prices'!AG21, IF(About!$B$4 = "Region level", 'Regional Coal and NG Prices'!AM24, NA)))</f>
        <v/>
      </c>
      <c r="W5" s="99">
        <f t="array" ref="W5">IF(About!$B$4 = "National level", 'National Coal and NG Prices'!W18, IF(About!$B$4 = "State level", 'State Coal and NG Prices'!AH21, IF(About!$B$4 = "Region level", 'Regional Coal and NG Prices'!AN24, NA)))</f>
        <v/>
      </c>
      <c r="X5" s="99">
        <f t="array" ref="X5">IF(About!$B$4 = "National level", 'National Coal and NG Prices'!X18, IF(About!$B$4 = "State level", 'State Coal and NG Prices'!AI21, IF(About!$B$4 = "Region level", 'Regional Coal and NG Prices'!AO24, NA)))</f>
        <v/>
      </c>
      <c r="Y5" s="99">
        <f t="array" ref="Y5">IF(About!$B$4 = "National level", 'National Coal and NG Prices'!Y18, IF(About!$B$4 = "State level", 'State Coal and NG Prices'!AJ21, IF(About!$B$4 = "Region level", 'Regional Coal and NG Prices'!AP24, NA)))</f>
        <v/>
      </c>
      <c r="Z5" s="99">
        <f t="array" ref="Z5">IF(About!$B$4 = "National level", 'National Coal and NG Prices'!Z18, IF(About!$B$4 = "State level", 'State Coal and NG Prices'!AK21, IF(About!$B$4 = "Region level", 'Regional Coal and NG Prices'!AQ24, NA)))</f>
        <v/>
      </c>
      <c r="AA5" s="99">
        <f t="array" ref="AA5">IF(About!$B$4 = "National level", 'National Coal and NG Prices'!AA18, IF(About!$B$4 = "State level", 'State Coal and NG Prices'!AL21, IF(About!$B$4 = "Region level", 'Regional Coal and NG Prices'!AR24, NA)))</f>
        <v/>
      </c>
      <c r="AB5" s="99">
        <f t="array" ref="AB5">IF(About!$B$4 = "National level", 'National Coal and NG Prices'!AB18, IF(About!$B$4 = "State level", 'State Coal and NG Prices'!AM21, IF(About!$B$4 = "Region level", 'Regional Coal and NG Prices'!AS24, NA)))</f>
        <v/>
      </c>
      <c r="AC5" s="99">
        <f t="array" ref="AC5">IF(About!$B$4 = "National level", 'National Coal and NG Prices'!AC18, IF(About!$B$4 = "State level", 'State Coal and NG Prices'!AN21, IF(About!$B$4 = "Region level", 'Regional Coal and NG Prices'!AT24, NA)))</f>
        <v/>
      </c>
      <c r="AD5" s="99">
        <f t="array" ref="AD5">IF(About!$B$4 = "National level", 'National Coal and NG Prices'!AD18, IF(About!$B$4 = "State level", 'State Coal and NG Prices'!AO21, IF(About!$B$4 = "Region level", 'Regional Coal and NG Prices'!AU24, NA)))</f>
        <v/>
      </c>
      <c r="AE5" s="99">
        <f t="array" ref="AE5">IF(About!$B$4 = "National level", 'National Coal and NG Prices'!AE18, IF(About!$B$4 = "State level", 'State Coal and NG Prices'!AP21, IF(About!$B$4 = "Region level", 'Regional Coal and NG Prices'!AV24, NA)))</f>
        <v/>
      </c>
      <c r="AF5" s="99">
        <f t="array" ref="AF5">IF(About!$B$4 = "National level", 'National Coal and NG Prices'!AF18, IF(About!$B$4 = "State level", 'State Coal and NG Prices'!AQ21, IF(About!$B$4 = "Region level", 'Regional Coal and NG Prices'!AW24, NA)))</f>
        <v/>
      </c>
    </row>
    <row r="6">
      <c r="A6" s="71" t="inlineStr">
        <is>
          <t>Industry Sector</t>
        </is>
      </c>
      <c r="B6" s="99">
        <f t="array" ref="B6">IF(About!$B$4 = "National level", 'National Coal and NG Prices'!B19, IF(About!$B$4 = "State level", 'State Coal and NG Prices'!M22, IF(About!$B$4 = "Region level", 'Regional Coal and NG Prices'!S25, NA)))</f>
        <v/>
      </c>
      <c r="C6" s="99">
        <f t="array" ref="C6">IF(About!$B$4 = "National level", 'National Coal and NG Prices'!C19, IF(About!$B$4 = "State level", 'State Coal and NG Prices'!N22, IF(About!$B$4 = "Region level", 'Regional Coal and NG Prices'!T25, NA)))</f>
        <v/>
      </c>
      <c r="D6" s="99">
        <f t="array" ref="D6">IF(About!$B$4 = "National level", 'National Coal and NG Prices'!D19, IF(About!$B$4 = "State level", 'State Coal and NG Prices'!O22, IF(About!$B$4 = "Region level", 'Regional Coal and NG Prices'!U25, NA)))</f>
        <v/>
      </c>
      <c r="E6" s="99">
        <f t="array" ref="E6">IF(About!$B$4 = "National level", 'National Coal and NG Prices'!E19, IF(About!$B$4 = "State level", 'State Coal and NG Prices'!P22, IF(About!$B$4 = "Region level", 'Regional Coal and NG Prices'!V25, NA)))</f>
        <v/>
      </c>
      <c r="F6" s="99">
        <f t="array" ref="F6">IF(About!$B$4 = "National level", 'National Coal and NG Prices'!F19, IF(About!$B$4 = "State level", 'State Coal and NG Prices'!Q22, IF(About!$B$4 = "Region level", 'Regional Coal and NG Prices'!W25, NA)))</f>
        <v/>
      </c>
      <c r="G6" s="99">
        <f t="array" ref="G6">IF(About!$B$4 = "National level", 'National Coal and NG Prices'!G19, IF(About!$B$4 = "State level", 'State Coal and NG Prices'!R22, IF(About!$B$4 = "Region level", 'Regional Coal and NG Prices'!X25, NA)))</f>
        <v/>
      </c>
      <c r="H6" s="99">
        <f t="array" ref="H6">IF(About!$B$4 = "National level", 'National Coal and NG Prices'!H19, IF(About!$B$4 = "State level", 'State Coal and NG Prices'!S22, IF(About!$B$4 = "Region level", 'Regional Coal and NG Prices'!Y25, NA)))</f>
        <v/>
      </c>
      <c r="I6" s="99">
        <f t="array" ref="I6">IF(About!$B$4 = "National level", 'National Coal and NG Prices'!I19, IF(About!$B$4 = "State level", 'State Coal and NG Prices'!T22, IF(About!$B$4 = "Region level", 'Regional Coal and NG Prices'!Z25, NA)))</f>
        <v/>
      </c>
      <c r="J6" s="99">
        <f t="array" ref="J6">IF(About!$B$4 = "National level", 'National Coal and NG Prices'!J19, IF(About!$B$4 = "State level", 'State Coal and NG Prices'!U22, IF(About!$B$4 = "Region level", 'Regional Coal and NG Prices'!AA25, NA)))</f>
        <v/>
      </c>
      <c r="K6" s="99">
        <f t="array" ref="K6">IF(About!$B$4 = "National level", 'National Coal and NG Prices'!K19, IF(About!$B$4 = "State level", 'State Coal and NG Prices'!V22, IF(About!$B$4 = "Region level", 'Regional Coal and NG Prices'!AB25, NA)))</f>
        <v/>
      </c>
      <c r="L6" s="99">
        <f t="array" ref="L6">IF(About!$B$4 = "National level", 'National Coal and NG Prices'!L19, IF(About!$B$4 = "State level", 'State Coal and NG Prices'!W22, IF(About!$B$4 = "Region level", 'Regional Coal and NG Prices'!AC25, NA)))</f>
        <v/>
      </c>
      <c r="M6" s="99">
        <f t="array" ref="M6">IF(About!$B$4 = "National level", 'National Coal and NG Prices'!M19, IF(About!$B$4 = "State level", 'State Coal and NG Prices'!X22, IF(About!$B$4 = "Region level", 'Regional Coal and NG Prices'!AD25, NA)))</f>
        <v/>
      </c>
      <c r="N6" s="99">
        <f t="array" ref="N6">IF(About!$B$4 = "National level", 'National Coal and NG Prices'!N19, IF(About!$B$4 = "State level", 'State Coal and NG Prices'!Y22, IF(About!$B$4 = "Region level", 'Regional Coal and NG Prices'!AE25, NA)))</f>
        <v/>
      </c>
      <c r="O6" s="99">
        <f t="array" ref="O6">IF(About!$B$4 = "National level", 'National Coal and NG Prices'!O19, IF(About!$B$4 = "State level", 'State Coal and NG Prices'!Z22, IF(About!$B$4 = "Region level", 'Regional Coal and NG Prices'!AF25, NA)))</f>
        <v/>
      </c>
      <c r="P6" s="99">
        <f t="array" ref="P6">IF(About!$B$4 = "National level", 'National Coal and NG Prices'!P19, IF(About!$B$4 = "State level", 'State Coal and NG Prices'!AA22, IF(About!$B$4 = "Region level", 'Regional Coal and NG Prices'!AG25, NA)))</f>
        <v/>
      </c>
      <c r="Q6" s="99">
        <f t="array" ref="Q6">IF(About!$B$4 = "National level", 'National Coal and NG Prices'!Q19, IF(About!$B$4 = "State level", 'State Coal and NG Prices'!AB22, IF(About!$B$4 = "Region level", 'Regional Coal and NG Prices'!AH25, NA)))</f>
        <v/>
      </c>
      <c r="R6" s="99">
        <f t="array" ref="R6">IF(About!$B$4 = "National level", 'National Coal and NG Prices'!R19, IF(About!$B$4 = "State level", 'State Coal and NG Prices'!AC22, IF(About!$B$4 = "Region level", 'Regional Coal and NG Prices'!AI25, NA)))</f>
        <v/>
      </c>
      <c r="S6" s="99">
        <f t="array" ref="S6">IF(About!$B$4 = "National level", 'National Coal and NG Prices'!S19, IF(About!$B$4 = "State level", 'State Coal and NG Prices'!AD22, IF(About!$B$4 = "Region level", 'Regional Coal and NG Prices'!AJ25, NA)))</f>
        <v/>
      </c>
      <c r="T6" s="99">
        <f t="array" ref="T6">IF(About!$B$4 = "National level", 'National Coal and NG Prices'!T19, IF(About!$B$4 = "State level", 'State Coal and NG Prices'!AE22, IF(About!$B$4 = "Region level", 'Regional Coal and NG Prices'!AK25, NA)))</f>
        <v/>
      </c>
      <c r="U6" s="99">
        <f t="array" ref="U6">IF(About!$B$4 = "National level", 'National Coal and NG Prices'!U19, IF(About!$B$4 = "State level", 'State Coal and NG Prices'!AF22, IF(About!$B$4 = "Region level", 'Regional Coal and NG Prices'!AL25, NA)))</f>
        <v/>
      </c>
      <c r="V6" s="99">
        <f t="array" ref="V6">IF(About!$B$4 = "National level", 'National Coal and NG Prices'!V19, IF(About!$B$4 = "State level", 'State Coal and NG Prices'!AG22, IF(About!$B$4 = "Region level", 'Regional Coal and NG Prices'!AM25, NA)))</f>
        <v/>
      </c>
      <c r="W6" s="99">
        <f t="array" ref="W6">IF(About!$B$4 = "National level", 'National Coal and NG Prices'!W19, IF(About!$B$4 = "State level", 'State Coal and NG Prices'!AH22, IF(About!$B$4 = "Region level", 'Regional Coal and NG Prices'!AN25, NA)))</f>
        <v/>
      </c>
      <c r="X6" s="99">
        <f t="array" ref="X6">IF(About!$B$4 = "National level", 'National Coal and NG Prices'!X19, IF(About!$B$4 = "State level", 'State Coal and NG Prices'!AI22, IF(About!$B$4 = "Region level", 'Regional Coal and NG Prices'!AO25, NA)))</f>
        <v/>
      </c>
      <c r="Y6" s="99">
        <f t="array" ref="Y6">IF(About!$B$4 = "National level", 'National Coal and NG Prices'!Y19, IF(About!$B$4 = "State level", 'State Coal and NG Prices'!AJ22, IF(About!$B$4 = "Region level", 'Regional Coal and NG Prices'!AP25, NA)))</f>
        <v/>
      </c>
      <c r="Z6" s="99">
        <f t="array" ref="Z6">IF(About!$B$4 = "National level", 'National Coal and NG Prices'!Z19, IF(About!$B$4 = "State level", 'State Coal and NG Prices'!AK22, IF(About!$B$4 = "Region level", 'Regional Coal and NG Prices'!AQ25, NA)))</f>
        <v/>
      </c>
      <c r="AA6" s="99">
        <f t="array" ref="AA6">IF(About!$B$4 = "National level", 'National Coal and NG Prices'!AA19, IF(About!$B$4 = "State level", 'State Coal and NG Prices'!AL22, IF(About!$B$4 = "Region level", 'Regional Coal and NG Prices'!AR25, NA)))</f>
        <v/>
      </c>
      <c r="AB6" s="99">
        <f t="array" ref="AB6">IF(About!$B$4 = "National level", 'National Coal and NG Prices'!AB19, IF(About!$B$4 = "State level", 'State Coal and NG Prices'!AM22, IF(About!$B$4 = "Region level", 'Regional Coal and NG Prices'!AS25, NA)))</f>
        <v/>
      </c>
      <c r="AC6" s="99">
        <f t="array" ref="AC6">IF(About!$B$4 = "National level", 'National Coal and NG Prices'!AC19, IF(About!$B$4 = "State level", 'State Coal and NG Prices'!AN22, IF(About!$B$4 = "Region level", 'Regional Coal and NG Prices'!AT25, NA)))</f>
        <v/>
      </c>
      <c r="AD6" s="99">
        <f t="array" ref="AD6">IF(About!$B$4 = "National level", 'National Coal and NG Prices'!AD19, IF(About!$B$4 = "State level", 'State Coal and NG Prices'!AO22, IF(About!$B$4 = "Region level", 'Regional Coal and NG Prices'!AU25, NA)))</f>
        <v/>
      </c>
      <c r="AE6" s="99">
        <f t="array" ref="AE6">IF(About!$B$4 = "National level", 'National Coal and NG Prices'!AE19, IF(About!$B$4 = "State level", 'State Coal and NG Prices'!AP22, IF(About!$B$4 = "Region level", 'Regional Coal and NG Prices'!AV25, NA)))</f>
        <v/>
      </c>
      <c r="AF6" s="99">
        <f t="array" ref="AF6">IF(About!$B$4 = "National level", 'National Coal and NG Prices'!AF19, IF(About!$B$4 = "State level", 'State Coal and NG Prices'!AQ22, IF(About!$B$4 = "Region level", 'Regional Coal and NG Prices'!AW25, NA)))</f>
        <v/>
      </c>
    </row>
    <row r="7">
      <c r="A7" s="71" t="inlineStr">
        <is>
          <t>District Heating Sector</t>
        </is>
      </c>
      <c r="B7" s="99">
        <f t="array" ref="B7">IF(About!$B$4 = "National level", 'National Coal and NG Prices'!B20, IF(About!$B$4 = "State level", 'State Coal and NG Prices'!M23, IF(About!$B$4 = "Region level", 'Regional Coal and NG Prices'!S26, NA)))</f>
        <v/>
      </c>
      <c r="C7" s="99">
        <f t="array" ref="C7">IF(About!$B$4 = "National level", 'National Coal and NG Prices'!C20, IF(About!$B$4 = "State level", 'State Coal and NG Prices'!N23, IF(About!$B$4 = "Region level", 'Regional Coal and NG Prices'!T26, NA)))</f>
        <v/>
      </c>
      <c r="D7" s="99">
        <f t="array" ref="D7">IF(About!$B$4 = "National level", 'National Coal and NG Prices'!D20, IF(About!$B$4 = "State level", 'State Coal and NG Prices'!O23, IF(About!$B$4 = "Region level", 'Regional Coal and NG Prices'!U26, NA)))</f>
        <v/>
      </c>
      <c r="E7" s="99">
        <f t="array" ref="E7">IF(About!$B$4 = "National level", 'National Coal and NG Prices'!E20, IF(About!$B$4 = "State level", 'State Coal and NG Prices'!P23, IF(About!$B$4 = "Region level", 'Regional Coal and NG Prices'!V26, NA)))</f>
        <v/>
      </c>
      <c r="F7" s="99">
        <f t="array" ref="F7">IF(About!$B$4 = "National level", 'National Coal and NG Prices'!F20, IF(About!$B$4 = "State level", 'State Coal and NG Prices'!Q23, IF(About!$B$4 = "Region level", 'Regional Coal and NG Prices'!W26, NA)))</f>
        <v/>
      </c>
      <c r="G7" s="99">
        <f t="array" ref="G7">IF(About!$B$4 = "National level", 'National Coal and NG Prices'!G20, IF(About!$B$4 = "State level", 'State Coal and NG Prices'!R23, IF(About!$B$4 = "Region level", 'Regional Coal and NG Prices'!X26, NA)))</f>
        <v/>
      </c>
      <c r="H7" s="99">
        <f t="array" ref="H7">IF(About!$B$4 = "National level", 'National Coal and NG Prices'!H20, IF(About!$B$4 = "State level", 'State Coal and NG Prices'!S23, IF(About!$B$4 = "Region level", 'Regional Coal and NG Prices'!Y26, NA)))</f>
        <v/>
      </c>
      <c r="I7" s="99">
        <f t="array" ref="I7">IF(About!$B$4 = "National level", 'National Coal and NG Prices'!I20, IF(About!$B$4 = "State level", 'State Coal and NG Prices'!T23, IF(About!$B$4 = "Region level", 'Regional Coal and NG Prices'!Z26, NA)))</f>
        <v/>
      </c>
      <c r="J7" s="99">
        <f t="array" ref="J7">IF(About!$B$4 = "National level", 'National Coal and NG Prices'!J20, IF(About!$B$4 = "State level", 'State Coal and NG Prices'!U23, IF(About!$B$4 = "Region level", 'Regional Coal and NG Prices'!AA26, NA)))</f>
        <v/>
      </c>
      <c r="K7" s="99">
        <f t="array" ref="K7">IF(About!$B$4 = "National level", 'National Coal and NG Prices'!K20, IF(About!$B$4 = "State level", 'State Coal and NG Prices'!V23, IF(About!$B$4 = "Region level", 'Regional Coal and NG Prices'!AB26, NA)))</f>
        <v/>
      </c>
      <c r="L7" s="99">
        <f t="array" ref="L7">IF(About!$B$4 = "National level", 'National Coal and NG Prices'!L20, IF(About!$B$4 = "State level", 'State Coal and NG Prices'!W23, IF(About!$B$4 = "Region level", 'Regional Coal and NG Prices'!AC26, NA)))</f>
        <v/>
      </c>
      <c r="M7" s="99">
        <f t="array" ref="M7">IF(About!$B$4 = "National level", 'National Coal and NG Prices'!M20, IF(About!$B$4 = "State level", 'State Coal and NG Prices'!X23, IF(About!$B$4 = "Region level", 'Regional Coal and NG Prices'!AD26, NA)))</f>
        <v/>
      </c>
      <c r="N7" s="99">
        <f t="array" ref="N7">IF(About!$B$4 = "National level", 'National Coal and NG Prices'!N20, IF(About!$B$4 = "State level", 'State Coal and NG Prices'!Y23, IF(About!$B$4 = "Region level", 'Regional Coal and NG Prices'!AE26, NA)))</f>
        <v/>
      </c>
      <c r="O7" s="99">
        <f t="array" ref="O7">IF(About!$B$4 = "National level", 'National Coal and NG Prices'!O20, IF(About!$B$4 = "State level", 'State Coal and NG Prices'!Z23, IF(About!$B$4 = "Region level", 'Regional Coal and NG Prices'!AF26, NA)))</f>
        <v/>
      </c>
      <c r="P7" s="99">
        <f t="array" ref="P7">IF(About!$B$4 = "National level", 'National Coal and NG Prices'!P20, IF(About!$B$4 = "State level", 'State Coal and NG Prices'!AA23, IF(About!$B$4 = "Region level", 'Regional Coal and NG Prices'!AG26, NA)))</f>
        <v/>
      </c>
      <c r="Q7" s="99">
        <f t="array" ref="Q7">IF(About!$B$4 = "National level", 'National Coal and NG Prices'!Q20, IF(About!$B$4 = "State level", 'State Coal and NG Prices'!AB23, IF(About!$B$4 = "Region level", 'Regional Coal and NG Prices'!AH26, NA)))</f>
        <v/>
      </c>
      <c r="R7" s="99">
        <f t="array" ref="R7">IF(About!$B$4 = "National level", 'National Coal and NG Prices'!R20, IF(About!$B$4 = "State level", 'State Coal and NG Prices'!AC23, IF(About!$B$4 = "Region level", 'Regional Coal and NG Prices'!AI26, NA)))</f>
        <v/>
      </c>
      <c r="S7" s="99">
        <f t="array" ref="S7">IF(About!$B$4 = "National level", 'National Coal and NG Prices'!S20, IF(About!$B$4 = "State level", 'State Coal and NG Prices'!AD23, IF(About!$B$4 = "Region level", 'Regional Coal and NG Prices'!AJ26, NA)))</f>
        <v/>
      </c>
      <c r="T7" s="99">
        <f t="array" ref="T7">IF(About!$B$4 = "National level", 'National Coal and NG Prices'!T20, IF(About!$B$4 = "State level", 'State Coal and NG Prices'!AE23, IF(About!$B$4 = "Region level", 'Regional Coal and NG Prices'!AK26, NA)))</f>
        <v/>
      </c>
      <c r="U7" s="99">
        <f t="array" ref="U7">IF(About!$B$4 = "National level", 'National Coal and NG Prices'!U20, IF(About!$B$4 = "State level", 'State Coal and NG Prices'!AF23, IF(About!$B$4 = "Region level", 'Regional Coal and NG Prices'!AL26, NA)))</f>
        <v/>
      </c>
      <c r="V7" s="99">
        <f t="array" ref="V7">IF(About!$B$4 = "National level", 'National Coal and NG Prices'!V20, IF(About!$B$4 = "State level", 'State Coal and NG Prices'!AG23, IF(About!$B$4 = "Region level", 'Regional Coal and NG Prices'!AM26, NA)))</f>
        <v/>
      </c>
      <c r="W7" s="99">
        <f t="array" ref="W7">IF(About!$B$4 = "National level", 'National Coal and NG Prices'!W20, IF(About!$B$4 = "State level", 'State Coal and NG Prices'!AH23, IF(About!$B$4 = "Region level", 'Regional Coal and NG Prices'!AN26, NA)))</f>
        <v/>
      </c>
      <c r="X7" s="99">
        <f t="array" ref="X7">IF(About!$B$4 = "National level", 'National Coal and NG Prices'!X20, IF(About!$B$4 = "State level", 'State Coal and NG Prices'!AI23, IF(About!$B$4 = "Region level", 'Regional Coal and NG Prices'!AO26, NA)))</f>
        <v/>
      </c>
      <c r="Y7" s="99">
        <f t="array" ref="Y7">IF(About!$B$4 = "National level", 'National Coal and NG Prices'!Y20, IF(About!$B$4 = "State level", 'State Coal and NG Prices'!AJ23, IF(About!$B$4 = "Region level", 'Regional Coal and NG Prices'!AP26, NA)))</f>
        <v/>
      </c>
      <c r="Z7" s="99">
        <f t="array" ref="Z7">IF(About!$B$4 = "National level", 'National Coal and NG Prices'!Z20, IF(About!$B$4 = "State level", 'State Coal and NG Prices'!AK23, IF(About!$B$4 = "Region level", 'Regional Coal and NG Prices'!AQ26, NA)))</f>
        <v/>
      </c>
      <c r="AA7" s="99">
        <f t="array" ref="AA7">IF(About!$B$4 = "National level", 'National Coal and NG Prices'!AA20, IF(About!$B$4 = "State level", 'State Coal and NG Prices'!AL23, IF(About!$B$4 = "Region level", 'Regional Coal and NG Prices'!AR26, NA)))</f>
        <v/>
      </c>
      <c r="AB7" s="99">
        <f t="array" ref="AB7">IF(About!$B$4 = "National level", 'National Coal and NG Prices'!AB20, IF(About!$B$4 = "State level", 'State Coal and NG Prices'!AM23, IF(About!$B$4 = "Region level", 'Regional Coal and NG Prices'!AS26, NA)))</f>
        <v/>
      </c>
      <c r="AC7" s="99">
        <f t="array" ref="AC7">IF(About!$B$4 = "National level", 'National Coal and NG Prices'!AC20, IF(About!$B$4 = "State level", 'State Coal and NG Prices'!AN23, IF(About!$B$4 = "Region level", 'Regional Coal and NG Prices'!AT26, NA)))</f>
        <v/>
      </c>
      <c r="AD7" s="99">
        <f t="array" ref="AD7">IF(About!$B$4 = "National level", 'National Coal and NG Prices'!AD20, IF(About!$B$4 = "State level", 'State Coal and NG Prices'!AO23, IF(About!$B$4 = "Region level", 'Regional Coal and NG Prices'!AU26, NA)))</f>
        <v/>
      </c>
      <c r="AE7" s="99">
        <f t="array" ref="AE7">IF(About!$B$4 = "National level", 'National Coal and NG Prices'!AE20, IF(About!$B$4 = "State level", 'State Coal and NG Prices'!AP23, IF(About!$B$4 = "Region level", 'Regional Coal and NG Prices'!AV26, NA)))</f>
        <v/>
      </c>
      <c r="AF7" s="99">
        <f t="array" ref="AF7">IF(About!$B$4 = "National level", 'National Coal and NG Prices'!AF20, IF(About!$B$4 = "State level", 'State Coal and NG Prices'!AQ23, IF(About!$B$4 = "Region level", 'Regional Coal and NG Prices'!AW26, NA)))</f>
        <v/>
      </c>
    </row>
    <row r="8">
      <c r="A8" s="71" t="inlineStr">
        <is>
          <t>LULUCF Sector</t>
        </is>
      </c>
      <c r="B8" s="99">
        <f t="array" ref="B8">IF(About!$B$4 = "National level", 'National Coal and NG Prices'!B21, IF(About!$B$4 = "State level", 'State Coal and NG Prices'!M24, IF(About!$B$4 = "Region level", 'Regional Coal and NG Prices'!S27, NA)))</f>
        <v/>
      </c>
      <c r="C8" s="99">
        <f t="array" ref="C8">IF(About!$B$4 = "National level", 'National Coal and NG Prices'!C21, IF(About!$B$4 = "State level", 'State Coal and NG Prices'!N24, IF(About!$B$4 = "Region level", 'Regional Coal and NG Prices'!T27, NA)))</f>
        <v/>
      </c>
      <c r="D8" s="99">
        <f t="array" ref="D8">IF(About!$B$4 = "National level", 'National Coal and NG Prices'!D21, IF(About!$B$4 = "State level", 'State Coal and NG Prices'!O24, IF(About!$B$4 = "Region level", 'Regional Coal and NG Prices'!U27, NA)))</f>
        <v/>
      </c>
      <c r="E8" s="99">
        <f t="array" ref="E8">IF(About!$B$4 = "National level", 'National Coal and NG Prices'!E21, IF(About!$B$4 = "State level", 'State Coal and NG Prices'!P24, IF(About!$B$4 = "Region level", 'Regional Coal and NG Prices'!V27, NA)))</f>
        <v/>
      </c>
      <c r="F8" s="99">
        <f t="array" ref="F8">IF(About!$B$4 = "National level", 'National Coal and NG Prices'!F21, IF(About!$B$4 = "State level", 'State Coal and NG Prices'!Q24, IF(About!$B$4 = "Region level", 'Regional Coal and NG Prices'!W27, NA)))</f>
        <v/>
      </c>
      <c r="G8" s="99">
        <f t="array" ref="G8">IF(About!$B$4 = "National level", 'National Coal and NG Prices'!G21, IF(About!$B$4 = "State level", 'State Coal and NG Prices'!R24, IF(About!$B$4 = "Region level", 'Regional Coal and NG Prices'!X27, NA)))</f>
        <v/>
      </c>
      <c r="H8" s="99">
        <f t="array" ref="H8">IF(About!$B$4 = "National level", 'National Coal and NG Prices'!H21, IF(About!$B$4 = "State level", 'State Coal and NG Prices'!S24, IF(About!$B$4 = "Region level", 'Regional Coal and NG Prices'!Y27, NA)))</f>
        <v/>
      </c>
      <c r="I8" s="99">
        <f t="array" ref="I8">IF(About!$B$4 = "National level", 'National Coal and NG Prices'!I21, IF(About!$B$4 = "State level", 'State Coal and NG Prices'!T24, IF(About!$B$4 = "Region level", 'Regional Coal and NG Prices'!Z27, NA)))</f>
        <v/>
      </c>
      <c r="J8" s="99">
        <f t="array" ref="J8">IF(About!$B$4 = "National level", 'National Coal and NG Prices'!J21, IF(About!$B$4 = "State level", 'State Coal and NG Prices'!U24, IF(About!$B$4 = "Region level", 'Regional Coal and NG Prices'!AA27, NA)))</f>
        <v/>
      </c>
      <c r="K8" s="99">
        <f t="array" ref="K8">IF(About!$B$4 = "National level", 'National Coal and NG Prices'!K21, IF(About!$B$4 = "State level", 'State Coal and NG Prices'!V24, IF(About!$B$4 = "Region level", 'Regional Coal and NG Prices'!AB27, NA)))</f>
        <v/>
      </c>
      <c r="L8" s="99">
        <f t="array" ref="L8">IF(About!$B$4 = "National level", 'National Coal and NG Prices'!L21, IF(About!$B$4 = "State level", 'State Coal and NG Prices'!W24, IF(About!$B$4 = "Region level", 'Regional Coal and NG Prices'!AC27, NA)))</f>
        <v/>
      </c>
      <c r="M8" s="99">
        <f t="array" ref="M8">IF(About!$B$4 = "National level", 'National Coal and NG Prices'!M21, IF(About!$B$4 = "State level", 'State Coal and NG Prices'!X24, IF(About!$B$4 = "Region level", 'Regional Coal and NG Prices'!AD27, NA)))</f>
        <v/>
      </c>
      <c r="N8" s="99">
        <f t="array" ref="N8">IF(About!$B$4 = "National level", 'National Coal and NG Prices'!N21, IF(About!$B$4 = "State level", 'State Coal and NG Prices'!Y24, IF(About!$B$4 = "Region level", 'Regional Coal and NG Prices'!AE27, NA)))</f>
        <v/>
      </c>
      <c r="O8" s="99">
        <f t="array" ref="O8">IF(About!$B$4 = "National level", 'National Coal and NG Prices'!O21, IF(About!$B$4 = "State level", 'State Coal and NG Prices'!Z24, IF(About!$B$4 = "Region level", 'Regional Coal and NG Prices'!AF27, NA)))</f>
        <v/>
      </c>
      <c r="P8" s="99">
        <f t="array" ref="P8">IF(About!$B$4 = "National level", 'National Coal and NG Prices'!P21, IF(About!$B$4 = "State level", 'State Coal and NG Prices'!AA24, IF(About!$B$4 = "Region level", 'Regional Coal and NG Prices'!AG27, NA)))</f>
        <v/>
      </c>
      <c r="Q8" s="99">
        <f t="array" ref="Q8">IF(About!$B$4 = "National level", 'National Coal and NG Prices'!Q21, IF(About!$B$4 = "State level", 'State Coal and NG Prices'!AB24, IF(About!$B$4 = "Region level", 'Regional Coal and NG Prices'!AH27, NA)))</f>
        <v/>
      </c>
      <c r="R8" s="99">
        <f t="array" ref="R8">IF(About!$B$4 = "National level", 'National Coal and NG Prices'!R21, IF(About!$B$4 = "State level", 'State Coal and NG Prices'!AC24, IF(About!$B$4 = "Region level", 'Regional Coal and NG Prices'!AI27, NA)))</f>
        <v/>
      </c>
      <c r="S8" s="99">
        <f t="array" ref="S8">IF(About!$B$4 = "National level", 'National Coal and NG Prices'!S21, IF(About!$B$4 = "State level", 'State Coal and NG Prices'!AD24, IF(About!$B$4 = "Region level", 'Regional Coal and NG Prices'!AJ27, NA)))</f>
        <v/>
      </c>
      <c r="T8" s="99">
        <f t="array" ref="T8">IF(About!$B$4 = "National level", 'National Coal and NG Prices'!T21, IF(About!$B$4 = "State level", 'State Coal and NG Prices'!AE24, IF(About!$B$4 = "Region level", 'Regional Coal and NG Prices'!AK27, NA)))</f>
        <v/>
      </c>
      <c r="U8" s="99">
        <f t="array" ref="U8">IF(About!$B$4 = "National level", 'National Coal and NG Prices'!U21, IF(About!$B$4 = "State level", 'State Coal and NG Prices'!AF24, IF(About!$B$4 = "Region level", 'Regional Coal and NG Prices'!AL27, NA)))</f>
        <v/>
      </c>
      <c r="V8" s="99">
        <f t="array" ref="V8">IF(About!$B$4 = "National level", 'National Coal and NG Prices'!V21, IF(About!$B$4 = "State level", 'State Coal and NG Prices'!AG24, IF(About!$B$4 = "Region level", 'Regional Coal and NG Prices'!AM27, NA)))</f>
        <v/>
      </c>
      <c r="W8" s="99">
        <f t="array" ref="W8">IF(About!$B$4 = "National level", 'National Coal and NG Prices'!W21, IF(About!$B$4 = "State level", 'State Coal and NG Prices'!AH24, IF(About!$B$4 = "Region level", 'Regional Coal and NG Prices'!AN27, NA)))</f>
        <v/>
      </c>
      <c r="X8" s="99">
        <f t="array" ref="X8">IF(About!$B$4 = "National level", 'National Coal and NG Prices'!X21, IF(About!$B$4 = "State level", 'State Coal and NG Prices'!AI24, IF(About!$B$4 = "Region level", 'Regional Coal and NG Prices'!AO27, NA)))</f>
        <v/>
      </c>
      <c r="Y8" s="99">
        <f t="array" ref="Y8">IF(About!$B$4 = "National level", 'National Coal and NG Prices'!Y21, IF(About!$B$4 = "State level", 'State Coal and NG Prices'!AJ24, IF(About!$B$4 = "Region level", 'Regional Coal and NG Prices'!AP27, NA)))</f>
        <v/>
      </c>
      <c r="Z8" s="99">
        <f t="array" ref="Z8">IF(About!$B$4 = "National level", 'National Coal and NG Prices'!Z21, IF(About!$B$4 = "State level", 'State Coal and NG Prices'!AK24, IF(About!$B$4 = "Region level", 'Regional Coal and NG Prices'!AQ27, NA)))</f>
        <v/>
      </c>
      <c r="AA8" s="99">
        <f t="array" ref="AA8">IF(About!$B$4 = "National level", 'National Coal and NG Prices'!AA21, IF(About!$B$4 = "State level", 'State Coal and NG Prices'!AL24, IF(About!$B$4 = "Region level", 'Regional Coal and NG Prices'!AR27, NA)))</f>
        <v/>
      </c>
      <c r="AB8" s="99">
        <f t="array" ref="AB8">IF(About!$B$4 = "National level", 'National Coal and NG Prices'!AB21, IF(About!$B$4 = "State level", 'State Coal and NG Prices'!AM24, IF(About!$B$4 = "Region level", 'Regional Coal and NG Prices'!AS27, NA)))</f>
        <v/>
      </c>
      <c r="AC8" s="99">
        <f t="array" ref="AC8">IF(About!$B$4 = "National level", 'National Coal and NG Prices'!AC21, IF(About!$B$4 = "State level", 'State Coal and NG Prices'!AN24, IF(About!$B$4 = "Region level", 'Regional Coal and NG Prices'!AT27, NA)))</f>
        <v/>
      </c>
      <c r="AD8" s="99">
        <f t="array" ref="AD8">IF(About!$B$4 = "National level", 'National Coal and NG Prices'!AD21, IF(About!$B$4 = "State level", 'State Coal and NG Prices'!AO24, IF(About!$B$4 = "Region level", 'Regional Coal and NG Prices'!AU27, NA)))</f>
        <v/>
      </c>
      <c r="AE8" s="99">
        <f t="array" ref="AE8">IF(About!$B$4 = "National level", 'National Coal and NG Prices'!AE21, IF(About!$B$4 = "State level", 'State Coal and NG Prices'!AP24, IF(About!$B$4 = "Region level", 'Regional Coal and NG Prices'!AV27, NA)))</f>
        <v/>
      </c>
      <c r="AF8" s="99">
        <f t="array" ref="AF8">IF(About!$B$4 = "National level", 'National Coal and NG Prices'!AF21, IF(About!$B$4 = "State level", 'State Coal and NG Prices'!AQ24, IF(About!$B$4 = "Region level", 'Regional Coal and NG Prices'!AW27, NA)))</f>
        <v/>
      </c>
    </row>
    <row r="9">
      <c r="A9" s="71" t="inlineStr">
        <is>
          <t>Geoengineering Sector</t>
        </is>
      </c>
      <c r="B9" s="99">
        <f t="array" ref="B9">IF(About!$B$4 = "National level", 'National Coal and NG Prices'!B22, IF(About!$B$4 = "State level", 'State Coal and NG Prices'!M25, IF(About!$B$4 = "Region level", 'Regional Coal and NG Prices'!S28, NA)))</f>
        <v/>
      </c>
      <c r="C9" s="99">
        <f t="array" ref="C9">IF(About!$B$4 = "National level", 'National Coal and NG Prices'!C22, IF(About!$B$4 = "State level", 'State Coal and NG Prices'!N25, IF(About!$B$4 = "Region level", 'Regional Coal and NG Prices'!T28, NA)))</f>
        <v/>
      </c>
      <c r="D9" s="99">
        <f t="array" ref="D9">IF(About!$B$4 = "National level", 'National Coal and NG Prices'!D22, IF(About!$B$4 = "State level", 'State Coal and NG Prices'!O25, IF(About!$B$4 = "Region level", 'Regional Coal and NG Prices'!U28, NA)))</f>
        <v/>
      </c>
      <c r="E9" s="99">
        <f t="array" ref="E9">IF(About!$B$4 = "National level", 'National Coal and NG Prices'!E22, IF(About!$B$4 = "State level", 'State Coal and NG Prices'!P25, IF(About!$B$4 = "Region level", 'Regional Coal and NG Prices'!V28, NA)))</f>
        <v/>
      </c>
      <c r="F9" s="99">
        <f t="array" ref="F9">IF(About!$B$4 = "National level", 'National Coal and NG Prices'!F22, IF(About!$B$4 = "State level", 'State Coal and NG Prices'!Q25, IF(About!$B$4 = "Region level", 'Regional Coal and NG Prices'!W28, NA)))</f>
        <v/>
      </c>
      <c r="G9" s="99">
        <f t="array" ref="G9">IF(About!$B$4 = "National level", 'National Coal and NG Prices'!G22, IF(About!$B$4 = "State level", 'State Coal and NG Prices'!R25, IF(About!$B$4 = "Region level", 'Regional Coal and NG Prices'!X28, NA)))</f>
        <v/>
      </c>
      <c r="H9" s="99">
        <f t="array" ref="H9">IF(About!$B$4 = "National level", 'National Coal and NG Prices'!H22, IF(About!$B$4 = "State level", 'State Coal and NG Prices'!S25, IF(About!$B$4 = "Region level", 'Regional Coal and NG Prices'!Y28, NA)))</f>
        <v/>
      </c>
      <c r="I9" s="99">
        <f t="array" ref="I9">IF(About!$B$4 = "National level", 'National Coal and NG Prices'!I22, IF(About!$B$4 = "State level", 'State Coal and NG Prices'!T25, IF(About!$B$4 = "Region level", 'Regional Coal and NG Prices'!Z28, NA)))</f>
        <v/>
      </c>
      <c r="J9" s="99">
        <f t="array" ref="J9">IF(About!$B$4 = "National level", 'National Coal and NG Prices'!J22, IF(About!$B$4 = "State level", 'State Coal and NG Prices'!U25, IF(About!$B$4 = "Region level", 'Regional Coal and NG Prices'!AA28, NA)))</f>
        <v/>
      </c>
      <c r="K9" s="99">
        <f t="array" ref="K9">IF(About!$B$4 = "National level", 'National Coal and NG Prices'!K22, IF(About!$B$4 = "State level", 'State Coal and NG Prices'!V25, IF(About!$B$4 = "Region level", 'Regional Coal and NG Prices'!AB28, NA)))</f>
        <v/>
      </c>
      <c r="L9" s="99">
        <f t="array" ref="L9">IF(About!$B$4 = "National level", 'National Coal and NG Prices'!L22, IF(About!$B$4 = "State level", 'State Coal and NG Prices'!W25, IF(About!$B$4 = "Region level", 'Regional Coal and NG Prices'!AC28, NA)))</f>
        <v/>
      </c>
      <c r="M9" s="99">
        <f t="array" ref="M9">IF(About!$B$4 = "National level", 'National Coal and NG Prices'!M22, IF(About!$B$4 = "State level", 'State Coal and NG Prices'!X25, IF(About!$B$4 = "Region level", 'Regional Coal and NG Prices'!AD28, NA)))</f>
        <v/>
      </c>
      <c r="N9" s="99">
        <f t="array" ref="N9">IF(About!$B$4 = "National level", 'National Coal and NG Prices'!N22, IF(About!$B$4 = "State level", 'State Coal and NG Prices'!Y25, IF(About!$B$4 = "Region level", 'Regional Coal and NG Prices'!AE28, NA)))</f>
        <v/>
      </c>
      <c r="O9" s="99">
        <f t="array" ref="O9">IF(About!$B$4 = "National level", 'National Coal and NG Prices'!O22, IF(About!$B$4 = "State level", 'State Coal and NG Prices'!Z25, IF(About!$B$4 = "Region level", 'Regional Coal and NG Prices'!AF28, NA)))</f>
        <v/>
      </c>
      <c r="P9" s="99">
        <f t="array" ref="P9">IF(About!$B$4 = "National level", 'National Coal and NG Prices'!P22, IF(About!$B$4 = "State level", 'State Coal and NG Prices'!AA25, IF(About!$B$4 = "Region level", 'Regional Coal and NG Prices'!AG28, NA)))</f>
        <v/>
      </c>
      <c r="Q9" s="99">
        <f t="array" ref="Q9">IF(About!$B$4 = "National level", 'National Coal and NG Prices'!Q22, IF(About!$B$4 = "State level", 'State Coal and NG Prices'!AB25, IF(About!$B$4 = "Region level", 'Regional Coal and NG Prices'!AH28, NA)))</f>
        <v/>
      </c>
      <c r="R9" s="99">
        <f t="array" ref="R9">IF(About!$B$4 = "National level", 'National Coal and NG Prices'!R22, IF(About!$B$4 = "State level", 'State Coal and NG Prices'!AC25, IF(About!$B$4 = "Region level", 'Regional Coal and NG Prices'!AI28, NA)))</f>
        <v/>
      </c>
      <c r="S9" s="99">
        <f t="array" ref="S9">IF(About!$B$4 = "National level", 'National Coal and NG Prices'!S22, IF(About!$B$4 = "State level", 'State Coal and NG Prices'!AD25, IF(About!$B$4 = "Region level", 'Regional Coal and NG Prices'!AJ28, NA)))</f>
        <v/>
      </c>
      <c r="T9" s="99">
        <f t="array" ref="T9">IF(About!$B$4 = "National level", 'National Coal and NG Prices'!T22, IF(About!$B$4 = "State level", 'State Coal and NG Prices'!AE25, IF(About!$B$4 = "Region level", 'Regional Coal and NG Prices'!AK28, NA)))</f>
        <v/>
      </c>
      <c r="U9" s="99">
        <f t="array" ref="U9">IF(About!$B$4 = "National level", 'National Coal and NG Prices'!U22, IF(About!$B$4 = "State level", 'State Coal and NG Prices'!AF25, IF(About!$B$4 = "Region level", 'Regional Coal and NG Prices'!AL28, NA)))</f>
        <v/>
      </c>
      <c r="V9" s="99">
        <f t="array" ref="V9">IF(About!$B$4 = "National level", 'National Coal and NG Prices'!V22, IF(About!$B$4 = "State level", 'State Coal and NG Prices'!AG25, IF(About!$B$4 = "Region level", 'Regional Coal and NG Prices'!AM28, NA)))</f>
        <v/>
      </c>
      <c r="W9" s="99">
        <f t="array" ref="W9">IF(About!$B$4 = "National level", 'National Coal and NG Prices'!W22, IF(About!$B$4 = "State level", 'State Coal and NG Prices'!AH25, IF(About!$B$4 = "Region level", 'Regional Coal and NG Prices'!AN28, NA)))</f>
        <v/>
      </c>
      <c r="X9" s="99">
        <f t="array" ref="X9">IF(About!$B$4 = "National level", 'National Coal and NG Prices'!X22, IF(About!$B$4 = "State level", 'State Coal and NG Prices'!AI25, IF(About!$B$4 = "Region level", 'Regional Coal and NG Prices'!AO28, NA)))</f>
        <v/>
      </c>
      <c r="Y9" s="99">
        <f t="array" ref="Y9">IF(About!$B$4 = "National level", 'National Coal and NG Prices'!Y22, IF(About!$B$4 = "State level", 'State Coal and NG Prices'!AJ25, IF(About!$B$4 = "Region level", 'Regional Coal and NG Prices'!AP28, NA)))</f>
        <v/>
      </c>
      <c r="Z9" s="99">
        <f t="array" ref="Z9">IF(About!$B$4 = "National level", 'National Coal and NG Prices'!Z22, IF(About!$B$4 = "State level", 'State Coal and NG Prices'!AK25, IF(About!$B$4 = "Region level", 'Regional Coal and NG Prices'!AQ28, NA)))</f>
        <v/>
      </c>
      <c r="AA9" s="99">
        <f t="array" ref="AA9">IF(About!$B$4 = "National level", 'National Coal and NG Prices'!AA22, IF(About!$B$4 = "State level", 'State Coal and NG Prices'!AL25, IF(About!$B$4 = "Region level", 'Regional Coal and NG Prices'!AR28, NA)))</f>
        <v/>
      </c>
      <c r="AB9" s="99">
        <f t="array" ref="AB9">IF(About!$B$4 = "National level", 'National Coal and NG Prices'!AB22, IF(About!$B$4 = "State level", 'State Coal and NG Prices'!AM25, IF(About!$B$4 = "Region level", 'Regional Coal and NG Prices'!AS28, NA)))</f>
        <v/>
      </c>
      <c r="AC9" s="99">
        <f t="array" ref="AC9">IF(About!$B$4 = "National level", 'National Coal and NG Prices'!AC22, IF(About!$B$4 = "State level", 'State Coal and NG Prices'!AN25, IF(About!$B$4 = "Region level", 'Regional Coal and NG Prices'!AT28, NA)))</f>
        <v/>
      </c>
      <c r="AD9" s="99">
        <f t="array" ref="AD9">IF(About!$B$4 = "National level", 'National Coal and NG Prices'!AD22, IF(About!$B$4 = "State level", 'State Coal and NG Prices'!AO25, IF(About!$B$4 = "Region level", 'Regional Coal and NG Prices'!AU28, NA)))</f>
        <v/>
      </c>
      <c r="AE9" s="99">
        <f t="array" ref="AE9">IF(About!$B$4 = "National level", 'National Coal and NG Prices'!AE22, IF(About!$B$4 = "State level", 'State Coal and NG Prices'!AP25, IF(About!$B$4 = "Region level", 'Regional Coal and NG Prices'!AV28, NA)))</f>
        <v/>
      </c>
      <c r="AF9" s="99">
        <f t="array" ref="AF9">IF(About!$B$4 = "National level", 'National Coal and NG Prices'!AF22, IF(About!$B$4 = "State level", 'State Coal and NG Prices'!AQ25, IF(About!$B$4 = "Region level", 'Regional Coal and NG Prices'!AW28, NA)))</f>
        <v/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6.861220000000001e-07</v>
      </c>
      <c r="C3" s="99" t="n">
        <v>6.87129e-07</v>
      </c>
      <c r="D3" s="99" t="n">
        <v>6.88135e-07</v>
      </c>
      <c r="E3" s="99" t="n">
        <v>6.90147e-07</v>
      </c>
      <c r="F3" s="99" t="n">
        <v>6.91153e-07</v>
      </c>
      <c r="G3" s="99" t="n">
        <v>6.931650000000001e-07</v>
      </c>
      <c r="H3" s="99" t="n">
        <v>6.94171e-07</v>
      </c>
      <c r="I3" s="99" t="n">
        <v>6.96183e-07</v>
      </c>
      <c r="J3" s="99" t="n">
        <v>6.97189e-07</v>
      </c>
      <c r="K3" s="99" t="n">
        <v>6.992009999999999e-07</v>
      </c>
      <c r="L3" s="99" t="n">
        <v>7.01213e-07</v>
      </c>
      <c r="M3" s="99" t="n">
        <v>7.02219e-07</v>
      </c>
      <c r="N3" s="99" t="n">
        <v>7.042310000000001e-07</v>
      </c>
      <c r="O3" s="99" t="n">
        <v>7.062429999999999e-07</v>
      </c>
      <c r="P3" s="99" t="n">
        <v>7.072490000000001e-07</v>
      </c>
      <c r="Q3" s="99" t="n">
        <v>7.092619999999999e-07</v>
      </c>
      <c r="R3" s="99" t="n">
        <v>7.11274e-07</v>
      </c>
      <c r="S3" s="99" t="n">
        <v>7.1228e-07</v>
      </c>
      <c r="T3" s="99" t="n">
        <v>7.142920000000001e-07</v>
      </c>
      <c r="U3" s="99" t="n">
        <v>7.16304e-07</v>
      </c>
      <c r="V3" s="99" t="n">
        <v>7.18316e-07</v>
      </c>
      <c r="W3" s="99" t="n">
        <v>7.203279999999999e-07</v>
      </c>
      <c r="X3" s="99" t="n">
        <v>7.2234e-07</v>
      </c>
      <c r="Y3" s="99" t="n">
        <v>7.243519999999999e-07</v>
      </c>
      <c r="Z3" s="99" t="n">
        <v>7.26364e-07</v>
      </c>
      <c r="AA3" s="99" t="n">
        <v>7.283760000000001e-07</v>
      </c>
      <c r="AB3" s="99" t="n">
        <v>7.30388e-07</v>
      </c>
      <c r="AC3" s="99" t="n">
        <v>7.32401e-07</v>
      </c>
      <c r="AD3" s="99" t="n">
        <v>7.344129999999999e-07</v>
      </c>
      <c r="AE3" s="99" t="n">
        <v>7.36425e-07</v>
      </c>
      <c r="AF3" s="99" t="n">
        <v>7.384370000000001e-07</v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Fuels'!D21*About!$A$101*(1-INDEX('Tax Percentages'!$B$12:$AG$12,MATCH(B$1,'Tax Percentages'!$B$4:$AG$4,0)))</f>
        <v/>
      </c>
      <c r="C3" s="43">
        <f>'Other Fuels'!E21*About!$A$101*(1-INDEX('Tax Percentages'!$B$12:$AG$12,MATCH(C$1,'Tax Percentages'!$B$4:$AG$4,0)))</f>
        <v/>
      </c>
      <c r="D3" s="43">
        <f>'Other Fuels'!F21*About!$A$101*(1-INDEX('Tax Percentages'!$B$12:$AG$12,MATCH(D$1,'Tax Percentages'!$B$4:$AG$4,0)))</f>
        <v/>
      </c>
      <c r="E3" s="43">
        <f>'Other Fuels'!G21*About!$A$101*(1-INDEX('Tax Percentages'!$B$12:$AG$12,MATCH(E$1,'Tax Percentages'!$B$4:$AG$4,0)))</f>
        <v/>
      </c>
      <c r="F3" s="43">
        <f>'Other Fuels'!H21*About!$A$101*(1-INDEX('Tax Percentages'!$B$12:$AG$12,MATCH(F$1,'Tax Percentages'!$B$4:$AG$4,0)))</f>
        <v/>
      </c>
      <c r="G3" s="43">
        <f>'Other Fuels'!I21*About!$A$101*(1-INDEX('Tax Percentages'!$B$12:$AG$12,MATCH(G$1,'Tax Percentages'!$B$4:$AG$4,0)))</f>
        <v/>
      </c>
      <c r="H3" s="43">
        <f>'Other Fuels'!J21*About!$A$101*(1-INDEX('Tax Percentages'!$B$12:$AG$12,MATCH(H$1,'Tax Percentages'!$B$4:$AG$4,0)))</f>
        <v/>
      </c>
      <c r="I3" s="43">
        <f>'Other Fuels'!K21*About!$A$101*(1-INDEX('Tax Percentages'!$B$12:$AG$12,MATCH(I$1,'Tax Percentages'!$B$4:$AG$4,0)))</f>
        <v/>
      </c>
      <c r="J3" s="43">
        <f>'Other Fuels'!L21*About!$A$101*(1-INDEX('Tax Percentages'!$B$12:$AG$12,MATCH(J$1,'Tax Percentages'!$B$4:$AG$4,0)))</f>
        <v/>
      </c>
      <c r="K3" s="43">
        <f>'Other Fuels'!M21*About!$A$101*(1-INDEX('Tax Percentages'!$B$12:$AG$12,MATCH(K$1,'Tax Percentages'!$B$4:$AG$4,0)))</f>
        <v/>
      </c>
      <c r="L3" s="43">
        <f>'Other Fuels'!N21*About!$A$101*(1-INDEX('Tax Percentages'!$B$12:$AG$12,MATCH(L$1,'Tax Percentages'!$B$4:$AG$4,0)))</f>
        <v/>
      </c>
      <c r="M3" s="43">
        <f>'Other Fuels'!O21*About!$A$101*(1-INDEX('Tax Percentages'!$B$12:$AG$12,MATCH(M$1,'Tax Percentages'!$B$4:$AG$4,0)))</f>
        <v/>
      </c>
      <c r="N3" s="43">
        <f>'Other Fuels'!P21*About!$A$101*(1-INDEX('Tax Percentages'!$B$12:$AG$12,MATCH(N$1,'Tax Percentages'!$B$4:$AG$4,0)))</f>
        <v/>
      </c>
      <c r="O3" s="43">
        <f>'Other Fuels'!Q21*About!$A$101*(1-INDEX('Tax Percentages'!$B$12:$AG$12,MATCH(O$1,'Tax Percentages'!$B$4:$AG$4,0)))</f>
        <v/>
      </c>
      <c r="P3" s="43">
        <f>'Other Fuels'!R21*About!$A$101*(1-INDEX('Tax Percentages'!$B$12:$AG$12,MATCH(P$1,'Tax Percentages'!$B$4:$AG$4,0)))</f>
        <v/>
      </c>
      <c r="Q3" s="43">
        <f>'Other Fuels'!S21*About!$A$101*(1-INDEX('Tax Percentages'!$B$12:$AG$12,MATCH(Q$1,'Tax Percentages'!$B$4:$AG$4,0)))</f>
        <v/>
      </c>
      <c r="R3" s="43">
        <f>'Other Fuels'!T21*About!$A$101*(1-INDEX('Tax Percentages'!$B$12:$AG$12,MATCH(R$1,'Tax Percentages'!$B$4:$AG$4,0)))</f>
        <v/>
      </c>
      <c r="S3" s="43">
        <f>'Other Fuels'!U21*About!$A$101*(1-INDEX('Tax Percentages'!$B$12:$AG$12,MATCH(S$1,'Tax Percentages'!$B$4:$AG$4,0)))</f>
        <v/>
      </c>
      <c r="T3" s="43">
        <f>'Other Fuels'!V21*About!$A$101*(1-INDEX('Tax Percentages'!$B$12:$AG$12,MATCH(T$1,'Tax Percentages'!$B$4:$AG$4,0)))</f>
        <v/>
      </c>
      <c r="U3" s="43">
        <f>'Other Fuels'!W21*About!$A$101*(1-INDEX('Tax Percentages'!$B$12:$AG$12,MATCH(U$1,'Tax Percentages'!$B$4:$AG$4,0)))</f>
        <v/>
      </c>
      <c r="V3" s="43">
        <f>'Other Fuels'!X21*About!$A$101*(1-INDEX('Tax Percentages'!$B$12:$AG$12,MATCH(V$1,'Tax Percentages'!$B$4:$AG$4,0)))</f>
        <v/>
      </c>
      <c r="W3" s="43">
        <f>'Other Fuels'!Y21*About!$A$101*(1-INDEX('Tax Percentages'!$B$12:$AG$12,MATCH(W$1,'Tax Percentages'!$B$4:$AG$4,0)))</f>
        <v/>
      </c>
      <c r="X3" s="43">
        <f>'Other Fuels'!Z21*About!$A$101*(1-INDEX('Tax Percentages'!$B$12:$AG$12,MATCH(X$1,'Tax Percentages'!$B$4:$AG$4,0)))</f>
        <v/>
      </c>
      <c r="Y3" s="43">
        <f>'Other Fuels'!AA21*About!$A$101*(1-INDEX('Tax Percentages'!$B$12:$AG$12,MATCH(Y$1,'Tax Percentages'!$B$4:$AG$4,0)))</f>
        <v/>
      </c>
      <c r="Z3" s="43">
        <f>'Other Fuels'!AB21*About!$A$101*(1-INDEX('Tax Percentages'!$B$12:$AG$12,MATCH(Z$1,'Tax Percentages'!$B$4:$AG$4,0)))</f>
        <v/>
      </c>
      <c r="AA3" s="43">
        <f>'Other Fuels'!AC21*About!$A$101*(1-INDEX('Tax Percentages'!$B$12:$AG$12,MATCH(AA$1,'Tax Percentages'!$B$4:$AG$4,0)))</f>
        <v/>
      </c>
      <c r="AB3" s="43">
        <f>'Other Fuels'!AD21*About!$A$101*(1-INDEX('Tax Percentages'!$B$12:$AG$12,MATCH(AB$1,'Tax Percentages'!$B$4:$AG$4,0)))</f>
        <v/>
      </c>
      <c r="AC3" s="43">
        <f>'Other Fuels'!AE21*About!$A$101*(1-INDEX('Tax Percentages'!$B$12:$AG$12,MATCH(AC$1,'Tax Percentages'!$B$4:$AG$4,0)))</f>
        <v/>
      </c>
      <c r="AD3" s="43">
        <f>'Other Fuels'!AF21*About!$A$101*(1-INDEX('Tax Percentages'!$B$12:$AG$12,MATCH(AD$1,'Tax Percentages'!$B$4:$AG$4,0)))</f>
        <v/>
      </c>
      <c r="AE3" s="43">
        <f>'Other Fuels'!AG21*About!$A$101*(1-INDEX('Tax Percentages'!$B$12:$AG$12,MATCH(AE$1,'Tax Percentages'!$B$4:$AG$4,0)))</f>
        <v/>
      </c>
      <c r="AF3" s="43">
        <f>'Other Fuels'!AH21*About!$A$101*(1-INDEX('Tax Percentages'!$B$12:$AG$12,MATCH(AF$1,'Tax Percentages'!$B$4:$AG$4,0)))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Fuels'!D22*About!$A$101*(1-INDEX('Tax Percentages'!$B$12:$AG$12,MATCH(B$1,'Tax Percentages'!$B$4:$AG$4,0)))</f>
        <v/>
      </c>
      <c r="C4" s="43">
        <f>'Other Fuels'!E22*About!$A$101*(1-INDEX('Tax Percentages'!$B$12:$AG$12,MATCH(C$1,'Tax Percentages'!$B$4:$AG$4,0)))</f>
        <v/>
      </c>
      <c r="D4" s="43">
        <f>'Other Fuels'!F22*About!$A$101*(1-INDEX('Tax Percentages'!$B$12:$AG$12,MATCH(D$1,'Tax Percentages'!$B$4:$AG$4,0)))</f>
        <v/>
      </c>
      <c r="E4" s="43">
        <f>'Other Fuels'!G22*About!$A$101*(1-INDEX('Tax Percentages'!$B$12:$AG$12,MATCH(E$1,'Tax Percentages'!$B$4:$AG$4,0)))</f>
        <v/>
      </c>
      <c r="F4" s="43">
        <f>'Other Fuels'!H22*About!$A$101*(1-INDEX('Tax Percentages'!$B$12:$AG$12,MATCH(F$1,'Tax Percentages'!$B$4:$AG$4,0)))</f>
        <v/>
      </c>
      <c r="G4" s="43">
        <f>'Other Fuels'!I22*About!$A$101*(1-INDEX('Tax Percentages'!$B$12:$AG$12,MATCH(G$1,'Tax Percentages'!$B$4:$AG$4,0)))</f>
        <v/>
      </c>
      <c r="H4" s="43">
        <f>'Other Fuels'!J22*About!$A$101*(1-INDEX('Tax Percentages'!$B$12:$AG$12,MATCH(H$1,'Tax Percentages'!$B$4:$AG$4,0)))</f>
        <v/>
      </c>
      <c r="I4" s="43">
        <f>'Other Fuels'!K22*About!$A$101*(1-INDEX('Tax Percentages'!$B$12:$AG$12,MATCH(I$1,'Tax Percentages'!$B$4:$AG$4,0)))</f>
        <v/>
      </c>
      <c r="J4" s="43">
        <f>'Other Fuels'!L22*About!$A$101*(1-INDEX('Tax Percentages'!$B$12:$AG$12,MATCH(J$1,'Tax Percentages'!$B$4:$AG$4,0)))</f>
        <v/>
      </c>
      <c r="K4" s="43">
        <f>'Other Fuels'!M22*About!$A$101*(1-INDEX('Tax Percentages'!$B$12:$AG$12,MATCH(K$1,'Tax Percentages'!$B$4:$AG$4,0)))</f>
        <v/>
      </c>
      <c r="L4" s="43">
        <f>'Other Fuels'!N22*About!$A$101*(1-INDEX('Tax Percentages'!$B$12:$AG$12,MATCH(L$1,'Tax Percentages'!$B$4:$AG$4,0)))</f>
        <v/>
      </c>
      <c r="M4" s="43">
        <f>'Other Fuels'!O22*About!$A$101*(1-INDEX('Tax Percentages'!$B$12:$AG$12,MATCH(M$1,'Tax Percentages'!$B$4:$AG$4,0)))</f>
        <v/>
      </c>
      <c r="N4" s="43">
        <f>'Other Fuels'!P22*About!$A$101*(1-INDEX('Tax Percentages'!$B$12:$AG$12,MATCH(N$1,'Tax Percentages'!$B$4:$AG$4,0)))</f>
        <v/>
      </c>
      <c r="O4" s="43">
        <f>'Other Fuels'!Q22*About!$A$101*(1-INDEX('Tax Percentages'!$B$12:$AG$12,MATCH(O$1,'Tax Percentages'!$B$4:$AG$4,0)))</f>
        <v/>
      </c>
      <c r="P4" s="43">
        <f>'Other Fuels'!R22*About!$A$101*(1-INDEX('Tax Percentages'!$B$12:$AG$12,MATCH(P$1,'Tax Percentages'!$B$4:$AG$4,0)))</f>
        <v/>
      </c>
      <c r="Q4" s="43">
        <f>'Other Fuels'!S22*About!$A$101*(1-INDEX('Tax Percentages'!$B$12:$AG$12,MATCH(Q$1,'Tax Percentages'!$B$4:$AG$4,0)))</f>
        <v/>
      </c>
      <c r="R4" s="43">
        <f>'Other Fuels'!T22*About!$A$101*(1-INDEX('Tax Percentages'!$B$12:$AG$12,MATCH(R$1,'Tax Percentages'!$B$4:$AG$4,0)))</f>
        <v/>
      </c>
      <c r="S4" s="43">
        <f>'Other Fuels'!U22*About!$A$101*(1-INDEX('Tax Percentages'!$B$12:$AG$12,MATCH(S$1,'Tax Percentages'!$B$4:$AG$4,0)))</f>
        <v/>
      </c>
      <c r="T4" s="43">
        <f>'Other Fuels'!V22*About!$A$101*(1-INDEX('Tax Percentages'!$B$12:$AG$12,MATCH(T$1,'Tax Percentages'!$B$4:$AG$4,0)))</f>
        <v/>
      </c>
      <c r="U4" s="43">
        <f>'Other Fuels'!W22*About!$A$101*(1-INDEX('Tax Percentages'!$B$12:$AG$12,MATCH(U$1,'Tax Percentages'!$B$4:$AG$4,0)))</f>
        <v/>
      </c>
      <c r="V4" s="43">
        <f>'Other Fuels'!X22*About!$A$101*(1-INDEX('Tax Percentages'!$B$12:$AG$12,MATCH(V$1,'Tax Percentages'!$B$4:$AG$4,0)))</f>
        <v/>
      </c>
      <c r="W4" s="43">
        <f>'Other Fuels'!Y22*About!$A$101*(1-INDEX('Tax Percentages'!$B$12:$AG$12,MATCH(W$1,'Tax Percentages'!$B$4:$AG$4,0)))</f>
        <v/>
      </c>
      <c r="X4" s="43">
        <f>'Other Fuels'!Z22*About!$A$101*(1-INDEX('Tax Percentages'!$B$12:$AG$12,MATCH(X$1,'Tax Percentages'!$B$4:$AG$4,0)))</f>
        <v/>
      </c>
      <c r="Y4" s="43">
        <f>'Other Fuels'!AA22*About!$A$101*(1-INDEX('Tax Percentages'!$B$12:$AG$12,MATCH(Y$1,'Tax Percentages'!$B$4:$AG$4,0)))</f>
        <v/>
      </c>
      <c r="Z4" s="43">
        <f>'Other Fuels'!AB22*About!$A$101*(1-INDEX('Tax Percentages'!$B$12:$AG$12,MATCH(Z$1,'Tax Percentages'!$B$4:$AG$4,0)))</f>
        <v/>
      </c>
      <c r="AA4" s="43">
        <f>'Other Fuels'!AC22*About!$A$101*(1-INDEX('Tax Percentages'!$B$12:$AG$12,MATCH(AA$1,'Tax Percentages'!$B$4:$AG$4,0)))</f>
        <v/>
      </c>
      <c r="AB4" s="43">
        <f>'Other Fuels'!AD22*About!$A$101*(1-INDEX('Tax Percentages'!$B$12:$AG$12,MATCH(AB$1,'Tax Percentages'!$B$4:$AG$4,0)))</f>
        <v/>
      </c>
      <c r="AC4" s="43">
        <f>'Other Fuels'!AE22*About!$A$101*(1-INDEX('Tax Percentages'!$B$12:$AG$12,MATCH(AC$1,'Tax Percentages'!$B$4:$AG$4,0)))</f>
        <v/>
      </c>
      <c r="AD4" s="43">
        <f>'Other Fuels'!AF22*About!$A$101*(1-INDEX('Tax Percentages'!$B$12:$AG$12,MATCH(AD$1,'Tax Percentages'!$B$4:$AG$4,0)))</f>
        <v/>
      </c>
      <c r="AE4" s="43">
        <f>'Other Fuels'!AG22*About!$A$101*(1-INDEX('Tax Percentages'!$B$12:$AG$12,MATCH(AE$1,'Tax Percentages'!$B$4:$AG$4,0)))</f>
        <v/>
      </c>
      <c r="AF4" s="43">
        <f>'Other Fuels'!AH22*About!$A$101*(1-INDEX('Tax Percentages'!$B$12:$AG$12,MATCH(AF$1,'Tax Percentages'!$B$4:$AG$4,0)))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Fuels'!D23*About!$A$101*(1-INDEX('Tax Percentages'!$B$12:$AG$12,MATCH(B$1,'Tax Percentages'!$B$4:$AG$4,0)))</f>
        <v/>
      </c>
      <c r="C5" s="43">
        <f>'Other Fuels'!E23*About!$A$101*(1-INDEX('Tax Percentages'!$B$12:$AG$12,MATCH(C$1,'Tax Percentages'!$B$4:$AG$4,0)))</f>
        <v/>
      </c>
      <c r="D5" s="43">
        <f>'Other Fuels'!F23*About!$A$101*(1-INDEX('Tax Percentages'!$B$12:$AG$12,MATCH(D$1,'Tax Percentages'!$B$4:$AG$4,0)))</f>
        <v/>
      </c>
      <c r="E5" s="43">
        <f>'Other Fuels'!G23*About!$A$101*(1-INDEX('Tax Percentages'!$B$12:$AG$12,MATCH(E$1,'Tax Percentages'!$B$4:$AG$4,0)))</f>
        <v/>
      </c>
      <c r="F5" s="43">
        <f>'Other Fuels'!H23*About!$A$101*(1-INDEX('Tax Percentages'!$B$12:$AG$12,MATCH(F$1,'Tax Percentages'!$B$4:$AG$4,0)))</f>
        <v/>
      </c>
      <c r="G5" s="43">
        <f>'Other Fuels'!I23*About!$A$101*(1-INDEX('Tax Percentages'!$B$12:$AG$12,MATCH(G$1,'Tax Percentages'!$B$4:$AG$4,0)))</f>
        <v/>
      </c>
      <c r="H5" s="43">
        <f>'Other Fuels'!J23*About!$A$101*(1-INDEX('Tax Percentages'!$B$12:$AG$12,MATCH(H$1,'Tax Percentages'!$B$4:$AG$4,0)))</f>
        <v/>
      </c>
      <c r="I5" s="43">
        <f>'Other Fuels'!K23*About!$A$101*(1-INDEX('Tax Percentages'!$B$12:$AG$12,MATCH(I$1,'Tax Percentages'!$B$4:$AG$4,0)))</f>
        <v/>
      </c>
      <c r="J5" s="43">
        <f>'Other Fuels'!L23*About!$A$101*(1-INDEX('Tax Percentages'!$B$12:$AG$12,MATCH(J$1,'Tax Percentages'!$B$4:$AG$4,0)))</f>
        <v/>
      </c>
      <c r="K5" s="43">
        <f>'Other Fuels'!M23*About!$A$101*(1-INDEX('Tax Percentages'!$B$12:$AG$12,MATCH(K$1,'Tax Percentages'!$B$4:$AG$4,0)))</f>
        <v/>
      </c>
      <c r="L5" s="43">
        <f>'Other Fuels'!N23*About!$A$101*(1-INDEX('Tax Percentages'!$B$12:$AG$12,MATCH(L$1,'Tax Percentages'!$B$4:$AG$4,0)))</f>
        <v/>
      </c>
      <c r="M5" s="43">
        <f>'Other Fuels'!O23*About!$A$101*(1-INDEX('Tax Percentages'!$B$12:$AG$12,MATCH(M$1,'Tax Percentages'!$B$4:$AG$4,0)))</f>
        <v/>
      </c>
      <c r="N5" s="43">
        <f>'Other Fuels'!P23*About!$A$101*(1-INDEX('Tax Percentages'!$B$12:$AG$12,MATCH(N$1,'Tax Percentages'!$B$4:$AG$4,0)))</f>
        <v/>
      </c>
      <c r="O5" s="43">
        <f>'Other Fuels'!Q23*About!$A$101*(1-INDEX('Tax Percentages'!$B$12:$AG$12,MATCH(O$1,'Tax Percentages'!$B$4:$AG$4,0)))</f>
        <v/>
      </c>
      <c r="P5" s="43">
        <f>'Other Fuels'!R23*About!$A$101*(1-INDEX('Tax Percentages'!$B$12:$AG$12,MATCH(P$1,'Tax Percentages'!$B$4:$AG$4,0)))</f>
        <v/>
      </c>
      <c r="Q5" s="43">
        <f>'Other Fuels'!S23*About!$A$101*(1-INDEX('Tax Percentages'!$B$12:$AG$12,MATCH(Q$1,'Tax Percentages'!$B$4:$AG$4,0)))</f>
        <v/>
      </c>
      <c r="R5" s="43">
        <f>'Other Fuels'!T23*About!$A$101*(1-INDEX('Tax Percentages'!$B$12:$AG$12,MATCH(R$1,'Tax Percentages'!$B$4:$AG$4,0)))</f>
        <v/>
      </c>
      <c r="S5" s="43">
        <f>'Other Fuels'!U23*About!$A$101*(1-INDEX('Tax Percentages'!$B$12:$AG$12,MATCH(S$1,'Tax Percentages'!$B$4:$AG$4,0)))</f>
        <v/>
      </c>
      <c r="T5" s="43">
        <f>'Other Fuels'!V23*About!$A$101*(1-INDEX('Tax Percentages'!$B$12:$AG$12,MATCH(T$1,'Tax Percentages'!$B$4:$AG$4,0)))</f>
        <v/>
      </c>
      <c r="U5" s="43">
        <f>'Other Fuels'!W23*About!$A$101*(1-INDEX('Tax Percentages'!$B$12:$AG$12,MATCH(U$1,'Tax Percentages'!$B$4:$AG$4,0)))</f>
        <v/>
      </c>
      <c r="V5" s="43">
        <f>'Other Fuels'!X23*About!$A$101*(1-INDEX('Tax Percentages'!$B$12:$AG$12,MATCH(V$1,'Tax Percentages'!$B$4:$AG$4,0)))</f>
        <v/>
      </c>
      <c r="W5" s="43">
        <f>'Other Fuels'!Y23*About!$A$101*(1-INDEX('Tax Percentages'!$B$12:$AG$12,MATCH(W$1,'Tax Percentages'!$B$4:$AG$4,0)))</f>
        <v/>
      </c>
      <c r="X5" s="43">
        <f>'Other Fuels'!Z23*About!$A$101*(1-INDEX('Tax Percentages'!$B$12:$AG$12,MATCH(X$1,'Tax Percentages'!$B$4:$AG$4,0)))</f>
        <v/>
      </c>
      <c r="Y5" s="43">
        <f>'Other Fuels'!AA23*About!$A$101*(1-INDEX('Tax Percentages'!$B$12:$AG$12,MATCH(Y$1,'Tax Percentages'!$B$4:$AG$4,0)))</f>
        <v/>
      </c>
      <c r="Z5" s="43">
        <f>'Other Fuels'!AB23*About!$A$101*(1-INDEX('Tax Percentages'!$B$12:$AG$12,MATCH(Z$1,'Tax Percentages'!$B$4:$AG$4,0)))</f>
        <v/>
      </c>
      <c r="AA5" s="43">
        <f>'Other Fuels'!AC23*About!$A$101*(1-INDEX('Tax Percentages'!$B$12:$AG$12,MATCH(AA$1,'Tax Percentages'!$B$4:$AG$4,0)))</f>
        <v/>
      </c>
      <c r="AB5" s="43">
        <f>'Other Fuels'!AD23*About!$A$101*(1-INDEX('Tax Percentages'!$B$12:$AG$12,MATCH(AB$1,'Tax Percentages'!$B$4:$AG$4,0)))</f>
        <v/>
      </c>
      <c r="AC5" s="43">
        <f>'Other Fuels'!AE23*About!$A$101*(1-INDEX('Tax Percentages'!$B$12:$AG$12,MATCH(AC$1,'Tax Percentages'!$B$4:$AG$4,0)))</f>
        <v/>
      </c>
      <c r="AD5" s="43">
        <f>'Other Fuels'!AF23*About!$A$101*(1-INDEX('Tax Percentages'!$B$12:$AG$12,MATCH(AD$1,'Tax Percentages'!$B$4:$AG$4,0)))</f>
        <v/>
      </c>
      <c r="AE5" s="43">
        <f>'Other Fuels'!AG23*About!$A$101*(1-INDEX('Tax Percentages'!$B$12:$AG$12,MATCH(AE$1,'Tax Percentages'!$B$4:$AG$4,0)))</f>
        <v/>
      </c>
      <c r="AF5" s="43">
        <f>'Other Fuels'!AH23*About!$A$101*(1-INDEX('Tax Percentages'!$B$12:$AG$12,MATCH(AF$1,'Tax Percentages'!$B$4:$AG$4,0)))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Fuels'!D24*About!$A$101*(1-INDEX('Tax Percentages'!$B$12:$AG$12,MATCH(B$1,'Tax Percentages'!$B$4:$AG$4,0)))</f>
        <v/>
      </c>
      <c r="C6" s="43">
        <f>'Other Fuels'!E24*About!$A$101*(1-INDEX('Tax Percentages'!$B$12:$AG$12,MATCH(C$1,'Tax Percentages'!$B$4:$AG$4,0)))</f>
        <v/>
      </c>
      <c r="D6" s="43">
        <f>'Other Fuels'!F24*About!$A$101*(1-INDEX('Tax Percentages'!$B$12:$AG$12,MATCH(D$1,'Tax Percentages'!$B$4:$AG$4,0)))</f>
        <v/>
      </c>
      <c r="E6" s="43">
        <f>'Other Fuels'!G24*About!$A$101*(1-INDEX('Tax Percentages'!$B$12:$AG$12,MATCH(E$1,'Tax Percentages'!$B$4:$AG$4,0)))</f>
        <v/>
      </c>
      <c r="F6" s="43">
        <f>'Other Fuels'!H24*About!$A$101*(1-INDEX('Tax Percentages'!$B$12:$AG$12,MATCH(F$1,'Tax Percentages'!$B$4:$AG$4,0)))</f>
        <v/>
      </c>
      <c r="G6" s="43">
        <f>'Other Fuels'!I24*About!$A$101*(1-INDEX('Tax Percentages'!$B$12:$AG$12,MATCH(G$1,'Tax Percentages'!$B$4:$AG$4,0)))</f>
        <v/>
      </c>
      <c r="H6" s="43">
        <f>'Other Fuels'!J24*About!$A$101*(1-INDEX('Tax Percentages'!$B$12:$AG$12,MATCH(H$1,'Tax Percentages'!$B$4:$AG$4,0)))</f>
        <v/>
      </c>
      <c r="I6" s="43">
        <f>'Other Fuels'!K24*About!$A$101*(1-INDEX('Tax Percentages'!$B$12:$AG$12,MATCH(I$1,'Tax Percentages'!$B$4:$AG$4,0)))</f>
        <v/>
      </c>
      <c r="J6" s="43">
        <f>'Other Fuels'!L24*About!$A$101*(1-INDEX('Tax Percentages'!$B$12:$AG$12,MATCH(J$1,'Tax Percentages'!$B$4:$AG$4,0)))</f>
        <v/>
      </c>
      <c r="K6" s="43">
        <f>'Other Fuels'!M24*About!$A$101*(1-INDEX('Tax Percentages'!$B$12:$AG$12,MATCH(K$1,'Tax Percentages'!$B$4:$AG$4,0)))</f>
        <v/>
      </c>
      <c r="L6" s="43">
        <f>'Other Fuels'!N24*About!$A$101*(1-INDEX('Tax Percentages'!$B$12:$AG$12,MATCH(L$1,'Tax Percentages'!$B$4:$AG$4,0)))</f>
        <v/>
      </c>
      <c r="M6" s="43">
        <f>'Other Fuels'!O24*About!$A$101*(1-INDEX('Tax Percentages'!$B$12:$AG$12,MATCH(M$1,'Tax Percentages'!$B$4:$AG$4,0)))</f>
        <v/>
      </c>
      <c r="N6" s="43">
        <f>'Other Fuels'!P24*About!$A$101*(1-INDEX('Tax Percentages'!$B$12:$AG$12,MATCH(N$1,'Tax Percentages'!$B$4:$AG$4,0)))</f>
        <v/>
      </c>
      <c r="O6" s="43">
        <f>'Other Fuels'!Q24*About!$A$101*(1-INDEX('Tax Percentages'!$B$12:$AG$12,MATCH(O$1,'Tax Percentages'!$B$4:$AG$4,0)))</f>
        <v/>
      </c>
      <c r="P6" s="43">
        <f>'Other Fuels'!R24*About!$A$101*(1-INDEX('Tax Percentages'!$B$12:$AG$12,MATCH(P$1,'Tax Percentages'!$B$4:$AG$4,0)))</f>
        <v/>
      </c>
      <c r="Q6" s="43">
        <f>'Other Fuels'!S24*About!$A$101*(1-INDEX('Tax Percentages'!$B$12:$AG$12,MATCH(Q$1,'Tax Percentages'!$B$4:$AG$4,0)))</f>
        <v/>
      </c>
      <c r="R6" s="43">
        <f>'Other Fuels'!T24*About!$A$101*(1-INDEX('Tax Percentages'!$B$12:$AG$12,MATCH(R$1,'Tax Percentages'!$B$4:$AG$4,0)))</f>
        <v/>
      </c>
      <c r="S6" s="43">
        <f>'Other Fuels'!U24*About!$A$101*(1-INDEX('Tax Percentages'!$B$12:$AG$12,MATCH(S$1,'Tax Percentages'!$B$4:$AG$4,0)))</f>
        <v/>
      </c>
      <c r="T6" s="43">
        <f>'Other Fuels'!V24*About!$A$101*(1-INDEX('Tax Percentages'!$B$12:$AG$12,MATCH(T$1,'Tax Percentages'!$B$4:$AG$4,0)))</f>
        <v/>
      </c>
      <c r="U6" s="43">
        <f>'Other Fuels'!W24*About!$A$101*(1-INDEX('Tax Percentages'!$B$12:$AG$12,MATCH(U$1,'Tax Percentages'!$B$4:$AG$4,0)))</f>
        <v/>
      </c>
      <c r="V6" s="43">
        <f>'Other Fuels'!X24*About!$A$101*(1-INDEX('Tax Percentages'!$B$12:$AG$12,MATCH(V$1,'Tax Percentages'!$B$4:$AG$4,0)))</f>
        <v/>
      </c>
      <c r="W6" s="43">
        <f>'Other Fuels'!Y24*About!$A$101*(1-INDEX('Tax Percentages'!$B$12:$AG$12,MATCH(W$1,'Tax Percentages'!$B$4:$AG$4,0)))</f>
        <v/>
      </c>
      <c r="X6" s="43">
        <f>'Other Fuels'!Z24*About!$A$101*(1-INDEX('Tax Percentages'!$B$12:$AG$12,MATCH(X$1,'Tax Percentages'!$B$4:$AG$4,0)))</f>
        <v/>
      </c>
      <c r="Y6" s="43">
        <f>'Other Fuels'!AA24*About!$A$101*(1-INDEX('Tax Percentages'!$B$12:$AG$12,MATCH(Y$1,'Tax Percentages'!$B$4:$AG$4,0)))</f>
        <v/>
      </c>
      <c r="Z6" s="43">
        <f>'Other Fuels'!AB24*About!$A$101*(1-INDEX('Tax Percentages'!$B$12:$AG$12,MATCH(Z$1,'Tax Percentages'!$B$4:$AG$4,0)))</f>
        <v/>
      </c>
      <c r="AA6" s="43">
        <f>'Other Fuels'!AC24*About!$A$101*(1-INDEX('Tax Percentages'!$B$12:$AG$12,MATCH(AA$1,'Tax Percentages'!$B$4:$AG$4,0)))</f>
        <v/>
      </c>
      <c r="AB6" s="43">
        <f>'Other Fuels'!AD24*About!$A$101*(1-INDEX('Tax Percentages'!$B$12:$AG$12,MATCH(AB$1,'Tax Percentages'!$B$4:$AG$4,0)))</f>
        <v/>
      </c>
      <c r="AC6" s="43">
        <f>'Other Fuels'!AE24*About!$A$101*(1-INDEX('Tax Percentages'!$B$12:$AG$12,MATCH(AC$1,'Tax Percentages'!$B$4:$AG$4,0)))</f>
        <v/>
      </c>
      <c r="AD6" s="43">
        <f>'Other Fuels'!AF24*About!$A$101*(1-INDEX('Tax Percentages'!$B$12:$AG$12,MATCH(AD$1,'Tax Percentages'!$B$4:$AG$4,0)))</f>
        <v/>
      </c>
      <c r="AE6" s="43">
        <f>'Other Fuels'!AG24*About!$A$101*(1-INDEX('Tax Percentages'!$B$12:$AG$12,MATCH(AE$1,'Tax Percentages'!$B$4:$AG$4,0)))</f>
        <v/>
      </c>
      <c r="AF6" s="43">
        <f>'Other Fuels'!AH24*About!$A$101*(1-INDEX('Tax Percentages'!$B$12:$AG$12,MATCH(AF$1,'Tax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2.1295856e-05</v>
      </c>
      <c r="C2" s="99" t="n">
        <v>2.2544216e-05</v>
      </c>
      <c r="D2" s="99" t="n">
        <v>2.3466984e-05</v>
      </c>
      <c r="E2" s="99" t="n">
        <v>2.4508303e-05</v>
      </c>
      <c r="F2" s="99" t="n">
        <v>2.5190252e-05</v>
      </c>
      <c r="G2" s="99" t="n">
        <v>2.601841e-05</v>
      </c>
      <c r="H2" s="99" t="n">
        <v>2.6665747e-05</v>
      </c>
      <c r="I2" s="99" t="n">
        <v>2.7004854e-05</v>
      </c>
      <c r="J2" s="99" t="n">
        <v>2.7555967e-05</v>
      </c>
      <c r="K2" s="99" t="n">
        <v>2.7917437e-05</v>
      </c>
      <c r="L2" s="99" t="n">
        <v>3.1736399e-05</v>
      </c>
      <c r="M2" s="99" t="n">
        <v>3.1857349e-05</v>
      </c>
      <c r="N2" s="99" t="n">
        <v>3.2721924e-05</v>
      </c>
      <c r="O2" s="99" t="n">
        <v>3.2892654e-05</v>
      </c>
      <c r="P2" s="99" t="n">
        <v>3.3101978e-05</v>
      </c>
      <c r="Q2" s="99" t="n">
        <v>3.3329346e-05</v>
      </c>
      <c r="R2" s="99" t="n">
        <v>3.3566021e-05</v>
      </c>
      <c r="S2" s="99" t="n">
        <v>3.3799347e-05</v>
      </c>
      <c r="T2" s="99" t="n">
        <v>3.4125675e-05</v>
      </c>
      <c r="U2" s="99" t="n">
        <v>3.4129387e-05</v>
      </c>
      <c r="V2" s="99" t="n">
        <v>3.4611588e-05</v>
      </c>
      <c r="W2" s="99" t="n">
        <v>3.4845974e-05</v>
      </c>
      <c r="X2" s="99" t="n">
        <v>3.4992172e-05</v>
      </c>
      <c r="Y2" s="99" t="n">
        <v>3.5246662e-05</v>
      </c>
      <c r="Z2" s="99" t="n">
        <v>3.533812e-05</v>
      </c>
      <c r="AA2" s="99" t="n">
        <v>3.5233162e-05</v>
      </c>
      <c r="AB2" s="99" t="n">
        <v>3.5616459e-05</v>
      </c>
      <c r="AC2" s="99" t="n">
        <v>3.5728825e-05</v>
      </c>
      <c r="AD2" s="99" t="n">
        <v>3.5813599e-05</v>
      </c>
      <c r="AE2" s="99" t="n">
        <v>3.5847439e-05</v>
      </c>
      <c r="AF2" s="99" t="n">
        <v>3.5882797e-05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2.0411026e-05</v>
      </c>
      <c r="C2" s="99" t="n">
        <v>2.1026995e-05</v>
      </c>
      <c r="D2" s="99" t="n">
        <v>2.2468628e-05</v>
      </c>
      <c r="E2" s="99" t="n">
        <v>2.4649445e-05</v>
      </c>
      <c r="F2" s="99" t="n">
        <v>2.5961887e-05</v>
      </c>
      <c r="G2" s="99" t="n">
        <v>2.7026787e-05</v>
      </c>
      <c r="H2" s="99" t="n">
        <v>2.8025467e-05</v>
      </c>
      <c r="I2" s="99" t="n">
        <v>2.8453396e-05</v>
      </c>
      <c r="J2" s="99" t="n">
        <v>2.8845041e-05</v>
      </c>
      <c r="K2" s="99" t="n">
        <v>2.9097351e-05</v>
      </c>
      <c r="L2" s="99" t="n">
        <v>3.2310535e-05</v>
      </c>
      <c r="M2" s="99" t="n">
        <v>3.2573128e-05</v>
      </c>
      <c r="N2" s="99" t="n">
        <v>3.3221882e-05</v>
      </c>
      <c r="O2" s="99" t="n">
        <v>3.3352867e-05</v>
      </c>
      <c r="P2" s="99" t="n">
        <v>3.3423519e-05</v>
      </c>
      <c r="Q2" s="99" t="n">
        <v>3.3571663e-05</v>
      </c>
      <c r="R2" s="99" t="n">
        <v>3.3580097e-05</v>
      </c>
      <c r="S2" s="99" t="n">
        <v>3.3842358e-05</v>
      </c>
      <c r="T2" s="99" t="n">
        <v>3.4039276e-05</v>
      </c>
      <c r="U2" s="99" t="n">
        <v>3.4040611e-05</v>
      </c>
      <c r="V2" s="99" t="n">
        <v>3.4405529e-05</v>
      </c>
      <c r="W2" s="99" t="n">
        <v>3.4635677e-05</v>
      </c>
      <c r="X2" s="99" t="n">
        <v>3.4787106e-05</v>
      </c>
      <c r="Y2" s="99" t="n">
        <v>3.503474e-05</v>
      </c>
      <c r="Z2" s="99" t="n">
        <v>3.5107594e-05</v>
      </c>
      <c r="AA2" s="99" t="n">
        <v>3.5068573e-05</v>
      </c>
      <c r="AB2" s="99" t="n">
        <v>3.5379147e-05</v>
      </c>
      <c r="AC2" s="99" t="n">
        <v>3.5492958e-05</v>
      </c>
      <c r="AD2" s="99" t="n">
        <v>3.5542824e-05</v>
      </c>
      <c r="AE2" s="99" t="n">
        <v>3.5677288e-05</v>
      </c>
      <c r="AF2" s="99" t="n">
        <v>3.5653351e-05</v>
      </c>
    </row>
    <row r="3">
      <c r="A3" s="71" t="inlineStr">
        <is>
          <t>Electricity Sector</t>
        </is>
      </c>
      <c r="B3" s="99" t="n">
        <v>1.8379637e-05</v>
      </c>
      <c r="C3" s="99" t="n">
        <v>1.8478987e-05</v>
      </c>
      <c r="D3" s="99" t="n">
        <v>1.8664515e-05</v>
      </c>
      <c r="E3" s="99" t="n">
        <v>1.9099285e-05</v>
      </c>
      <c r="F3" s="99" t="n">
        <v>1.9189396e-05</v>
      </c>
      <c r="G3" s="99" t="n">
        <v>1.9028475e-05</v>
      </c>
      <c r="H3" s="99" t="n">
        <v>1.8762749e-05</v>
      </c>
      <c r="I3" s="99" t="n">
        <v>1.9096521e-05</v>
      </c>
      <c r="J3" s="99" t="n">
        <v>1.9582745e-05</v>
      </c>
      <c r="K3" s="99" t="n">
        <v>1.9804569e-05</v>
      </c>
      <c r="L3" s="99" t="n">
        <v>2.0182081e-05</v>
      </c>
      <c r="M3" s="99" t="n">
        <v>2.0441355e-05</v>
      </c>
      <c r="N3" s="99" t="n">
        <v>2.0763184e-05</v>
      </c>
      <c r="O3" s="99" t="n">
        <v>2.0945148e-05</v>
      </c>
      <c r="P3" s="99" t="n">
        <v>2.111689e-05</v>
      </c>
      <c r="Q3" s="99" t="n">
        <v>2.122308e-05</v>
      </c>
      <c r="R3" s="99" t="n">
        <v>2.1352026e-05</v>
      </c>
      <c r="S3" s="99" t="n">
        <v>2.1685383e-05</v>
      </c>
      <c r="T3" s="99" t="n">
        <v>2.1918009e-05</v>
      </c>
      <c r="U3" s="99" t="n">
        <v>2.1925486e-05</v>
      </c>
      <c r="V3" s="99" t="n">
        <v>2.2377356e-05</v>
      </c>
      <c r="W3" s="99" t="n">
        <v>2.2624046e-05</v>
      </c>
      <c r="X3" s="99" t="n">
        <v>2.2829157e-05</v>
      </c>
      <c r="Y3" s="99" t="n">
        <v>2.3198486e-05</v>
      </c>
      <c r="Z3" s="99" t="n">
        <v>2.3257133e-05</v>
      </c>
      <c r="AA3" s="99" t="n">
        <v>2.3281178e-05</v>
      </c>
      <c r="AB3" s="99" t="n">
        <v>2.3606117e-05</v>
      </c>
      <c r="AC3" s="99" t="n">
        <v>2.3757383e-05</v>
      </c>
      <c r="AD3" s="99" t="n">
        <v>2.3776775e-05</v>
      </c>
      <c r="AE3" s="99" t="n">
        <v>2.3873983e-05</v>
      </c>
      <c r="AF3" s="99" t="n">
        <v>2.38932e-05</v>
      </c>
    </row>
    <row r="4">
      <c r="A4" s="71" t="inlineStr">
        <is>
          <t>Residential Buildings Sector</t>
        </is>
      </c>
      <c r="B4" s="99" t="n">
        <v>1.7689461e-05</v>
      </c>
      <c r="C4" s="99" t="n">
        <v>1.7788811e-05</v>
      </c>
      <c r="D4" s="99" t="n">
        <v>1.9007574e-05</v>
      </c>
      <c r="E4" s="99" t="n">
        <v>2.0475578e-05</v>
      </c>
      <c r="F4" s="99" t="n">
        <v>2.1598925e-05</v>
      </c>
      <c r="G4" s="99" t="n">
        <v>2.2471235e-05</v>
      </c>
      <c r="H4" s="99" t="n">
        <v>2.3238747e-05</v>
      </c>
      <c r="I4" s="99" t="n">
        <v>2.3572517e-05</v>
      </c>
      <c r="J4" s="99" t="n">
        <v>2.4058741e-05</v>
      </c>
      <c r="K4" s="99" t="n">
        <v>2.4280565e-05</v>
      </c>
      <c r="L4" s="99" t="n">
        <v>2.4819202e-05</v>
      </c>
      <c r="M4" s="99" t="n">
        <v>2.5078478e-05</v>
      </c>
      <c r="N4" s="99" t="n">
        <v>2.5423212e-05</v>
      </c>
      <c r="O4" s="99" t="n">
        <v>2.5605175e-05</v>
      </c>
      <c r="P4" s="99" t="n">
        <v>2.5776918e-05</v>
      </c>
      <c r="Q4" s="99" t="n">
        <v>2.5883108e-05</v>
      </c>
      <c r="R4" s="99" t="n">
        <v>2.6012053e-05</v>
      </c>
      <c r="S4" s="99" t="n">
        <v>2.6345411e-05</v>
      </c>
      <c r="T4" s="99" t="n">
        <v>2.6578037e-05</v>
      </c>
      <c r="U4" s="99" t="n">
        <v>2.6585514e-05</v>
      </c>
      <c r="V4" s="99" t="n">
        <v>2.7037382e-05</v>
      </c>
      <c r="W4" s="99" t="n">
        <v>2.7284075e-05</v>
      </c>
      <c r="X4" s="99" t="n">
        <v>2.7489183e-05</v>
      </c>
      <c r="Y4" s="99" t="n">
        <v>2.7858513e-05</v>
      </c>
      <c r="Z4" s="99" t="n">
        <v>2.7917158e-05</v>
      </c>
      <c r="AA4" s="99" t="n">
        <v>2.7941206e-05</v>
      </c>
      <c r="AB4" s="99" t="n">
        <v>2.8266146e-05</v>
      </c>
      <c r="AC4" s="99" t="n">
        <v>2.8417414e-05</v>
      </c>
      <c r="AD4" s="99" t="n">
        <v>2.8436804e-05</v>
      </c>
      <c r="AE4" s="99" t="n">
        <v>2.8534012e-05</v>
      </c>
      <c r="AF4" s="99" t="n">
        <v>2.8553228e-05</v>
      </c>
    </row>
    <row r="5">
      <c r="A5" s="71" t="inlineStr">
        <is>
          <t>Commercial Buildings Sector</t>
        </is>
      </c>
      <c r="B5" s="99" t="n">
        <v>1.908713e-05</v>
      </c>
      <c r="C5" s="99" t="n">
        <v>1.9206347e-05</v>
      </c>
      <c r="D5" s="99" t="n">
        <v>1.9469801e-05</v>
      </c>
      <c r="E5" s="99" t="n">
        <v>2.0338312e-05</v>
      </c>
      <c r="F5" s="99" t="n">
        <v>2.0496008e-05</v>
      </c>
      <c r="G5" s="99" t="n">
        <v>2.0415472e-05</v>
      </c>
      <c r="H5" s="99" t="n">
        <v>2.0252254e-05</v>
      </c>
      <c r="I5" s="99" t="n">
        <v>2.0553272e-05</v>
      </c>
      <c r="J5" s="99" t="n">
        <v>2.1013376e-05</v>
      </c>
      <c r="K5" s="99" t="n">
        <v>2.1230232e-05</v>
      </c>
      <c r="L5" s="99" t="n">
        <v>2.3736441e-05</v>
      </c>
      <c r="M5" s="99" t="n">
        <v>2.3968287e-05</v>
      </c>
      <c r="N5" s="99" t="n">
        <v>2.4552052e-05</v>
      </c>
      <c r="O5" s="99" t="n">
        <v>2.4694025e-05</v>
      </c>
      <c r="P5" s="99" t="n">
        <v>2.48235e-05</v>
      </c>
      <c r="Q5" s="99" t="n">
        <v>2.4934898e-05</v>
      </c>
      <c r="R5" s="99" t="n">
        <v>2.5009956e-05</v>
      </c>
      <c r="S5" s="99" t="n">
        <v>2.529274e-05</v>
      </c>
      <c r="T5" s="99" t="n">
        <v>2.5514009e-05</v>
      </c>
      <c r="U5" s="99" t="n">
        <v>2.5507578e-05</v>
      </c>
      <c r="V5" s="99" t="n">
        <v>2.5917873e-05</v>
      </c>
      <c r="W5" s="99" t="n">
        <v>2.6150265e-05</v>
      </c>
      <c r="X5" s="99" t="n">
        <v>2.630991e-05</v>
      </c>
      <c r="Y5" s="99" t="n">
        <v>2.6592123e-05</v>
      </c>
      <c r="Z5" s="99" t="n">
        <v>2.6618557e-05</v>
      </c>
      <c r="AA5" s="99" t="n">
        <v>2.6649652e-05</v>
      </c>
      <c r="AB5" s="99" t="n">
        <v>2.6973629e-05</v>
      </c>
      <c r="AC5" s="99" t="n">
        <v>2.7124609e-05</v>
      </c>
      <c r="AD5" s="99" t="n">
        <v>2.7150791e-05</v>
      </c>
      <c r="AE5" s="99" t="n">
        <v>2.7279001e-05</v>
      </c>
      <c r="AF5" s="99" t="n">
        <v>2.7262712e-05</v>
      </c>
    </row>
    <row r="6">
      <c r="A6" s="71" t="inlineStr">
        <is>
          <t>Industry Sector</t>
        </is>
      </c>
      <c r="B6" s="99" t="n">
        <v>1.8777033e-05</v>
      </c>
      <c r="C6" s="99" t="n">
        <v>1.8916124e-05</v>
      </c>
      <c r="D6" s="99" t="n">
        <v>1.9229437e-05</v>
      </c>
      <c r="E6" s="99" t="n">
        <v>2.0205807e-05</v>
      </c>
      <c r="F6" s="99" t="n">
        <v>2.0411682e-05</v>
      </c>
      <c r="G6" s="99" t="n">
        <v>2.0381399e-05</v>
      </c>
      <c r="H6" s="99" t="n">
        <v>2.0272055e-05</v>
      </c>
      <c r="I6" s="99" t="n">
        <v>2.0567726e-05</v>
      </c>
      <c r="J6" s="99" t="n">
        <v>2.1023571e-05</v>
      </c>
      <c r="K6" s="99" t="n">
        <v>2.1239616e-05</v>
      </c>
      <c r="L6" s="99" t="n">
        <v>2.1643719e-05</v>
      </c>
      <c r="M6" s="99" t="n">
        <v>2.187109e-05</v>
      </c>
      <c r="N6" s="99" t="n">
        <v>2.214938e-05</v>
      </c>
      <c r="O6" s="99" t="n">
        <v>2.2284828e-05</v>
      </c>
      <c r="P6" s="99" t="n">
        <v>2.240741e-05</v>
      </c>
      <c r="Q6" s="99" t="n">
        <v>2.2519653e-05</v>
      </c>
      <c r="R6" s="99" t="n">
        <v>2.258592e-05</v>
      </c>
      <c r="S6" s="99" t="n">
        <v>2.2860455e-05</v>
      </c>
      <c r="T6" s="99" t="n">
        <v>2.307987e-05</v>
      </c>
      <c r="U6" s="99" t="n">
        <v>2.3071171e-05</v>
      </c>
      <c r="V6" s="99" t="n">
        <v>2.347468e-05</v>
      </c>
      <c r="W6" s="99" t="n">
        <v>2.3704744e-05</v>
      </c>
      <c r="X6" s="99" t="n">
        <v>2.385697e-05</v>
      </c>
      <c r="Y6" s="99" t="n">
        <v>2.4124968e-05</v>
      </c>
      <c r="Z6" s="99" t="n">
        <v>2.4146147e-05</v>
      </c>
      <c r="AA6" s="99" t="n">
        <v>2.4178396e-05</v>
      </c>
      <c r="AB6" s="99" t="n">
        <v>2.4502216e-05</v>
      </c>
      <c r="AC6" s="99" t="n">
        <v>2.4653147e-05</v>
      </c>
      <c r="AD6" s="99" t="n">
        <v>2.4680433e-05</v>
      </c>
      <c r="AE6" s="99" t="n">
        <v>2.4813707e-05</v>
      </c>
      <c r="AF6" s="99" t="n">
        <v>2.4791624e-05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1.8777033e-05</v>
      </c>
      <c r="C9" t="n">
        <v>1.8916124e-05</v>
      </c>
      <c r="D9" t="n">
        <v>1.9229437e-05</v>
      </c>
      <c r="E9" t="n">
        <v>2.0205807e-05</v>
      </c>
      <c r="F9" t="n">
        <v>2.0411682e-05</v>
      </c>
      <c r="G9" t="n">
        <v>2.0381399e-05</v>
      </c>
      <c r="H9" t="n">
        <v>2.0272055e-05</v>
      </c>
      <c r="I9" t="n">
        <v>2.0567726e-05</v>
      </c>
      <c r="J9" t="n">
        <v>2.1023571e-05</v>
      </c>
      <c r="K9" t="n">
        <v>2.1239616e-05</v>
      </c>
      <c r="L9" t="n">
        <v>2.1643719e-05</v>
      </c>
      <c r="M9" t="n">
        <v>2.187109e-05</v>
      </c>
      <c r="N9" t="n">
        <v>2.214938e-05</v>
      </c>
      <c r="O9" t="n">
        <v>2.2284828e-05</v>
      </c>
      <c r="P9" t="n">
        <v>2.240741e-05</v>
      </c>
      <c r="Q9" t="n">
        <v>2.2519653e-05</v>
      </c>
      <c r="R9" t="n">
        <v>2.258592e-05</v>
      </c>
      <c r="S9" t="n">
        <v>2.2860455e-05</v>
      </c>
      <c r="T9" t="n">
        <v>2.307987e-05</v>
      </c>
      <c r="U9" t="n">
        <v>2.3071171e-05</v>
      </c>
      <c r="V9" t="n">
        <v>2.347468e-05</v>
      </c>
      <c r="W9" t="n">
        <v>2.3704744e-05</v>
      </c>
      <c r="X9" t="n">
        <v>2.385697e-05</v>
      </c>
      <c r="Y9" t="n">
        <v>2.4124968e-05</v>
      </c>
      <c r="Z9" t="n">
        <v>2.4146147e-05</v>
      </c>
      <c r="AA9" t="n">
        <v>2.4178396e-05</v>
      </c>
      <c r="AB9" t="n">
        <v>2.4502216e-05</v>
      </c>
      <c r="AC9" t="n">
        <v>2.4653147e-05</v>
      </c>
      <c r="AD9" t="n">
        <v>2.4680433e-05</v>
      </c>
      <c r="AE9" t="n">
        <v>2.4813707e-05</v>
      </c>
      <c r="AF9" t="n">
        <v>2.4791624e-05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3'!$C$1:$AJ$1,0))/10^6*dollars_2019_2012*(1-INDEX('Tax Percentages'!$B$15:$AG$15,MATCH(B$1,'Tax Percentages'!$B$4:$AG$4,0)))</f>
        <v/>
      </c>
      <c r="C2" s="99">
        <f>INDEX('AEO Table 3'!$C$40:$AJ$40,MATCH(C$1,'AEO Table 3'!$C$1:$AJ$1,0))/10^6*dollars_2019_2012*(1-INDEX('Tax Percentages'!$B$15:$AG$15,MATCH(C$1,'Tax Percentages'!$B$4:$AG$4,0)))</f>
        <v/>
      </c>
      <c r="D2" s="99">
        <f>INDEX('AEO Table 3'!$C$40:$AJ$40,MATCH(D$1,'AEO Table 3'!$C$1:$AJ$1,0))/10^6*dollars_2019_2012*(1-INDEX('Tax Percentages'!$B$15:$AG$15,MATCH(D$1,'Tax Percentages'!$B$4:$AG$4,0)))</f>
        <v/>
      </c>
      <c r="E2" s="99">
        <f>INDEX('AEO Table 3'!$C$40:$AJ$40,MATCH(E$1,'AEO Table 3'!$C$1:$AJ$1,0))/10^6*dollars_2019_2012*(1-INDEX('Tax Percentages'!$B$15:$AG$15,MATCH(E$1,'Tax Percentages'!$B$4:$AG$4,0)))</f>
        <v/>
      </c>
      <c r="F2" s="99">
        <f>INDEX('AEO Table 3'!$C$40:$AJ$40,MATCH(F$1,'AEO Table 3'!$C$1:$AJ$1,0))/10^6*dollars_2019_2012*(1-INDEX('Tax Percentages'!$B$15:$AG$15,MATCH(F$1,'Tax Percentages'!$B$4:$AG$4,0)))</f>
        <v/>
      </c>
      <c r="G2" s="99">
        <f>INDEX('AEO Table 3'!$C$40:$AJ$40,MATCH(G$1,'AEO Table 3'!$C$1:$AJ$1,0))/10^6*dollars_2019_2012*(1-INDEX('Tax Percentages'!$B$15:$AG$15,MATCH(G$1,'Tax Percentages'!$B$4:$AG$4,0)))</f>
        <v/>
      </c>
      <c r="H2" s="99">
        <f>INDEX('AEO Table 3'!$C$40:$AJ$40,MATCH(H$1,'AEO Table 3'!$C$1:$AJ$1,0))/10^6*dollars_2019_2012*(1-INDEX('Tax Percentages'!$B$15:$AG$15,MATCH(H$1,'Tax Percentages'!$B$4:$AG$4,0)))</f>
        <v/>
      </c>
      <c r="I2" s="99">
        <f>INDEX('AEO Table 3'!$C$40:$AJ$40,MATCH(I$1,'AEO Table 3'!$C$1:$AJ$1,0))/10^6*dollars_2019_2012*(1-INDEX('Tax Percentages'!$B$15:$AG$15,MATCH(I$1,'Tax Percentages'!$B$4:$AG$4,0)))</f>
        <v/>
      </c>
      <c r="J2" s="99">
        <f>INDEX('AEO Table 3'!$C$40:$AJ$40,MATCH(J$1,'AEO Table 3'!$C$1:$AJ$1,0))/10^6*dollars_2019_2012*(1-INDEX('Tax Percentages'!$B$15:$AG$15,MATCH(J$1,'Tax Percentages'!$B$4:$AG$4,0)))</f>
        <v/>
      </c>
      <c r="K2" s="99">
        <f>INDEX('AEO Table 3'!$C$40:$AJ$40,MATCH(K$1,'AEO Table 3'!$C$1:$AJ$1,0))/10^6*dollars_2019_2012*(1-INDEX('Tax Percentages'!$B$15:$AG$15,MATCH(K$1,'Tax Percentages'!$B$4:$AG$4,0)))</f>
        <v/>
      </c>
      <c r="L2" s="99">
        <f>INDEX('AEO Table 3'!$C$40:$AJ$40,MATCH(L$1,'AEO Table 3'!$C$1:$AJ$1,0))/10^6*dollars_2019_2012*(1-INDEX('Tax Percentages'!$B$15:$AG$15,MATCH(L$1,'Tax Percentages'!$B$4:$AG$4,0)))</f>
        <v/>
      </c>
      <c r="M2" s="99">
        <f>INDEX('AEO Table 3'!$C$40:$AJ$40,MATCH(M$1,'AEO Table 3'!$C$1:$AJ$1,0))/10^6*dollars_2019_2012*(1-INDEX('Tax Percentages'!$B$15:$AG$15,MATCH(M$1,'Tax Percentages'!$B$4:$AG$4,0)))</f>
        <v/>
      </c>
      <c r="N2" s="99">
        <f>INDEX('AEO Table 3'!$C$40:$AJ$40,MATCH(N$1,'AEO Table 3'!$C$1:$AJ$1,0))/10^6*dollars_2019_2012*(1-INDEX('Tax Percentages'!$B$15:$AG$15,MATCH(N$1,'Tax Percentages'!$B$4:$AG$4,0)))</f>
        <v/>
      </c>
      <c r="O2" s="99">
        <f>INDEX('AEO Table 3'!$C$40:$AJ$40,MATCH(O$1,'AEO Table 3'!$C$1:$AJ$1,0))/10^6*dollars_2019_2012*(1-INDEX('Tax Percentages'!$B$15:$AG$15,MATCH(O$1,'Tax Percentages'!$B$4:$AG$4,0)))</f>
        <v/>
      </c>
      <c r="P2" s="99">
        <f>INDEX('AEO Table 3'!$C$40:$AJ$40,MATCH(P$1,'AEO Table 3'!$C$1:$AJ$1,0))/10^6*dollars_2019_2012*(1-INDEX('Tax Percentages'!$B$15:$AG$15,MATCH(P$1,'Tax Percentages'!$B$4:$AG$4,0)))</f>
        <v/>
      </c>
      <c r="Q2" s="99">
        <f>INDEX('AEO Table 3'!$C$40:$AJ$40,MATCH(Q$1,'AEO Table 3'!$C$1:$AJ$1,0))/10^6*dollars_2019_2012*(1-INDEX('Tax Percentages'!$B$15:$AG$15,MATCH(Q$1,'Tax Percentages'!$B$4:$AG$4,0)))</f>
        <v/>
      </c>
      <c r="R2" s="99">
        <f>INDEX('AEO Table 3'!$C$40:$AJ$40,MATCH(R$1,'AEO Table 3'!$C$1:$AJ$1,0))/10^6*dollars_2019_2012*(1-INDEX('Tax Percentages'!$B$15:$AG$15,MATCH(R$1,'Tax Percentages'!$B$4:$AG$4,0)))</f>
        <v/>
      </c>
      <c r="S2" s="99">
        <f>INDEX('AEO Table 3'!$C$40:$AJ$40,MATCH(S$1,'AEO Table 3'!$C$1:$AJ$1,0))/10^6*dollars_2019_2012*(1-INDEX('Tax Percentages'!$B$15:$AG$15,MATCH(S$1,'Tax Percentages'!$B$4:$AG$4,0)))</f>
        <v/>
      </c>
      <c r="T2" s="99">
        <f>INDEX('AEO Table 3'!$C$40:$AJ$40,MATCH(T$1,'AEO Table 3'!$C$1:$AJ$1,0))/10^6*dollars_2019_2012*(1-INDEX('Tax Percentages'!$B$15:$AG$15,MATCH(T$1,'Tax Percentages'!$B$4:$AG$4,0)))</f>
        <v/>
      </c>
      <c r="U2" s="99">
        <f>INDEX('AEO Table 3'!$C$40:$AJ$40,MATCH(U$1,'AEO Table 3'!$C$1:$AJ$1,0))/10^6*dollars_2019_2012*(1-INDEX('Tax Percentages'!$B$15:$AG$15,MATCH(U$1,'Tax Percentages'!$B$4:$AG$4,0)))</f>
        <v/>
      </c>
      <c r="V2" s="99">
        <f>INDEX('AEO Table 3'!$C$40:$AJ$40,MATCH(V$1,'AEO Table 3'!$C$1:$AJ$1,0))/10^6*dollars_2019_2012*(1-INDEX('Tax Percentages'!$B$15:$AG$15,MATCH(V$1,'Tax Percentages'!$B$4:$AG$4,0)))</f>
        <v/>
      </c>
      <c r="W2" s="99">
        <f>INDEX('AEO Table 3'!$C$40:$AJ$40,MATCH(W$1,'AEO Table 3'!$C$1:$AJ$1,0))/10^6*dollars_2019_2012*(1-INDEX('Tax Percentages'!$B$15:$AG$15,MATCH(W$1,'Tax Percentages'!$B$4:$AG$4,0)))</f>
        <v/>
      </c>
      <c r="X2" s="99">
        <f>INDEX('AEO Table 3'!$C$40:$AJ$40,MATCH(X$1,'AEO Table 3'!$C$1:$AJ$1,0))/10^6*dollars_2019_2012*(1-INDEX('Tax Percentages'!$B$15:$AG$15,MATCH(X$1,'Tax Percentages'!$B$4:$AG$4,0)))</f>
        <v/>
      </c>
      <c r="Y2" s="99">
        <f>INDEX('AEO Table 3'!$C$40:$AJ$40,MATCH(Y$1,'AEO Table 3'!$C$1:$AJ$1,0))/10^6*dollars_2019_2012*(1-INDEX('Tax Percentages'!$B$15:$AG$15,MATCH(Y$1,'Tax Percentages'!$B$4:$AG$4,0)))</f>
        <v/>
      </c>
      <c r="Z2" s="99">
        <f>INDEX('AEO Table 3'!$C$40:$AJ$40,MATCH(Z$1,'AEO Table 3'!$C$1:$AJ$1,0))/10^6*dollars_2019_2012*(1-INDEX('Tax Percentages'!$B$15:$AG$15,MATCH(Z$1,'Tax Percentages'!$B$4:$AG$4,0)))</f>
        <v/>
      </c>
      <c r="AA2" s="99">
        <f>INDEX('AEO Table 3'!$C$40:$AJ$40,MATCH(AA$1,'AEO Table 3'!$C$1:$AJ$1,0))/10^6*dollars_2019_2012*(1-INDEX('Tax Percentages'!$B$15:$AG$15,MATCH(AA$1,'Tax Percentages'!$B$4:$AG$4,0)))</f>
        <v/>
      </c>
      <c r="AB2" s="99">
        <f>INDEX('AEO Table 3'!$C$40:$AJ$40,MATCH(AB$1,'AEO Table 3'!$C$1:$AJ$1,0))/10^6*dollars_2019_2012*(1-INDEX('Tax Percentages'!$B$15:$AG$15,MATCH(AB$1,'Tax Percentages'!$B$4:$AG$4,0)))</f>
        <v/>
      </c>
      <c r="AC2" s="99">
        <f>INDEX('AEO Table 3'!$C$40:$AJ$40,MATCH(AC$1,'AEO Table 3'!$C$1:$AJ$1,0))/10^6*dollars_2019_2012*(1-INDEX('Tax Percentages'!$B$15:$AG$15,MATCH(AC$1,'Tax Percentages'!$B$4:$AG$4,0)))</f>
        <v/>
      </c>
      <c r="AD2" s="99">
        <f>INDEX('AEO Table 3'!$C$40:$AJ$40,MATCH(AD$1,'AEO Table 3'!$C$1:$AJ$1,0))/10^6*dollars_2019_2012*(1-INDEX('Tax Percentages'!$B$15:$AG$15,MATCH(AD$1,'Tax Percentages'!$B$4:$AG$4,0)))</f>
        <v/>
      </c>
      <c r="AE2" s="99">
        <f>INDEX('AEO Table 3'!$C$40:$AJ$40,MATCH(AE$1,'AEO Table 3'!$C$1:$AJ$1,0))/10^6*dollars_2019_2012*(1-INDEX('Tax Percentages'!$B$15:$AG$15,MATCH(AE$1,'Tax Percentages'!$B$4:$AG$4,0)))</f>
        <v/>
      </c>
      <c r="AF2" s="99">
        <f>INDEX('AEO Table 3'!$C$40:$AJ$40,MATCH(AF$1,'AEO Table 3'!$C$1:$AJ$1,0))/10^6*dollars_2019_2012*(1-INDEX('Tax Percentages'!$B$15:$AG$15,MATCH(AF$1,'Tax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Fuels'!D25*dollars_2019_2012*(1-INDEX('Tax Percentages'!$B$16:$AG$16,MATCH(B$1,'Tax Percentages'!$B$4:$AG$4,0)))</f>
        <v/>
      </c>
      <c r="C2" s="99">
        <f>'Other Fuels'!E25*dollars_2019_2012*(1-INDEX('Tax Percentages'!$B$16:$AG$16,MATCH(C$1,'Tax Percentages'!$B$4:$AG$4,0)))</f>
        <v/>
      </c>
      <c r="D2" s="99">
        <f>'Other Fuels'!F25*dollars_2019_2012*(1-INDEX('Tax Percentages'!$B$16:$AG$16,MATCH(D$1,'Tax Percentages'!$B$4:$AG$4,0)))</f>
        <v/>
      </c>
      <c r="E2" s="99">
        <f>'Other Fuels'!G25*dollars_2019_2012*(1-INDEX('Tax Percentages'!$B$16:$AG$16,MATCH(E$1,'Tax Percentages'!$B$4:$AG$4,0)))</f>
        <v/>
      </c>
      <c r="F2" s="99">
        <f>'Other Fuels'!H25*dollars_2019_2012*(1-INDEX('Tax Percentages'!$B$16:$AG$16,MATCH(F$1,'Tax Percentages'!$B$4:$AG$4,0)))</f>
        <v/>
      </c>
      <c r="G2" s="99">
        <f>'Other Fuels'!I25*dollars_2019_2012*(1-INDEX('Tax Percentages'!$B$16:$AG$16,MATCH(G$1,'Tax Percentages'!$B$4:$AG$4,0)))</f>
        <v/>
      </c>
      <c r="H2" s="99">
        <f>'Other Fuels'!J25*dollars_2019_2012*(1-INDEX('Tax Percentages'!$B$16:$AG$16,MATCH(H$1,'Tax Percentages'!$B$4:$AG$4,0)))</f>
        <v/>
      </c>
      <c r="I2" s="99">
        <f>'Other Fuels'!K25*dollars_2019_2012*(1-INDEX('Tax Percentages'!$B$16:$AG$16,MATCH(I$1,'Tax Percentages'!$B$4:$AG$4,0)))</f>
        <v/>
      </c>
      <c r="J2" s="99">
        <f>'Other Fuels'!L25*dollars_2019_2012*(1-INDEX('Tax Percentages'!$B$16:$AG$16,MATCH(J$1,'Tax Percentages'!$B$4:$AG$4,0)))</f>
        <v/>
      </c>
      <c r="K2" s="99">
        <f>'Other Fuels'!M25*dollars_2019_2012*(1-INDEX('Tax Percentages'!$B$16:$AG$16,MATCH(K$1,'Tax Percentages'!$B$4:$AG$4,0)))</f>
        <v/>
      </c>
      <c r="L2" s="99">
        <f>'Other Fuels'!N25*dollars_2019_2012*(1-INDEX('Tax Percentages'!$B$16:$AG$16,MATCH(L$1,'Tax Percentages'!$B$4:$AG$4,0)))</f>
        <v/>
      </c>
      <c r="M2" s="99">
        <f>'Other Fuels'!O25*dollars_2019_2012*(1-INDEX('Tax Percentages'!$B$16:$AG$16,MATCH(M$1,'Tax Percentages'!$B$4:$AG$4,0)))</f>
        <v/>
      </c>
      <c r="N2" s="99">
        <f>'Other Fuels'!P25*dollars_2019_2012*(1-INDEX('Tax Percentages'!$B$16:$AG$16,MATCH(N$1,'Tax Percentages'!$B$4:$AG$4,0)))</f>
        <v/>
      </c>
      <c r="O2" s="99">
        <f>'Other Fuels'!Q25*dollars_2019_2012*(1-INDEX('Tax Percentages'!$B$16:$AG$16,MATCH(O$1,'Tax Percentages'!$B$4:$AG$4,0)))</f>
        <v/>
      </c>
      <c r="P2" s="99">
        <f>'Other Fuels'!R25*dollars_2019_2012*(1-INDEX('Tax Percentages'!$B$16:$AG$16,MATCH(P$1,'Tax Percentages'!$B$4:$AG$4,0)))</f>
        <v/>
      </c>
      <c r="Q2" s="99">
        <f>'Other Fuels'!S25*dollars_2019_2012*(1-INDEX('Tax Percentages'!$B$16:$AG$16,MATCH(Q$1,'Tax Percentages'!$B$4:$AG$4,0)))</f>
        <v/>
      </c>
      <c r="R2" s="99">
        <f>'Other Fuels'!T25*dollars_2019_2012*(1-INDEX('Tax Percentages'!$B$16:$AG$16,MATCH(R$1,'Tax Percentages'!$B$4:$AG$4,0)))</f>
        <v/>
      </c>
      <c r="S2" s="99">
        <f>'Other Fuels'!U25*dollars_2019_2012*(1-INDEX('Tax Percentages'!$B$16:$AG$16,MATCH(S$1,'Tax Percentages'!$B$4:$AG$4,0)))</f>
        <v/>
      </c>
      <c r="T2" s="99">
        <f>'Other Fuels'!V25*dollars_2019_2012*(1-INDEX('Tax Percentages'!$B$16:$AG$16,MATCH(T$1,'Tax Percentages'!$B$4:$AG$4,0)))</f>
        <v/>
      </c>
      <c r="U2" s="99">
        <f>'Other Fuels'!W25*dollars_2019_2012*(1-INDEX('Tax Percentages'!$B$16:$AG$16,MATCH(U$1,'Tax Percentages'!$B$4:$AG$4,0)))</f>
        <v/>
      </c>
      <c r="V2" s="99">
        <f>'Other Fuels'!X25*dollars_2019_2012*(1-INDEX('Tax Percentages'!$B$16:$AG$16,MATCH(V$1,'Tax Percentages'!$B$4:$AG$4,0)))</f>
        <v/>
      </c>
      <c r="W2" s="99">
        <f>'Other Fuels'!Y25*dollars_2019_2012*(1-INDEX('Tax Percentages'!$B$16:$AG$16,MATCH(W$1,'Tax Percentages'!$B$4:$AG$4,0)))</f>
        <v/>
      </c>
      <c r="X2" s="99">
        <f>'Other Fuels'!Z25*dollars_2019_2012*(1-INDEX('Tax Percentages'!$B$16:$AG$16,MATCH(X$1,'Tax Percentages'!$B$4:$AG$4,0)))</f>
        <v/>
      </c>
      <c r="Y2" s="99">
        <f>'Other Fuels'!AA25*dollars_2019_2012*(1-INDEX('Tax Percentages'!$B$16:$AG$16,MATCH(Y$1,'Tax Percentages'!$B$4:$AG$4,0)))</f>
        <v/>
      </c>
      <c r="Z2" s="99">
        <f>'Other Fuels'!AB25*dollars_2019_2012*(1-INDEX('Tax Percentages'!$B$16:$AG$16,MATCH(Z$1,'Tax Percentages'!$B$4:$AG$4,0)))</f>
        <v/>
      </c>
      <c r="AA2" s="99">
        <f>'Other Fuels'!AC25*dollars_2019_2012*(1-INDEX('Tax Percentages'!$B$16:$AG$16,MATCH(AA$1,'Tax Percentages'!$B$4:$AG$4,0)))</f>
        <v/>
      </c>
      <c r="AB2" s="99">
        <f>'Other Fuels'!AD25*dollars_2019_2012*(1-INDEX('Tax Percentages'!$B$16:$AG$16,MATCH(AB$1,'Tax Percentages'!$B$4:$AG$4,0)))</f>
        <v/>
      </c>
      <c r="AC2" s="99">
        <f>'Other Fuels'!AE25*dollars_2019_2012*(1-INDEX('Tax Percentages'!$B$16:$AG$16,MATCH(AC$1,'Tax Percentages'!$B$4:$AG$4,0)))</f>
        <v/>
      </c>
      <c r="AD2" s="99">
        <f>'Other Fuels'!AF25*dollars_2019_2012*(1-INDEX('Tax Percentages'!$B$16:$AG$16,MATCH(AD$1,'Tax Percentages'!$B$4:$AG$4,0)))</f>
        <v/>
      </c>
      <c r="AE2" s="99">
        <f>'Other Fuels'!AG25*dollars_2019_2012*(1-INDEX('Tax Percentages'!$B$16:$AG$16,MATCH(AE$1,'Tax Percentages'!$B$4:$AG$4,0)))</f>
        <v/>
      </c>
      <c r="AF2" s="99">
        <f>'Other Fuels'!AH25*dollars_2019_2012*(1-INDEX('Tax Percentages'!$B$16:$AG$16,MATCH(AF$1,'Tax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9.701499000000001e-06</v>
      </c>
      <c r="C2" s="99" t="n">
        <v>1.0516165e-05</v>
      </c>
      <c r="D2" s="99" t="n">
        <v>1.1612107e-05</v>
      </c>
      <c r="E2" s="99" t="n">
        <v>1.286824e-05</v>
      </c>
      <c r="F2" s="99" t="n">
        <v>1.3791969e-05</v>
      </c>
      <c r="G2" s="99" t="n">
        <v>1.4326299e-05</v>
      </c>
      <c r="H2" s="99" t="n">
        <v>1.4781728e-05</v>
      </c>
      <c r="I2" s="99" t="n">
        <v>1.5109642e-05</v>
      </c>
      <c r="J2" s="99" t="n">
        <v>1.5616838e-05</v>
      </c>
      <c r="K2" s="99" t="n">
        <v>1.5884834e-05</v>
      </c>
      <c r="L2" s="99" t="n">
        <v>1.6507372e-05</v>
      </c>
      <c r="M2" s="99" t="n">
        <v>1.6855888e-05</v>
      </c>
      <c r="N2" s="99" t="n">
        <v>1.7254068e-05</v>
      </c>
      <c r="O2" s="99" t="n">
        <v>1.7485916e-05</v>
      </c>
      <c r="P2" s="99" t="n">
        <v>1.7601913e-05</v>
      </c>
      <c r="Q2" s="99" t="n">
        <v>1.779434e-05</v>
      </c>
      <c r="R2" s="99" t="n">
        <v>1.7910339e-05</v>
      </c>
      <c r="S2" s="99" t="n">
        <v>1.8225224e-05</v>
      </c>
      <c r="T2" s="99" t="n">
        <v>1.8531858e-05</v>
      </c>
      <c r="U2" s="99" t="n">
        <v>1.8577267e-05</v>
      </c>
      <c r="V2" s="99" t="n">
        <v>1.900176e-05</v>
      </c>
      <c r="W2" s="99" t="n">
        <v>1.9269453e-05</v>
      </c>
      <c r="X2" s="99" t="n">
        <v>1.9453121e-05</v>
      </c>
      <c r="Y2" s="99" t="n">
        <v>1.9867313e-05</v>
      </c>
      <c r="Z2" s="99" t="n">
        <v>1.9931019e-05</v>
      </c>
      <c r="AA2" s="99" t="n">
        <v>1.9966557e-05</v>
      </c>
      <c r="AB2" s="99" t="n">
        <v>2.031193e-05</v>
      </c>
      <c r="AC2" s="99" t="n">
        <v>2.0488554e-05</v>
      </c>
      <c r="AD2" s="99" t="n">
        <v>2.0491621e-05</v>
      </c>
      <c r="AE2" s="99" t="n">
        <v>2.0619068e-05</v>
      </c>
      <c r="AF2" s="99" t="n">
        <v>2.0652163e-05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9.701499000000001e-06</v>
      </c>
      <c r="C4" s="99" t="n">
        <v>1.0516165e-05</v>
      </c>
      <c r="D4" s="99" t="n">
        <v>1.1612107e-05</v>
      </c>
      <c r="E4" s="99" t="n">
        <v>1.286824e-05</v>
      </c>
      <c r="F4" s="99" t="n">
        <v>1.3791969e-05</v>
      </c>
      <c r="G4" s="99" t="n">
        <v>1.4326299e-05</v>
      </c>
      <c r="H4" s="99" t="n">
        <v>1.4781728e-05</v>
      </c>
      <c r="I4" s="99" t="n">
        <v>1.5109642e-05</v>
      </c>
      <c r="J4" s="99" t="n">
        <v>1.5616838e-05</v>
      </c>
      <c r="K4" s="99" t="n">
        <v>1.5884834e-05</v>
      </c>
      <c r="L4" s="99" t="n">
        <v>1.6507372e-05</v>
      </c>
      <c r="M4" s="99" t="n">
        <v>1.6855888e-05</v>
      </c>
      <c r="N4" s="99" t="n">
        <v>1.7254068e-05</v>
      </c>
      <c r="O4" s="99" t="n">
        <v>1.7485916e-05</v>
      </c>
      <c r="P4" s="99" t="n">
        <v>1.7601913e-05</v>
      </c>
      <c r="Q4" s="99" t="n">
        <v>1.779434e-05</v>
      </c>
      <c r="R4" s="99" t="n">
        <v>1.7910339e-05</v>
      </c>
      <c r="S4" s="99" t="n">
        <v>1.8225224e-05</v>
      </c>
      <c r="T4" s="99" t="n">
        <v>1.8531858e-05</v>
      </c>
      <c r="U4" s="99" t="n">
        <v>1.8577267e-05</v>
      </c>
      <c r="V4" s="99" t="n">
        <v>1.900176e-05</v>
      </c>
      <c r="W4" s="99" t="n">
        <v>1.9269453e-05</v>
      </c>
      <c r="X4" s="99" t="n">
        <v>1.9453121e-05</v>
      </c>
      <c r="Y4" s="99" t="n">
        <v>1.9867313e-05</v>
      </c>
      <c r="Z4" s="99" t="n">
        <v>1.9931019e-05</v>
      </c>
      <c r="AA4" s="99" t="n">
        <v>1.9966557e-05</v>
      </c>
      <c r="AB4" s="99" t="n">
        <v>2.031193e-05</v>
      </c>
      <c r="AC4" s="99" t="n">
        <v>2.0488554e-05</v>
      </c>
      <c r="AD4" s="99" t="n">
        <v>2.0491621e-05</v>
      </c>
      <c r="AE4" s="99" t="n">
        <v>2.0619068e-05</v>
      </c>
      <c r="AF4" s="99" t="n">
        <v>2.0652163e-05</v>
      </c>
    </row>
    <row r="5">
      <c r="A5" s="71" t="inlineStr">
        <is>
          <t>Commercial Buildings Sector</t>
        </is>
      </c>
      <c r="B5" s="99" t="n">
        <v>9.701499000000001e-06</v>
      </c>
      <c r="C5" s="99" t="n">
        <v>1.0516165e-05</v>
      </c>
      <c r="D5" s="99" t="n">
        <v>1.1612107e-05</v>
      </c>
      <c r="E5" s="99" t="n">
        <v>1.286824e-05</v>
      </c>
      <c r="F5" s="99" t="n">
        <v>1.3791969e-05</v>
      </c>
      <c r="G5" s="99" t="n">
        <v>1.4326299e-05</v>
      </c>
      <c r="H5" s="99" t="n">
        <v>1.4781728e-05</v>
      </c>
      <c r="I5" s="99" t="n">
        <v>1.5109642e-05</v>
      </c>
      <c r="J5" s="99" t="n">
        <v>1.5616838e-05</v>
      </c>
      <c r="K5" s="99" t="n">
        <v>1.5884834e-05</v>
      </c>
      <c r="L5" s="99" t="n">
        <v>1.6507372e-05</v>
      </c>
      <c r="M5" s="99" t="n">
        <v>1.6855888e-05</v>
      </c>
      <c r="N5" s="99" t="n">
        <v>1.7254068e-05</v>
      </c>
      <c r="O5" s="99" t="n">
        <v>1.7485916e-05</v>
      </c>
      <c r="P5" s="99" t="n">
        <v>1.7601913e-05</v>
      </c>
      <c r="Q5" s="99" t="n">
        <v>1.779434e-05</v>
      </c>
      <c r="R5" s="99" t="n">
        <v>1.7910339e-05</v>
      </c>
      <c r="S5" s="99" t="n">
        <v>1.8225224e-05</v>
      </c>
      <c r="T5" s="99" t="n">
        <v>1.8531858e-05</v>
      </c>
      <c r="U5" s="99" t="n">
        <v>1.8577267e-05</v>
      </c>
      <c r="V5" s="99" t="n">
        <v>1.900176e-05</v>
      </c>
      <c r="W5" s="99" t="n">
        <v>1.9269453e-05</v>
      </c>
      <c r="X5" s="99" t="n">
        <v>1.9453121e-05</v>
      </c>
      <c r="Y5" s="99" t="n">
        <v>1.9867313e-05</v>
      </c>
      <c r="Z5" s="99" t="n">
        <v>1.9931019e-05</v>
      </c>
      <c r="AA5" s="99" t="n">
        <v>1.9966557e-05</v>
      </c>
      <c r="AB5" s="99" t="n">
        <v>2.031193e-05</v>
      </c>
      <c r="AC5" s="99" t="n">
        <v>2.0488554e-05</v>
      </c>
      <c r="AD5" s="99" t="n">
        <v>2.0491621e-05</v>
      </c>
      <c r="AE5" s="99" t="n">
        <v>2.0619068e-05</v>
      </c>
      <c r="AF5" s="99" t="n">
        <v>2.0652163e-05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Fuels'!D$26*About!$A$103*(1-INDEX('Tax Percentages'!$B$18:$AG$18,MATCH(B$1,'Tax Percentages'!$B$4:$AG$4,0)))</f>
        <v/>
      </c>
      <c r="C4" s="43">
        <f>'Other Fuels'!E$26*About!$A$103*(1-INDEX('Tax Percentages'!$B$18:$AG$18,MATCH(C$1,'Tax Percentages'!$B$4:$AG$4,0)))</f>
        <v/>
      </c>
      <c r="D4" s="43">
        <f>'Other Fuels'!F$26*About!$A$103*(1-INDEX('Tax Percentages'!$B$18:$AG$18,MATCH(D$1,'Tax Percentages'!$B$4:$AG$4,0)))</f>
        <v/>
      </c>
      <c r="E4" s="43">
        <f>'Other Fuels'!G$26*About!$A$103*(1-INDEX('Tax Percentages'!$B$18:$AG$18,MATCH(E$1,'Tax Percentages'!$B$4:$AG$4,0)))</f>
        <v/>
      </c>
      <c r="F4" s="43">
        <f>'Other Fuels'!H$26*About!$A$103*(1-INDEX('Tax Percentages'!$B$18:$AG$18,MATCH(F$1,'Tax Percentages'!$B$4:$AG$4,0)))</f>
        <v/>
      </c>
      <c r="G4" s="43">
        <f>'Other Fuels'!I$26*About!$A$103*(1-INDEX('Tax Percentages'!$B$18:$AG$18,MATCH(G$1,'Tax Percentages'!$B$4:$AG$4,0)))</f>
        <v/>
      </c>
      <c r="H4" s="43">
        <f>'Other Fuels'!J$26*About!$A$103*(1-INDEX('Tax Percentages'!$B$18:$AG$18,MATCH(H$1,'Tax Percentages'!$B$4:$AG$4,0)))</f>
        <v/>
      </c>
      <c r="I4" s="43">
        <f>'Other Fuels'!K$26*About!$A$103*(1-INDEX('Tax Percentages'!$B$18:$AG$18,MATCH(I$1,'Tax Percentages'!$B$4:$AG$4,0)))</f>
        <v/>
      </c>
      <c r="J4" s="43">
        <f>'Other Fuels'!L$26*About!$A$103*(1-INDEX('Tax Percentages'!$B$18:$AG$18,MATCH(J$1,'Tax Percentages'!$B$4:$AG$4,0)))</f>
        <v/>
      </c>
      <c r="K4" s="43">
        <f>'Other Fuels'!M$26*About!$A$103*(1-INDEX('Tax Percentages'!$B$18:$AG$18,MATCH(K$1,'Tax Percentages'!$B$4:$AG$4,0)))</f>
        <v/>
      </c>
      <c r="L4" s="43">
        <f>'Other Fuels'!N$26*About!$A$103*(1-INDEX('Tax Percentages'!$B$18:$AG$18,MATCH(L$1,'Tax Percentages'!$B$4:$AG$4,0)))</f>
        <v/>
      </c>
      <c r="M4" s="43">
        <f>'Other Fuels'!O$26*About!$A$103*(1-INDEX('Tax Percentages'!$B$18:$AG$18,MATCH(M$1,'Tax Percentages'!$B$4:$AG$4,0)))</f>
        <v/>
      </c>
      <c r="N4" s="43">
        <f>'Other Fuels'!P$26*About!$A$103*(1-INDEX('Tax Percentages'!$B$18:$AG$18,MATCH(N$1,'Tax Percentages'!$B$4:$AG$4,0)))</f>
        <v/>
      </c>
      <c r="O4" s="43">
        <f>'Other Fuels'!Q$26*About!$A$103*(1-INDEX('Tax Percentages'!$B$18:$AG$18,MATCH(O$1,'Tax Percentages'!$B$4:$AG$4,0)))</f>
        <v/>
      </c>
      <c r="P4" s="43">
        <f>'Other Fuels'!R$26*About!$A$103*(1-INDEX('Tax Percentages'!$B$18:$AG$18,MATCH(P$1,'Tax Percentages'!$B$4:$AG$4,0)))</f>
        <v/>
      </c>
      <c r="Q4" s="43">
        <f>'Other Fuels'!S$26*About!$A$103*(1-INDEX('Tax Percentages'!$B$18:$AG$18,MATCH(Q$1,'Tax Percentages'!$B$4:$AG$4,0)))</f>
        <v/>
      </c>
      <c r="R4" s="43">
        <f>'Other Fuels'!T$26*About!$A$103*(1-INDEX('Tax Percentages'!$B$18:$AG$18,MATCH(R$1,'Tax Percentages'!$B$4:$AG$4,0)))</f>
        <v/>
      </c>
      <c r="S4" s="43">
        <f>'Other Fuels'!U$26*About!$A$103*(1-INDEX('Tax Percentages'!$B$18:$AG$18,MATCH(S$1,'Tax Percentages'!$B$4:$AG$4,0)))</f>
        <v/>
      </c>
      <c r="T4" s="43">
        <f>'Other Fuels'!V$26*About!$A$103*(1-INDEX('Tax Percentages'!$B$18:$AG$18,MATCH(T$1,'Tax Percentages'!$B$4:$AG$4,0)))</f>
        <v/>
      </c>
      <c r="U4" s="43">
        <f>'Other Fuels'!W$26*About!$A$103*(1-INDEX('Tax Percentages'!$B$18:$AG$18,MATCH(U$1,'Tax Percentages'!$B$4:$AG$4,0)))</f>
        <v/>
      </c>
      <c r="V4" s="43">
        <f>'Other Fuels'!X$26*About!$A$103*(1-INDEX('Tax Percentages'!$B$18:$AG$18,MATCH(V$1,'Tax Percentages'!$B$4:$AG$4,0)))</f>
        <v/>
      </c>
      <c r="W4" s="43">
        <f>'Other Fuels'!Y$26*About!$A$103*(1-INDEX('Tax Percentages'!$B$18:$AG$18,MATCH(W$1,'Tax Percentages'!$B$4:$AG$4,0)))</f>
        <v/>
      </c>
      <c r="X4" s="43">
        <f>'Other Fuels'!Z$26*About!$A$103*(1-INDEX('Tax Percentages'!$B$18:$AG$18,MATCH(X$1,'Tax Percentages'!$B$4:$AG$4,0)))</f>
        <v/>
      </c>
      <c r="Y4" s="43">
        <f>'Other Fuels'!AA$26*About!$A$103*(1-INDEX('Tax Percentages'!$B$18:$AG$18,MATCH(Y$1,'Tax Percentages'!$B$4:$AG$4,0)))</f>
        <v/>
      </c>
      <c r="Z4" s="43">
        <f>'Other Fuels'!AB$26*About!$A$103*(1-INDEX('Tax Percentages'!$B$18:$AG$18,MATCH(Z$1,'Tax Percentages'!$B$4:$AG$4,0)))</f>
        <v/>
      </c>
      <c r="AA4" s="43">
        <f>'Other Fuels'!AC$26*About!$A$103*(1-INDEX('Tax Percentages'!$B$18:$AG$18,MATCH(AA$1,'Tax Percentages'!$B$4:$AG$4,0)))</f>
        <v/>
      </c>
      <c r="AB4" s="43">
        <f>'Other Fuels'!AD$26*About!$A$103*(1-INDEX('Tax Percentages'!$B$18:$AG$18,MATCH(AB$1,'Tax Percentages'!$B$4:$AG$4,0)))</f>
        <v/>
      </c>
      <c r="AC4" s="43">
        <f>'Other Fuels'!AE$26*About!$A$103*(1-INDEX('Tax Percentages'!$B$18:$AG$18,MATCH(AC$1,'Tax Percentages'!$B$4:$AG$4,0)))</f>
        <v/>
      </c>
      <c r="AD4" s="43">
        <f>'Other Fuels'!AF$26*About!$A$103*(1-INDEX('Tax Percentages'!$B$18:$AG$18,MATCH(AD$1,'Tax Percentages'!$B$4:$AG$4,0)))</f>
        <v/>
      </c>
      <c r="AE4" s="43">
        <f>'Other Fuels'!AG$26*About!$A$103*(1-INDEX('Tax Percentages'!$B$18:$AG$18,MATCH(AE$1,'Tax Percentages'!$B$4:$AG$4,0)))</f>
        <v/>
      </c>
      <c r="AF4" s="43">
        <f>'Other Fuels'!AH$26*About!$A$103*(1-INDEX('Tax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Fuels'!D$26*About!$A$103*(1-INDEX('Tax Percentages'!$B$18:$AG$18,MATCH(B$1,'Tax Percentages'!$B$4:$AG$4,0)))</f>
        <v/>
      </c>
      <c r="C5" s="43">
        <f>'Other Fuels'!E$26*About!$A$103*(1-INDEX('Tax Percentages'!$B$18:$AG$18,MATCH(C$1,'Tax Percentages'!$B$4:$AG$4,0)))</f>
        <v/>
      </c>
      <c r="D5" s="43">
        <f>'Other Fuels'!F$26*About!$A$103*(1-INDEX('Tax Percentages'!$B$18:$AG$18,MATCH(D$1,'Tax Percentages'!$B$4:$AG$4,0)))</f>
        <v/>
      </c>
      <c r="E5" s="43">
        <f>'Other Fuels'!G$26*About!$A$103*(1-INDEX('Tax Percentages'!$B$18:$AG$18,MATCH(E$1,'Tax Percentages'!$B$4:$AG$4,0)))</f>
        <v/>
      </c>
      <c r="F5" s="43">
        <f>'Other Fuels'!H$26*About!$A$103*(1-INDEX('Tax Percentages'!$B$18:$AG$18,MATCH(F$1,'Tax Percentages'!$B$4:$AG$4,0)))</f>
        <v/>
      </c>
      <c r="G5" s="43">
        <f>'Other Fuels'!I$26*About!$A$103*(1-INDEX('Tax Percentages'!$B$18:$AG$18,MATCH(G$1,'Tax Percentages'!$B$4:$AG$4,0)))</f>
        <v/>
      </c>
      <c r="H5" s="43">
        <f>'Other Fuels'!J$26*About!$A$103*(1-INDEX('Tax Percentages'!$B$18:$AG$18,MATCH(H$1,'Tax Percentages'!$B$4:$AG$4,0)))</f>
        <v/>
      </c>
      <c r="I5" s="43">
        <f>'Other Fuels'!K$26*About!$A$103*(1-INDEX('Tax Percentages'!$B$18:$AG$18,MATCH(I$1,'Tax Percentages'!$B$4:$AG$4,0)))</f>
        <v/>
      </c>
      <c r="J5" s="43">
        <f>'Other Fuels'!L$26*About!$A$103*(1-INDEX('Tax Percentages'!$B$18:$AG$18,MATCH(J$1,'Tax Percentages'!$B$4:$AG$4,0)))</f>
        <v/>
      </c>
      <c r="K5" s="43">
        <f>'Other Fuels'!M$26*About!$A$103*(1-INDEX('Tax Percentages'!$B$18:$AG$18,MATCH(K$1,'Tax Percentages'!$B$4:$AG$4,0)))</f>
        <v/>
      </c>
      <c r="L5" s="43">
        <f>'Other Fuels'!N$26*About!$A$103*(1-INDEX('Tax Percentages'!$B$18:$AG$18,MATCH(L$1,'Tax Percentages'!$B$4:$AG$4,0)))</f>
        <v/>
      </c>
      <c r="M5" s="43">
        <f>'Other Fuels'!O$26*About!$A$103*(1-INDEX('Tax Percentages'!$B$18:$AG$18,MATCH(M$1,'Tax Percentages'!$B$4:$AG$4,0)))</f>
        <v/>
      </c>
      <c r="N5" s="43">
        <f>'Other Fuels'!P$26*About!$A$103*(1-INDEX('Tax Percentages'!$B$18:$AG$18,MATCH(N$1,'Tax Percentages'!$B$4:$AG$4,0)))</f>
        <v/>
      </c>
      <c r="O5" s="43">
        <f>'Other Fuels'!Q$26*About!$A$103*(1-INDEX('Tax Percentages'!$B$18:$AG$18,MATCH(O$1,'Tax Percentages'!$B$4:$AG$4,0)))</f>
        <v/>
      </c>
      <c r="P5" s="43">
        <f>'Other Fuels'!R$26*About!$A$103*(1-INDEX('Tax Percentages'!$B$18:$AG$18,MATCH(P$1,'Tax Percentages'!$B$4:$AG$4,0)))</f>
        <v/>
      </c>
      <c r="Q5" s="43">
        <f>'Other Fuels'!S$26*About!$A$103*(1-INDEX('Tax Percentages'!$B$18:$AG$18,MATCH(Q$1,'Tax Percentages'!$B$4:$AG$4,0)))</f>
        <v/>
      </c>
      <c r="R5" s="43">
        <f>'Other Fuels'!T$26*About!$A$103*(1-INDEX('Tax Percentages'!$B$18:$AG$18,MATCH(R$1,'Tax Percentages'!$B$4:$AG$4,0)))</f>
        <v/>
      </c>
      <c r="S5" s="43">
        <f>'Other Fuels'!U$26*About!$A$103*(1-INDEX('Tax Percentages'!$B$18:$AG$18,MATCH(S$1,'Tax Percentages'!$B$4:$AG$4,0)))</f>
        <v/>
      </c>
      <c r="T5" s="43">
        <f>'Other Fuels'!V$26*About!$A$103*(1-INDEX('Tax Percentages'!$B$18:$AG$18,MATCH(T$1,'Tax Percentages'!$B$4:$AG$4,0)))</f>
        <v/>
      </c>
      <c r="U5" s="43">
        <f>'Other Fuels'!W$26*About!$A$103*(1-INDEX('Tax Percentages'!$B$18:$AG$18,MATCH(U$1,'Tax Percentages'!$B$4:$AG$4,0)))</f>
        <v/>
      </c>
      <c r="V5" s="43">
        <f>'Other Fuels'!X$26*About!$A$103*(1-INDEX('Tax Percentages'!$B$18:$AG$18,MATCH(V$1,'Tax Percentages'!$B$4:$AG$4,0)))</f>
        <v/>
      </c>
      <c r="W5" s="43">
        <f>'Other Fuels'!Y$26*About!$A$103*(1-INDEX('Tax Percentages'!$B$18:$AG$18,MATCH(W$1,'Tax Percentages'!$B$4:$AG$4,0)))</f>
        <v/>
      </c>
      <c r="X5" s="43">
        <f>'Other Fuels'!Z$26*About!$A$103*(1-INDEX('Tax Percentages'!$B$18:$AG$18,MATCH(X$1,'Tax Percentages'!$B$4:$AG$4,0)))</f>
        <v/>
      </c>
      <c r="Y5" s="43">
        <f>'Other Fuels'!AA$26*About!$A$103*(1-INDEX('Tax Percentages'!$B$18:$AG$18,MATCH(Y$1,'Tax Percentages'!$B$4:$AG$4,0)))</f>
        <v/>
      </c>
      <c r="Z5" s="43">
        <f>'Other Fuels'!AB$26*About!$A$103*(1-INDEX('Tax Percentages'!$B$18:$AG$18,MATCH(Z$1,'Tax Percentages'!$B$4:$AG$4,0)))</f>
        <v/>
      </c>
      <c r="AA5" s="43">
        <f>'Other Fuels'!AC$26*About!$A$103*(1-INDEX('Tax Percentages'!$B$18:$AG$18,MATCH(AA$1,'Tax Percentages'!$B$4:$AG$4,0)))</f>
        <v/>
      </c>
      <c r="AB5" s="43">
        <f>'Other Fuels'!AD$26*About!$A$103*(1-INDEX('Tax Percentages'!$B$18:$AG$18,MATCH(AB$1,'Tax Percentages'!$B$4:$AG$4,0)))</f>
        <v/>
      </c>
      <c r="AC5" s="43">
        <f>'Other Fuels'!AE$26*About!$A$103*(1-INDEX('Tax Percentages'!$B$18:$AG$18,MATCH(AC$1,'Tax Percentages'!$B$4:$AG$4,0)))</f>
        <v/>
      </c>
      <c r="AD5" s="43">
        <f>'Other Fuels'!AF$26*About!$A$103*(1-INDEX('Tax Percentages'!$B$18:$AG$18,MATCH(AD$1,'Tax Percentages'!$B$4:$AG$4,0)))</f>
        <v/>
      </c>
      <c r="AE5" s="43">
        <f>'Other Fuels'!AG$26*About!$A$103*(1-INDEX('Tax Percentages'!$B$18:$AG$18,MATCH(AE$1,'Tax Percentages'!$B$4:$AG$4,0)))</f>
        <v/>
      </c>
      <c r="AF5" s="43">
        <f>'Other Fuels'!AH$26*About!$A$103*(1-INDEX('Tax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Fuels'!D$26*About!$A$103*(1-INDEX('Tax Percentages'!$B$18:$AG$18,MATCH(B$1,'Tax Percentages'!$B$4:$AG$4,0)))</f>
        <v/>
      </c>
      <c r="C6" s="43">
        <f>'Other Fuels'!E$26*About!$A$103*(1-INDEX('Tax Percentages'!$B$18:$AG$18,MATCH(C$1,'Tax Percentages'!$B$4:$AG$4,0)))</f>
        <v/>
      </c>
      <c r="D6" s="43">
        <f>'Other Fuels'!F$26*About!$A$103*(1-INDEX('Tax Percentages'!$B$18:$AG$18,MATCH(D$1,'Tax Percentages'!$B$4:$AG$4,0)))</f>
        <v/>
      </c>
      <c r="E6" s="43">
        <f>'Other Fuels'!G$26*About!$A$103*(1-INDEX('Tax Percentages'!$B$18:$AG$18,MATCH(E$1,'Tax Percentages'!$B$4:$AG$4,0)))</f>
        <v/>
      </c>
      <c r="F6" s="43">
        <f>'Other Fuels'!H$26*About!$A$103*(1-INDEX('Tax Percentages'!$B$18:$AG$18,MATCH(F$1,'Tax Percentages'!$B$4:$AG$4,0)))</f>
        <v/>
      </c>
      <c r="G6" s="43">
        <f>'Other Fuels'!I$26*About!$A$103*(1-INDEX('Tax Percentages'!$B$18:$AG$18,MATCH(G$1,'Tax Percentages'!$B$4:$AG$4,0)))</f>
        <v/>
      </c>
      <c r="H6" s="43">
        <f>'Other Fuels'!J$26*About!$A$103*(1-INDEX('Tax Percentages'!$B$18:$AG$18,MATCH(H$1,'Tax Percentages'!$B$4:$AG$4,0)))</f>
        <v/>
      </c>
      <c r="I6" s="43">
        <f>'Other Fuels'!K$26*About!$A$103*(1-INDEX('Tax Percentages'!$B$18:$AG$18,MATCH(I$1,'Tax Percentages'!$B$4:$AG$4,0)))</f>
        <v/>
      </c>
      <c r="J6" s="43">
        <f>'Other Fuels'!L$26*About!$A$103*(1-INDEX('Tax Percentages'!$B$18:$AG$18,MATCH(J$1,'Tax Percentages'!$B$4:$AG$4,0)))</f>
        <v/>
      </c>
      <c r="K6" s="43">
        <f>'Other Fuels'!M$26*About!$A$103*(1-INDEX('Tax Percentages'!$B$18:$AG$18,MATCH(K$1,'Tax Percentages'!$B$4:$AG$4,0)))</f>
        <v/>
      </c>
      <c r="L6" s="43">
        <f>'Other Fuels'!N$26*About!$A$103*(1-INDEX('Tax Percentages'!$B$18:$AG$18,MATCH(L$1,'Tax Percentages'!$B$4:$AG$4,0)))</f>
        <v/>
      </c>
      <c r="M6" s="43">
        <f>'Other Fuels'!O$26*About!$A$103*(1-INDEX('Tax Percentages'!$B$18:$AG$18,MATCH(M$1,'Tax Percentages'!$B$4:$AG$4,0)))</f>
        <v/>
      </c>
      <c r="N6" s="43">
        <f>'Other Fuels'!P$26*About!$A$103*(1-INDEX('Tax Percentages'!$B$18:$AG$18,MATCH(N$1,'Tax Percentages'!$B$4:$AG$4,0)))</f>
        <v/>
      </c>
      <c r="O6" s="43">
        <f>'Other Fuels'!Q$26*About!$A$103*(1-INDEX('Tax Percentages'!$B$18:$AG$18,MATCH(O$1,'Tax Percentages'!$B$4:$AG$4,0)))</f>
        <v/>
      </c>
      <c r="P6" s="43">
        <f>'Other Fuels'!R$26*About!$A$103*(1-INDEX('Tax Percentages'!$B$18:$AG$18,MATCH(P$1,'Tax Percentages'!$B$4:$AG$4,0)))</f>
        <v/>
      </c>
      <c r="Q6" s="43">
        <f>'Other Fuels'!S$26*About!$A$103*(1-INDEX('Tax Percentages'!$B$18:$AG$18,MATCH(Q$1,'Tax Percentages'!$B$4:$AG$4,0)))</f>
        <v/>
      </c>
      <c r="R6" s="43">
        <f>'Other Fuels'!T$26*About!$A$103*(1-INDEX('Tax Percentages'!$B$18:$AG$18,MATCH(R$1,'Tax Percentages'!$B$4:$AG$4,0)))</f>
        <v/>
      </c>
      <c r="S6" s="43">
        <f>'Other Fuels'!U$26*About!$A$103*(1-INDEX('Tax Percentages'!$B$18:$AG$18,MATCH(S$1,'Tax Percentages'!$B$4:$AG$4,0)))</f>
        <v/>
      </c>
      <c r="T6" s="43">
        <f>'Other Fuels'!V$26*About!$A$103*(1-INDEX('Tax Percentages'!$B$18:$AG$18,MATCH(T$1,'Tax Percentages'!$B$4:$AG$4,0)))</f>
        <v/>
      </c>
      <c r="U6" s="43">
        <f>'Other Fuels'!W$26*About!$A$103*(1-INDEX('Tax Percentages'!$B$18:$AG$18,MATCH(U$1,'Tax Percentages'!$B$4:$AG$4,0)))</f>
        <v/>
      </c>
      <c r="V6" s="43">
        <f>'Other Fuels'!X$26*About!$A$103*(1-INDEX('Tax Percentages'!$B$18:$AG$18,MATCH(V$1,'Tax Percentages'!$B$4:$AG$4,0)))</f>
        <v/>
      </c>
      <c r="W6" s="43">
        <f>'Other Fuels'!Y$26*About!$A$103*(1-INDEX('Tax Percentages'!$B$18:$AG$18,MATCH(W$1,'Tax Percentages'!$B$4:$AG$4,0)))</f>
        <v/>
      </c>
      <c r="X6" s="43">
        <f>'Other Fuels'!Z$26*About!$A$103*(1-INDEX('Tax Percentages'!$B$18:$AG$18,MATCH(X$1,'Tax Percentages'!$B$4:$AG$4,0)))</f>
        <v/>
      </c>
      <c r="Y6" s="43">
        <f>'Other Fuels'!AA$26*About!$A$103*(1-INDEX('Tax Percentages'!$B$18:$AG$18,MATCH(Y$1,'Tax Percentages'!$B$4:$AG$4,0)))</f>
        <v/>
      </c>
      <c r="Z6" s="43">
        <f>'Other Fuels'!AB$26*About!$A$103*(1-INDEX('Tax Percentages'!$B$18:$AG$18,MATCH(Z$1,'Tax Percentages'!$B$4:$AG$4,0)))</f>
        <v/>
      </c>
      <c r="AA6" s="43">
        <f>'Other Fuels'!AC$26*About!$A$103*(1-INDEX('Tax Percentages'!$B$18:$AG$18,MATCH(AA$1,'Tax Percentages'!$B$4:$AG$4,0)))</f>
        <v/>
      </c>
      <c r="AB6" s="43">
        <f>'Other Fuels'!AD$26*About!$A$103*(1-INDEX('Tax Percentages'!$B$18:$AG$18,MATCH(AB$1,'Tax Percentages'!$B$4:$AG$4,0)))</f>
        <v/>
      </c>
      <c r="AC6" s="43">
        <f>'Other Fuels'!AE$26*About!$A$103*(1-INDEX('Tax Percentages'!$B$18:$AG$18,MATCH(AC$1,'Tax Percentages'!$B$4:$AG$4,0)))</f>
        <v/>
      </c>
      <c r="AD6" s="43">
        <f>'Other Fuels'!AF$26*About!$A$103*(1-INDEX('Tax Percentages'!$B$18:$AG$18,MATCH(AD$1,'Tax Percentages'!$B$4:$AG$4,0)))</f>
        <v/>
      </c>
      <c r="AE6" s="43">
        <f>'Other Fuels'!AG$26*About!$A$103*(1-INDEX('Tax Percentages'!$B$18:$AG$18,MATCH(AE$1,'Tax Percentages'!$B$4:$AG$4,0)))</f>
        <v/>
      </c>
      <c r="AF6" s="43">
        <f>'Other Fuels'!AH$26*About!$A$103*(1-INDEX('Tax Percentages'!$B$18:$AG$18,MATCH(AF$1,'Tax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1.94743944e-06</v>
      </c>
      <c r="C3" s="99" t="n">
        <v>1.95126296e-06</v>
      </c>
      <c r="D3" s="99" t="n">
        <v>1.96685788e-06</v>
      </c>
      <c r="E3" s="99" t="n">
        <v>1.93686496e-06</v>
      </c>
      <c r="F3" s="99" t="n">
        <v>1.93040748e-06</v>
      </c>
      <c r="G3" s="99" t="n">
        <v>1.91243344e-06</v>
      </c>
      <c r="H3" s="99" t="n">
        <v>1.89962428e-06</v>
      </c>
      <c r="I3" s="99" t="n">
        <v>1.87935392e-06</v>
      </c>
      <c r="J3" s="99" t="n">
        <v>1.8628988e-06</v>
      </c>
      <c r="K3" s="99" t="n">
        <v>1.85028928e-06</v>
      </c>
      <c r="L3" s="99" t="n">
        <v>1.83931644e-06</v>
      </c>
      <c r="M3" s="99" t="n">
        <v>1.8292728e-06</v>
      </c>
      <c r="N3" s="99" t="n">
        <v>1.81978576e-06</v>
      </c>
      <c r="O3" s="99" t="n">
        <v>1.8106704e-06</v>
      </c>
      <c r="P3" s="99" t="n">
        <v>1.80197916e-06</v>
      </c>
      <c r="Q3" s="99" t="n">
        <v>1.79419044e-06</v>
      </c>
      <c r="R3" s="99" t="n">
        <v>1.78565376e-06</v>
      </c>
      <c r="S3" s="99" t="n">
        <v>1.77858356e-06</v>
      </c>
      <c r="T3" s="99" t="n">
        <v>1.77123184e-06</v>
      </c>
      <c r="U3" s="99" t="n">
        <v>1.76211556e-06</v>
      </c>
      <c r="V3" s="99" t="n">
        <v>1.75528732e-06</v>
      </c>
      <c r="W3" s="99" t="n">
        <v>1.74759796e-06</v>
      </c>
      <c r="X3" s="99" t="n">
        <v>1.7396142e-06</v>
      </c>
      <c r="Y3" s="99" t="n">
        <v>1.73308036e-06</v>
      </c>
      <c r="Z3" s="99" t="n">
        <v>1.72425848e-06</v>
      </c>
      <c r="AA3" s="99" t="n">
        <v>1.71600056e-06</v>
      </c>
      <c r="AB3" s="99" t="n">
        <v>1.70867184e-06</v>
      </c>
      <c r="AC3" s="99" t="n">
        <v>1.6997414e-06</v>
      </c>
      <c r="AD3" s="99" t="n">
        <v>1.69026264e-06</v>
      </c>
      <c r="AE3" s="99" t="n">
        <v>1.68166248e-06</v>
      </c>
      <c r="AF3" s="99" t="n">
        <v>1.67444324e-06</v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12'!$C$1:$AJ$1,0))/10^6/About!$A$108*dollars_2019_2012*(1-INDEX('Tax Percentages'!$B$21:$AG$21,MATCH(B$1,'Tax Percentages'!$B$4:$AG$4,0)))</f>
        <v/>
      </c>
      <c r="C3" s="99">
        <f>INDEX('AEO Table 12'!$C$17:$AJ$17,MATCH(C$1,'AEO Table 12'!$C$1:$AJ$1,0))/10^6/About!$A$108*dollars_2019_2012*(1-INDEX('Tax Percentages'!$B$21:$AG$21,MATCH(C$1,'Tax Percentages'!$B$4:$AG$4,0)))</f>
        <v/>
      </c>
      <c r="D3" s="99">
        <f>INDEX('AEO Table 12'!$C$17:$AJ$17,MATCH(D$1,'AEO Table 12'!$C$1:$AJ$1,0))/10^6/About!$A$108*dollars_2019_2012*(1-INDEX('Tax Percentages'!$B$21:$AG$21,MATCH(D$1,'Tax Percentages'!$B$4:$AG$4,0)))</f>
        <v/>
      </c>
      <c r="E3" s="99">
        <f>INDEX('AEO Table 12'!$C$17:$AJ$17,MATCH(E$1,'AEO Table 12'!$C$1:$AJ$1,0))/10^6/About!$A$108*dollars_2019_2012*(1-INDEX('Tax Percentages'!$B$21:$AG$21,MATCH(E$1,'Tax Percentages'!$B$4:$AG$4,0)))</f>
        <v/>
      </c>
      <c r="F3" s="99">
        <f>INDEX('AEO Table 12'!$C$17:$AJ$17,MATCH(F$1,'AEO Table 12'!$C$1:$AJ$1,0))/10^6/About!$A$108*dollars_2019_2012*(1-INDEX('Tax Percentages'!$B$21:$AG$21,MATCH(F$1,'Tax Percentages'!$B$4:$AG$4,0)))</f>
        <v/>
      </c>
      <c r="G3" s="99">
        <f>INDEX('AEO Table 12'!$C$17:$AJ$17,MATCH(G$1,'AEO Table 12'!$C$1:$AJ$1,0))/10^6/About!$A$108*dollars_2019_2012*(1-INDEX('Tax Percentages'!$B$21:$AG$21,MATCH(G$1,'Tax Percentages'!$B$4:$AG$4,0)))</f>
        <v/>
      </c>
      <c r="H3" s="99">
        <f>INDEX('AEO Table 12'!$C$17:$AJ$17,MATCH(H$1,'AEO Table 12'!$C$1:$AJ$1,0))/10^6/About!$A$108*dollars_2019_2012*(1-INDEX('Tax Percentages'!$B$21:$AG$21,MATCH(H$1,'Tax Percentages'!$B$4:$AG$4,0)))</f>
        <v/>
      </c>
      <c r="I3" s="99">
        <f>INDEX('AEO Table 12'!$C$17:$AJ$17,MATCH(I$1,'AEO Table 12'!$C$1:$AJ$1,0))/10^6/About!$A$108*dollars_2019_2012*(1-INDEX('Tax Percentages'!$B$21:$AG$21,MATCH(I$1,'Tax Percentages'!$B$4:$AG$4,0)))</f>
        <v/>
      </c>
      <c r="J3" s="99">
        <f>INDEX('AEO Table 12'!$C$17:$AJ$17,MATCH(J$1,'AEO Table 12'!$C$1:$AJ$1,0))/10^6/About!$A$108*dollars_2019_2012*(1-INDEX('Tax Percentages'!$B$21:$AG$21,MATCH(J$1,'Tax Percentages'!$B$4:$AG$4,0)))</f>
        <v/>
      </c>
      <c r="K3" s="99">
        <f>INDEX('AEO Table 12'!$C$17:$AJ$17,MATCH(K$1,'AEO Table 12'!$C$1:$AJ$1,0))/10^6/About!$A$108*dollars_2019_2012*(1-INDEX('Tax Percentages'!$B$21:$AG$21,MATCH(K$1,'Tax Percentages'!$B$4:$AG$4,0)))</f>
        <v/>
      </c>
      <c r="L3" s="99">
        <f>INDEX('AEO Table 12'!$C$17:$AJ$17,MATCH(L$1,'AEO Table 12'!$C$1:$AJ$1,0))/10^6/About!$A$108*dollars_2019_2012*(1-INDEX('Tax Percentages'!$B$21:$AG$21,MATCH(L$1,'Tax Percentages'!$B$4:$AG$4,0)))</f>
        <v/>
      </c>
      <c r="M3" s="99">
        <f>INDEX('AEO Table 12'!$C$17:$AJ$17,MATCH(M$1,'AEO Table 12'!$C$1:$AJ$1,0))/10^6/About!$A$108*dollars_2019_2012*(1-INDEX('Tax Percentages'!$B$21:$AG$21,MATCH(M$1,'Tax Percentages'!$B$4:$AG$4,0)))</f>
        <v/>
      </c>
      <c r="N3" s="99">
        <f>INDEX('AEO Table 12'!$C$17:$AJ$17,MATCH(N$1,'AEO Table 12'!$C$1:$AJ$1,0))/10^6/About!$A$108*dollars_2019_2012*(1-INDEX('Tax Percentages'!$B$21:$AG$21,MATCH(N$1,'Tax Percentages'!$B$4:$AG$4,0)))</f>
        <v/>
      </c>
      <c r="O3" s="99">
        <f>INDEX('AEO Table 12'!$C$17:$AJ$17,MATCH(O$1,'AEO Table 12'!$C$1:$AJ$1,0))/10^6/About!$A$108*dollars_2019_2012*(1-INDEX('Tax Percentages'!$B$21:$AG$21,MATCH(O$1,'Tax Percentages'!$B$4:$AG$4,0)))</f>
        <v/>
      </c>
      <c r="P3" s="99">
        <f>INDEX('AEO Table 12'!$C$17:$AJ$17,MATCH(P$1,'AEO Table 12'!$C$1:$AJ$1,0))/10^6/About!$A$108*dollars_2019_2012*(1-INDEX('Tax Percentages'!$B$21:$AG$21,MATCH(P$1,'Tax Percentages'!$B$4:$AG$4,0)))</f>
        <v/>
      </c>
      <c r="Q3" s="99">
        <f>INDEX('AEO Table 12'!$C$17:$AJ$17,MATCH(Q$1,'AEO Table 12'!$C$1:$AJ$1,0))/10^6/About!$A$108*dollars_2019_2012*(1-INDEX('Tax Percentages'!$B$21:$AG$21,MATCH(Q$1,'Tax Percentages'!$B$4:$AG$4,0)))</f>
        <v/>
      </c>
      <c r="R3" s="99">
        <f>INDEX('AEO Table 12'!$C$17:$AJ$17,MATCH(R$1,'AEO Table 12'!$C$1:$AJ$1,0))/10^6/About!$A$108*dollars_2019_2012*(1-INDEX('Tax Percentages'!$B$21:$AG$21,MATCH(R$1,'Tax Percentages'!$B$4:$AG$4,0)))</f>
        <v/>
      </c>
      <c r="S3" s="99">
        <f>INDEX('AEO Table 12'!$C$17:$AJ$17,MATCH(S$1,'AEO Table 12'!$C$1:$AJ$1,0))/10^6/About!$A$108*dollars_2019_2012*(1-INDEX('Tax Percentages'!$B$21:$AG$21,MATCH(S$1,'Tax Percentages'!$B$4:$AG$4,0)))</f>
        <v/>
      </c>
      <c r="T3" s="99">
        <f>INDEX('AEO Table 12'!$C$17:$AJ$17,MATCH(T$1,'AEO Table 12'!$C$1:$AJ$1,0))/10^6/About!$A$108*dollars_2019_2012*(1-INDEX('Tax Percentages'!$B$21:$AG$21,MATCH(T$1,'Tax Percentages'!$B$4:$AG$4,0)))</f>
        <v/>
      </c>
      <c r="U3" s="99">
        <f>INDEX('AEO Table 12'!$C$17:$AJ$17,MATCH(U$1,'AEO Table 12'!$C$1:$AJ$1,0))/10^6/About!$A$108*dollars_2019_2012*(1-INDEX('Tax Percentages'!$B$21:$AG$21,MATCH(U$1,'Tax Percentages'!$B$4:$AG$4,0)))</f>
        <v/>
      </c>
      <c r="V3" s="99">
        <f>INDEX('AEO Table 12'!$C$17:$AJ$17,MATCH(V$1,'AEO Table 12'!$C$1:$AJ$1,0))/10^6/About!$A$108*dollars_2019_2012*(1-INDEX('Tax Percentages'!$B$21:$AG$21,MATCH(V$1,'Tax Percentages'!$B$4:$AG$4,0)))</f>
        <v/>
      </c>
      <c r="W3" s="99">
        <f>INDEX('AEO Table 12'!$C$17:$AJ$17,MATCH(W$1,'AEO Table 12'!$C$1:$AJ$1,0))/10^6/About!$A$108*dollars_2019_2012*(1-INDEX('Tax Percentages'!$B$21:$AG$21,MATCH(W$1,'Tax Percentages'!$B$4:$AG$4,0)))</f>
        <v/>
      </c>
      <c r="X3" s="99">
        <f>INDEX('AEO Table 12'!$C$17:$AJ$17,MATCH(X$1,'AEO Table 12'!$C$1:$AJ$1,0))/10^6/About!$A$108*dollars_2019_2012*(1-INDEX('Tax Percentages'!$B$21:$AG$21,MATCH(X$1,'Tax Percentages'!$B$4:$AG$4,0)))</f>
        <v/>
      </c>
      <c r="Y3" s="99">
        <f>INDEX('AEO Table 12'!$C$17:$AJ$17,MATCH(Y$1,'AEO Table 12'!$C$1:$AJ$1,0))/10^6/About!$A$108*dollars_2019_2012*(1-INDEX('Tax Percentages'!$B$21:$AG$21,MATCH(Y$1,'Tax Percentages'!$B$4:$AG$4,0)))</f>
        <v/>
      </c>
      <c r="Z3" s="99">
        <f>INDEX('AEO Table 12'!$C$17:$AJ$17,MATCH(Z$1,'AEO Table 12'!$C$1:$AJ$1,0))/10^6/About!$A$108*dollars_2019_2012*(1-INDEX('Tax Percentages'!$B$21:$AG$21,MATCH(Z$1,'Tax Percentages'!$B$4:$AG$4,0)))</f>
        <v/>
      </c>
      <c r="AA3" s="99">
        <f>INDEX('AEO Table 12'!$C$17:$AJ$17,MATCH(AA$1,'AEO Table 12'!$C$1:$AJ$1,0))/10^6/About!$A$108*dollars_2019_2012*(1-INDEX('Tax Percentages'!$B$21:$AG$21,MATCH(AA$1,'Tax Percentages'!$B$4:$AG$4,0)))</f>
        <v/>
      </c>
      <c r="AB3" s="99">
        <f>INDEX('AEO Table 12'!$C$17:$AJ$17,MATCH(AB$1,'AEO Table 12'!$C$1:$AJ$1,0))/10^6/About!$A$108*dollars_2019_2012*(1-INDEX('Tax Percentages'!$B$21:$AG$21,MATCH(AB$1,'Tax Percentages'!$B$4:$AG$4,0)))</f>
        <v/>
      </c>
      <c r="AC3" s="99">
        <f>INDEX('AEO Table 12'!$C$17:$AJ$17,MATCH(AC$1,'AEO Table 12'!$C$1:$AJ$1,0))/10^6/About!$A$108*dollars_2019_2012*(1-INDEX('Tax Percentages'!$B$21:$AG$21,MATCH(AC$1,'Tax Percentages'!$B$4:$AG$4,0)))</f>
        <v/>
      </c>
      <c r="AD3" s="99">
        <f>INDEX('AEO Table 12'!$C$17:$AJ$17,MATCH(AD$1,'AEO Table 12'!$C$1:$AJ$1,0))/10^6/About!$A$108*dollars_2019_2012*(1-INDEX('Tax Percentages'!$B$21:$AG$21,MATCH(AD$1,'Tax Percentages'!$B$4:$AG$4,0)))</f>
        <v/>
      </c>
      <c r="AE3" s="99">
        <f>INDEX('AEO Table 12'!$C$17:$AJ$17,MATCH(AE$1,'AEO Table 12'!$C$1:$AJ$1,0))/10^6/About!$A$108*dollars_2019_2012*(1-INDEX('Tax Percentages'!$B$21:$AG$21,MATCH(AE$1,'Tax Percentages'!$B$4:$AG$4,0)))</f>
        <v/>
      </c>
      <c r="AF3" s="99">
        <f>INDEX('AEO Table 12'!$C$17:$AJ$17,MATCH(AF$1,'AEO Table 12'!$C$1:$AJ$1,0))/10^6/About!$A$108*dollars_2019_2012*(1-INDEX('Tax Percentages'!$B$21:$AG$21,MATCH(AF$1,'Tax Percentages'!$B$4:$AG$4,0)))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12'!$C$1:$AJ$1,0))/10^6/About!$A$108*dollars_2019_2012*(1-INDEX('Tax Percentages'!$B$21:$AG$21,MATCH(B$1,'Tax Percentages'!$B$4:$AG$4,0)))</f>
        <v/>
      </c>
      <c r="C6" s="99">
        <f>INDEX('AEO Table 12'!$C$17:$AJ$17,MATCH(C$1,'AEO Table 12'!$C$1:$AJ$1,0))/10^6/About!$A$108*dollars_2019_2012*(1-INDEX('Tax Percentages'!$B$21:$AG$21,MATCH(C$1,'Tax Percentages'!$B$4:$AG$4,0)))</f>
        <v/>
      </c>
      <c r="D6" s="99">
        <f>INDEX('AEO Table 12'!$C$17:$AJ$17,MATCH(D$1,'AEO Table 12'!$C$1:$AJ$1,0))/10^6/About!$A$108*dollars_2019_2012*(1-INDEX('Tax Percentages'!$B$21:$AG$21,MATCH(D$1,'Tax Percentages'!$B$4:$AG$4,0)))</f>
        <v/>
      </c>
      <c r="E6" s="99">
        <f>INDEX('AEO Table 12'!$C$17:$AJ$17,MATCH(E$1,'AEO Table 12'!$C$1:$AJ$1,0))/10^6/About!$A$108*dollars_2019_2012*(1-INDEX('Tax Percentages'!$B$21:$AG$21,MATCH(E$1,'Tax Percentages'!$B$4:$AG$4,0)))</f>
        <v/>
      </c>
      <c r="F6" s="99">
        <f>INDEX('AEO Table 12'!$C$17:$AJ$17,MATCH(F$1,'AEO Table 12'!$C$1:$AJ$1,0))/10^6/About!$A$108*dollars_2019_2012*(1-INDEX('Tax Percentages'!$B$21:$AG$21,MATCH(F$1,'Tax Percentages'!$B$4:$AG$4,0)))</f>
        <v/>
      </c>
      <c r="G6" s="99">
        <f>INDEX('AEO Table 12'!$C$17:$AJ$17,MATCH(G$1,'AEO Table 12'!$C$1:$AJ$1,0))/10^6/About!$A$108*dollars_2019_2012*(1-INDEX('Tax Percentages'!$B$21:$AG$21,MATCH(G$1,'Tax Percentages'!$B$4:$AG$4,0)))</f>
        <v/>
      </c>
      <c r="H6" s="99">
        <f>INDEX('AEO Table 12'!$C$17:$AJ$17,MATCH(H$1,'AEO Table 12'!$C$1:$AJ$1,0))/10^6/About!$A$108*dollars_2019_2012*(1-INDEX('Tax Percentages'!$B$21:$AG$21,MATCH(H$1,'Tax Percentages'!$B$4:$AG$4,0)))</f>
        <v/>
      </c>
      <c r="I6" s="99">
        <f>INDEX('AEO Table 12'!$C$17:$AJ$17,MATCH(I$1,'AEO Table 12'!$C$1:$AJ$1,0))/10^6/About!$A$108*dollars_2019_2012*(1-INDEX('Tax Percentages'!$B$21:$AG$21,MATCH(I$1,'Tax Percentages'!$B$4:$AG$4,0)))</f>
        <v/>
      </c>
      <c r="J6" s="99">
        <f>INDEX('AEO Table 12'!$C$17:$AJ$17,MATCH(J$1,'AEO Table 12'!$C$1:$AJ$1,0))/10^6/About!$A$108*dollars_2019_2012*(1-INDEX('Tax Percentages'!$B$21:$AG$21,MATCH(J$1,'Tax Percentages'!$B$4:$AG$4,0)))</f>
        <v/>
      </c>
      <c r="K6" s="99">
        <f>INDEX('AEO Table 12'!$C$17:$AJ$17,MATCH(K$1,'AEO Table 12'!$C$1:$AJ$1,0))/10^6/About!$A$108*dollars_2019_2012*(1-INDEX('Tax Percentages'!$B$21:$AG$21,MATCH(K$1,'Tax Percentages'!$B$4:$AG$4,0)))</f>
        <v/>
      </c>
      <c r="L6" s="99">
        <f>INDEX('AEO Table 12'!$C$17:$AJ$17,MATCH(L$1,'AEO Table 12'!$C$1:$AJ$1,0))/10^6/About!$A$108*dollars_2019_2012*(1-INDEX('Tax Percentages'!$B$21:$AG$21,MATCH(L$1,'Tax Percentages'!$B$4:$AG$4,0)))</f>
        <v/>
      </c>
      <c r="M6" s="99">
        <f>INDEX('AEO Table 12'!$C$17:$AJ$17,MATCH(M$1,'AEO Table 12'!$C$1:$AJ$1,0))/10^6/About!$A$108*dollars_2019_2012*(1-INDEX('Tax Percentages'!$B$21:$AG$21,MATCH(M$1,'Tax Percentages'!$B$4:$AG$4,0)))</f>
        <v/>
      </c>
      <c r="N6" s="99">
        <f>INDEX('AEO Table 12'!$C$17:$AJ$17,MATCH(N$1,'AEO Table 12'!$C$1:$AJ$1,0))/10^6/About!$A$108*dollars_2019_2012*(1-INDEX('Tax Percentages'!$B$21:$AG$21,MATCH(N$1,'Tax Percentages'!$B$4:$AG$4,0)))</f>
        <v/>
      </c>
      <c r="O6" s="99">
        <f>INDEX('AEO Table 12'!$C$17:$AJ$17,MATCH(O$1,'AEO Table 12'!$C$1:$AJ$1,0))/10^6/About!$A$108*dollars_2019_2012*(1-INDEX('Tax Percentages'!$B$21:$AG$21,MATCH(O$1,'Tax Percentages'!$B$4:$AG$4,0)))</f>
        <v/>
      </c>
      <c r="P6" s="99">
        <f>INDEX('AEO Table 12'!$C$17:$AJ$17,MATCH(P$1,'AEO Table 12'!$C$1:$AJ$1,0))/10^6/About!$A$108*dollars_2019_2012*(1-INDEX('Tax Percentages'!$B$21:$AG$21,MATCH(P$1,'Tax Percentages'!$B$4:$AG$4,0)))</f>
        <v/>
      </c>
      <c r="Q6" s="99">
        <f>INDEX('AEO Table 12'!$C$17:$AJ$17,MATCH(Q$1,'AEO Table 12'!$C$1:$AJ$1,0))/10^6/About!$A$108*dollars_2019_2012*(1-INDEX('Tax Percentages'!$B$21:$AG$21,MATCH(Q$1,'Tax Percentages'!$B$4:$AG$4,0)))</f>
        <v/>
      </c>
      <c r="R6" s="99">
        <f>INDEX('AEO Table 12'!$C$17:$AJ$17,MATCH(R$1,'AEO Table 12'!$C$1:$AJ$1,0))/10^6/About!$A$108*dollars_2019_2012*(1-INDEX('Tax Percentages'!$B$21:$AG$21,MATCH(R$1,'Tax Percentages'!$B$4:$AG$4,0)))</f>
        <v/>
      </c>
      <c r="S6" s="99">
        <f>INDEX('AEO Table 12'!$C$17:$AJ$17,MATCH(S$1,'AEO Table 12'!$C$1:$AJ$1,0))/10^6/About!$A$108*dollars_2019_2012*(1-INDEX('Tax Percentages'!$B$21:$AG$21,MATCH(S$1,'Tax Percentages'!$B$4:$AG$4,0)))</f>
        <v/>
      </c>
      <c r="T6" s="99">
        <f>INDEX('AEO Table 12'!$C$17:$AJ$17,MATCH(T$1,'AEO Table 12'!$C$1:$AJ$1,0))/10^6/About!$A$108*dollars_2019_2012*(1-INDEX('Tax Percentages'!$B$21:$AG$21,MATCH(T$1,'Tax Percentages'!$B$4:$AG$4,0)))</f>
        <v/>
      </c>
      <c r="U6" s="99">
        <f>INDEX('AEO Table 12'!$C$17:$AJ$17,MATCH(U$1,'AEO Table 12'!$C$1:$AJ$1,0))/10^6/About!$A$108*dollars_2019_2012*(1-INDEX('Tax Percentages'!$B$21:$AG$21,MATCH(U$1,'Tax Percentages'!$B$4:$AG$4,0)))</f>
        <v/>
      </c>
      <c r="V6" s="99">
        <f>INDEX('AEO Table 12'!$C$17:$AJ$17,MATCH(V$1,'AEO Table 12'!$C$1:$AJ$1,0))/10^6/About!$A$108*dollars_2019_2012*(1-INDEX('Tax Percentages'!$B$21:$AG$21,MATCH(V$1,'Tax Percentages'!$B$4:$AG$4,0)))</f>
        <v/>
      </c>
      <c r="W6" s="99">
        <f>INDEX('AEO Table 12'!$C$17:$AJ$17,MATCH(W$1,'AEO Table 12'!$C$1:$AJ$1,0))/10^6/About!$A$108*dollars_2019_2012*(1-INDEX('Tax Percentages'!$B$21:$AG$21,MATCH(W$1,'Tax Percentages'!$B$4:$AG$4,0)))</f>
        <v/>
      </c>
      <c r="X6" s="99">
        <f>INDEX('AEO Table 12'!$C$17:$AJ$17,MATCH(X$1,'AEO Table 12'!$C$1:$AJ$1,0))/10^6/About!$A$108*dollars_2019_2012*(1-INDEX('Tax Percentages'!$B$21:$AG$21,MATCH(X$1,'Tax Percentages'!$B$4:$AG$4,0)))</f>
        <v/>
      </c>
      <c r="Y6" s="99">
        <f>INDEX('AEO Table 12'!$C$17:$AJ$17,MATCH(Y$1,'AEO Table 12'!$C$1:$AJ$1,0))/10^6/About!$A$108*dollars_2019_2012*(1-INDEX('Tax Percentages'!$B$21:$AG$21,MATCH(Y$1,'Tax Percentages'!$B$4:$AG$4,0)))</f>
        <v/>
      </c>
      <c r="Z6" s="99">
        <f>INDEX('AEO Table 12'!$C$17:$AJ$17,MATCH(Z$1,'AEO Table 12'!$C$1:$AJ$1,0))/10^6/About!$A$108*dollars_2019_2012*(1-INDEX('Tax Percentages'!$B$21:$AG$21,MATCH(Z$1,'Tax Percentages'!$B$4:$AG$4,0)))</f>
        <v/>
      </c>
      <c r="AA6" s="99">
        <f>INDEX('AEO Table 12'!$C$17:$AJ$17,MATCH(AA$1,'AEO Table 12'!$C$1:$AJ$1,0))/10^6/About!$A$108*dollars_2019_2012*(1-INDEX('Tax Percentages'!$B$21:$AG$21,MATCH(AA$1,'Tax Percentages'!$B$4:$AG$4,0)))</f>
        <v/>
      </c>
      <c r="AB6" s="99">
        <f>INDEX('AEO Table 12'!$C$17:$AJ$17,MATCH(AB$1,'AEO Table 12'!$C$1:$AJ$1,0))/10^6/About!$A$108*dollars_2019_2012*(1-INDEX('Tax Percentages'!$B$21:$AG$21,MATCH(AB$1,'Tax Percentages'!$B$4:$AG$4,0)))</f>
        <v/>
      </c>
      <c r="AC6" s="99">
        <f>INDEX('AEO Table 12'!$C$17:$AJ$17,MATCH(AC$1,'AEO Table 12'!$C$1:$AJ$1,0))/10^6/About!$A$108*dollars_2019_2012*(1-INDEX('Tax Percentages'!$B$21:$AG$21,MATCH(AC$1,'Tax Percentages'!$B$4:$AG$4,0)))</f>
        <v/>
      </c>
      <c r="AD6" s="99">
        <f>INDEX('AEO Table 12'!$C$17:$AJ$17,MATCH(AD$1,'AEO Table 12'!$C$1:$AJ$1,0))/10^6/About!$A$108*dollars_2019_2012*(1-INDEX('Tax Percentages'!$B$21:$AG$21,MATCH(AD$1,'Tax Percentages'!$B$4:$AG$4,0)))</f>
        <v/>
      </c>
      <c r="AE6" s="99">
        <f>INDEX('AEO Table 12'!$C$17:$AJ$17,MATCH(AE$1,'AEO Table 12'!$C$1:$AJ$1,0))/10^6/About!$A$108*dollars_2019_2012*(1-INDEX('Tax Percentages'!$B$21:$AG$21,MATCH(AE$1,'Tax Percentages'!$B$4:$AG$4,0)))</f>
        <v/>
      </c>
      <c r="AF6" s="99">
        <f>INDEX('AEO Table 12'!$C$17:$AJ$17,MATCH(AF$1,'AEO Table 12'!$C$1:$AJ$1,0))/10^6/About!$A$108*dollars_2019_2012*(1-INDEX('Tax Percentages'!$B$21:$AG$21,MATCH(AF$1,'Tax Percentages'!$B$4:$AG$4,0)))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1.4089266e-05</v>
      </c>
      <c r="C2" s="99" t="n">
        <v>1.1888082e-05</v>
      </c>
      <c r="D2" s="99" t="n">
        <v>1.3460596e-05</v>
      </c>
      <c r="E2" s="99" t="n">
        <v>1.4422212e-05</v>
      </c>
      <c r="F2" s="99" t="n">
        <v>1.5731904e-05</v>
      </c>
      <c r="G2" s="99" t="n">
        <v>1.6709885e-05</v>
      </c>
      <c r="H2" s="99" t="n">
        <v>1.6916487e-05</v>
      </c>
      <c r="I2" s="99" t="n">
        <v>1.7955847e-05</v>
      </c>
      <c r="J2" s="99" t="n">
        <v>1.8380968e-05</v>
      </c>
      <c r="K2" s="99" t="n">
        <v>1.8665638e-05</v>
      </c>
      <c r="L2" s="99" t="n">
        <v>1.810989e-05</v>
      </c>
      <c r="M2" s="99" t="n">
        <v>1.9279465e-05</v>
      </c>
      <c r="N2" s="99" t="n">
        <v>1.9495964e-05</v>
      </c>
      <c r="O2" s="99" t="n">
        <v>1.9667345e-05</v>
      </c>
      <c r="P2" s="99" t="n">
        <v>1.9772566e-05</v>
      </c>
      <c r="Q2" s="99" t="n">
        <v>1.9906357e-05</v>
      </c>
      <c r="R2" s="99" t="n">
        <v>2.0072218e-05</v>
      </c>
      <c r="S2" s="99" t="n">
        <v>2.024996e-05</v>
      </c>
      <c r="T2" s="99" t="n">
        <v>2.0480362e-05</v>
      </c>
      <c r="U2" s="99" t="n">
        <v>2.0483038e-05</v>
      </c>
      <c r="V2" s="99" t="n">
        <v>2.080443e-05</v>
      </c>
      <c r="W2" s="99" t="n">
        <v>2.0819315e-05</v>
      </c>
      <c r="X2" s="99" t="n">
        <v>2.0851004e-05</v>
      </c>
      <c r="Y2" s="99" t="n">
        <v>2.1493216e-05</v>
      </c>
      <c r="Z2" s="99" t="n">
        <v>2.1720245e-05</v>
      </c>
      <c r="AA2" s="99" t="n">
        <v>2.1646278e-05</v>
      </c>
      <c r="AB2" s="99" t="n">
        <v>2.2197145e-05</v>
      </c>
      <c r="AC2" s="99" t="n">
        <v>2.2469086e-05</v>
      </c>
      <c r="AD2" s="99" t="n">
        <v>2.2564795e-05</v>
      </c>
      <c r="AE2" s="99" t="n">
        <v>2.2654345e-05</v>
      </c>
      <c r="AF2" s="99" t="n">
        <v>2.2793516e-05</v>
      </c>
    </row>
    <row r="3">
      <c r="A3" s="71" t="inlineStr">
        <is>
          <t>Electricity Sector</t>
        </is>
      </c>
      <c r="B3" s="99" t="n">
        <v>1.122648e-05</v>
      </c>
      <c r="C3" s="99" t="n">
        <v>1.0113768e-05</v>
      </c>
      <c r="D3" s="99" t="n">
        <v>1.1084108e-05</v>
      </c>
      <c r="E3" s="99" t="n">
        <v>1.2233544e-05</v>
      </c>
      <c r="F3" s="99" t="n">
        <v>1.3161453e-05</v>
      </c>
      <c r="G3" s="99" t="n">
        <v>1.3874976e-05</v>
      </c>
      <c r="H3" s="99" t="n">
        <v>1.4537701e-05</v>
      </c>
      <c r="I3" s="99" t="n">
        <v>1.489025e-05</v>
      </c>
      <c r="J3" s="99" t="n">
        <v>1.5327598e-05</v>
      </c>
      <c r="K3" s="99" t="n">
        <v>1.5576832e-05</v>
      </c>
      <c r="L3" s="99" t="n">
        <v>1.6055941e-05</v>
      </c>
      <c r="M3" s="99" t="n">
        <v>1.6249666e-05</v>
      </c>
      <c r="N3" s="99" t="n">
        <v>1.6492277e-05</v>
      </c>
      <c r="O3" s="99" t="n">
        <v>1.665222e-05</v>
      </c>
      <c r="P3" s="99" t="n">
        <v>1.6774183e-05</v>
      </c>
      <c r="Q3" s="99" t="n">
        <v>1.6929136e-05</v>
      </c>
      <c r="R3" s="99" t="n">
        <v>1.7053669e-05</v>
      </c>
      <c r="S3" s="99" t="n">
        <v>1.7224251e-05</v>
      </c>
      <c r="T3" s="99" t="n">
        <v>1.7473175e-05</v>
      </c>
      <c r="U3" s="99" t="n">
        <v>1.7492905e-05</v>
      </c>
      <c r="V3" s="99" t="n">
        <v>1.7945353e-05</v>
      </c>
      <c r="W3" s="99" t="n">
        <v>1.8177519e-05</v>
      </c>
      <c r="X3" s="99" t="n">
        <v>1.8294489e-05</v>
      </c>
      <c r="Y3" s="99" t="n">
        <v>1.8537083e-05</v>
      </c>
      <c r="Z3" s="99" t="n">
        <v>1.8667978e-05</v>
      </c>
      <c r="AA3" s="99" t="n">
        <v>1.8691784e-05</v>
      </c>
      <c r="AB3" s="99" t="n">
        <v>1.8865351e-05</v>
      </c>
      <c r="AC3" s="99" t="n">
        <v>1.8996897e-05</v>
      </c>
      <c r="AD3" s="99" t="n">
        <v>1.9094124e-05</v>
      </c>
      <c r="AE3" s="99" t="n">
        <v>1.9190027e-05</v>
      </c>
      <c r="AF3" s="99" t="n">
        <v>1.9307793e-05</v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 t="n">
        <v>6.537189e-06</v>
      </c>
      <c r="C5" s="99" t="n">
        <v>4.967469e-06</v>
      </c>
      <c r="D5" s="99" t="n">
        <v>6.128561e-06</v>
      </c>
      <c r="E5" s="99" t="n">
        <v>7.468748e-06</v>
      </c>
      <c r="F5" s="99" t="n">
        <v>8.587407000000001e-06</v>
      </c>
      <c r="G5" s="99" t="n">
        <v>9.491682e-06</v>
      </c>
      <c r="H5" s="99" t="n">
        <v>1.0345156e-05</v>
      </c>
      <c r="I5" s="99" t="n">
        <v>1.0697704e-05</v>
      </c>
      <c r="J5" s="99" t="n">
        <v>1.1135055e-05</v>
      </c>
      <c r="K5" s="99" t="n">
        <v>1.1384289e-05</v>
      </c>
      <c r="L5" s="99" t="n">
        <v>1.1863397e-05</v>
      </c>
      <c r="M5" s="99" t="n">
        <v>1.205712e-05</v>
      </c>
      <c r="N5" s="99" t="n">
        <v>1.2299733e-05</v>
      </c>
      <c r="O5" s="99" t="n">
        <v>1.2459675e-05</v>
      </c>
      <c r="P5" s="99" t="n">
        <v>1.258164e-05</v>
      </c>
      <c r="Q5" s="99" t="n">
        <v>1.2736592e-05</v>
      </c>
      <c r="R5" s="99" t="n">
        <v>1.2861124e-05</v>
      </c>
      <c r="S5" s="99" t="n">
        <v>1.3031707e-05</v>
      </c>
      <c r="T5" s="99" t="n">
        <v>1.3280632e-05</v>
      </c>
      <c r="U5" s="99" t="n">
        <v>1.3300362e-05</v>
      </c>
      <c r="V5" s="99" t="n">
        <v>1.3752807e-05</v>
      </c>
      <c r="W5" s="99" t="n">
        <v>1.3984976e-05</v>
      </c>
      <c r="X5" s="99" t="n">
        <v>1.4101948e-05</v>
      </c>
      <c r="Y5" s="99" t="n">
        <v>1.434454e-05</v>
      </c>
      <c r="Z5" s="99" t="n">
        <v>1.4475433e-05</v>
      </c>
      <c r="AA5" s="99" t="n">
        <v>1.4499241e-05</v>
      </c>
      <c r="AB5" s="99" t="n">
        <v>1.4672808e-05</v>
      </c>
      <c r="AC5" s="99" t="n">
        <v>1.4804353e-05</v>
      </c>
      <c r="AD5" s="99" t="n">
        <v>1.490158e-05</v>
      </c>
      <c r="AE5" s="99" t="n">
        <v>1.4997484e-05</v>
      </c>
      <c r="AF5" s="99" t="n">
        <v>1.5115248e-05</v>
      </c>
    </row>
    <row r="6">
      <c r="A6" s="71" t="inlineStr">
        <is>
          <t>Industry Sector</t>
        </is>
      </c>
      <c r="B6" s="99" t="n">
        <v>6.537189e-06</v>
      </c>
      <c r="C6" s="99" t="n">
        <v>4.967469e-06</v>
      </c>
      <c r="D6" s="99" t="n">
        <v>6.128561e-06</v>
      </c>
      <c r="E6" s="99" t="n">
        <v>7.468748e-06</v>
      </c>
      <c r="F6" s="99" t="n">
        <v>8.587407000000001e-06</v>
      </c>
      <c r="G6" s="99" t="n">
        <v>9.491682e-06</v>
      </c>
      <c r="H6" s="99" t="n">
        <v>1.0345156e-05</v>
      </c>
      <c r="I6" s="99" t="n">
        <v>1.0697704e-05</v>
      </c>
      <c r="J6" s="99" t="n">
        <v>1.1135055e-05</v>
      </c>
      <c r="K6" s="99" t="n">
        <v>1.1384289e-05</v>
      </c>
      <c r="L6" s="99" t="n">
        <v>1.1863397e-05</v>
      </c>
      <c r="M6" s="99" t="n">
        <v>1.205712e-05</v>
      </c>
      <c r="N6" s="99" t="n">
        <v>1.2299733e-05</v>
      </c>
      <c r="O6" s="99" t="n">
        <v>1.2459675e-05</v>
      </c>
      <c r="P6" s="99" t="n">
        <v>1.258164e-05</v>
      </c>
      <c r="Q6" s="99" t="n">
        <v>1.2736592e-05</v>
      </c>
      <c r="R6" s="99" t="n">
        <v>1.2861124e-05</v>
      </c>
      <c r="S6" s="99" t="n">
        <v>1.3031707e-05</v>
      </c>
      <c r="T6" s="99" t="n">
        <v>1.3280632e-05</v>
      </c>
      <c r="U6" s="99" t="n">
        <v>1.3300362e-05</v>
      </c>
      <c r="V6" s="99" t="n">
        <v>1.3752807e-05</v>
      </c>
      <c r="W6" s="99" t="n">
        <v>1.3984976e-05</v>
      </c>
      <c r="X6" s="99" t="n">
        <v>1.4101948e-05</v>
      </c>
      <c r="Y6" s="99" t="n">
        <v>1.434454e-05</v>
      </c>
      <c r="Z6" s="99" t="n">
        <v>1.4475433e-05</v>
      </c>
      <c r="AA6" s="99" t="n">
        <v>1.4499241e-05</v>
      </c>
      <c r="AB6" s="99" t="n">
        <v>1.4672808e-05</v>
      </c>
      <c r="AC6" s="99" t="n">
        <v>1.4804353e-05</v>
      </c>
      <c r="AD6" s="99" t="n">
        <v>1.490158e-05</v>
      </c>
      <c r="AE6" s="99" t="n">
        <v>1.4997484e-05</v>
      </c>
      <c r="AF6" s="99" t="n">
        <v>1.5115248e-05</v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3'!$C$1:$AJ$1,0))/10^6*dollars_2019_2012*(1-INDEX('Tax Percentages'!$B$22:$AG$22,MATCH(B$1,'Tax Percentages'!$B$4:$AG$4,0)))</f>
        <v/>
      </c>
      <c r="C7" s="99">
        <f>INDEX('AEO Table 3'!$C$31:$AJ$31,MATCH(C$1,'AEO Table 3'!$C$1:$AJ$1,0))/10^6*dollars_2019_2012*(1-INDEX('Tax Percentages'!$B$22:$AG$22,MATCH(C$1,'Tax Percentages'!$B$4:$AG$4,0)))</f>
        <v/>
      </c>
      <c r="D7" s="99">
        <f>INDEX('AEO Table 3'!$C$31:$AJ$31,MATCH(D$1,'AEO Table 3'!$C$1:$AJ$1,0))/10^6*dollars_2019_2012*(1-INDEX('Tax Percentages'!$B$22:$AG$22,MATCH(D$1,'Tax Percentages'!$B$4:$AG$4,0)))</f>
        <v/>
      </c>
      <c r="E7" s="99">
        <f>INDEX('AEO Table 3'!$C$31:$AJ$31,MATCH(E$1,'AEO Table 3'!$C$1:$AJ$1,0))/10^6*dollars_2019_2012*(1-INDEX('Tax Percentages'!$B$22:$AG$22,MATCH(E$1,'Tax Percentages'!$B$4:$AG$4,0)))</f>
        <v/>
      </c>
      <c r="F7" s="99">
        <f>INDEX('AEO Table 3'!$C$31:$AJ$31,MATCH(F$1,'AEO Table 3'!$C$1:$AJ$1,0))/10^6*dollars_2019_2012*(1-INDEX('Tax Percentages'!$B$22:$AG$22,MATCH(F$1,'Tax Percentages'!$B$4:$AG$4,0)))</f>
        <v/>
      </c>
      <c r="G7" s="99">
        <f>INDEX('AEO Table 3'!$C$31:$AJ$31,MATCH(G$1,'AEO Table 3'!$C$1:$AJ$1,0))/10^6*dollars_2019_2012*(1-INDEX('Tax Percentages'!$B$22:$AG$22,MATCH(G$1,'Tax Percentages'!$B$4:$AG$4,0)))</f>
        <v/>
      </c>
      <c r="H7" s="99">
        <f>INDEX('AEO Table 3'!$C$31:$AJ$31,MATCH(H$1,'AEO Table 3'!$C$1:$AJ$1,0))/10^6*dollars_2019_2012*(1-INDEX('Tax Percentages'!$B$22:$AG$22,MATCH(H$1,'Tax Percentages'!$B$4:$AG$4,0)))</f>
        <v/>
      </c>
      <c r="I7" s="99">
        <f>INDEX('AEO Table 3'!$C$31:$AJ$31,MATCH(I$1,'AEO Table 3'!$C$1:$AJ$1,0))/10^6*dollars_2019_2012*(1-INDEX('Tax Percentages'!$B$22:$AG$22,MATCH(I$1,'Tax Percentages'!$B$4:$AG$4,0)))</f>
        <v/>
      </c>
      <c r="J7" s="99">
        <f>INDEX('AEO Table 3'!$C$31:$AJ$31,MATCH(J$1,'AEO Table 3'!$C$1:$AJ$1,0))/10^6*dollars_2019_2012*(1-INDEX('Tax Percentages'!$B$22:$AG$22,MATCH(J$1,'Tax Percentages'!$B$4:$AG$4,0)))</f>
        <v/>
      </c>
      <c r="K7" s="99">
        <f>INDEX('AEO Table 3'!$C$31:$AJ$31,MATCH(K$1,'AEO Table 3'!$C$1:$AJ$1,0))/10^6*dollars_2019_2012*(1-INDEX('Tax Percentages'!$B$22:$AG$22,MATCH(K$1,'Tax Percentages'!$B$4:$AG$4,0)))</f>
        <v/>
      </c>
      <c r="L7" s="99">
        <f>INDEX('AEO Table 3'!$C$31:$AJ$31,MATCH(L$1,'AEO Table 3'!$C$1:$AJ$1,0))/10^6*dollars_2019_2012*(1-INDEX('Tax Percentages'!$B$22:$AG$22,MATCH(L$1,'Tax Percentages'!$B$4:$AG$4,0)))</f>
        <v/>
      </c>
      <c r="M7" s="99">
        <f>INDEX('AEO Table 3'!$C$31:$AJ$31,MATCH(M$1,'AEO Table 3'!$C$1:$AJ$1,0))/10^6*dollars_2019_2012*(1-INDEX('Tax Percentages'!$B$22:$AG$22,MATCH(M$1,'Tax Percentages'!$B$4:$AG$4,0)))</f>
        <v/>
      </c>
      <c r="N7" s="99">
        <f>INDEX('AEO Table 3'!$C$31:$AJ$31,MATCH(N$1,'AEO Table 3'!$C$1:$AJ$1,0))/10^6*dollars_2019_2012*(1-INDEX('Tax Percentages'!$B$22:$AG$22,MATCH(N$1,'Tax Percentages'!$B$4:$AG$4,0)))</f>
        <v/>
      </c>
      <c r="O7" s="99">
        <f>INDEX('AEO Table 3'!$C$31:$AJ$31,MATCH(O$1,'AEO Table 3'!$C$1:$AJ$1,0))/10^6*dollars_2019_2012*(1-INDEX('Tax Percentages'!$B$22:$AG$22,MATCH(O$1,'Tax Percentages'!$B$4:$AG$4,0)))</f>
        <v/>
      </c>
      <c r="P7" s="99">
        <f>INDEX('AEO Table 3'!$C$31:$AJ$31,MATCH(P$1,'AEO Table 3'!$C$1:$AJ$1,0))/10^6*dollars_2019_2012*(1-INDEX('Tax Percentages'!$B$22:$AG$22,MATCH(P$1,'Tax Percentages'!$B$4:$AG$4,0)))</f>
        <v/>
      </c>
      <c r="Q7" s="99">
        <f>INDEX('AEO Table 3'!$C$31:$AJ$31,MATCH(Q$1,'AEO Table 3'!$C$1:$AJ$1,0))/10^6*dollars_2019_2012*(1-INDEX('Tax Percentages'!$B$22:$AG$22,MATCH(Q$1,'Tax Percentages'!$B$4:$AG$4,0)))</f>
        <v/>
      </c>
      <c r="R7" s="99">
        <f>INDEX('AEO Table 3'!$C$31:$AJ$31,MATCH(R$1,'AEO Table 3'!$C$1:$AJ$1,0))/10^6*dollars_2019_2012*(1-INDEX('Tax Percentages'!$B$22:$AG$22,MATCH(R$1,'Tax Percentages'!$B$4:$AG$4,0)))</f>
        <v/>
      </c>
      <c r="S7" s="99">
        <f>INDEX('AEO Table 3'!$C$31:$AJ$31,MATCH(S$1,'AEO Table 3'!$C$1:$AJ$1,0))/10^6*dollars_2019_2012*(1-INDEX('Tax Percentages'!$B$22:$AG$22,MATCH(S$1,'Tax Percentages'!$B$4:$AG$4,0)))</f>
        <v/>
      </c>
      <c r="T7" s="99">
        <f>INDEX('AEO Table 3'!$C$31:$AJ$31,MATCH(T$1,'AEO Table 3'!$C$1:$AJ$1,0))/10^6*dollars_2019_2012*(1-INDEX('Tax Percentages'!$B$22:$AG$22,MATCH(T$1,'Tax Percentages'!$B$4:$AG$4,0)))</f>
        <v/>
      </c>
      <c r="U7" s="99">
        <f>INDEX('AEO Table 3'!$C$31:$AJ$31,MATCH(U$1,'AEO Table 3'!$C$1:$AJ$1,0))/10^6*dollars_2019_2012*(1-INDEX('Tax Percentages'!$B$22:$AG$22,MATCH(U$1,'Tax Percentages'!$B$4:$AG$4,0)))</f>
        <v/>
      </c>
      <c r="V7" s="99">
        <f>INDEX('AEO Table 3'!$C$31:$AJ$31,MATCH(V$1,'AEO Table 3'!$C$1:$AJ$1,0))/10^6*dollars_2019_2012*(1-INDEX('Tax Percentages'!$B$22:$AG$22,MATCH(V$1,'Tax Percentages'!$B$4:$AG$4,0)))</f>
        <v/>
      </c>
      <c r="W7" s="99">
        <f>INDEX('AEO Table 3'!$C$31:$AJ$31,MATCH(W$1,'AEO Table 3'!$C$1:$AJ$1,0))/10^6*dollars_2019_2012*(1-INDEX('Tax Percentages'!$B$22:$AG$22,MATCH(W$1,'Tax Percentages'!$B$4:$AG$4,0)))</f>
        <v/>
      </c>
      <c r="X7" s="99">
        <f>INDEX('AEO Table 3'!$C$31:$AJ$31,MATCH(X$1,'AEO Table 3'!$C$1:$AJ$1,0))/10^6*dollars_2019_2012*(1-INDEX('Tax Percentages'!$B$22:$AG$22,MATCH(X$1,'Tax Percentages'!$B$4:$AG$4,0)))</f>
        <v/>
      </c>
      <c r="Y7" s="99">
        <f>INDEX('AEO Table 3'!$C$31:$AJ$31,MATCH(Y$1,'AEO Table 3'!$C$1:$AJ$1,0))/10^6*dollars_2019_2012*(1-INDEX('Tax Percentages'!$B$22:$AG$22,MATCH(Y$1,'Tax Percentages'!$B$4:$AG$4,0)))</f>
        <v/>
      </c>
      <c r="Z7" s="99">
        <f>INDEX('AEO Table 3'!$C$31:$AJ$31,MATCH(Z$1,'AEO Table 3'!$C$1:$AJ$1,0))/10^6*dollars_2019_2012*(1-INDEX('Tax Percentages'!$B$22:$AG$22,MATCH(Z$1,'Tax Percentages'!$B$4:$AG$4,0)))</f>
        <v/>
      </c>
      <c r="AA7" s="99">
        <f>INDEX('AEO Table 3'!$C$31:$AJ$31,MATCH(AA$1,'AEO Table 3'!$C$1:$AJ$1,0))/10^6*dollars_2019_2012*(1-INDEX('Tax Percentages'!$B$22:$AG$22,MATCH(AA$1,'Tax Percentages'!$B$4:$AG$4,0)))</f>
        <v/>
      </c>
      <c r="AB7" s="99">
        <f>INDEX('AEO Table 3'!$C$31:$AJ$31,MATCH(AB$1,'AEO Table 3'!$C$1:$AJ$1,0))/10^6*dollars_2019_2012*(1-INDEX('Tax Percentages'!$B$22:$AG$22,MATCH(AB$1,'Tax Percentages'!$B$4:$AG$4,0)))</f>
        <v/>
      </c>
      <c r="AC7" s="99">
        <f>INDEX('AEO Table 3'!$C$31:$AJ$31,MATCH(AC$1,'AEO Table 3'!$C$1:$AJ$1,0))/10^6*dollars_2019_2012*(1-INDEX('Tax Percentages'!$B$22:$AG$22,MATCH(AC$1,'Tax Percentages'!$B$4:$AG$4,0)))</f>
        <v/>
      </c>
      <c r="AD7" s="99">
        <f>INDEX('AEO Table 3'!$C$31:$AJ$31,MATCH(AD$1,'AEO Table 3'!$C$1:$AJ$1,0))/10^6*dollars_2019_2012*(1-INDEX('Tax Percentages'!$B$22:$AG$22,MATCH(AD$1,'Tax Percentages'!$B$4:$AG$4,0)))</f>
        <v/>
      </c>
      <c r="AE7" s="99">
        <f>INDEX('AEO Table 3'!$C$31:$AJ$31,MATCH(AE$1,'AEO Table 3'!$C$1:$AJ$1,0))/10^6*dollars_2019_2012*(1-INDEX('Tax Percentages'!$B$22:$AG$22,MATCH(AE$1,'Tax Percentages'!$B$4:$AG$4,0)))</f>
        <v/>
      </c>
      <c r="AF7" s="99">
        <f>INDEX('AEO Table 3'!$C$31:$AJ$31,MATCH(AF$1,'AEO Table 3'!$C$1:$AJ$1,0))/10^6*dollars_2019_2012*(1-INDEX('Tax Percentages'!$B$22:$AG$22,MATCH(AF$1,'Tax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6.537189e-06</v>
      </c>
      <c r="C9" t="n">
        <v>4.967469e-06</v>
      </c>
      <c r="D9" t="n">
        <v>6.128561e-06</v>
      </c>
      <c r="E9" t="n">
        <v>7.468748e-06</v>
      </c>
      <c r="F9" t="n">
        <v>8.587407000000001e-06</v>
      </c>
      <c r="G9" t="n">
        <v>9.491682e-06</v>
      </c>
      <c r="H9" t="n">
        <v>1.0345156e-05</v>
      </c>
      <c r="I9" t="n">
        <v>1.0697704e-05</v>
      </c>
      <c r="J9" t="n">
        <v>1.1135055e-05</v>
      </c>
      <c r="K9" t="n">
        <v>1.1384289e-05</v>
      </c>
      <c r="L9" t="n">
        <v>1.1863397e-05</v>
      </c>
      <c r="M9" t="n">
        <v>1.205712e-05</v>
      </c>
      <c r="N9" t="n">
        <v>1.2299733e-05</v>
      </c>
      <c r="O9" t="n">
        <v>1.2459675e-05</v>
      </c>
      <c r="P9" t="n">
        <v>1.258164e-05</v>
      </c>
      <c r="Q9" t="n">
        <v>1.2736592e-05</v>
      </c>
      <c r="R9" t="n">
        <v>1.2861124e-05</v>
      </c>
      <c r="S9" t="n">
        <v>1.3031707e-05</v>
      </c>
      <c r="T9" t="n">
        <v>1.3280632e-05</v>
      </c>
      <c r="U9" t="n">
        <v>1.3300362e-05</v>
      </c>
      <c r="V9" t="n">
        <v>1.3752807e-05</v>
      </c>
      <c r="W9" t="n">
        <v>1.3984976e-05</v>
      </c>
      <c r="X9" t="n">
        <v>1.4101948e-05</v>
      </c>
      <c r="Y9" t="n">
        <v>1.434454e-05</v>
      </c>
      <c r="Z9" t="n">
        <v>1.4475433e-05</v>
      </c>
      <c r="AA9" t="n">
        <v>1.4499241e-05</v>
      </c>
      <c r="AB9" t="n">
        <v>1.4672808e-05</v>
      </c>
      <c r="AC9" t="n">
        <v>1.4804353e-05</v>
      </c>
      <c r="AD9" t="n">
        <v>1.490158e-05</v>
      </c>
      <c r="AE9" t="n">
        <v>1.4997484e-05</v>
      </c>
      <c r="AF9" t="n">
        <v>1.5115248e-05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1.2585514e-05</v>
      </c>
      <c r="C2" s="99" t="n">
        <v>1.3588892e-05</v>
      </c>
      <c r="D2" s="99" t="n">
        <v>1.425323e-05</v>
      </c>
      <c r="E2" s="99" t="n">
        <v>1.4489699e-05</v>
      </c>
      <c r="F2" s="99" t="n">
        <v>1.4867302e-05</v>
      </c>
      <c r="G2" s="99" t="n">
        <v>1.5249129e-05</v>
      </c>
      <c r="H2" s="99" t="n">
        <v>1.5543421e-05</v>
      </c>
      <c r="I2" s="99" t="n">
        <v>1.5725435e-05</v>
      </c>
      <c r="J2" s="99" t="n">
        <v>1.6098246e-05</v>
      </c>
      <c r="K2" s="99" t="n">
        <v>1.6281561e-05</v>
      </c>
      <c r="L2" s="99" t="n">
        <v>1.9235905e-05</v>
      </c>
      <c r="M2" s="99" t="n">
        <v>1.9420732e-05</v>
      </c>
      <c r="N2" s="99" t="n">
        <v>2.0056564e-05</v>
      </c>
      <c r="O2" s="99" t="n">
        <v>2.0224964e-05</v>
      </c>
      <c r="P2" s="99" t="n">
        <v>2.0349411e-05</v>
      </c>
      <c r="Q2" s="99" t="n">
        <v>2.0472879e-05</v>
      </c>
      <c r="R2" s="99" t="n">
        <v>2.0632511e-05</v>
      </c>
      <c r="S2" s="99" t="n">
        <v>2.0771549e-05</v>
      </c>
      <c r="T2" s="99" t="n">
        <v>2.0948038e-05</v>
      </c>
      <c r="U2" s="99" t="n">
        <v>2.1060495e-05</v>
      </c>
      <c r="V2" s="99" t="n">
        <v>2.1266989e-05</v>
      </c>
      <c r="W2" s="99" t="n">
        <v>2.1451078e-05</v>
      </c>
      <c r="X2" s="99" t="n">
        <v>2.1548744e-05</v>
      </c>
      <c r="Y2" s="99" t="n">
        <v>2.171439e-05</v>
      </c>
      <c r="Z2" s="99" t="n">
        <v>2.1809044e-05</v>
      </c>
      <c r="AA2" s="99" t="n">
        <v>2.1782982e-05</v>
      </c>
      <c r="AB2" s="99" t="n">
        <v>2.1985586e-05</v>
      </c>
      <c r="AC2" s="99" t="n">
        <v>2.2158457e-05</v>
      </c>
      <c r="AD2" s="99" t="n">
        <v>2.2234213e-05</v>
      </c>
      <c r="AE2" s="99" t="n">
        <v>2.2313715e-05</v>
      </c>
      <c r="AF2" s="99" t="n">
        <v>2.2394308e-05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1.9954693e-05</v>
      </c>
      <c r="C4" s="99" t="n">
        <v>1.9861706e-05</v>
      </c>
      <c r="D4" s="99" t="n">
        <v>2.0286337e-05</v>
      </c>
      <c r="E4" s="99" t="n">
        <v>2.0655352e-05</v>
      </c>
      <c r="F4" s="99" t="n">
        <v>2.1172232e-05</v>
      </c>
      <c r="G4" s="99" t="n">
        <v>2.1760456e-05</v>
      </c>
      <c r="H4" s="99" t="n">
        <v>2.2313055e-05</v>
      </c>
      <c r="I4" s="99" t="n">
        <v>2.2756186e-05</v>
      </c>
      <c r="J4" s="99" t="n">
        <v>2.332217e-05</v>
      </c>
      <c r="K4" s="99" t="n">
        <v>2.3763597e-05</v>
      </c>
      <c r="L4" s="99" t="n">
        <v>2.6543596e-05</v>
      </c>
      <c r="M4" s="99" t="n">
        <v>2.6935692e-05</v>
      </c>
      <c r="N4" s="99" t="n">
        <v>2.7695566e-05</v>
      </c>
      <c r="O4" s="99" t="n">
        <v>2.8060553e-05</v>
      </c>
      <c r="P4" s="99" t="n">
        <v>2.8360037e-05</v>
      </c>
      <c r="Q4" s="99" t="n">
        <v>2.8626287e-05</v>
      </c>
      <c r="R4" s="99" t="n">
        <v>2.8908051e-05</v>
      </c>
      <c r="S4" s="99" t="n">
        <v>2.9174616e-05</v>
      </c>
      <c r="T4" s="99" t="n">
        <v>2.9470339e-05</v>
      </c>
      <c r="U4" s="99" t="n">
        <v>2.9717861e-05</v>
      </c>
      <c r="V4" s="99" t="n">
        <v>3.0034733e-05</v>
      </c>
      <c r="W4" s="99" t="n">
        <v>3.0357567e-05</v>
      </c>
      <c r="X4" s="99" t="n">
        <v>3.0605783e-05</v>
      </c>
      <c r="Y4" s="99" t="n">
        <v>3.0886723e-05</v>
      </c>
      <c r="Z4" s="99" t="n">
        <v>3.1110224e-05</v>
      </c>
      <c r="AA4" s="99" t="n">
        <v>3.1196234e-05</v>
      </c>
      <c r="AB4" s="99" t="n">
        <v>3.1437035e-05</v>
      </c>
      <c r="AC4" s="99" t="n">
        <v>3.1706434e-05</v>
      </c>
      <c r="AD4" s="99" t="n">
        <v>3.1904268e-05</v>
      </c>
      <c r="AE4" s="99" t="n">
        <v>3.2077717e-05</v>
      </c>
      <c r="AF4" s="99" t="n">
        <v>3.2238106e-05</v>
      </c>
    </row>
    <row r="5">
      <c r="A5" s="71" t="inlineStr">
        <is>
          <t>Commercial Buildings Sector</t>
        </is>
      </c>
      <c r="B5" s="99" t="n">
        <v>1.3842115e-05</v>
      </c>
      <c r="C5" s="99" t="n">
        <v>1.4794328e-05</v>
      </c>
      <c r="D5" s="99" t="n">
        <v>1.5572889e-05</v>
      </c>
      <c r="E5" s="99" t="n">
        <v>1.5894253e-05</v>
      </c>
      <c r="F5" s="99" t="n">
        <v>1.6344986e-05</v>
      </c>
      <c r="G5" s="99" t="n">
        <v>1.6805571e-05</v>
      </c>
      <c r="H5" s="99" t="n">
        <v>1.7175137e-05</v>
      </c>
      <c r="I5" s="99" t="n">
        <v>1.7411469e-05</v>
      </c>
      <c r="J5" s="99" t="n">
        <v>1.7853811e-05</v>
      </c>
      <c r="K5" s="99" t="n">
        <v>1.8094452e-05</v>
      </c>
      <c r="L5" s="99" t="n">
        <v>2.0189112e-05</v>
      </c>
      <c r="M5" s="99" t="n">
        <v>2.042145e-05</v>
      </c>
      <c r="N5" s="99" t="n">
        <v>2.0980576e-05</v>
      </c>
      <c r="O5" s="99" t="n">
        <v>2.1195002e-05</v>
      </c>
      <c r="P5" s="99" t="n">
        <v>2.1353731e-05</v>
      </c>
      <c r="Q5" s="99" t="n">
        <v>2.1506897e-05</v>
      </c>
      <c r="R5" s="99" t="n">
        <v>2.170043e-05</v>
      </c>
      <c r="S5" s="99" t="n">
        <v>2.187289e-05</v>
      </c>
      <c r="T5" s="99" t="n">
        <v>2.2087196e-05</v>
      </c>
      <c r="U5" s="99" t="n">
        <v>2.2231119e-05</v>
      </c>
      <c r="V5" s="99" t="n">
        <v>2.2478264e-05</v>
      </c>
      <c r="W5" s="99" t="n">
        <v>2.2706194e-05</v>
      </c>
      <c r="X5" s="99" t="n">
        <v>2.2834541e-05</v>
      </c>
      <c r="Y5" s="99" t="n">
        <v>2.3034185e-05</v>
      </c>
      <c r="Z5" s="99" t="n">
        <v>2.315638e-05</v>
      </c>
      <c r="AA5" s="99" t="n">
        <v>2.3134584e-05</v>
      </c>
      <c r="AB5" s="99" t="n">
        <v>2.3365473e-05</v>
      </c>
      <c r="AC5" s="99" t="n">
        <v>2.3577873e-05</v>
      </c>
      <c r="AD5" s="99" t="n">
        <v>2.3679482e-05</v>
      </c>
      <c r="AE5" s="99" t="n">
        <v>2.3778049e-05</v>
      </c>
      <c r="AF5" s="99" t="n">
        <v>2.3876806e-05</v>
      </c>
    </row>
    <row r="6">
      <c r="A6" s="71" t="inlineStr">
        <is>
          <t>Industry Sector</t>
        </is>
      </c>
      <c r="B6" s="99" t="n">
        <v>7.622427e-06</v>
      </c>
      <c r="C6" s="99" t="n">
        <v>8.572875e-06</v>
      </c>
      <c r="D6" s="99" t="n">
        <v>9.275332999999999e-06</v>
      </c>
      <c r="E6" s="99" t="n">
        <v>9.544809e-06</v>
      </c>
      <c r="F6" s="99" t="n">
        <v>9.957298e-06</v>
      </c>
      <c r="G6" s="99" t="n">
        <v>1.0382115e-05</v>
      </c>
      <c r="H6" s="99" t="n">
        <v>1.0717041e-05</v>
      </c>
      <c r="I6" s="99" t="n">
        <v>1.0928202e-05</v>
      </c>
      <c r="J6" s="99" t="n">
        <v>1.135107e-05</v>
      </c>
      <c r="K6" s="99" t="n">
        <v>1.1568661e-05</v>
      </c>
      <c r="L6" s="99" t="n">
        <v>1.1846741e-05</v>
      </c>
      <c r="M6" s="99" t="n">
        <v>1.2065504e-05</v>
      </c>
      <c r="N6" s="99" t="n">
        <v>1.2359943e-05</v>
      </c>
      <c r="O6" s="99" t="n">
        <v>1.256304e-05</v>
      </c>
      <c r="P6" s="99" t="n">
        <v>1.2713468e-05</v>
      </c>
      <c r="Q6" s="99" t="n">
        <v>1.2861796e-05</v>
      </c>
      <c r="R6" s="99" t="n">
        <v>1.3053263e-05</v>
      </c>
      <c r="S6" s="99" t="n">
        <v>1.3222059e-05</v>
      </c>
      <c r="T6" s="99" t="n">
        <v>1.3435862e-05</v>
      </c>
      <c r="U6" s="99" t="n">
        <v>1.3574801e-05</v>
      </c>
      <c r="V6" s="99" t="n">
        <v>1.38262e-05</v>
      </c>
      <c r="W6" s="99" t="n">
        <v>1.4054219e-05</v>
      </c>
      <c r="X6" s="99" t="n">
        <v>1.4177619e-05</v>
      </c>
      <c r="Y6" s="99" t="n">
        <v>1.4382067e-05</v>
      </c>
      <c r="Z6" s="99" t="n">
        <v>1.4501739e-05</v>
      </c>
      <c r="AA6" s="99" t="n">
        <v>1.4471136e-05</v>
      </c>
      <c r="AB6" s="99" t="n">
        <v>1.4718585e-05</v>
      </c>
      <c r="AC6" s="99" t="n">
        <v>1.4936581e-05</v>
      </c>
      <c r="AD6" s="99" t="n">
        <v>1.5034657e-05</v>
      </c>
      <c r="AE6" s="99" t="n">
        <v>1.5134817e-05</v>
      </c>
      <c r="AF6" s="99" t="n">
        <v>1.5236336e-05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Hydrogen!E$41*About!$A$102*(1-INDEX('Tax Percentages'!$B$25:$AG$25,MATCH(B$1,'Tax Percentages'!$B$4:$AG$4,0)))</f>
        <v/>
      </c>
      <c r="C2" s="43">
        <f>Hydrogen!F$41*About!$A$102*(1-INDEX('Tax Percentages'!$B$25:$AG$25,MATCH(C$1,'Tax Percentages'!$B$4:$AG$4,0)))</f>
        <v/>
      </c>
      <c r="D2" s="43">
        <f>Hydrogen!G$41*About!$A$102*(1-INDEX('Tax Percentages'!$B$25:$AG$25,MATCH(D$1,'Tax Percentages'!$B$4:$AG$4,0)))</f>
        <v/>
      </c>
      <c r="E2" s="43">
        <f>Hydrogen!H$41*About!$A$102*(1-INDEX('Tax Percentages'!$B$25:$AG$25,MATCH(E$1,'Tax Percentages'!$B$4:$AG$4,0)))</f>
        <v/>
      </c>
      <c r="F2" s="43">
        <f>Hydrogen!I$41*About!$A$102*(1-INDEX('Tax Percentages'!$B$25:$AG$25,MATCH(F$1,'Tax Percentages'!$B$4:$AG$4,0)))</f>
        <v/>
      </c>
      <c r="G2" s="43">
        <f>Hydrogen!J$41*About!$A$102*(1-INDEX('Tax Percentages'!$B$25:$AG$25,MATCH(G$1,'Tax Percentages'!$B$4:$AG$4,0)))</f>
        <v/>
      </c>
      <c r="H2" s="43">
        <f>Hydrogen!K$41*About!$A$102*(1-INDEX('Tax Percentages'!$B$25:$AG$25,MATCH(H$1,'Tax Percentages'!$B$4:$AG$4,0)))</f>
        <v/>
      </c>
      <c r="I2" s="43">
        <f>Hydrogen!L$41*About!$A$102*(1-INDEX('Tax Percentages'!$B$25:$AG$25,MATCH(I$1,'Tax Percentages'!$B$4:$AG$4,0)))</f>
        <v/>
      </c>
      <c r="J2" s="43">
        <f>Hydrogen!M$41*About!$A$102*(1-INDEX('Tax Percentages'!$B$25:$AG$25,MATCH(J$1,'Tax Percentages'!$B$4:$AG$4,0)))</f>
        <v/>
      </c>
      <c r="K2" s="43">
        <f>Hydrogen!N$41*About!$A$102*(1-INDEX('Tax Percentages'!$B$25:$AG$25,MATCH(K$1,'Tax Percentages'!$B$4:$AG$4,0)))</f>
        <v/>
      </c>
      <c r="L2" s="43">
        <f>Hydrogen!O$41*About!$A$102*(1-INDEX('Tax Percentages'!$B$25:$AG$25,MATCH(L$1,'Tax Percentages'!$B$4:$AG$4,0)))</f>
        <v/>
      </c>
      <c r="M2" s="43">
        <f>Hydrogen!P$41*About!$A$102*(1-INDEX('Tax Percentages'!$B$25:$AG$25,MATCH(M$1,'Tax Percentages'!$B$4:$AG$4,0)))</f>
        <v/>
      </c>
      <c r="N2" s="43">
        <f>Hydrogen!Q$41*About!$A$102*(1-INDEX('Tax Percentages'!$B$25:$AG$25,MATCH(N$1,'Tax Percentages'!$B$4:$AG$4,0)))</f>
        <v/>
      </c>
      <c r="O2" s="43">
        <f>Hydrogen!R$41*About!$A$102*(1-INDEX('Tax Percentages'!$B$25:$AG$25,MATCH(O$1,'Tax Percentages'!$B$4:$AG$4,0)))</f>
        <v/>
      </c>
      <c r="P2" s="43">
        <f>Hydrogen!S$41*About!$A$102*(1-INDEX('Tax Percentages'!$B$25:$AG$25,MATCH(P$1,'Tax Percentages'!$B$4:$AG$4,0)))</f>
        <v/>
      </c>
      <c r="Q2" s="43">
        <f>Hydrogen!T$41*About!$A$102*(1-INDEX('Tax Percentages'!$B$25:$AG$25,MATCH(Q$1,'Tax Percentages'!$B$4:$AG$4,0)))</f>
        <v/>
      </c>
      <c r="R2" s="43">
        <f>Hydrogen!U$41*About!$A$102*(1-INDEX('Tax Percentages'!$B$25:$AG$25,MATCH(R$1,'Tax Percentages'!$B$4:$AG$4,0)))</f>
        <v/>
      </c>
      <c r="S2" s="43">
        <f>Hydrogen!V$41*About!$A$102*(1-INDEX('Tax Percentages'!$B$25:$AG$25,MATCH(S$1,'Tax Percentages'!$B$4:$AG$4,0)))</f>
        <v/>
      </c>
      <c r="T2" s="43">
        <f>Hydrogen!W$41*About!$A$102*(1-INDEX('Tax Percentages'!$B$25:$AG$25,MATCH(T$1,'Tax Percentages'!$B$4:$AG$4,0)))</f>
        <v/>
      </c>
      <c r="U2" s="43">
        <f>Hydrogen!X$41*About!$A$102*(1-INDEX('Tax Percentages'!$B$25:$AG$25,MATCH(U$1,'Tax Percentages'!$B$4:$AG$4,0)))</f>
        <v/>
      </c>
      <c r="V2" s="43">
        <f>Hydrogen!Y$41*About!$A$102*(1-INDEX('Tax Percentages'!$B$25:$AG$25,MATCH(V$1,'Tax Percentages'!$B$4:$AG$4,0)))</f>
        <v/>
      </c>
      <c r="W2" s="43">
        <f>Hydrogen!Z$41*About!$A$102*(1-INDEX('Tax Percentages'!$B$25:$AG$25,MATCH(W$1,'Tax Percentages'!$B$4:$AG$4,0)))</f>
        <v/>
      </c>
      <c r="X2" s="43">
        <f>Hydrogen!AA$41*About!$A$102*(1-INDEX('Tax Percentages'!$B$25:$AG$25,MATCH(X$1,'Tax Percentages'!$B$4:$AG$4,0)))</f>
        <v/>
      </c>
      <c r="Y2" s="43">
        <f>Hydrogen!AB$41*About!$A$102*(1-INDEX('Tax Percentages'!$B$25:$AG$25,MATCH(Y$1,'Tax Percentages'!$B$4:$AG$4,0)))</f>
        <v/>
      </c>
      <c r="Z2" s="43">
        <f>Hydrogen!AC$41*About!$A$102*(1-INDEX('Tax Percentages'!$B$25:$AG$25,MATCH(Z$1,'Tax Percentages'!$B$4:$AG$4,0)))</f>
        <v/>
      </c>
      <c r="AA2" s="43">
        <f>Hydrogen!AD$41*About!$A$102*(1-INDEX('Tax Percentages'!$B$25:$AG$25,MATCH(AA$1,'Tax Percentages'!$B$4:$AG$4,0)))</f>
        <v/>
      </c>
      <c r="AB2" s="43">
        <f>Hydrogen!AE$41*About!$A$102*(1-INDEX('Tax Percentages'!$B$25:$AG$25,MATCH(AB$1,'Tax Percentages'!$B$4:$AG$4,0)))</f>
        <v/>
      </c>
      <c r="AC2" s="43">
        <f>Hydrogen!AF$41*About!$A$102*(1-INDEX('Tax Percentages'!$B$25:$AG$25,MATCH(AC$1,'Tax Percentages'!$B$4:$AG$4,0)))</f>
        <v/>
      </c>
      <c r="AD2" s="43">
        <f>Hydrogen!AG$41*About!$A$102*(1-INDEX('Tax Percentages'!$B$25:$AG$25,MATCH(AD$1,'Tax Percentages'!$B$4:$AG$4,0)))</f>
        <v/>
      </c>
      <c r="AE2" s="43">
        <f>Hydrogen!AH$41*About!$A$102*(1-INDEX('Tax Percentages'!$B$25:$AG$25,MATCH(AE$1,'Tax Percentages'!$B$4:$AG$4,0)))</f>
        <v/>
      </c>
      <c r="AF2" s="43">
        <f>Hydrogen!AI$41*About!$A$102*(1-INDEX('Tax Percentages'!$B$25:$AG$25,MATCH(AF$1,'Tax Percentages'!$B$4:$AG$4,0)))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Hydrogen!E$41*About!$A$102*(1-INDEX('Tax Percentages'!$B$25:$AG$25,MATCH(B$1,'Tax Percentages'!$B$4:$AG$4,0)))</f>
        <v/>
      </c>
      <c r="C4" s="43">
        <f>Hydrogen!F$41*About!$A$102*(1-INDEX('Tax Percentages'!$B$25:$AG$25,MATCH(C$1,'Tax Percentages'!$B$4:$AG$4,0)))</f>
        <v/>
      </c>
      <c r="D4" s="43">
        <f>Hydrogen!G$41*About!$A$102*(1-INDEX('Tax Percentages'!$B$25:$AG$25,MATCH(D$1,'Tax Percentages'!$B$4:$AG$4,0)))</f>
        <v/>
      </c>
      <c r="E4" s="43">
        <f>Hydrogen!H$41*About!$A$102*(1-INDEX('Tax Percentages'!$B$25:$AG$25,MATCH(E$1,'Tax Percentages'!$B$4:$AG$4,0)))</f>
        <v/>
      </c>
      <c r="F4" s="43">
        <f>Hydrogen!I$41*About!$A$102*(1-INDEX('Tax Percentages'!$B$25:$AG$25,MATCH(F$1,'Tax Percentages'!$B$4:$AG$4,0)))</f>
        <v/>
      </c>
      <c r="G4" s="43">
        <f>Hydrogen!J$41*About!$A$102*(1-INDEX('Tax Percentages'!$B$25:$AG$25,MATCH(G$1,'Tax Percentages'!$B$4:$AG$4,0)))</f>
        <v/>
      </c>
      <c r="H4" s="43">
        <f>Hydrogen!K$41*About!$A$102*(1-INDEX('Tax Percentages'!$B$25:$AG$25,MATCH(H$1,'Tax Percentages'!$B$4:$AG$4,0)))</f>
        <v/>
      </c>
      <c r="I4" s="43">
        <f>Hydrogen!L$41*About!$A$102*(1-INDEX('Tax Percentages'!$B$25:$AG$25,MATCH(I$1,'Tax Percentages'!$B$4:$AG$4,0)))</f>
        <v/>
      </c>
      <c r="J4" s="43">
        <f>Hydrogen!M$41*About!$A$102*(1-INDEX('Tax Percentages'!$B$25:$AG$25,MATCH(J$1,'Tax Percentages'!$B$4:$AG$4,0)))</f>
        <v/>
      </c>
      <c r="K4" s="43">
        <f>Hydrogen!N$41*About!$A$102*(1-INDEX('Tax Percentages'!$B$25:$AG$25,MATCH(K$1,'Tax Percentages'!$B$4:$AG$4,0)))</f>
        <v/>
      </c>
      <c r="L4" s="43">
        <f>Hydrogen!O$41*About!$A$102*(1-INDEX('Tax Percentages'!$B$25:$AG$25,MATCH(L$1,'Tax Percentages'!$B$4:$AG$4,0)))</f>
        <v/>
      </c>
      <c r="M4" s="43">
        <f>Hydrogen!P$41*About!$A$102*(1-INDEX('Tax Percentages'!$B$25:$AG$25,MATCH(M$1,'Tax Percentages'!$B$4:$AG$4,0)))</f>
        <v/>
      </c>
      <c r="N4" s="43">
        <f>Hydrogen!Q$41*About!$A$102*(1-INDEX('Tax Percentages'!$B$25:$AG$25,MATCH(N$1,'Tax Percentages'!$B$4:$AG$4,0)))</f>
        <v/>
      </c>
      <c r="O4" s="43">
        <f>Hydrogen!R$41*About!$A$102*(1-INDEX('Tax Percentages'!$B$25:$AG$25,MATCH(O$1,'Tax Percentages'!$B$4:$AG$4,0)))</f>
        <v/>
      </c>
      <c r="P4" s="43">
        <f>Hydrogen!S$41*About!$A$102*(1-INDEX('Tax Percentages'!$B$25:$AG$25,MATCH(P$1,'Tax Percentages'!$B$4:$AG$4,0)))</f>
        <v/>
      </c>
      <c r="Q4" s="43">
        <f>Hydrogen!T$41*About!$A$102*(1-INDEX('Tax Percentages'!$B$25:$AG$25,MATCH(Q$1,'Tax Percentages'!$B$4:$AG$4,0)))</f>
        <v/>
      </c>
      <c r="R4" s="43">
        <f>Hydrogen!U$41*About!$A$102*(1-INDEX('Tax Percentages'!$B$25:$AG$25,MATCH(R$1,'Tax Percentages'!$B$4:$AG$4,0)))</f>
        <v/>
      </c>
      <c r="S4" s="43">
        <f>Hydrogen!V$41*About!$A$102*(1-INDEX('Tax Percentages'!$B$25:$AG$25,MATCH(S$1,'Tax Percentages'!$B$4:$AG$4,0)))</f>
        <v/>
      </c>
      <c r="T4" s="43">
        <f>Hydrogen!W$41*About!$A$102*(1-INDEX('Tax Percentages'!$B$25:$AG$25,MATCH(T$1,'Tax Percentages'!$B$4:$AG$4,0)))</f>
        <v/>
      </c>
      <c r="U4" s="43">
        <f>Hydrogen!X$41*About!$A$102*(1-INDEX('Tax Percentages'!$B$25:$AG$25,MATCH(U$1,'Tax Percentages'!$B$4:$AG$4,0)))</f>
        <v/>
      </c>
      <c r="V4" s="43">
        <f>Hydrogen!Y$41*About!$A$102*(1-INDEX('Tax Percentages'!$B$25:$AG$25,MATCH(V$1,'Tax Percentages'!$B$4:$AG$4,0)))</f>
        <v/>
      </c>
      <c r="W4" s="43">
        <f>Hydrogen!Z$41*About!$A$102*(1-INDEX('Tax Percentages'!$B$25:$AG$25,MATCH(W$1,'Tax Percentages'!$B$4:$AG$4,0)))</f>
        <v/>
      </c>
      <c r="X4" s="43">
        <f>Hydrogen!AA$41*About!$A$102*(1-INDEX('Tax Percentages'!$B$25:$AG$25,MATCH(X$1,'Tax Percentages'!$B$4:$AG$4,0)))</f>
        <v/>
      </c>
      <c r="Y4" s="43">
        <f>Hydrogen!AB$41*About!$A$102*(1-INDEX('Tax Percentages'!$B$25:$AG$25,MATCH(Y$1,'Tax Percentages'!$B$4:$AG$4,0)))</f>
        <v/>
      </c>
      <c r="Z4" s="43">
        <f>Hydrogen!AC$41*About!$A$102*(1-INDEX('Tax Percentages'!$B$25:$AG$25,MATCH(Z$1,'Tax Percentages'!$B$4:$AG$4,0)))</f>
        <v/>
      </c>
      <c r="AA4" s="43">
        <f>Hydrogen!AD$41*About!$A$102*(1-INDEX('Tax Percentages'!$B$25:$AG$25,MATCH(AA$1,'Tax Percentages'!$B$4:$AG$4,0)))</f>
        <v/>
      </c>
      <c r="AB4" s="43">
        <f>Hydrogen!AE$41*About!$A$102*(1-INDEX('Tax Percentages'!$B$25:$AG$25,MATCH(AB$1,'Tax Percentages'!$B$4:$AG$4,0)))</f>
        <v/>
      </c>
      <c r="AC4" s="43">
        <f>Hydrogen!AF$41*About!$A$102*(1-INDEX('Tax Percentages'!$B$25:$AG$25,MATCH(AC$1,'Tax Percentages'!$B$4:$AG$4,0)))</f>
        <v/>
      </c>
      <c r="AD4" s="43">
        <f>Hydrogen!AG$41*About!$A$102*(1-INDEX('Tax Percentages'!$B$25:$AG$25,MATCH(AD$1,'Tax Percentages'!$B$4:$AG$4,0)))</f>
        <v/>
      </c>
      <c r="AE4" s="43">
        <f>Hydrogen!AH$41*About!$A$102*(1-INDEX('Tax Percentages'!$B$25:$AG$25,MATCH(AE$1,'Tax Percentages'!$B$4:$AG$4,0)))</f>
        <v/>
      </c>
      <c r="AF4" s="43">
        <f>Hydrogen!AI$41*About!$A$102*(1-INDEX('Tax Percentages'!$B$25:$AG$25,MATCH(AF$1,'Tax Percentages'!$B$4:$AG$4,0)))</f>
        <v/>
      </c>
    </row>
    <row r="5">
      <c r="A5" s="71" t="inlineStr">
        <is>
          <t>Commercial Buildings Sector</t>
        </is>
      </c>
      <c r="B5" s="43">
        <f>Hydrogen!E$41*About!$A$102*(1-INDEX('Tax Percentages'!$B$25:$AG$25,MATCH(B$1,'Tax Percentages'!$B$4:$AG$4,0)))</f>
        <v/>
      </c>
      <c r="C5" s="43">
        <f>Hydrogen!F$41*About!$A$102*(1-INDEX('Tax Percentages'!$B$25:$AG$25,MATCH(C$1,'Tax Percentages'!$B$4:$AG$4,0)))</f>
        <v/>
      </c>
      <c r="D5" s="43">
        <f>Hydrogen!G$41*About!$A$102*(1-INDEX('Tax Percentages'!$B$25:$AG$25,MATCH(D$1,'Tax Percentages'!$B$4:$AG$4,0)))</f>
        <v/>
      </c>
      <c r="E5" s="43">
        <f>Hydrogen!H$41*About!$A$102*(1-INDEX('Tax Percentages'!$B$25:$AG$25,MATCH(E$1,'Tax Percentages'!$B$4:$AG$4,0)))</f>
        <v/>
      </c>
      <c r="F5" s="43">
        <f>Hydrogen!I$41*About!$A$102*(1-INDEX('Tax Percentages'!$B$25:$AG$25,MATCH(F$1,'Tax Percentages'!$B$4:$AG$4,0)))</f>
        <v/>
      </c>
      <c r="G5" s="43">
        <f>Hydrogen!J$41*About!$A$102*(1-INDEX('Tax Percentages'!$B$25:$AG$25,MATCH(G$1,'Tax Percentages'!$B$4:$AG$4,0)))</f>
        <v/>
      </c>
      <c r="H5" s="43">
        <f>Hydrogen!K$41*About!$A$102*(1-INDEX('Tax Percentages'!$B$25:$AG$25,MATCH(H$1,'Tax Percentages'!$B$4:$AG$4,0)))</f>
        <v/>
      </c>
      <c r="I5" s="43">
        <f>Hydrogen!L$41*About!$A$102*(1-INDEX('Tax Percentages'!$B$25:$AG$25,MATCH(I$1,'Tax Percentages'!$B$4:$AG$4,0)))</f>
        <v/>
      </c>
      <c r="J5" s="43">
        <f>Hydrogen!M$41*About!$A$102*(1-INDEX('Tax Percentages'!$B$25:$AG$25,MATCH(J$1,'Tax Percentages'!$B$4:$AG$4,0)))</f>
        <v/>
      </c>
      <c r="K5" s="43">
        <f>Hydrogen!N$41*About!$A$102*(1-INDEX('Tax Percentages'!$B$25:$AG$25,MATCH(K$1,'Tax Percentages'!$B$4:$AG$4,0)))</f>
        <v/>
      </c>
      <c r="L5" s="43">
        <f>Hydrogen!O$41*About!$A$102*(1-INDEX('Tax Percentages'!$B$25:$AG$25,MATCH(L$1,'Tax Percentages'!$B$4:$AG$4,0)))</f>
        <v/>
      </c>
      <c r="M5" s="43">
        <f>Hydrogen!P$41*About!$A$102*(1-INDEX('Tax Percentages'!$B$25:$AG$25,MATCH(M$1,'Tax Percentages'!$B$4:$AG$4,0)))</f>
        <v/>
      </c>
      <c r="N5" s="43">
        <f>Hydrogen!Q$41*About!$A$102*(1-INDEX('Tax Percentages'!$B$25:$AG$25,MATCH(N$1,'Tax Percentages'!$B$4:$AG$4,0)))</f>
        <v/>
      </c>
      <c r="O5" s="43">
        <f>Hydrogen!R$41*About!$A$102*(1-INDEX('Tax Percentages'!$B$25:$AG$25,MATCH(O$1,'Tax Percentages'!$B$4:$AG$4,0)))</f>
        <v/>
      </c>
      <c r="P5" s="43">
        <f>Hydrogen!S$41*About!$A$102*(1-INDEX('Tax Percentages'!$B$25:$AG$25,MATCH(P$1,'Tax Percentages'!$B$4:$AG$4,0)))</f>
        <v/>
      </c>
      <c r="Q5" s="43">
        <f>Hydrogen!T$41*About!$A$102*(1-INDEX('Tax Percentages'!$B$25:$AG$25,MATCH(Q$1,'Tax Percentages'!$B$4:$AG$4,0)))</f>
        <v/>
      </c>
      <c r="R5" s="43">
        <f>Hydrogen!U$41*About!$A$102*(1-INDEX('Tax Percentages'!$B$25:$AG$25,MATCH(R$1,'Tax Percentages'!$B$4:$AG$4,0)))</f>
        <v/>
      </c>
      <c r="S5" s="43">
        <f>Hydrogen!V$41*About!$A$102*(1-INDEX('Tax Percentages'!$B$25:$AG$25,MATCH(S$1,'Tax Percentages'!$B$4:$AG$4,0)))</f>
        <v/>
      </c>
      <c r="T5" s="43">
        <f>Hydrogen!W$41*About!$A$102*(1-INDEX('Tax Percentages'!$B$25:$AG$25,MATCH(T$1,'Tax Percentages'!$B$4:$AG$4,0)))</f>
        <v/>
      </c>
      <c r="U5" s="43">
        <f>Hydrogen!X$41*About!$A$102*(1-INDEX('Tax Percentages'!$B$25:$AG$25,MATCH(U$1,'Tax Percentages'!$B$4:$AG$4,0)))</f>
        <v/>
      </c>
      <c r="V5" s="43">
        <f>Hydrogen!Y$41*About!$A$102*(1-INDEX('Tax Percentages'!$B$25:$AG$25,MATCH(V$1,'Tax Percentages'!$B$4:$AG$4,0)))</f>
        <v/>
      </c>
      <c r="W5" s="43">
        <f>Hydrogen!Z$41*About!$A$102*(1-INDEX('Tax Percentages'!$B$25:$AG$25,MATCH(W$1,'Tax Percentages'!$B$4:$AG$4,0)))</f>
        <v/>
      </c>
      <c r="X5" s="43">
        <f>Hydrogen!AA$41*About!$A$102*(1-INDEX('Tax Percentages'!$B$25:$AG$25,MATCH(X$1,'Tax Percentages'!$B$4:$AG$4,0)))</f>
        <v/>
      </c>
      <c r="Y5" s="43">
        <f>Hydrogen!AB$41*About!$A$102*(1-INDEX('Tax Percentages'!$B$25:$AG$25,MATCH(Y$1,'Tax Percentages'!$B$4:$AG$4,0)))</f>
        <v/>
      </c>
      <c r="Z5" s="43">
        <f>Hydrogen!AC$41*About!$A$102*(1-INDEX('Tax Percentages'!$B$25:$AG$25,MATCH(Z$1,'Tax Percentages'!$B$4:$AG$4,0)))</f>
        <v/>
      </c>
      <c r="AA5" s="43">
        <f>Hydrogen!AD$41*About!$A$102*(1-INDEX('Tax Percentages'!$B$25:$AG$25,MATCH(AA$1,'Tax Percentages'!$B$4:$AG$4,0)))</f>
        <v/>
      </c>
      <c r="AB5" s="43">
        <f>Hydrogen!AE$41*About!$A$102*(1-INDEX('Tax Percentages'!$B$25:$AG$25,MATCH(AB$1,'Tax Percentages'!$B$4:$AG$4,0)))</f>
        <v/>
      </c>
      <c r="AC5" s="43">
        <f>Hydrogen!AF$41*About!$A$102*(1-INDEX('Tax Percentages'!$B$25:$AG$25,MATCH(AC$1,'Tax Percentages'!$B$4:$AG$4,0)))</f>
        <v/>
      </c>
      <c r="AD5" s="43">
        <f>Hydrogen!AG$41*About!$A$102*(1-INDEX('Tax Percentages'!$B$25:$AG$25,MATCH(AD$1,'Tax Percentages'!$B$4:$AG$4,0)))</f>
        <v/>
      </c>
      <c r="AE5" s="43">
        <f>Hydrogen!AH$41*About!$A$102*(1-INDEX('Tax Percentages'!$B$25:$AG$25,MATCH(AE$1,'Tax Percentages'!$B$4:$AG$4,0)))</f>
        <v/>
      </c>
      <c r="AF5" s="43">
        <f>Hydrogen!AI$41*About!$A$102*(1-INDEX('Tax Percentages'!$B$25:$AG$25,MATCH(AF$1,'Tax Percentages'!$B$4:$AG$4,0)))</f>
        <v/>
      </c>
    </row>
    <row r="6">
      <c r="A6" s="71" t="inlineStr">
        <is>
          <t>Industry Sector</t>
        </is>
      </c>
      <c r="B6" s="43">
        <f>Hydrogen!E$41*About!$A$102*(1-INDEX('Tax Percentages'!$B$25:$AG$25,MATCH(B$1,'Tax Percentages'!$B$4:$AG$4,0)))</f>
        <v/>
      </c>
      <c r="C6" s="43">
        <f>Hydrogen!F$41*About!$A$102*(1-INDEX('Tax Percentages'!$B$25:$AG$25,MATCH(C$1,'Tax Percentages'!$B$4:$AG$4,0)))</f>
        <v/>
      </c>
      <c r="D6" s="43">
        <f>Hydrogen!G$41*About!$A$102*(1-INDEX('Tax Percentages'!$B$25:$AG$25,MATCH(D$1,'Tax Percentages'!$B$4:$AG$4,0)))</f>
        <v/>
      </c>
      <c r="E6" s="43">
        <f>Hydrogen!H$41*About!$A$102*(1-INDEX('Tax Percentages'!$B$25:$AG$25,MATCH(E$1,'Tax Percentages'!$B$4:$AG$4,0)))</f>
        <v/>
      </c>
      <c r="F6" s="43">
        <f>Hydrogen!I$41*About!$A$102*(1-INDEX('Tax Percentages'!$B$25:$AG$25,MATCH(F$1,'Tax Percentages'!$B$4:$AG$4,0)))</f>
        <v/>
      </c>
      <c r="G6" s="43">
        <f>Hydrogen!J$41*About!$A$102*(1-INDEX('Tax Percentages'!$B$25:$AG$25,MATCH(G$1,'Tax Percentages'!$B$4:$AG$4,0)))</f>
        <v/>
      </c>
      <c r="H6" s="43">
        <f>Hydrogen!K$41*About!$A$102*(1-INDEX('Tax Percentages'!$B$25:$AG$25,MATCH(H$1,'Tax Percentages'!$B$4:$AG$4,0)))</f>
        <v/>
      </c>
      <c r="I6" s="43">
        <f>Hydrogen!L$41*About!$A$102*(1-INDEX('Tax Percentages'!$B$25:$AG$25,MATCH(I$1,'Tax Percentages'!$B$4:$AG$4,0)))</f>
        <v/>
      </c>
      <c r="J6" s="43">
        <f>Hydrogen!M$41*About!$A$102*(1-INDEX('Tax Percentages'!$B$25:$AG$25,MATCH(J$1,'Tax Percentages'!$B$4:$AG$4,0)))</f>
        <v/>
      </c>
      <c r="K6" s="43">
        <f>Hydrogen!N$41*About!$A$102*(1-INDEX('Tax Percentages'!$B$25:$AG$25,MATCH(K$1,'Tax Percentages'!$B$4:$AG$4,0)))</f>
        <v/>
      </c>
      <c r="L6" s="43">
        <f>Hydrogen!O$41*About!$A$102*(1-INDEX('Tax Percentages'!$B$25:$AG$25,MATCH(L$1,'Tax Percentages'!$B$4:$AG$4,0)))</f>
        <v/>
      </c>
      <c r="M6" s="43">
        <f>Hydrogen!P$41*About!$A$102*(1-INDEX('Tax Percentages'!$B$25:$AG$25,MATCH(M$1,'Tax Percentages'!$B$4:$AG$4,0)))</f>
        <v/>
      </c>
      <c r="N6" s="43">
        <f>Hydrogen!Q$41*About!$A$102*(1-INDEX('Tax Percentages'!$B$25:$AG$25,MATCH(N$1,'Tax Percentages'!$B$4:$AG$4,0)))</f>
        <v/>
      </c>
      <c r="O6" s="43">
        <f>Hydrogen!R$41*About!$A$102*(1-INDEX('Tax Percentages'!$B$25:$AG$25,MATCH(O$1,'Tax Percentages'!$B$4:$AG$4,0)))</f>
        <v/>
      </c>
      <c r="P6" s="43">
        <f>Hydrogen!S$41*About!$A$102*(1-INDEX('Tax Percentages'!$B$25:$AG$25,MATCH(P$1,'Tax Percentages'!$B$4:$AG$4,0)))</f>
        <v/>
      </c>
      <c r="Q6" s="43">
        <f>Hydrogen!T$41*About!$A$102*(1-INDEX('Tax Percentages'!$B$25:$AG$25,MATCH(Q$1,'Tax Percentages'!$B$4:$AG$4,0)))</f>
        <v/>
      </c>
      <c r="R6" s="43">
        <f>Hydrogen!U$41*About!$A$102*(1-INDEX('Tax Percentages'!$B$25:$AG$25,MATCH(R$1,'Tax Percentages'!$B$4:$AG$4,0)))</f>
        <v/>
      </c>
      <c r="S6" s="43">
        <f>Hydrogen!V$41*About!$A$102*(1-INDEX('Tax Percentages'!$B$25:$AG$25,MATCH(S$1,'Tax Percentages'!$B$4:$AG$4,0)))</f>
        <v/>
      </c>
      <c r="T6" s="43">
        <f>Hydrogen!W$41*About!$A$102*(1-INDEX('Tax Percentages'!$B$25:$AG$25,MATCH(T$1,'Tax Percentages'!$B$4:$AG$4,0)))</f>
        <v/>
      </c>
      <c r="U6" s="43">
        <f>Hydrogen!X$41*About!$A$102*(1-INDEX('Tax Percentages'!$B$25:$AG$25,MATCH(U$1,'Tax Percentages'!$B$4:$AG$4,0)))</f>
        <v/>
      </c>
      <c r="V6" s="43">
        <f>Hydrogen!Y$41*About!$A$102*(1-INDEX('Tax Percentages'!$B$25:$AG$25,MATCH(V$1,'Tax Percentages'!$B$4:$AG$4,0)))</f>
        <v/>
      </c>
      <c r="W6" s="43">
        <f>Hydrogen!Z$41*About!$A$102*(1-INDEX('Tax Percentages'!$B$25:$AG$25,MATCH(W$1,'Tax Percentages'!$B$4:$AG$4,0)))</f>
        <v/>
      </c>
      <c r="X6" s="43">
        <f>Hydrogen!AA$41*About!$A$102*(1-INDEX('Tax Percentages'!$B$25:$AG$25,MATCH(X$1,'Tax Percentages'!$B$4:$AG$4,0)))</f>
        <v/>
      </c>
      <c r="Y6" s="43">
        <f>Hydrogen!AB$41*About!$A$102*(1-INDEX('Tax Percentages'!$B$25:$AG$25,MATCH(Y$1,'Tax Percentages'!$B$4:$AG$4,0)))</f>
        <v/>
      </c>
      <c r="Z6" s="43">
        <f>Hydrogen!AC$41*About!$A$102*(1-INDEX('Tax Percentages'!$B$25:$AG$25,MATCH(Z$1,'Tax Percentages'!$B$4:$AG$4,0)))</f>
        <v/>
      </c>
      <c r="AA6" s="43">
        <f>Hydrogen!AD$41*About!$A$102*(1-INDEX('Tax Percentages'!$B$25:$AG$25,MATCH(AA$1,'Tax Percentages'!$B$4:$AG$4,0)))</f>
        <v/>
      </c>
      <c r="AB6" s="43">
        <f>Hydrogen!AE$41*About!$A$102*(1-INDEX('Tax Percentages'!$B$25:$AG$25,MATCH(AB$1,'Tax Percentages'!$B$4:$AG$4,0)))</f>
        <v/>
      </c>
      <c r="AC6" s="43">
        <f>Hydrogen!AF$41*About!$A$102*(1-INDEX('Tax Percentages'!$B$25:$AG$25,MATCH(AC$1,'Tax Percentages'!$B$4:$AG$4,0)))</f>
        <v/>
      </c>
      <c r="AD6" s="43">
        <f>Hydrogen!AG$41*About!$A$102*(1-INDEX('Tax Percentages'!$B$25:$AG$25,MATCH(AD$1,'Tax Percentages'!$B$4:$AG$4,0)))</f>
        <v/>
      </c>
      <c r="AE6" s="43">
        <f>Hydrogen!AH$41*About!$A$102*(1-INDEX('Tax Percentages'!$B$25:$AG$25,MATCH(AE$1,'Tax Percentages'!$B$4:$AG$4,0)))</f>
        <v/>
      </c>
      <c r="AF6" s="43">
        <f>Hydrogen!AI$41*About!$A$102*(1-INDEX('Tax Percentages'!$B$25:$AG$25,MATCH(AF$1,'Tax Percentages'!$B$4:$AG$4,0)))</f>
        <v/>
      </c>
    </row>
    <row r="7">
      <c r="A7" s="71" t="inlineStr">
        <is>
          <t>District Heating Sector</t>
        </is>
      </c>
      <c r="B7" s="43">
        <f>Hydrogen!E$41*About!$A$102*(1-INDEX('Tax Percentages'!$B$25:$AG$25,MATCH(B$1,'Tax Percentages'!$B$4:$AG$4,0)))</f>
        <v/>
      </c>
      <c r="C7" s="43">
        <f>Hydrogen!F$41*About!$A$102*(1-INDEX('Tax Percentages'!$B$25:$AG$25,MATCH(C$1,'Tax Percentages'!$B$4:$AG$4,0)))</f>
        <v/>
      </c>
      <c r="D7" s="43">
        <f>Hydrogen!G$41*About!$A$102*(1-INDEX('Tax Percentages'!$B$25:$AG$25,MATCH(D$1,'Tax Percentages'!$B$4:$AG$4,0)))</f>
        <v/>
      </c>
      <c r="E7" s="43">
        <f>Hydrogen!H$41*About!$A$102*(1-INDEX('Tax Percentages'!$B$25:$AG$25,MATCH(E$1,'Tax Percentages'!$B$4:$AG$4,0)))</f>
        <v/>
      </c>
      <c r="F7" s="43">
        <f>Hydrogen!I$41*About!$A$102*(1-INDEX('Tax Percentages'!$B$25:$AG$25,MATCH(F$1,'Tax Percentages'!$B$4:$AG$4,0)))</f>
        <v/>
      </c>
      <c r="G7" s="43">
        <f>Hydrogen!J$41*About!$A$102*(1-INDEX('Tax Percentages'!$B$25:$AG$25,MATCH(G$1,'Tax Percentages'!$B$4:$AG$4,0)))</f>
        <v/>
      </c>
      <c r="H7" s="43">
        <f>Hydrogen!K$41*About!$A$102*(1-INDEX('Tax Percentages'!$B$25:$AG$25,MATCH(H$1,'Tax Percentages'!$B$4:$AG$4,0)))</f>
        <v/>
      </c>
      <c r="I7" s="43">
        <f>Hydrogen!L$41*About!$A$102*(1-INDEX('Tax Percentages'!$B$25:$AG$25,MATCH(I$1,'Tax Percentages'!$B$4:$AG$4,0)))</f>
        <v/>
      </c>
      <c r="J7" s="43">
        <f>Hydrogen!M$41*About!$A$102*(1-INDEX('Tax Percentages'!$B$25:$AG$25,MATCH(J$1,'Tax Percentages'!$B$4:$AG$4,0)))</f>
        <v/>
      </c>
      <c r="K7" s="43">
        <f>Hydrogen!N$41*About!$A$102*(1-INDEX('Tax Percentages'!$B$25:$AG$25,MATCH(K$1,'Tax Percentages'!$B$4:$AG$4,0)))</f>
        <v/>
      </c>
      <c r="L7" s="43">
        <f>Hydrogen!O$41*About!$A$102*(1-INDEX('Tax Percentages'!$B$25:$AG$25,MATCH(L$1,'Tax Percentages'!$B$4:$AG$4,0)))</f>
        <v/>
      </c>
      <c r="M7" s="43">
        <f>Hydrogen!P$41*About!$A$102*(1-INDEX('Tax Percentages'!$B$25:$AG$25,MATCH(M$1,'Tax Percentages'!$B$4:$AG$4,0)))</f>
        <v/>
      </c>
      <c r="N7" s="43">
        <f>Hydrogen!Q$41*About!$A$102*(1-INDEX('Tax Percentages'!$B$25:$AG$25,MATCH(N$1,'Tax Percentages'!$B$4:$AG$4,0)))</f>
        <v/>
      </c>
      <c r="O7" s="43">
        <f>Hydrogen!R$41*About!$A$102*(1-INDEX('Tax Percentages'!$B$25:$AG$25,MATCH(O$1,'Tax Percentages'!$B$4:$AG$4,0)))</f>
        <v/>
      </c>
      <c r="P7" s="43">
        <f>Hydrogen!S$41*About!$A$102*(1-INDEX('Tax Percentages'!$B$25:$AG$25,MATCH(P$1,'Tax Percentages'!$B$4:$AG$4,0)))</f>
        <v/>
      </c>
      <c r="Q7" s="43">
        <f>Hydrogen!T$41*About!$A$102*(1-INDEX('Tax Percentages'!$B$25:$AG$25,MATCH(Q$1,'Tax Percentages'!$B$4:$AG$4,0)))</f>
        <v/>
      </c>
      <c r="R7" s="43">
        <f>Hydrogen!U$41*About!$A$102*(1-INDEX('Tax Percentages'!$B$25:$AG$25,MATCH(R$1,'Tax Percentages'!$B$4:$AG$4,0)))</f>
        <v/>
      </c>
      <c r="S7" s="43">
        <f>Hydrogen!V$41*About!$A$102*(1-INDEX('Tax Percentages'!$B$25:$AG$25,MATCH(S$1,'Tax Percentages'!$B$4:$AG$4,0)))</f>
        <v/>
      </c>
      <c r="T7" s="43">
        <f>Hydrogen!W$41*About!$A$102*(1-INDEX('Tax Percentages'!$B$25:$AG$25,MATCH(T$1,'Tax Percentages'!$B$4:$AG$4,0)))</f>
        <v/>
      </c>
      <c r="U7" s="43">
        <f>Hydrogen!X$41*About!$A$102*(1-INDEX('Tax Percentages'!$B$25:$AG$25,MATCH(U$1,'Tax Percentages'!$B$4:$AG$4,0)))</f>
        <v/>
      </c>
      <c r="V7" s="43">
        <f>Hydrogen!Y$41*About!$A$102*(1-INDEX('Tax Percentages'!$B$25:$AG$25,MATCH(V$1,'Tax Percentages'!$B$4:$AG$4,0)))</f>
        <v/>
      </c>
      <c r="W7" s="43">
        <f>Hydrogen!Z$41*About!$A$102*(1-INDEX('Tax Percentages'!$B$25:$AG$25,MATCH(W$1,'Tax Percentages'!$B$4:$AG$4,0)))</f>
        <v/>
      </c>
      <c r="X7" s="43">
        <f>Hydrogen!AA$41*About!$A$102*(1-INDEX('Tax Percentages'!$B$25:$AG$25,MATCH(X$1,'Tax Percentages'!$B$4:$AG$4,0)))</f>
        <v/>
      </c>
      <c r="Y7" s="43">
        <f>Hydrogen!AB$41*About!$A$102*(1-INDEX('Tax Percentages'!$B$25:$AG$25,MATCH(Y$1,'Tax Percentages'!$B$4:$AG$4,0)))</f>
        <v/>
      </c>
      <c r="Z7" s="43">
        <f>Hydrogen!AC$41*About!$A$102*(1-INDEX('Tax Percentages'!$B$25:$AG$25,MATCH(Z$1,'Tax Percentages'!$B$4:$AG$4,0)))</f>
        <v/>
      </c>
      <c r="AA7" s="43">
        <f>Hydrogen!AD$41*About!$A$102*(1-INDEX('Tax Percentages'!$B$25:$AG$25,MATCH(AA$1,'Tax Percentages'!$B$4:$AG$4,0)))</f>
        <v/>
      </c>
      <c r="AB7" s="43">
        <f>Hydrogen!AE$41*About!$A$102*(1-INDEX('Tax Percentages'!$B$25:$AG$25,MATCH(AB$1,'Tax Percentages'!$B$4:$AG$4,0)))</f>
        <v/>
      </c>
      <c r="AC7" s="43">
        <f>Hydrogen!AF$41*About!$A$102*(1-INDEX('Tax Percentages'!$B$25:$AG$25,MATCH(AC$1,'Tax Percentages'!$B$4:$AG$4,0)))</f>
        <v/>
      </c>
      <c r="AD7" s="43">
        <f>Hydrogen!AG$41*About!$A$102*(1-INDEX('Tax Percentages'!$B$25:$AG$25,MATCH(AD$1,'Tax Percentages'!$B$4:$AG$4,0)))</f>
        <v/>
      </c>
      <c r="AE7" s="43">
        <f>Hydrogen!AH$41*About!$A$102*(1-INDEX('Tax Percentages'!$B$25:$AG$25,MATCH(AE$1,'Tax Percentages'!$B$4:$AG$4,0)))</f>
        <v/>
      </c>
      <c r="AF7" s="43">
        <f>Hydrogen!AI$41*About!$A$102*(1-INDEX('Tax Percentages'!$B$25:$AG$25,MATCH(AF$1,'Tax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3'!$C$46:$AJ$46,MATCH(B$1,'AEO Table 3'!$C$1:$AJ$1,0))/10^6*dollars_2019_2012*INDEX('Tax Percentages'!$B$5:$AG$5,MATCH(B$1,'Tax Percentages'!$B$4:$AG$4,0))</f>
        <v/>
      </c>
      <c r="C2" s="99">
        <f>INDEX('AEO Table 3'!$C$46:$AJ$46,MATCH(C$1,'AEO Table 3'!$C$1:$AJ$1,0))/10^6*dollars_2019_2012*INDEX('Tax Percentages'!$B$5:$AG$5,MATCH(C$1,'Tax Percentages'!$B$4:$AG$4,0))</f>
        <v/>
      </c>
      <c r="D2" s="99">
        <f>INDEX('AEO Table 3'!$C$46:$AJ$46,MATCH(D$1,'AEO Table 3'!$C$1:$AJ$1,0))/10^6*dollars_2019_2012*INDEX('Tax Percentages'!$B$5:$AG$5,MATCH(D$1,'Tax Percentages'!$B$4:$AG$4,0))</f>
        <v/>
      </c>
      <c r="E2" s="99">
        <f>INDEX('AEO Table 3'!$C$46:$AJ$46,MATCH(E$1,'AEO Table 3'!$C$1:$AJ$1,0))/10^6*dollars_2019_2012*INDEX('Tax Percentages'!$B$5:$AG$5,MATCH(E$1,'Tax Percentages'!$B$4:$AG$4,0))</f>
        <v/>
      </c>
      <c r="F2" s="99">
        <f>INDEX('AEO Table 3'!$C$46:$AJ$46,MATCH(F$1,'AEO Table 3'!$C$1:$AJ$1,0))/10^6*dollars_2019_2012*INDEX('Tax Percentages'!$B$5:$AG$5,MATCH(F$1,'Tax Percentages'!$B$4:$AG$4,0))</f>
        <v/>
      </c>
      <c r="G2" s="99">
        <f>INDEX('AEO Table 3'!$C$46:$AJ$46,MATCH(G$1,'AEO Table 3'!$C$1:$AJ$1,0))/10^6*dollars_2019_2012*INDEX('Tax Percentages'!$B$5:$AG$5,MATCH(G$1,'Tax Percentages'!$B$4:$AG$4,0))</f>
        <v/>
      </c>
      <c r="H2" s="99">
        <f>INDEX('AEO Table 3'!$C$46:$AJ$46,MATCH(H$1,'AEO Table 3'!$C$1:$AJ$1,0))/10^6*dollars_2019_2012*INDEX('Tax Percentages'!$B$5:$AG$5,MATCH(H$1,'Tax Percentages'!$B$4:$AG$4,0))</f>
        <v/>
      </c>
      <c r="I2" s="99">
        <f>INDEX('AEO Table 3'!$C$46:$AJ$46,MATCH(I$1,'AEO Table 3'!$C$1:$AJ$1,0))/10^6*dollars_2019_2012*INDEX('Tax Percentages'!$B$5:$AG$5,MATCH(I$1,'Tax Percentages'!$B$4:$AG$4,0))</f>
        <v/>
      </c>
      <c r="J2" s="99">
        <f>INDEX('AEO Table 3'!$C$46:$AJ$46,MATCH(J$1,'AEO Table 3'!$C$1:$AJ$1,0))/10^6*dollars_2019_2012*INDEX('Tax Percentages'!$B$5:$AG$5,MATCH(J$1,'Tax Percentages'!$B$4:$AG$4,0))</f>
        <v/>
      </c>
      <c r="K2" s="99">
        <f>INDEX('AEO Table 3'!$C$46:$AJ$46,MATCH(K$1,'AEO Table 3'!$C$1:$AJ$1,0))/10^6*dollars_2019_2012*INDEX('Tax Percentages'!$B$5:$AG$5,MATCH(K$1,'Tax Percentages'!$B$4:$AG$4,0))</f>
        <v/>
      </c>
      <c r="L2" s="99">
        <f>INDEX('AEO Table 3'!$C$46:$AJ$46,MATCH(L$1,'AEO Table 3'!$C$1:$AJ$1,0))/10^6*dollars_2019_2012*INDEX('Tax Percentages'!$B$5:$AG$5,MATCH(L$1,'Tax Percentages'!$B$4:$AG$4,0))</f>
        <v/>
      </c>
      <c r="M2" s="99">
        <f>INDEX('AEO Table 3'!$C$46:$AJ$46,MATCH(M$1,'AEO Table 3'!$C$1:$AJ$1,0))/10^6*dollars_2019_2012*INDEX('Tax Percentages'!$B$5:$AG$5,MATCH(M$1,'Tax Percentages'!$B$4:$AG$4,0))</f>
        <v/>
      </c>
      <c r="N2" s="99">
        <f>INDEX('AEO Table 3'!$C$46:$AJ$46,MATCH(N$1,'AEO Table 3'!$C$1:$AJ$1,0))/10^6*dollars_2019_2012*INDEX('Tax Percentages'!$B$5:$AG$5,MATCH(N$1,'Tax Percentages'!$B$4:$AG$4,0))</f>
        <v/>
      </c>
      <c r="O2" s="99">
        <f>INDEX('AEO Table 3'!$C$46:$AJ$46,MATCH(O$1,'AEO Table 3'!$C$1:$AJ$1,0))/10^6*dollars_2019_2012*INDEX('Tax Percentages'!$B$5:$AG$5,MATCH(O$1,'Tax Percentages'!$B$4:$AG$4,0))</f>
        <v/>
      </c>
      <c r="P2" s="99">
        <f>INDEX('AEO Table 3'!$C$46:$AJ$46,MATCH(P$1,'AEO Table 3'!$C$1:$AJ$1,0))/10^6*dollars_2019_2012*INDEX('Tax Percentages'!$B$5:$AG$5,MATCH(P$1,'Tax Percentages'!$B$4:$AG$4,0))</f>
        <v/>
      </c>
      <c r="Q2" s="99">
        <f>INDEX('AEO Table 3'!$C$46:$AJ$46,MATCH(Q$1,'AEO Table 3'!$C$1:$AJ$1,0))/10^6*dollars_2019_2012*INDEX('Tax Percentages'!$B$5:$AG$5,MATCH(Q$1,'Tax Percentages'!$B$4:$AG$4,0))</f>
        <v/>
      </c>
      <c r="R2" s="99">
        <f>INDEX('AEO Table 3'!$C$46:$AJ$46,MATCH(R$1,'AEO Table 3'!$C$1:$AJ$1,0))/10^6*dollars_2019_2012*INDEX('Tax Percentages'!$B$5:$AG$5,MATCH(R$1,'Tax Percentages'!$B$4:$AG$4,0))</f>
        <v/>
      </c>
      <c r="S2" s="99">
        <f>INDEX('AEO Table 3'!$C$46:$AJ$46,MATCH(S$1,'AEO Table 3'!$C$1:$AJ$1,0))/10^6*dollars_2019_2012*INDEX('Tax Percentages'!$B$5:$AG$5,MATCH(S$1,'Tax Percentages'!$B$4:$AG$4,0))</f>
        <v/>
      </c>
      <c r="T2" s="99">
        <f>INDEX('AEO Table 3'!$C$46:$AJ$46,MATCH(T$1,'AEO Table 3'!$C$1:$AJ$1,0))/10^6*dollars_2019_2012*INDEX('Tax Percentages'!$B$5:$AG$5,MATCH(T$1,'Tax Percentages'!$B$4:$AG$4,0))</f>
        <v/>
      </c>
      <c r="U2" s="99">
        <f>INDEX('AEO Table 3'!$C$46:$AJ$46,MATCH(U$1,'AEO Table 3'!$C$1:$AJ$1,0))/10^6*dollars_2019_2012*INDEX('Tax Percentages'!$B$5:$AG$5,MATCH(U$1,'Tax Percentages'!$B$4:$AG$4,0))</f>
        <v/>
      </c>
      <c r="V2" s="99">
        <f>INDEX('AEO Table 3'!$C$46:$AJ$46,MATCH(V$1,'AEO Table 3'!$C$1:$AJ$1,0))/10^6*dollars_2019_2012*INDEX('Tax Percentages'!$B$5:$AG$5,MATCH(V$1,'Tax Percentages'!$B$4:$AG$4,0))</f>
        <v/>
      </c>
      <c r="W2" s="99">
        <f>INDEX('AEO Table 3'!$C$46:$AJ$46,MATCH(W$1,'AEO Table 3'!$C$1:$AJ$1,0))/10^6*dollars_2019_2012*INDEX('Tax Percentages'!$B$5:$AG$5,MATCH(W$1,'Tax Percentages'!$B$4:$AG$4,0))</f>
        <v/>
      </c>
      <c r="X2" s="99">
        <f>INDEX('AEO Table 3'!$C$46:$AJ$46,MATCH(X$1,'AEO Table 3'!$C$1:$AJ$1,0))/10^6*dollars_2019_2012*INDEX('Tax Percentages'!$B$5:$AG$5,MATCH(X$1,'Tax Percentages'!$B$4:$AG$4,0))</f>
        <v/>
      </c>
      <c r="Y2" s="99">
        <f>INDEX('AEO Table 3'!$C$46:$AJ$46,MATCH(Y$1,'AEO Table 3'!$C$1:$AJ$1,0))/10^6*dollars_2019_2012*INDEX('Tax Percentages'!$B$5:$AG$5,MATCH(Y$1,'Tax Percentages'!$B$4:$AG$4,0))</f>
        <v/>
      </c>
      <c r="Z2" s="99">
        <f>INDEX('AEO Table 3'!$C$46:$AJ$46,MATCH(Z$1,'AEO Table 3'!$C$1:$AJ$1,0))/10^6*dollars_2019_2012*INDEX('Tax Percentages'!$B$5:$AG$5,MATCH(Z$1,'Tax Percentages'!$B$4:$AG$4,0))</f>
        <v/>
      </c>
      <c r="AA2" s="99">
        <f>INDEX('AEO Table 3'!$C$46:$AJ$46,MATCH(AA$1,'AEO Table 3'!$C$1:$AJ$1,0))/10^6*dollars_2019_2012*INDEX('Tax Percentages'!$B$5:$AG$5,MATCH(AA$1,'Tax Percentages'!$B$4:$AG$4,0))</f>
        <v/>
      </c>
      <c r="AB2" s="99">
        <f>INDEX('AEO Table 3'!$C$46:$AJ$46,MATCH(AB$1,'AEO Table 3'!$C$1:$AJ$1,0))/10^6*dollars_2019_2012*INDEX('Tax Percentages'!$B$5:$AG$5,MATCH(AB$1,'Tax Percentages'!$B$4:$AG$4,0))</f>
        <v/>
      </c>
      <c r="AC2" s="99">
        <f>INDEX('AEO Table 3'!$C$46:$AJ$46,MATCH(AC$1,'AEO Table 3'!$C$1:$AJ$1,0))/10^6*dollars_2019_2012*INDEX('Tax Percentages'!$B$5:$AG$5,MATCH(AC$1,'Tax Percentages'!$B$4:$AG$4,0))</f>
        <v/>
      </c>
      <c r="AD2" s="99">
        <f>INDEX('AEO Table 3'!$C$46:$AJ$46,MATCH(AD$1,'AEO Table 3'!$C$1:$AJ$1,0))/10^6*dollars_2019_2012*INDEX('Tax Percentages'!$B$5:$AG$5,MATCH(AD$1,'Tax Percentages'!$B$4:$AG$4,0))</f>
        <v/>
      </c>
      <c r="AE2" s="99">
        <f>INDEX('AEO Table 3'!$C$46:$AJ$46,MATCH(AE$1,'AEO Table 3'!$C$1:$AJ$1,0))/10^6*dollars_2019_2012*INDEX('Tax Percentages'!$B$5:$AG$5,MATCH(AE$1,'Tax Percentages'!$B$4:$AG$4,0))</f>
        <v/>
      </c>
      <c r="AF2" s="99">
        <f>INDEX('AEO Table 3'!$C$46:$AJ$46,MATCH(AF$1,'AEO Table 3'!$C$1:$AJ$1,0))/10^6*dollars_2019_2012*INDEX('Tax Percentages'!$B$5:$AG$5,MATCH(AF$1,'Tax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3'!$C$19:$AJ$19,MATCH(B$1,'AEO Table 3'!$C$1:$AJ$1,0))/10^6*dollars_2019_2012*INDEX('Tax Percentages'!$B$5:$AG$5,MATCH(B$1,'Tax Percentages'!$B$4:$AG$4,0))</f>
        <v/>
      </c>
      <c r="C4" s="99">
        <f>INDEX('AEO Table 3'!$C$19:$AJ$19,MATCH(C$1,'AEO Table 3'!$C$1:$AJ$1,0))/10^6*dollars_2019_2012*INDEX('Tax Percentages'!$B$5:$AG$5,MATCH(C$1,'Tax Percentages'!$B$4:$AG$4,0))</f>
        <v/>
      </c>
      <c r="D4" s="99">
        <f>INDEX('AEO Table 3'!$C$19:$AJ$19,MATCH(D$1,'AEO Table 3'!$C$1:$AJ$1,0))/10^6*dollars_2019_2012*INDEX('Tax Percentages'!$B$5:$AG$5,MATCH(D$1,'Tax Percentages'!$B$4:$AG$4,0))</f>
        <v/>
      </c>
      <c r="E4" s="99">
        <f>INDEX('AEO Table 3'!$C$19:$AJ$19,MATCH(E$1,'AEO Table 3'!$C$1:$AJ$1,0))/10^6*dollars_2019_2012*INDEX('Tax Percentages'!$B$5:$AG$5,MATCH(E$1,'Tax Percentages'!$B$4:$AG$4,0))</f>
        <v/>
      </c>
      <c r="F4" s="99">
        <f>INDEX('AEO Table 3'!$C$19:$AJ$19,MATCH(F$1,'AEO Table 3'!$C$1:$AJ$1,0))/10^6*dollars_2019_2012*INDEX('Tax Percentages'!$B$5:$AG$5,MATCH(F$1,'Tax Percentages'!$B$4:$AG$4,0))</f>
        <v/>
      </c>
      <c r="G4" s="99">
        <f>INDEX('AEO Table 3'!$C$19:$AJ$19,MATCH(G$1,'AEO Table 3'!$C$1:$AJ$1,0))/10^6*dollars_2019_2012*INDEX('Tax Percentages'!$B$5:$AG$5,MATCH(G$1,'Tax Percentages'!$B$4:$AG$4,0))</f>
        <v/>
      </c>
      <c r="H4" s="99">
        <f>INDEX('AEO Table 3'!$C$19:$AJ$19,MATCH(H$1,'AEO Table 3'!$C$1:$AJ$1,0))/10^6*dollars_2019_2012*INDEX('Tax Percentages'!$B$5:$AG$5,MATCH(H$1,'Tax Percentages'!$B$4:$AG$4,0))</f>
        <v/>
      </c>
      <c r="I4" s="99">
        <f>INDEX('AEO Table 3'!$C$19:$AJ$19,MATCH(I$1,'AEO Table 3'!$C$1:$AJ$1,0))/10^6*dollars_2019_2012*INDEX('Tax Percentages'!$B$5:$AG$5,MATCH(I$1,'Tax Percentages'!$B$4:$AG$4,0))</f>
        <v/>
      </c>
      <c r="J4" s="99">
        <f>INDEX('AEO Table 3'!$C$19:$AJ$19,MATCH(J$1,'AEO Table 3'!$C$1:$AJ$1,0))/10^6*dollars_2019_2012*INDEX('Tax Percentages'!$B$5:$AG$5,MATCH(J$1,'Tax Percentages'!$B$4:$AG$4,0))</f>
        <v/>
      </c>
      <c r="K4" s="99">
        <f>INDEX('AEO Table 3'!$C$19:$AJ$19,MATCH(K$1,'AEO Table 3'!$C$1:$AJ$1,0))/10^6*dollars_2019_2012*INDEX('Tax Percentages'!$B$5:$AG$5,MATCH(K$1,'Tax Percentages'!$B$4:$AG$4,0))</f>
        <v/>
      </c>
      <c r="L4" s="99">
        <f>INDEX('AEO Table 3'!$C$19:$AJ$19,MATCH(L$1,'AEO Table 3'!$C$1:$AJ$1,0))/10^6*dollars_2019_2012*INDEX('Tax Percentages'!$B$5:$AG$5,MATCH(L$1,'Tax Percentages'!$B$4:$AG$4,0))</f>
        <v/>
      </c>
      <c r="M4" s="99">
        <f>INDEX('AEO Table 3'!$C$19:$AJ$19,MATCH(M$1,'AEO Table 3'!$C$1:$AJ$1,0))/10^6*dollars_2019_2012*INDEX('Tax Percentages'!$B$5:$AG$5,MATCH(M$1,'Tax Percentages'!$B$4:$AG$4,0))</f>
        <v/>
      </c>
      <c r="N4" s="99">
        <f>INDEX('AEO Table 3'!$C$19:$AJ$19,MATCH(N$1,'AEO Table 3'!$C$1:$AJ$1,0))/10^6*dollars_2019_2012*INDEX('Tax Percentages'!$B$5:$AG$5,MATCH(N$1,'Tax Percentages'!$B$4:$AG$4,0))</f>
        <v/>
      </c>
      <c r="O4" s="99">
        <f>INDEX('AEO Table 3'!$C$19:$AJ$19,MATCH(O$1,'AEO Table 3'!$C$1:$AJ$1,0))/10^6*dollars_2019_2012*INDEX('Tax Percentages'!$B$5:$AG$5,MATCH(O$1,'Tax Percentages'!$B$4:$AG$4,0))</f>
        <v/>
      </c>
      <c r="P4" s="99">
        <f>INDEX('AEO Table 3'!$C$19:$AJ$19,MATCH(P$1,'AEO Table 3'!$C$1:$AJ$1,0))/10^6*dollars_2019_2012*INDEX('Tax Percentages'!$B$5:$AG$5,MATCH(P$1,'Tax Percentages'!$B$4:$AG$4,0))</f>
        <v/>
      </c>
      <c r="Q4" s="99">
        <f>INDEX('AEO Table 3'!$C$19:$AJ$19,MATCH(Q$1,'AEO Table 3'!$C$1:$AJ$1,0))/10^6*dollars_2019_2012*INDEX('Tax Percentages'!$B$5:$AG$5,MATCH(Q$1,'Tax Percentages'!$B$4:$AG$4,0))</f>
        <v/>
      </c>
      <c r="R4" s="99">
        <f>INDEX('AEO Table 3'!$C$19:$AJ$19,MATCH(R$1,'AEO Table 3'!$C$1:$AJ$1,0))/10^6*dollars_2019_2012*INDEX('Tax Percentages'!$B$5:$AG$5,MATCH(R$1,'Tax Percentages'!$B$4:$AG$4,0))</f>
        <v/>
      </c>
      <c r="S4" s="99">
        <f>INDEX('AEO Table 3'!$C$19:$AJ$19,MATCH(S$1,'AEO Table 3'!$C$1:$AJ$1,0))/10^6*dollars_2019_2012*INDEX('Tax Percentages'!$B$5:$AG$5,MATCH(S$1,'Tax Percentages'!$B$4:$AG$4,0))</f>
        <v/>
      </c>
      <c r="T4" s="99">
        <f>INDEX('AEO Table 3'!$C$19:$AJ$19,MATCH(T$1,'AEO Table 3'!$C$1:$AJ$1,0))/10^6*dollars_2019_2012*INDEX('Tax Percentages'!$B$5:$AG$5,MATCH(T$1,'Tax Percentages'!$B$4:$AG$4,0))</f>
        <v/>
      </c>
      <c r="U4" s="99">
        <f>INDEX('AEO Table 3'!$C$19:$AJ$19,MATCH(U$1,'AEO Table 3'!$C$1:$AJ$1,0))/10^6*dollars_2019_2012*INDEX('Tax Percentages'!$B$5:$AG$5,MATCH(U$1,'Tax Percentages'!$B$4:$AG$4,0))</f>
        <v/>
      </c>
      <c r="V4" s="99">
        <f>INDEX('AEO Table 3'!$C$19:$AJ$19,MATCH(V$1,'AEO Table 3'!$C$1:$AJ$1,0))/10^6*dollars_2019_2012*INDEX('Tax Percentages'!$B$5:$AG$5,MATCH(V$1,'Tax Percentages'!$B$4:$AG$4,0))</f>
        <v/>
      </c>
      <c r="W4" s="99">
        <f>INDEX('AEO Table 3'!$C$19:$AJ$19,MATCH(W$1,'AEO Table 3'!$C$1:$AJ$1,0))/10^6*dollars_2019_2012*INDEX('Tax Percentages'!$B$5:$AG$5,MATCH(W$1,'Tax Percentages'!$B$4:$AG$4,0))</f>
        <v/>
      </c>
      <c r="X4" s="99">
        <f>INDEX('AEO Table 3'!$C$19:$AJ$19,MATCH(X$1,'AEO Table 3'!$C$1:$AJ$1,0))/10^6*dollars_2019_2012*INDEX('Tax Percentages'!$B$5:$AG$5,MATCH(X$1,'Tax Percentages'!$B$4:$AG$4,0))</f>
        <v/>
      </c>
      <c r="Y4" s="99">
        <f>INDEX('AEO Table 3'!$C$19:$AJ$19,MATCH(Y$1,'AEO Table 3'!$C$1:$AJ$1,0))/10^6*dollars_2019_2012*INDEX('Tax Percentages'!$B$5:$AG$5,MATCH(Y$1,'Tax Percentages'!$B$4:$AG$4,0))</f>
        <v/>
      </c>
      <c r="Z4" s="99">
        <f>INDEX('AEO Table 3'!$C$19:$AJ$19,MATCH(Z$1,'AEO Table 3'!$C$1:$AJ$1,0))/10^6*dollars_2019_2012*INDEX('Tax Percentages'!$B$5:$AG$5,MATCH(Z$1,'Tax Percentages'!$B$4:$AG$4,0))</f>
        <v/>
      </c>
      <c r="AA4" s="99">
        <f>INDEX('AEO Table 3'!$C$19:$AJ$19,MATCH(AA$1,'AEO Table 3'!$C$1:$AJ$1,0))/10^6*dollars_2019_2012*INDEX('Tax Percentages'!$B$5:$AG$5,MATCH(AA$1,'Tax Percentages'!$B$4:$AG$4,0))</f>
        <v/>
      </c>
      <c r="AB4" s="99">
        <f>INDEX('AEO Table 3'!$C$19:$AJ$19,MATCH(AB$1,'AEO Table 3'!$C$1:$AJ$1,0))/10^6*dollars_2019_2012*INDEX('Tax Percentages'!$B$5:$AG$5,MATCH(AB$1,'Tax Percentages'!$B$4:$AG$4,0))</f>
        <v/>
      </c>
      <c r="AC4" s="99">
        <f>INDEX('AEO Table 3'!$C$19:$AJ$19,MATCH(AC$1,'AEO Table 3'!$C$1:$AJ$1,0))/10^6*dollars_2019_2012*INDEX('Tax Percentages'!$B$5:$AG$5,MATCH(AC$1,'Tax Percentages'!$B$4:$AG$4,0))</f>
        <v/>
      </c>
      <c r="AD4" s="99">
        <f>INDEX('AEO Table 3'!$C$19:$AJ$19,MATCH(AD$1,'AEO Table 3'!$C$1:$AJ$1,0))/10^6*dollars_2019_2012*INDEX('Tax Percentages'!$B$5:$AG$5,MATCH(AD$1,'Tax Percentages'!$B$4:$AG$4,0))</f>
        <v/>
      </c>
      <c r="AE4" s="99">
        <f>INDEX('AEO Table 3'!$C$19:$AJ$19,MATCH(AE$1,'AEO Table 3'!$C$1:$AJ$1,0))/10^6*dollars_2019_2012*INDEX('Tax Percentages'!$B$5:$AG$5,MATCH(AE$1,'Tax Percentages'!$B$4:$AG$4,0))</f>
        <v/>
      </c>
      <c r="AF4" s="99">
        <f>INDEX('AEO Table 3'!$C$19:$AJ$19,MATCH(AF$1,'AEO Table 3'!$C$1:$AJ$1,0))/10^6*dollars_2019_2012*INDEX('Tax Percentages'!$B$5:$AG$5,MATCH(AF$1,'Tax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3'!$C$26:$AJ$26,MATCH(B$1,'AEO Table 3'!$C$1:$AJ$1,0))/10^6*dollars_2019_2012*INDEX('Tax Percentages'!$B$5:$AG$5,MATCH(B$1,'Tax Percentages'!$B$4:$AG$4,0))</f>
        <v/>
      </c>
      <c r="C5" s="99">
        <f>INDEX('AEO Table 3'!$C$26:$AJ$26,MATCH(C$1,'AEO Table 3'!$C$1:$AJ$1,0))/10^6*dollars_2019_2012*INDEX('Tax Percentages'!$B$5:$AG$5,MATCH(C$1,'Tax Percentages'!$B$4:$AG$4,0))</f>
        <v/>
      </c>
      <c r="D5" s="99">
        <f>INDEX('AEO Table 3'!$C$26:$AJ$26,MATCH(D$1,'AEO Table 3'!$C$1:$AJ$1,0))/10^6*dollars_2019_2012*INDEX('Tax Percentages'!$B$5:$AG$5,MATCH(D$1,'Tax Percentages'!$B$4:$AG$4,0))</f>
        <v/>
      </c>
      <c r="E5" s="99">
        <f>INDEX('AEO Table 3'!$C$26:$AJ$26,MATCH(E$1,'AEO Table 3'!$C$1:$AJ$1,0))/10^6*dollars_2019_2012*INDEX('Tax Percentages'!$B$5:$AG$5,MATCH(E$1,'Tax Percentages'!$B$4:$AG$4,0))</f>
        <v/>
      </c>
      <c r="F5" s="99">
        <f>INDEX('AEO Table 3'!$C$26:$AJ$26,MATCH(F$1,'AEO Table 3'!$C$1:$AJ$1,0))/10^6*dollars_2019_2012*INDEX('Tax Percentages'!$B$5:$AG$5,MATCH(F$1,'Tax Percentages'!$B$4:$AG$4,0))</f>
        <v/>
      </c>
      <c r="G5" s="99">
        <f>INDEX('AEO Table 3'!$C$26:$AJ$26,MATCH(G$1,'AEO Table 3'!$C$1:$AJ$1,0))/10^6*dollars_2019_2012*INDEX('Tax Percentages'!$B$5:$AG$5,MATCH(G$1,'Tax Percentages'!$B$4:$AG$4,0))</f>
        <v/>
      </c>
      <c r="H5" s="99">
        <f>INDEX('AEO Table 3'!$C$26:$AJ$26,MATCH(H$1,'AEO Table 3'!$C$1:$AJ$1,0))/10^6*dollars_2019_2012*INDEX('Tax Percentages'!$B$5:$AG$5,MATCH(H$1,'Tax Percentages'!$B$4:$AG$4,0))</f>
        <v/>
      </c>
      <c r="I5" s="99">
        <f>INDEX('AEO Table 3'!$C$26:$AJ$26,MATCH(I$1,'AEO Table 3'!$C$1:$AJ$1,0))/10^6*dollars_2019_2012*INDEX('Tax Percentages'!$B$5:$AG$5,MATCH(I$1,'Tax Percentages'!$B$4:$AG$4,0))</f>
        <v/>
      </c>
      <c r="J5" s="99">
        <f>INDEX('AEO Table 3'!$C$26:$AJ$26,MATCH(J$1,'AEO Table 3'!$C$1:$AJ$1,0))/10^6*dollars_2019_2012*INDEX('Tax Percentages'!$B$5:$AG$5,MATCH(J$1,'Tax Percentages'!$B$4:$AG$4,0))</f>
        <v/>
      </c>
      <c r="K5" s="99">
        <f>INDEX('AEO Table 3'!$C$26:$AJ$26,MATCH(K$1,'AEO Table 3'!$C$1:$AJ$1,0))/10^6*dollars_2019_2012*INDEX('Tax Percentages'!$B$5:$AG$5,MATCH(K$1,'Tax Percentages'!$B$4:$AG$4,0))</f>
        <v/>
      </c>
      <c r="L5" s="99">
        <f>INDEX('AEO Table 3'!$C$26:$AJ$26,MATCH(L$1,'AEO Table 3'!$C$1:$AJ$1,0))/10^6*dollars_2019_2012*INDEX('Tax Percentages'!$B$5:$AG$5,MATCH(L$1,'Tax Percentages'!$B$4:$AG$4,0))</f>
        <v/>
      </c>
      <c r="M5" s="99">
        <f>INDEX('AEO Table 3'!$C$26:$AJ$26,MATCH(M$1,'AEO Table 3'!$C$1:$AJ$1,0))/10^6*dollars_2019_2012*INDEX('Tax Percentages'!$B$5:$AG$5,MATCH(M$1,'Tax Percentages'!$B$4:$AG$4,0))</f>
        <v/>
      </c>
      <c r="N5" s="99">
        <f>INDEX('AEO Table 3'!$C$26:$AJ$26,MATCH(N$1,'AEO Table 3'!$C$1:$AJ$1,0))/10^6*dollars_2019_2012*INDEX('Tax Percentages'!$B$5:$AG$5,MATCH(N$1,'Tax Percentages'!$B$4:$AG$4,0))</f>
        <v/>
      </c>
      <c r="O5" s="99">
        <f>INDEX('AEO Table 3'!$C$26:$AJ$26,MATCH(O$1,'AEO Table 3'!$C$1:$AJ$1,0))/10^6*dollars_2019_2012*INDEX('Tax Percentages'!$B$5:$AG$5,MATCH(O$1,'Tax Percentages'!$B$4:$AG$4,0))</f>
        <v/>
      </c>
      <c r="P5" s="99">
        <f>INDEX('AEO Table 3'!$C$26:$AJ$26,MATCH(P$1,'AEO Table 3'!$C$1:$AJ$1,0))/10^6*dollars_2019_2012*INDEX('Tax Percentages'!$B$5:$AG$5,MATCH(P$1,'Tax Percentages'!$B$4:$AG$4,0))</f>
        <v/>
      </c>
      <c r="Q5" s="99">
        <f>INDEX('AEO Table 3'!$C$26:$AJ$26,MATCH(Q$1,'AEO Table 3'!$C$1:$AJ$1,0))/10^6*dollars_2019_2012*INDEX('Tax Percentages'!$B$5:$AG$5,MATCH(Q$1,'Tax Percentages'!$B$4:$AG$4,0))</f>
        <v/>
      </c>
      <c r="R5" s="99">
        <f>INDEX('AEO Table 3'!$C$26:$AJ$26,MATCH(R$1,'AEO Table 3'!$C$1:$AJ$1,0))/10^6*dollars_2019_2012*INDEX('Tax Percentages'!$B$5:$AG$5,MATCH(R$1,'Tax Percentages'!$B$4:$AG$4,0))</f>
        <v/>
      </c>
      <c r="S5" s="99">
        <f>INDEX('AEO Table 3'!$C$26:$AJ$26,MATCH(S$1,'AEO Table 3'!$C$1:$AJ$1,0))/10^6*dollars_2019_2012*INDEX('Tax Percentages'!$B$5:$AG$5,MATCH(S$1,'Tax Percentages'!$B$4:$AG$4,0))</f>
        <v/>
      </c>
      <c r="T5" s="99">
        <f>INDEX('AEO Table 3'!$C$26:$AJ$26,MATCH(T$1,'AEO Table 3'!$C$1:$AJ$1,0))/10^6*dollars_2019_2012*INDEX('Tax Percentages'!$B$5:$AG$5,MATCH(T$1,'Tax Percentages'!$B$4:$AG$4,0))</f>
        <v/>
      </c>
      <c r="U5" s="99">
        <f>INDEX('AEO Table 3'!$C$26:$AJ$26,MATCH(U$1,'AEO Table 3'!$C$1:$AJ$1,0))/10^6*dollars_2019_2012*INDEX('Tax Percentages'!$B$5:$AG$5,MATCH(U$1,'Tax Percentages'!$B$4:$AG$4,0))</f>
        <v/>
      </c>
      <c r="V5" s="99">
        <f>INDEX('AEO Table 3'!$C$26:$AJ$26,MATCH(V$1,'AEO Table 3'!$C$1:$AJ$1,0))/10^6*dollars_2019_2012*INDEX('Tax Percentages'!$B$5:$AG$5,MATCH(V$1,'Tax Percentages'!$B$4:$AG$4,0))</f>
        <v/>
      </c>
      <c r="W5" s="99">
        <f>INDEX('AEO Table 3'!$C$26:$AJ$26,MATCH(W$1,'AEO Table 3'!$C$1:$AJ$1,0))/10^6*dollars_2019_2012*INDEX('Tax Percentages'!$B$5:$AG$5,MATCH(W$1,'Tax Percentages'!$B$4:$AG$4,0))</f>
        <v/>
      </c>
      <c r="X5" s="99">
        <f>INDEX('AEO Table 3'!$C$26:$AJ$26,MATCH(X$1,'AEO Table 3'!$C$1:$AJ$1,0))/10^6*dollars_2019_2012*INDEX('Tax Percentages'!$B$5:$AG$5,MATCH(X$1,'Tax Percentages'!$B$4:$AG$4,0))</f>
        <v/>
      </c>
      <c r="Y5" s="99">
        <f>INDEX('AEO Table 3'!$C$26:$AJ$26,MATCH(Y$1,'AEO Table 3'!$C$1:$AJ$1,0))/10^6*dollars_2019_2012*INDEX('Tax Percentages'!$B$5:$AG$5,MATCH(Y$1,'Tax Percentages'!$B$4:$AG$4,0))</f>
        <v/>
      </c>
      <c r="Z5" s="99">
        <f>INDEX('AEO Table 3'!$C$26:$AJ$26,MATCH(Z$1,'AEO Table 3'!$C$1:$AJ$1,0))/10^6*dollars_2019_2012*INDEX('Tax Percentages'!$B$5:$AG$5,MATCH(Z$1,'Tax Percentages'!$B$4:$AG$4,0))</f>
        <v/>
      </c>
      <c r="AA5" s="99">
        <f>INDEX('AEO Table 3'!$C$26:$AJ$26,MATCH(AA$1,'AEO Table 3'!$C$1:$AJ$1,0))/10^6*dollars_2019_2012*INDEX('Tax Percentages'!$B$5:$AG$5,MATCH(AA$1,'Tax Percentages'!$B$4:$AG$4,0))</f>
        <v/>
      </c>
      <c r="AB5" s="99">
        <f>INDEX('AEO Table 3'!$C$26:$AJ$26,MATCH(AB$1,'AEO Table 3'!$C$1:$AJ$1,0))/10^6*dollars_2019_2012*INDEX('Tax Percentages'!$B$5:$AG$5,MATCH(AB$1,'Tax Percentages'!$B$4:$AG$4,0))</f>
        <v/>
      </c>
      <c r="AC5" s="99">
        <f>INDEX('AEO Table 3'!$C$26:$AJ$26,MATCH(AC$1,'AEO Table 3'!$C$1:$AJ$1,0))/10^6*dollars_2019_2012*INDEX('Tax Percentages'!$B$5:$AG$5,MATCH(AC$1,'Tax Percentages'!$B$4:$AG$4,0))</f>
        <v/>
      </c>
      <c r="AD5" s="99">
        <f>INDEX('AEO Table 3'!$C$26:$AJ$26,MATCH(AD$1,'AEO Table 3'!$C$1:$AJ$1,0))/10^6*dollars_2019_2012*INDEX('Tax Percentages'!$B$5:$AG$5,MATCH(AD$1,'Tax Percentages'!$B$4:$AG$4,0))</f>
        <v/>
      </c>
      <c r="AE5" s="99">
        <f>INDEX('AEO Table 3'!$C$26:$AJ$26,MATCH(AE$1,'AEO Table 3'!$C$1:$AJ$1,0))/10^6*dollars_2019_2012*INDEX('Tax Percentages'!$B$5:$AG$5,MATCH(AE$1,'Tax Percentages'!$B$4:$AG$4,0))</f>
        <v/>
      </c>
      <c r="AF5" s="99">
        <f>INDEX('AEO Table 3'!$C$26:$AJ$26,MATCH(AF$1,'AEO Table 3'!$C$1:$AJ$1,0))/10^6*dollars_2019_2012*INDEX('Tax Percentages'!$B$5:$AG$5,MATCH(AF$1,'Tax Percentages'!$B$4:$AG$4,0))</f>
        <v/>
      </c>
    </row>
    <row r="6">
      <c r="A6" s="71" t="inlineStr">
        <is>
          <t>Industry Sector</t>
        </is>
      </c>
      <c r="B6" s="99">
        <f>INDEX('AEO Table 3'!$C$36:$AJ$36,MATCH(B$1,'AEO Table 3'!$C$1:$AJ$1,0))/10^6*dollars_2019_2012*INDEX('Tax Percentages'!$B$5:$AG$5,MATCH(B$1,'Tax Percentages'!$B$4:$AG$4,0))</f>
        <v/>
      </c>
      <c r="C6" s="99">
        <f>INDEX('AEO Table 3'!$C$36:$AJ$36,MATCH(C$1,'AEO Table 3'!$C$1:$AJ$1,0))/10^6*dollars_2019_2012*INDEX('Tax Percentages'!$B$5:$AG$5,MATCH(C$1,'Tax Percentages'!$B$4:$AG$4,0))</f>
        <v/>
      </c>
      <c r="D6" s="99">
        <f>INDEX('AEO Table 3'!$C$36:$AJ$36,MATCH(D$1,'AEO Table 3'!$C$1:$AJ$1,0))/10^6*dollars_2019_2012*INDEX('Tax Percentages'!$B$5:$AG$5,MATCH(D$1,'Tax Percentages'!$B$4:$AG$4,0))</f>
        <v/>
      </c>
      <c r="E6" s="99">
        <f>INDEX('AEO Table 3'!$C$36:$AJ$36,MATCH(E$1,'AEO Table 3'!$C$1:$AJ$1,0))/10^6*dollars_2019_2012*INDEX('Tax Percentages'!$B$5:$AG$5,MATCH(E$1,'Tax Percentages'!$B$4:$AG$4,0))</f>
        <v/>
      </c>
      <c r="F6" s="99">
        <f>INDEX('AEO Table 3'!$C$36:$AJ$36,MATCH(F$1,'AEO Table 3'!$C$1:$AJ$1,0))/10^6*dollars_2019_2012*INDEX('Tax Percentages'!$B$5:$AG$5,MATCH(F$1,'Tax Percentages'!$B$4:$AG$4,0))</f>
        <v/>
      </c>
      <c r="G6" s="99">
        <f>INDEX('AEO Table 3'!$C$36:$AJ$36,MATCH(G$1,'AEO Table 3'!$C$1:$AJ$1,0))/10^6*dollars_2019_2012*INDEX('Tax Percentages'!$B$5:$AG$5,MATCH(G$1,'Tax Percentages'!$B$4:$AG$4,0))</f>
        <v/>
      </c>
      <c r="H6" s="99">
        <f>INDEX('AEO Table 3'!$C$36:$AJ$36,MATCH(H$1,'AEO Table 3'!$C$1:$AJ$1,0))/10^6*dollars_2019_2012*INDEX('Tax Percentages'!$B$5:$AG$5,MATCH(H$1,'Tax Percentages'!$B$4:$AG$4,0))</f>
        <v/>
      </c>
      <c r="I6" s="99">
        <f>INDEX('AEO Table 3'!$C$36:$AJ$36,MATCH(I$1,'AEO Table 3'!$C$1:$AJ$1,0))/10^6*dollars_2019_2012*INDEX('Tax Percentages'!$B$5:$AG$5,MATCH(I$1,'Tax Percentages'!$B$4:$AG$4,0))</f>
        <v/>
      </c>
      <c r="J6" s="99">
        <f>INDEX('AEO Table 3'!$C$36:$AJ$36,MATCH(J$1,'AEO Table 3'!$C$1:$AJ$1,0))/10^6*dollars_2019_2012*INDEX('Tax Percentages'!$B$5:$AG$5,MATCH(J$1,'Tax Percentages'!$B$4:$AG$4,0))</f>
        <v/>
      </c>
      <c r="K6" s="99">
        <f>INDEX('AEO Table 3'!$C$36:$AJ$36,MATCH(K$1,'AEO Table 3'!$C$1:$AJ$1,0))/10^6*dollars_2019_2012*INDEX('Tax Percentages'!$B$5:$AG$5,MATCH(K$1,'Tax Percentages'!$B$4:$AG$4,0))</f>
        <v/>
      </c>
      <c r="L6" s="99">
        <f>INDEX('AEO Table 3'!$C$36:$AJ$36,MATCH(L$1,'AEO Table 3'!$C$1:$AJ$1,0))/10^6*dollars_2019_2012*INDEX('Tax Percentages'!$B$5:$AG$5,MATCH(L$1,'Tax Percentages'!$B$4:$AG$4,0))</f>
        <v/>
      </c>
      <c r="M6" s="99">
        <f>INDEX('AEO Table 3'!$C$36:$AJ$36,MATCH(M$1,'AEO Table 3'!$C$1:$AJ$1,0))/10^6*dollars_2019_2012*INDEX('Tax Percentages'!$B$5:$AG$5,MATCH(M$1,'Tax Percentages'!$B$4:$AG$4,0))</f>
        <v/>
      </c>
      <c r="N6" s="99">
        <f>INDEX('AEO Table 3'!$C$36:$AJ$36,MATCH(N$1,'AEO Table 3'!$C$1:$AJ$1,0))/10^6*dollars_2019_2012*INDEX('Tax Percentages'!$B$5:$AG$5,MATCH(N$1,'Tax Percentages'!$B$4:$AG$4,0))</f>
        <v/>
      </c>
      <c r="O6" s="99">
        <f>INDEX('AEO Table 3'!$C$36:$AJ$36,MATCH(O$1,'AEO Table 3'!$C$1:$AJ$1,0))/10^6*dollars_2019_2012*INDEX('Tax Percentages'!$B$5:$AG$5,MATCH(O$1,'Tax Percentages'!$B$4:$AG$4,0))</f>
        <v/>
      </c>
      <c r="P6" s="99">
        <f>INDEX('AEO Table 3'!$C$36:$AJ$36,MATCH(P$1,'AEO Table 3'!$C$1:$AJ$1,0))/10^6*dollars_2019_2012*INDEX('Tax Percentages'!$B$5:$AG$5,MATCH(P$1,'Tax Percentages'!$B$4:$AG$4,0))</f>
        <v/>
      </c>
      <c r="Q6" s="99">
        <f>INDEX('AEO Table 3'!$C$36:$AJ$36,MATCH(Q$1,'AEO Table 3'!$C$1:$AJ$1,0))/10^6*dollars_2019_2012*INDEX('Tax Percentages'!$B$5:$AG$5,MATCH(Q$1,'Tax Percentages'!$B$4:$AG$4,0))</f>
        <v/>
      </c>
      <c r="R6" s="99">
        <f>INDEX('AEO Table 3'!$C$36:$AJ$36,MATCH(R$1,'AEO Table 3'!$C$1:$AJ$1,0))/10^6*dollars_2019_2012*INDEX('Tax Percentages'!$B$5:$AG$5,MATCH(R$1,'Tax Percentages'!$B$4:$AG$4,0))</f>
        <v/>
      </c>
      <c r="S6" s="99">
        <f>INDEX('AEO Table 3'!$C$36:$AJ$36,MATCH(S$1,'AEO Table 3'!$C$1:$AJ$1,0))/10^6*dollars_2019_2012*INDEX('Tax Percentages'!$B$5:$AG$5,MATCH(S$1,'Tax Percentages'!$B$4:$AG$4,0))</f>
        <v/>
      </c>
      <c r="T6" s="99">
        <f>INDEX('AEO Table 3'!$C$36:$AJ$36,MATCH(T$1,'AEO Table 3'!$C$1:$AJ$1,0))/10^6*dollars_2019_2012*INDEX('Tax Percentages'!$B$5:$AG$5,MATCH(T$1,'Tax Percentages'!$B$4:$AG$4,0))</f>
        <v/>
      </c>
      <c r="U6" s="99">
        <f>INDEX('AEO Table 3'!$C$36:$AJ$36,MATCH(U$1,'AEO Table 3'!$C$1:$AJ$1,0))/10^6*dollars_2019_2012*INDEX('Tax Percentages'!$B$5:$AG$5,MATCH(U$1,'Tax Percentages'!$B$4:$AG$4,0))</f>
        <v/>
      </c>
      <c r="V6" s="99">
        <f>INDEX('AEO Table 3'!$C$36:$AJ$36,MATCH(V$1,'AEO Table 3'!$C$1:$AJ$1,0))/10^6*dollars_2019_2012*INDEX('Tax Percentages'!$B$5:$AG$5,MATCH(V$1,'Tax Percentages'!$B$4:$AG$4,0))</f>
        <v/>
      </c>
      <c r="W6" s="99">
        <f>INDEX('AEO Table 3'!$C$36:$AJ$36,MATCH(W$1,'AEO Table 3'!$C$1:$AJ$1,0))/10^6*dollars_2019_2012*INDEX('Tax Percentages'!$B$5:$AG$5,MATCH(W$1,'Tax Percentages'!$B$4:$AG$4,0))</f>
        <v/>
      </c>
      <c r="X6" s="99">
        <f>INDEX('AEO Table 3'!$C$36:$AJ$36,MATCH(X$1,'AEO Table 3'!$C$1:$AJ$1,0))/10^6*dollars_2019_2012*INDEX('Tax Percentages'!$B$5:$AG$5,MATCH(X$1,'Tax Percentages'!$B$4:$AG$4,0))</f>
        <v/>
      </c>
      <c r="Y6" s="99">
        <f>INDEX('AEO Table 3'!$C$36:$AJ$36,MATCH(Y$1,'AEO Table 3'!$C$1:$AJ$1,0))/10^6*dollars_2019_2012*INDEX('Tax Percentages'!$B$5:$AG$5,MATCH(Y$1,'Tax Percentages'!$B$4:$AG$4,0))</f>
        <v/>
      </c>
      <c r="Z6" s="99">
        <f>INDEX('AEO Table 3'!$C$36:$AJ$36,MATCH(Z$1,'AEO Table 3'!$C$1:$AJ$1,0))/10^6*dollars_2019_2012*INDEX('Tax Percentages'!$B$5:$AG$5,MATCH(Z$1,'Tax Percentages'!$B$4:$AG$4,0))</f>
        <v/>
      </c>
      <c r="AA6" s="99">
        <f>INDEX('AEO Table 3'!$C$36:$AJ$36,MATCH(AA$1,'AEO Table 3'!$C$1:$AJ$1,0))/10^6*dollars_2019_2012*INDEX('Tax Percentages'!$B$5:$AG$5,MATCH(AA$1,'Tax Percentages'!$B$4:$AG$4,0))</f>
        <v/>
      </c>
      <c r="AB6" s="99">
        <f>INDEX('AEO Table 3'!$C$36:$AJ$36,MATCH(AB$1,'AEO Table 3'!$C$1:$AJ$1,0))/10^6*dollars_2019_2012*INDEX('Tax Percentages'!$B$5:$AG$5,MATCH(AB$1,'Tax Percentages'!$B$4:$AG$4,0))</f>
        <v/>
      </c>
      <c r="AC6" s="99">
        <f>INDEX('AEO Table 3'!$C$36:$AJ$36,MATCH(AC$1,'AEO Table 3'!$C$1:$AJ$1,0))/10^6*dollars_2019_2012*INDEX('Tax Percentages'!$B$5:$AG$5,MATCH(AC$1,'Tax Percentages'!$B$4:$AG$4,0))</f>
        <v/>
      </c>
      <c r="AD6" s="99">
        <f>INDEX('AEO Table 3'!$C$36:$AJ$36,MATCH(AD$1,'AEO Table 3'!$C$1:$AJ$1,0))/10^6*dollars_2019_2012*INDEX('Tax Percentages'!$B$5:$AG$5,MATCH(AD$1,'Tax Percentages'!$B$4:$AG$4,0))</f>
        <v/>
      </c>
      <c r="AE6" s="99">
        <f>INDEX('AEO Table 3'!$C$36:$AJ$36,MATCH(AE$1,'AEO Table 3'!$C$1:$AJ$1,0))/10^6*dollars_2019_2012*INDEX('Tax Percentages'!$B$5:$AG$5,MATCH(AE$1,'Tax Percentages'!$B$4:$AG$4,0))</f>
        <v/>
      </c>
      <c r="AF6" s="99">
        <f>INDEX('AEO Table 3'!$C$36:$AJ$36,MATCH(AF$1,'AEO Table 3'!$C$1:$AJ$1,0))/10^6*dollars_2019_2012*INDEX('Tax Percentages'!$B$5:$AG$5,MATCH(AF$1,'Tax Percentages'!$B$4:$AG$4,0))</f>
        <v/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s="99" t="n">
        <v>0</v>
      </c>
      <c r="C8" s="99" t="n">
        <v>0</v>
      </c>
      <c r="D8" s="99" t="n">
        <v>0</v>
      </c>
      <c r="E8" s="99" t="n">
        <v>0</v>
      </c>
      <c r="F8" s="99" t="n">
        <v>0</v>
      </c>
      <c r="G8" s="99" t="n">
        <v>0</v>
      </c>
      <c r="H8" s="99" t="n">
        <v>0</v>
      </c>
      <c r="I8" s="99" t="n">
        <v>0</v>
      </c>
      <c r="J8" s="99" t="n">
        <v>0</v>
      </c>
      <c r="K8" s="99" t="n">
        <v>0</v>
      </c>
      <c r="L8" s="99" t="n">
        <v>0</v>
      </c>
      <c r="M8" s="99" t="n">
        <v>0</v>
      </c>
      <c r="N8" s="99" t="n">
        <v>0</v>
      </c>
      <c r="O8" s="99" t="n">
        <v>0</v>
      </c>
      <c r="P8" s="99" t="n">
        <v>0</v>
      </c>
      <c r="Q8" s="99" t="n">
        <v>0</v>
      </c>
      <c r="R8" s="99" t="n">
        <v>0</v>
      </c>
      <c r="S8" s="99" t="n">
        <v>0</v>
      </c>
      <c r="T8" s="99" t="n">
        <v>0</v>
      </c>
      <c r="U8" s="99" t="n">
        <v>0</v>
      </c>
      <c r="V8" s="99" t="n">
        <v>0</v>
      </c>
      <c r="W8" s="99" t="n">
        <v>0</v>
      </c>
      <c r="X8" s="99" t="n">
        <v>0</v>
      </c>
      <c r="Y8" s="99" t="n">
        <v>0</v>
      </c>
      <c r="Z8" s="99" t="n">
        <v>0</v>
      </c>
      <c r="AA8" s="99" t="n">
        <v>0</v>
      </c>
      <c r="AB8" s="99" t="n">
        <v>0</v>
      </c>
      <c r="AC8" s="99" t="n">
        <v>0</v>
      </c>
      <c r="AD8" s="99" t="n">
        <v>0</v>
      </c>
      <c r="AE8" s="99" t="n">
        <v>0</v>
      </c>
      <c r="AF8" s="99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99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99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99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99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99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99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99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99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99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99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99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99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99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99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99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99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99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99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99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99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99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99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99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99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99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99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99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99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99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99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3'!$C$45:$AJ$45,MATCH(B$1,'AEO Table 3'!$C$1:$AJ$1,0))/10^6*dollars_2019_2012*INDEX('Tax Percentages'!$B$7:$AG$7,MATCH(B$1,'Tax Percentages'!$B$4:$AG$4,0))</f>
        <v/>
      </c>
      <c r="C2" s="99">
        <f>INDEX('AEO Table 3'!$C$45:$AJ$45,MATCH(C$1,'AEO Table 3'!$C$1:$AJ$1,0))/10^6*dollars_2019_2012*INDEX('Tax Percentages'!$B$7:$AG$7,MATCH(C$1,'Tax Percentages'!$B$4:$AG$4,0))</f>
        <v/>
      </c>
      <c r="D2" s="99">
        <f>INDEX('AEO Table 3'!$C$45:$AJ$45,MATCH(D$1,'AEO Table 3'!$C$1:$AJ$1,0))/10^6*dollars_2019_2012*INDEX('Tax Percentages'!$B$7:$AG$7,MATCH(D$1,'Tax Percentages'!$B$4:$AG$4,0))</f>
        <v/>
      </c>
      <c r="E2" s="99">
        <f>INDEX('AEO Table 3'!$C$45:$AJ$45,MATCH(E$1,'AEO Table 3'!$C$1:$AJ$1,0))/10^6*dollars_2019_2012*INDEX('Tax Percentages'!$B$7:$AG$7,MATCH(E$1,'Tax Percentages'!$B$4:$AG$4,0))</f>
        <v/>
      </c>
      <c r="F2" s="99">
        <f>INDEX('AEO Table 3'!$C$45:$AJ$45,MATCH(F$1,'AEO Table 3'!$C$1:$AJ$1,0))/10^6*dollars_2019_2012*INDEX('Tax Percentages'!$B$7:$AG$7,MATCH(F$1,'Tax Percentages'!$B$4:$AG$4,0))</f>
        <v/>
      </c>
      <c r="G2" s="99">
        <f>INDEX('AEO Table 3'!$C$45:$AJ$45,MATCH(G$1,'AEO Table 3'!$C$1:$AJ$1,0))/10^6*dollars_2019_2012*INDEX('Tax Percentages'!$B$7:$AG$7,MATCH(G$1,'Tax Percentages'!$B$4:$AG$4,0))</f>
        <v/>
      </c>
      <c r="H2" s="99">
        <f>INDEX('AEO Table 3'!$C$45:$AJ$45,MATCH(H$1,'AEO Table 3'!$C$1:$AJ$1,0))/10^6*dollars_2019_2012*INDEX('Tax Percentages'!$B$7:$AG$7,MATCH(H$1,'Tax Percentages'!$B$4:$AG$4,0))</f>
        <v/>
      </c>
      <c r="I2" s="99">
        <f>INDEX('AEO Table 3'!$C$45:$AJ$45,MATCH(I$1,'AEO Table 3'!$C$1:$AJ$1,0))/10^6*dollars_2019_2012*INDEX('Tax Percentages'!$B$7:$AG$7,MATCH(I$1,'Tax Percentages'!$B$4:$AG$4,0))</f>
        <v/>
      </c>
      <c r="J2" s="99">
        <f>INDEX('AEO Table 3'!$C$45:$AJ$45,MATCH(J$1,'AEO Table 3'!$C$1:$AJ$1,0))/10^6*dollars_2019_2012*INDEX('Tax Percentages'!$B$7:$AG$7,MATCH(J$1,'Tax Percentages'!$B$4:$AG$4,0))</f>
        <v/>
      </c>
      <c r="K2" s="99">
        <f>INDEX('AEO Table 3'!$C$45:$AJ$45,MATCH(K$1,'AEO Table 3'!$C$1:$AJ$1,0))/10^6*dollars_2019_2012*INDEX('Tax Percentages'!$B$7:$AG$7,MATCH(K$1,'Tax Percentages'!$B$4:$AG$4,0))</f>
        <v/>
      </c>
      <c r="L2" s="99">
        <f>INDEX('AEO Table 3'!$C$45:$AJ$45,MATCH(L$1,'AEO Table 3'!$C$1:$AJ$1,0))/10^6*dollars_2019_2012*INDEX('Tax Percentages'!$B$7:$AG$7,MATCH(L$1,'Tax Percentages'!$B$4:$AG$4,0))</f>
        <v/>
      </c>
      <c r="M2" s="99">
        <f>INDEX('AEO Table 3'!$C$45:$AJ$45,MATCH(M$1,'AEO Table 3'!$C$1:$AJ$1,0))/10^6*dollars_2019_2012*INDEX('Tax Percentages'!$B$7:$AG$7,MATCH(M$1,'Tax Percentages'!$B$4:$AG$4,0))</f>
        <v/>
      </c>
      <c r="N2" s="99">
        <f>INDEX('AEO Table 3'!$C$45:$AJ$45,MATCH(N$1,'AEO Table 3'!$C$1:$AJ$1,0))/10^6*dollars_2019_2012*INDEX('Tax Percentages'!$B$7:$AG$7,MATCH(N$1,'Tax Percentages'!$B$4:$AG$4,0))</f>
        <v/>
      </c>
      <c r="O2" s="99">
        <f>INDEX('AEO Table 3'!$C$45:$AJ$45,MATCH(O$1,'AEO Table 3'!$C$1:$AJ$1,0))/10^6*dollars_2019_2012*INDEX('Tax Percentages'!$B$7:$AG$7,MATCH(O$1,'Tax Percentages'!$B$4:$AG$4,0))</f>
        <v/>
      </c>
      <c r="P2" s="99">
        <f>INDEX('AEO Table 3'!$C$45:$AJ$45,MATCH(P$1,'AEO Table 3'!$C$1:$AJ$1,0))/10^6*dollars_2019_2012*INDEX('Tax Percentages'!$B$7:$AG$7,MATCH(P$1,'Tax Percentages'!$B$4:$AG$4,0))</f>
        <v/>
      </c>
      <c r="Q2" s="99">
        <f>INDEX('AEO Table 3'!$C$45:$AJ$45,MATCH(Q$1,'AEO Table 3'!$C$1:$AJ$1,0))/10^6*dollars_2019_2012*INDEX('Tax Percentages'!$B$7:$AG$7,MATCH(Q$1,'Tax Percentages'!$B$4:$AG$4,0))</f>
        <v/>
      </c>
      <c r="R2" s="99">
        <f>INDEX('AEO Table 3'!$C$45:$AJ$45,MATCH(R$1,'AEO Table 3'!$C$1:$AJ$1,0))/10^6*dollars_2019_2012*INDEX('Tax Percentages'!$B$7:$AG$7,MATCH(R$1,'Tax Percentages'!$B$4:$AG$4,0))</f>
        <v/>
      </c>
      <c r="S2" s="99">
        <f>INDEX('AEO Table 3'!$C$45:$AJ$45,MATCH(S$1,'AEO Table 3'!$C$1:$AJ$1,0))/10^6*dollars_2019_2012*INDEX('Tax Percentages'!$B$7:$AG$7,MATCH(S$1,'Tax Percentages'!$B$4:$AG$4,0))</f>
        <v/>
      </c>
      <c r="T2" s="99">
        <f>INDEX('AEO Table 3'!$C$45:$AJ$45,MATCH(T$1,'AEO Table 3'!$C$1:$AJ$1,0))/10^6*dollars_2019_2012*INDEX('Tax Percentages'!$B$7:$AG$7,MATCH(T$1,'Tax Percentages'!$B$4:$AG$4,0))</f>
        <v/>
      </c>
      <c r="U2" s="99">
        <f>INDEX('AEO Table 3'!$C$45:$AJ$45,MATCH(U$1,'AEO Table 3'!$C$1:$AJ$1,0))/10^6*dollars_2019_2012*INDEX('Tax Percentages'!$B$7:$AG$7,MATCH(U$1,'Tax Percentages'!$B$4:$AG$4,0))</f>
        <v/>
      </c>
      <c r="V2" s="99">
        <f>INDEX('AEO Table 3'!$C$45:$AJ$45,MATCH(V$1,'AEO Table 3'!$C$1:$AJ$1,0))/10^6*dollars_2019_2012*INDEX('Tax Percentages'!$B$7:$AG$7,MATCH(V$1,'Tax Percentages'!$B$4:$AG$4,0))</f>
        <v/>
      </c>
      <c r="W2" s="99">
        <f>INDEX('AEO Table 3'!$C$45:$AJ$45,MATCH(W$1,'AEO Table 3'!$C$1:$AJ$1,0))/10^6*dollars_2019_2012*INDEX('Tax Percentages'!$B$7:$AG$7,MATCH(W$1,'Tax Percentages'!$B$4:$AG$4,0))</f>
        <v/>
      </c>
      <c r="X2" s="99">
        <f>INDEX('AEO Table 3'!$C$45:$AJ$45,MATCH(X$1,'AEO Table 3'!$C$1:$AJ$1,0))/10^6*dollars_2019_2012*INDEX('Tax Percentages'!$B$7:$AG$7,MATCH(X$1,'Tax Percentages'!$B$4:$AG$4,0))</f>
        <v/>
      </c>
      <c r="Y2" s="99">
        <f>INDEX('AEO Table 3'!$C$45:$AJ$45,MATCH(Y$1,'AEO Table 3'!$C$1:$AJ$1,0))/10^6*dollars_2019_2012*INDEX('Tax Percentages'!$B$7:$AG$7,MATCH(Y$1,'Tax Percentages'!$B$4:$AG$4,0))</f>
        <v/>
      </c>
      <c r="Z2" s="99">
        <f>INDEX('AEO Table 3'!$C$45:$AJ$45,MATCH(Z$1,'AEO Table 3'!$C$1:$AJ$1,0))/10^6*dollars_2019_2012*INDEX('Tax Percentages'!$B$7:$AG$7,MATCH(Z$1,'Tax Percentages'!$B$4:$AG$4,0))</f>
        <v/>
      </c>
      <c r="AA2" s="99">
        <f>INDEX('AEO Table 3'!$C$45:$AJ$45,MATCH(AA$1,'AEO Table 3'!$C$1:$AJ$1,0))/10^6*dollars_2019_2012*INDEX('Tax Percentages'!$B$7:$AG$7,MATCH(AA$1,'Tax Percentages'!$B$4:$AG$4,0))</f>
        <v/>
      </c>
      <c r="AB2" s="99">
        <f>INDEX('AEO Table 3'!$C$45:$AJ$45,MATCH(AB$1,'AEO Table 3'!$C$1:$AJ$1,0))/10^6*dollars_2019_2012*INDEX('Tax Percentages'!$B$7:$AG$7,MATCH(AB$1,'Tax Percentages'!$B$4:$AG$4,0))</f>
        <v/>
      </c>
      <c r="AC2" s="99">
        <f>INDEX('AEO Table 3'!$C$45:$AJ$45,MATCH(AC$1,'AEO Table 3'!$C$1:$AJ$1,0))/10^6*dollars_2019_2012*INDEX('Tax Percentages'!$B$7:$AG$7,MATCH(AC$1,'Tax Percentages'!$B$4:$AG$4,0))</f>
        <v/>
      </c>
      <c r="AD2" s="99">
        <f>INDEX('AEO Table 3'!$C$45:$AJ$45,MATCH(AD$1,'AEO Table 3'!$C$1:$AJ$1,0))/10^6*dollars_2019_2012*INDEX('Tax Percentages'!$B$7:$AG$7,MATCH(AD$1,'Tax Percentages'!$B$4:$AG$4,0))</f>
        <v/>
      </c>
      <c r="AE2" s="99">
        <f>INDEX('AEO Table 3'!$C$45:$AJ$45,MATCH(AE$1,'AEO Table 3'!$C$1:$AJ$1,0))/10^6*dollars_2019_2012*INDEX('Tax Percentages'!$B$7:$AG$7,MATCH(AE$1,'Tax Percentages'!$B$4:$AG$4,0))</f>
        <v/>
      </c>
      <c r="AF2" s="99">
        <f>INDEX('AEO Table 3'!$C$45:$AJ$45,MATCH(AF$1,'AEO Table 3'!$C$1:$AJ$1,0))/10^6*dollars_2019_2012*INDEX('Tax Percentages'!$B$7:$AG$7,MATCH(AF$1,'Tax Percentages'!$B$4:$AG$4,0))</f>
        <v/>
      </c>
    </row>
    <row r="3">
      <c r="A3" s="71" t="inlineStr">
        <is>
          <t>Electricity Sector</t>
        </is>
      </c>
      <c r="B3" s="99">
        <f>INDEX('AEO Table 3'!51:51,MATCH(B1,'AEO Table 3'!13:13,0))/10^6*dollars_2019_2012*INDEX('Tax Percentages'!$B$7:$AG$7,MATCH(B$1,'Tax Percentages'!$B$4:$AG$4,0))</f>
        <v/>
      </c>
      <c r="C3" s="99">
        <f>INDEX('AEO Table 3'!51:51,MATCH(C1,'AEO Table 3'!13:13,0))/10^6*dollars_2019_2012*INDEX('Tax Percentages'!$B$7:$AG$7,MATCH(C$1,'Tax Percentages'!$B$4:$AG$4,0))</f>
        <v/>
      </c>
      <c r="D3" s="99">
        <f>INDEX('AEO Table 3'!51:51,MATCH(D1,'AEO Table 3'!13:13,0))/10^6*dollars_2019_2012*INDEX('Tax Percentages'!$B$7:$AG$7,MATCH(D$1,'Tax Percentages'!$B$4:$AG$4,0))</f>
        <v/>
      </c>
      <c r="E3" s="99">
        <f>INDEX('AEO Table 3'!51:51,MATCH(E1,'AEO Table 3'!13:13,0))/10^6*dollars_2019_2012*INDEX('Tax Percentages'!$B$7:$AG$7,MATCH(E$1,'Tax Percentages'!$B$4:$AG$4,0))</f>
        <v/>
      </c>
      <c r="F3" s="99">
        <f>INDEX('AEO Table 3'!51:51,MATCH(F1,'AEO Table 3'!13:13,0))/10^6*dollars_2019_2012*INDEX('Tax Percentages'!$B$7:$AG$7,MATCH(F$1,'Tax Percentages'!$B$4:$AG$4,0))</f>
        <v/>
      </c>
      <c r="G3" s="99">
        <f>INDEX('AEO Table 3'!51:51,MATCH(G1,'AEO Table 3'!13:13,0))/10^6*dollars_2019_2012*INDEX('Tax Percentages'!$B$7:$AG$7,MATCH(G$1,'Tax Percentages'!$B$4:$AG$4,0))</f>
        <v/>
      </c>
      <c r="H3" s="99">
        <f>INDEX('AEO Table 3'!51:51,MATCH(H1,'AEO Table 3'!13:13,0))/10^6*dollars_2019_2012*INDEX('Tax Percentages'!$B$7:$AG$7,MATCH(H$1,'Tax Percentages'!$B$4:$AG$4,0))</f>
        <v/>
      </c>
      <c r="I3" s="99">
        <f>INDEX('AEO Table 3'!51:51,MATCH(I1,'AEO Table 3'!13:13,0))/10^6*dollars_2019_2012*INDEX('Tax Percentages'!$B$7:$AG$7,MATCH(I$1,'Tax Percentages'!$B$4:$AG$4,0))</f>
        <v/>
      </c>
      <c r="J3" s="99">
        <f>INDEX('AEO Table 3'!51:51,MATCH(J1,'AEO Table 3'!13:13,0))/10^6*dollars_2019_2012*INDEX('Tax Percentages'!$B$7:$AG$7,MATCH(J$1,'Tax Percentages'!$B$4:$AG$4,0))</f>
        <v/>
      </c>
      <c r="K3" s="99">
        <f>INDEX('AEO Table 3'!51:51,MATCH(K1,'AEO Table 3'!13:13,0))/10^6*dollars_2019_2012*INDEX('Tax Percentages'!$B$7:$AG$7,MATCH(K$1,'Tax Percentages'!$B$4:$AG$4,0))</f>
        <v/>
      </c>
      <c r="L3" s="99">
        <f>INDEX('AEO Table 3'!51:51,MATCH(L1,'AEO Table 3'!13:13,0))/10^6*dollars_2019_2012*INDEX('Tax Percentages'!$B$7:$AG$7,MATCH(L$1,'Tax Percentages'!$B$4:$AG$4,0))</f>
        <v/>
      </c>
      <c r="M3" s="99">
        <f>INDEX('AEO Table 3'!51:51,MATCH(M1,'AEO Table 3'!13:13,0))/10^6*dollars_2019_2012*INDEX('Tax Percentages'!$B$7:$AG$7,MATCH(M$1,'Tax Percentages'!$B$4:$AG$4,0))</f>
        <v/>
      </c>
      <c r="N3" s="99">
        <f>INDEX('AEO Table 3'!51:51,MATCH(N1,'AEO Table 3'!13:13,0))/10^6*dollars_2019_2012*INDEX('Tax Percentages'!$B$7:$AG$7,MATCH(N$1,'Tax Percentages'!$B$4:$AG$4,0))</f>
        <v/>
      </c>
      <c r="O3" s="99">
        <f>INDEX('AEO Table 3'!51:51,MATCH(O1,'AEO Table 3'!13:13,0))/10^6*dollars_2019_2012*INDEX('Tax Percentages'!$B$7:$AG$7,MATCH(O$1,'Tax Percentages'!$B$4:$AG$4,0))</f>
        <v/>
      </c>
      <c r="P3" s="99">
        <f>INDEX('AEO Table 3'!51:51,MATCH(P1,'AEO Table 3'!13:13,0))/10^6*dollars_2019_2012*INDEX('Tax Percentages'!$B$7:$AG$7,MATCH(P$1,'Tax Percentages'!$B$4:$AG$4,0))</f>
        <v/>
      </c>
      <c r="Q3" s="99">
        <f>INDEX('AEO Table 3'!51:51,MATCH(Q1,'AEO Table 3'!13:13,0))/10^6*dollars_2019_2012*INDEX('Tax Percentages'!$B$7:$AG$7,MATCH(Q$1,'Tax Percentages'!$B$4:$AG$4,0))</f>
        <v/>
      </c>
      <c r="R3" s="99">
        <f>INDEX('AEO Table 3'!51:51,MATCH(R1,'AEO Table 3'!13:13,0))/10^6*dollars_2019_2012*INDEX('Tax Percentages'!$B$7:$AG$7,MATCH(R$1,'Tax Percentages'!$B$4:$AG$4,0))</f>
        <v/>
      </c>
      <c r="S3" s="99">
        <f>INDEX('AEO Table 3'!51:51,MATCH(S1,'AEO Table 3'!13:13,0))/10^6*dollars_2019_2012*INDEX('Tax Percentages'!$B$7:$AG$7,MATCH(S$1,'Tax Percentages'!$B$4:$AG$4,0))</f>
        <v/>
      </c>
      <c r="T3" s="99">
        <f>INDEX('AEO Table 3'!51:51,MATCH(T1,'AEO Table 3'!13:13,0))/10^6*dollars_2019_2012*INDEX('Tax Percentages'!$B$7:$AG$7,MATCH(T$1,'Tax Percentages'!$B$4:$AG$4,0))</f>
        <v/>
      </c>
      <c r="U3" s="99">
        <f>INDEX('AEO Table 3'!51:51,MATCH(U1,'AEO Table 3'!13:13,0))/10^6*dollars_2019_2012*INDEX('Tax Percentages'!$B$7:$AG$7,MATCH(U$1,'Tax Percentages'!$B$4:$AG$4,0))</f>
        <v/>
      </c>
      <c r="V3" s="99">
        <f>INDEX('AEO Table 3'!51:51,MATCH(V1,'AEO Table 3'!13:13,0))/10^6*dollars_2019_2012*INDEX('Tax Percentages'!$B$7:$AG$7,MATCH(V$1,'Tax Percentages'!$B$4:$AG$4,0))</f>
        <v/>
      </c>
      <c r="W3" s="99">
        <f>INDEX('AEO Table 3'!51:51,MATCH(W1,'AEO Table 3'!13:13,0))/10^6*dollars_2019_2012*INDEX('Tax Percentages'!$B$7:$AG$7,MATCH(W$1,'Tax Percentages'!$B$4:$AG$4,0))</f>
        <v/>
      </c>
      <c r="X3" s="99">
        <f>INDEX('AEO Table 3'!51:51,MATCH(X1,'AEO Table 3'!13:13,0))/10^6*dollars_2019_2012*INDEX('Tax Percentages'!$B$7:$AG$7,MATCH(X$1,'Tax Percentages'!$B$4:$AG$4,0))</f>
        <v/>
      </c>
      <c r="Y3" s="99">
        <f>INDEX('AEO Table 3'!51:51,MATCH(Y1,'AEO Table 3'!13:13,0))/10^6*dollars_2019_2012*INDEX('Tax Percentages'!$B$7:$AG$7,MATCH(Y$1,'Tax Percentages'!$B$4:$AG$4,0))</f>
        <v/>
      </c>
      <c r="Z3" s="99">
        <f>INDEX('AEO Table 3'!51:51,MATCH(Z1,'AEO Table 3'!13:13,0))/10^6*dollars_2019_2012*INDEX('Tax Percentages'!$B$7:$AG$7,MATCH(Z$1,'Tax Percentages'!$B$4:$AG$4,0))</f>
        <v/>
      </c>
      <c r="AA3" s="99">
        <f>INDEX('AEO Table 3'!51:51,MATCH(AA1,'AEO Table 3'!13:13,0))/10^6*dollars_2019_2012*INDEX('Tax Percentages'!$B$7:$AG$7,MATCH(AA$1,'Tax Percentages'!$B$4:$AG$4,0))</f>
        <v/>
      </c>
      <c r="AB3" s="99">
        <f>INDEX('AEO Table 3'!51:51,MATCH(AB1,'AEO Table 3'!13:13,0))/10^6*dollars_2019_2012*INDEX('Tax Percentages'!$B$7:$AG$7,MATCH(AB$1,'Tax Percentages'!$B$4:$AG$4,0))</f>
        <v/>
      </c>
      <c r="AC3" s="99">
        <f>INDEX('AEO Table 3'!51:51,MATCH(AC1,'AEO Table 3'!13:13,0))/10^6*dollars_2019_2012*INDEX('Tax Percentages'!$B$7:$AG$7,MATCH(AC$1,'Tax Percentages'!$B$4:$AG$4,0))</f>
        <v/>
      </c>
      <c r="AD3" s="99">
        <f>INDEX('AEO Table 3'!51:51,MATCH(AD1,'AEO Table 3'!13:13,0))/10^6*dollars_2019_2012*INDEX('Tax Percentages'!$B$7:$AG$7,MATCH(AD$1,'Tax Percentages'!$B$4:$AG$4,0))</f>
        <v/>
      </c>
      <c r="AE3" s="99">
        <f>INDEX('AEO Table 3'!51:51,MATCH(AE1,'AEO Table 3'!13:13,0))/10^6*dollars_2019_2012*INDEX('Tax Percentages'!$B$7:$AG$7,MATCH(AE$1,'Tax Percentages'!$B$4:$AG$4,0))</f>
        <v/>
      </c>
      <c r="AF3" s="99">
        <f>INDEX('AEO Table 3'!51:51,MATCH(AF1,'AEO Table 3'!13:13,0))/10^6*dollars_2019_2012*INDEX('Tax Percentages'!$B$7:$AG$7,MATCH(AF$1,'Tax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3'!$C$18:$AJ$18,MATCH(B$1,'AEO Table 3'!$C$1:$AJ$1,0))/10^6*dollars_2019_2012*INDEX('Tax Percentages'!$B$7:$AG$7,MATCH(B$1,'Tax Percentages'!$B$4:$AG$4,0))</f>
        <v/>
      </c>
      <c r="C4" s="99">
        <f>INDEX('AEO Table 3'!$C$18:$AJ$18,MATCH(C$1,'AEO Table 3'!$C$1:$AJ$1,0))/10^6*dollars_2019_2012*INDEX('Tax Percentages'!$B$7:$AG$7,MATCH(C$1,'Tax Percentages'!$B$4:$AG$4,0))</f>
        <v/>
      </c>
      <c r="D4" s="99">
        <f>INDEX('AEO Table 3'!$C$18:$AJ$18,MATCH(D$1,'AEO Table 3'!$C$1:$AJ$1,0))/10^6*dollars_2019_2012*INDEX('Tax Percentages'!$B$7:$AG$7,MATCH(D$1,'Tax Percentages'!$B$4:$AG$4,0))</f>
        <v/>
      </c>
      <c r="E4" s="99">
        <f>INDEX('AEO Table 3'!$C$18:$AJ$18,MATCH(E$1,'AEO Table 3'!$C$1:$AJ$1,0))/10^6*dollars_2019_2012*INDEX('Tax Percentages'!$B$7:$AG$7,MATCH(E$1,'Tax Percentages'!$B$4:$AG$4,0))</f>
        <v/>
      </c>
      <c r="F4" s="99">
        <f>INDEX('AEO Table 3'!$C$18:$AJ$18,MATCH(F$1,'AEO Table 3'!$C$1:$AJ$1,0))/10^6*dollars_2019_2012*INDEX('Tax Percentages'!$B$7:$AG$7,MATCH(F$1,'Tax Percentages'!$B$4:$AG$4,0))</f>
        <v/>
      </c>
      <c r="G4" s="99">
        <f>INDEX('AEO Table 3'!$C$18:$AJ$18,MATCH(G$1,'AEO Table 3'!$C$1:$AJ$1,0))/10^6*dollars_2019_2012*INDEX('Tax Percentages'!$B$7:$AG$7,MATCH(G$1,'Tax Percentages'!$B$4:$AG$4,0))</f>
        <v/>
      </c>
      <c r="H4" s="99">
        <f>INDEX('AEO Table 3'!$C$18:$AJ$18,MATCH(H$1,'AEO Table 3'!$C$1:$AJ$1,0))/10^6*dollars_2019_2012*INDEX('Tax Percentages'!$B$7:$AG$7,MATCH(H$1,'Tax Percentages'!$B$4:$AG$4,0))</f>
        <v/>
      </c>
      <c r="I4" s="99">
        <f>INDEX('AEO Table 3'!$C$18:$AJ$18,MATCH(I$1,'AEO Table 3'!$C$1:$AJ$1,0))/10^6*dollars_2019_2012*INDEX('Tax Percentages'!$B$7:$AG$7,MATCH(I$1,'Tax Percentages'!$B$4:$AG$4,0))</f>
        <v/>
      </c>
      <c r="J4" s="99">
        <f>INDEX('AEO Table 3'!$C$18:$AJ$18,MATCH(J$1,'AEO Table 3'!$C$1:$AJ$1,0))/10^6*dollars_2019_2012*INDEX('Tax Percentages'!$B$7:$AG$7,MATCH(J$1,'Tax Percentages'!$B$4:$AG$4,0))</f>
        <v/>
      </c>
      <c r="K4" s="99">
        <f>INDEX('AEO Table 3'!$C$18:$AJ$18,MATCH(K$1,'AEO Table 3'!$C$1:$AJ$1,0))/10^6*dollars_2019_2012*INDEX('Tax Percentages'!$B$7:$AG$7,MATCH(K$1,'Tax Percentages'!$B$4:$AG$4,0))</f>
        <v/>
      </c>
      <c r="L4" s="99">
        <f>INDEX('AEO Table 3'!$C$18:$AJ$18,MATCH(L$1,'AEO Table 3'!$C$1:$AJ$1,0))/10^6*dollars_2019_2012*INDEX('Tax Percentages'!$B$7:$AG$7,MATCH(L$1,'Tax Percentages'!$B$4:$AG$4,0))</f>
        <v/>
      </c>
      <c r="M4" s="99">
        <f>INDEX('AEO Table 3'!$C$18:$AJ$18,MATCH(M$1,'AEO Table 3'!$C$1:$AJ$1,0))/10^6*dollars_2019_2012*INDEX('Tax Percentages'!$B$7:$AG$7,MATCH(M$1,'Tax Percentages'!$B$4:$AG$4,0))</f>
        <v/>
      </c>
      <c r="N4" s="99">
        <f>INDEX('AEO Table 3'!$C$18:$AJ$18,MATCH(N$1,'AEO Table 3'!$C$1:$AJ$1,0))/10^6*dollars_2019_2012*INDEX('Tax Percentages'!$B$7:$AG$7,MATCH(N$1,'Tax Percentages'!$B$4:$AG$4,0))</f>
        <v/>
      </c>
      <c r="O4" s="99">
        <f>INDEX('AEO Table 3'!$C$18:$AJ$18,MATCH(O$1,'AEO Table 3'!$C$1:$AJ$1,0))/10^6*dollars_2019_2012*INDEX('Tax Percentages'!$B$7:$AG$7,MATCH(O$1,'Tax Percentages'!$B$4:$AG$4,0))</f>
        <v/>
      </c>
      <c r="P4" s="99">
        <f>INDEX('AEO Table 3'!$C$18:$AJ$18,MATCH(P$1,'AEO Table 3'!$C$1:$AJ$1,0))/10^6*dollars_2019_2012*INDEX('Tax Percentages'!$B$7:$AG$7,MATCH(P$1,'Tax Percentages'!$B$4:$AG$4,0))</f>
        <v/>
      </c>
      <c r="Q4" s="99">
        <f>INDEX('AEO Table 3'!$C$18:$AJ$18,MATCH(Q$1,'AEO Table 3'!$C$1:$AJ$1,0))/10^6*dollars_2019_2012*INDEX('Tax Percentages'!$B$7:$AG$7,MATCH(Q$1,'Tax Percentages'!$B$4:$AG$4,0))</f>
        <v/>
      </c>
      <c r="R4" s="99">
        <f>INDEX('AEO Table 3'!$C$18:$AJ$18,MATCH(R$1,'AEO Table 3'!$C$1:$AJ$1,0))/10^6*dollars_2019_2012*INDEX('Tax Percentages'!$B$7:$AG$7,MATCH(R$1,'Tax Percentages'!$B$4:$AG$4,0))</f>
        <v/>
      </c>
      <c r="S4" s="99">
        <f>INDEX('AEO Table 3'!$C$18:$AJ$18,MATCH(S$1,'AEO Table 3'!$C$1:$AJ$1,0))/10^6*dollars_2019_2012*INDEX('Tax Percentages'!$B$7:$AG$7,MATCH(S$1,'Tax Percentages'!$B$4:$AG$4,0))</f>
        <v/>
      </c>
      <c r="T4" s="99">
        <f>INDEX('AEO Table 3'!$C$18:$AJ$18,MATCH(T$1,'AEO Table 3'!$C$1:$AJ$1,0))/10^6*dollars_2019_2012*INDEX('Tax Percentages'!$B$7:$AG$7,MATCH(T$1,'Tax Percentages'!$B$4:$AG$4,0))</f>
        <v/>
      </c>
      <c r="U4" s="99">
        <f>INDEX('AEO Table 3'!$C$18:$AJ$18,MATCH(U$1,'AEO Table 3'!$C$1:$AJ$1,0))/10^6*dollars_2019_2012*INDEX('Tax Percentages'!$B$7:$AG$7,MATCH(U$1,'Tax Percentages'!$B$4:$AG$4,0))</f>
        <v/>
      </c>
      <c r="V4" s="99">
        <f>INDEX('AEO Table 3'!$C$18:$AJ$18,MATCH(V$1,'AEO Table 3'!$C$1:$AJ$1,0))/10^6*dollars_2019_2012*INDEX('Tax Percentages'!$B$7:$AG$7,MATCH(V$1,'Tax Percentages'!$B$4:$AG$4,0))</f>
        <v/>
      </c>
      <c r="W4" s="99">
        <f>INDEX('AEO Table 3'!$C$18:$AJ$18,MATCH(W$1,'AEO Table 3'!$C$1:$AJ$1,0))/10^6*dollars_2019_2012*INDEX('Tax Percentages'!$B$7:$AG$7,MATCH(W$1,'Tax Percentages'!$B$4:$AG$4,0))</f>
        <v/>
      </c>
      <c r="X4" s="99">
        <f>INDEX('AEO Table 3'!$C$18:$AJ$18,MATCH(X$1,'AEO Table 3'!$C$1:$AJ$1,0))/10^6*dollars_2019_2012*INDEX('Tax Percentages'!$B$7:$AG$7,MATCH(X$1,'Tax Percentages'!$B$4:$AG$4,0))</f>
        <v/>
      </c>
      <c r="Y4" s="99">
        <f>INDEX('AEO Table 3'!$C$18:$AJ$18,MATCH(Y$1,'AEO Table 3'!$C$1:$AJ$1,0))/10^6*dollars_2019_2012*INDEX('Tax Percentages'!$B$7:$AG$7,MATCH(Y$1,'Tax Percentages'!$B$4:$AG$4,0))</f>
        <v/>
      </c>
      <c r="Z4" s="99">
        <f>INDEX('AEO Table 3'!$C$18:$AJ$18,MATCH(Z$1,'AEO Table 3'!$C$1:$AJ$1,0))/10^6*dollars_2019_2012*INDEX('Tax Percentages'!$B$7:$AG$7,MATCH(Z$1,'Tax Percentages'!$B$4:$AG$4,0))</f>
        <v/>
      </c>
      <c r="AA4" s="99">
        <f>INDEX('AEO Table 3'!$C$18:$AJ$18,MATCH(AA$1,'AEO Table 3'!$C$1:$AJ$1,0))/10^6*dollars_2019_2012*INDEX('Tax Percentages'!$B$7:$AG$7,MATCH(AA$1,'Tax Percentages'!$B$4:$AG$4,0))</f>
        <v/>
      </c>
      <c r="AB4" s="99">
        <f>INDEX('AEO Table 3'!$C$18:$AJ$18,MATCH(AB$1,'AEO Table 3'!$C$1:$AJ$1,0))/10^6*dollars_2019_2012*INDEX('Tax Percentages'!$B$7:$AG$7,MATCH(AB$1,'Tax Percentages'!$B$4:$AG$4,0))</f>
        <v/>
      </c>
      <c r="AC4" s="99">
        <f>INDEX('AEO Table 3'!$C$18:$AJ$18,MATCH(AC$1,'AEO Table 3'!$C$1:$AJ$1,0))/10^6*dollars_2019_2012*INDEX('Tax Percentages'!$B$7:$AG$7,MATCH(AC$1,'Tax Percentages'!$B$4:$AG$4,0))</f>
        <v/>
      </c>
      <c r="AD4" s="99">
        <f>INDEX('AEO Table 3'!$C$18:$AJ$18,MATCH(AD$1,'AEO Table 3'!$C$1:$AJ$1,0))/10^6*dollars_2019_2012*INDEX('Tax Percentages'!$B$7:$AG$7,MATCH(AD$1,'Tax Percentages'!$B$4:$AG$4,0))</f>
        <v/>
      </c>
      <c r="AE4" s="99">
        <f>INDEX('AEO Table 3'!$C$18:$AJ$18,MATCH(AE$1,'AEO Table 3'!$C$1:$AJ$1,0))/10^6*dollars_2019_2012*INDEX('Tax Percentages'!$B$7:$AG$7,MATCH(AE$1,'Tax Percentages'!$B$4:$AG$4,0))</f>
        <v/>
      </c>
      <c r="AF4" s="99">
        <f>INDEX('AEO Table 3'!$C$18:$AJ$18,MATCH(AF$1,'AEO Table 3'!$C$1:$AJ$1,0))/10^6*dollars_2019_2012*INDEX('Tax Percentages'!$B$7:$AG$7,MATCH(AF$1,'Tax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3'!$C$25:$AJ$25,MATCH(B$1,'AEO Table 3'!$C$1:$AJ$1,0))/10^6*dollars_2019_2012*INDEX('Tax Percentages'!$B$7:$AG$7,MATCH(B$1,'Tax Percentages'!$B$4:$AG$4,0))</f>
        <v/>
      </c>
      <c r="C5" s="99">
        <f>INDEX('AEO Table 3'!$C$25:$AJ$25,MATCH(C$1,'AEO Table 3'!$C$1:$AJ$1,0))/10^6*dollars_2019_2012*INDEX('Tax Percentages'!$B$7:$AG$7,MATCH(C$1,'Tax Percentages'!$B$4:$AG$4,0))</f>
        <v/>
      </c>
      <c r="D5" s="99">
        <f>INDEX('AEO Table 3'!$C$25:$AJ$25,MATCH(D$1,'AEO Table 3'!$C$1:$AJ$1,0))/10^6*dollars_2019_2012*INDEX('Tax Percentages'!$B$7:$AG$7,MATCH(D$1,'Tax Percentages'!$B$4:$AG$4,0))</f>
        <v/>
      </c>
      <c r="E5" s="99">
        <f>INDEX('AEO Table 3'!$C$25:$AJ$25,MATCH(E$1,'AEO Table 3'!$C$1:$AJ$1,0))/10^6*dollars_2019_2012*INDEX('Tax Percentages'!$B$7:$AG$7,MATCH(E$1,'Tax Percentages'!$B$4:$AG$4,0))</f>
        <v/>
      </c>
      <c r="F5" s="99">
        <f>INDEX('AEO Table 3'!$C$25:$AJ$25,MATCH(F$1,'AEO Table 3'!$C$1:$AJ$1,0))/10^6*dollars_2019_2012*INDEX('Tax Percentages'!$B$7:$AG$7,MATCH(F$1,'Tax Percentages'!$B$4:$AG$4,0))</f>
        <v/>
      </c>
      <c r="G5" s="99">
        <f>INDEX('AEO Table 3'!$C$25:$AJ$25,MATCH(G$1,'AEO Table 3'!$C$1:$AJ$1,0))/10^6*dollars_2019_2012*INDEX('Tax Percentages'!$B$7:$AG$7,MATCH(G$1,'Tax Percentages'!$B$4:$AG$4,0))</f>
        <v/>
      </c>
      <c r="H5" s="99">
        <f>INDEX('AEO Table 3'!$C$25:$AJ$25,MATCH(H$1,'AEO Table 3'!$C$1:$AJ$1,0))/10^6*dollars_2019_2012*INDEX('Tax Percentages'!$B$7:$AG$7,MATCH(H$1,'Tax Percentages'!$B$4:$AG$4,0))</f>
        <v/>
      </c>
      <c r="I5" s="99">
        <f>INDEX('AEO Table 3'!$C$25:$AJ$25,MATCH(I$1,'AEO Table 3'!$C$1:$AJ$1,0))/10^6*dollars_2019_2012*INDEX('Tax Percentages'!$B$7:$AG$7,MATCH(I$1,'Tax Percentages'!$B$4:$AG$4,0))</f>
        <v/>
      </c>
      <c r="J5" s="99">
        <f>INDEX('AEO Table 3'!$C$25:$AJ$25,MATCH(J$1,'AEO Table 3'!$C$1:$AJ$1,0))/10^6*dollars_2019_2012*INDEX('Tax Percentages'!$B$7:$AG$7,MATCH(J$1,'Tax Percentages'!$B$4:$AG$4,0))</f>
        <v/>
      </c>
      <c r="K5" s="99">
        <f>INDEX('AEO Table 3'!$C$25:$AJ$25,MATCH(K$1,'AEO Table 3'!$C$1:$AJ$1,0))/10^6*dollars_2019_2012*INDEX('Tax Percentages'!$B$7:$AG$7,MATCH(K$1,'Tax Percentages'!$B$4:$AG$4,0))</f>
        <v/>
      </c>
      <c r="L5" s="99">
        <f>INDEX('AEO Table 3'!$C$25:$AJ$25,MATCH(L$1,'AEO Table 3'!$C$1:$AJ$1,0))/10^6*dollars_2019_2012*INDEX('Tax Percentages'!$B$7:$AG$7,MATCH(L$1,'Tax Percentages'!$B$4:$AG$4,0))</f>
        <v/>
      </c>
      <c r="M5" s="99">
        <f>INDEX('AEO Table 3'!$C$25:$AJ$25,MATCH(M$1,'AEO Table 3'!$C$1:$AJ$1,0))/10^6*dollars_2019_2012*INDEX('Tax Percentages'!$B$7:$AG$7,MATCH(M$1,'Tax Percentages'!$B$4:$AG$4,0))</f>
        <v/>
      </c>
      <c r="N5" s="99">
        <f>INDEX('AEO Table 3'!$C$25:$AJ$25,MATCH(N$1,'AEO Table 3'!$C$1:$AJ$1,0))/10^6*dollars_2019_2012*INDEX('Tax Percentages'!$B$7:$AG$7,MATCH(N$1,'Tax Percentages'!$B$4:$AG$4,0))</f>
        <v/>
      </c>
      <c r="O5" s="99">
        <f>INDEX('AEO Table 3'!$C$25:$AJ$25,MATCH(O$1,'AEO Table 3'!$C$1:$AJ$1,0))/10^6*dollars_2019_2012*INDEX('Tax Percentages'!$B$7:$AG$7,MATCH(O$1,'Tax Percentages'!$B$4:$AG$4,0))</f>
        <v/>
      </c>
      <c r="P5" s="99">
        <f>INDEX('AEO Table 3'!$C$25:$AJ$25,MATCH(P$1,'AEO Table 3'!$C$1:$AJ$1,0))/10^6*dollars_2019_2012*INDEX('Tax Percentages'!$B$7:$AG$7,MATCH(P$1,'Tax Percentages'!$B$4:$AG$4,0))</f>
        <v/>
      </c>
      <c r="Q5" s="99">
        <f>INDEX('AEO Table 3'!$C$25:$AJ$25,MATCH(Q$1,'AEO Table 3'!$C$1:$AJ$1,0))/10^6*dollars_2019_2012*INDEX('Tax Percentages'!$B$7:$AG$7,MATCH(Q$1,'Tax Percentages'!$B$4:$AG$4,0))</f>
        <v/>
      </c>
      <c r="R5" s="99">
        <f>INDEX('AEO Table 3'!$C$25:$AJ$25,MATCH(R$1,'AEO Table 3'!$C$1:$AJ$1,0))/10^6*dollars_2019_2012*INDEX('Tax Percentages'!$B$7:$AG$7,MATCH(R$1,'Tax Percentages'!$B$4:$AG$4,0))</f>
        <v/>
      </c>
      <c r="S5" s="99">
        <f>INDEX('AEO Table 3'!$C$25:$AJ$25,MATCH(S$1,'AEO Table 3'!$C$1:$AJ$1,0))/10^6*dollars_2019_2012*INDEX('Tax Percentages'!$B$7:$AG$7,MATCH(S$1,'Tax Percentages'!$B$4:$AG$4,0))</f>
        <v/>
      </c>
      <c r="T5" s="99">
        <f>INDEX('AEO Table 3'!$C$25:$AJ$25,MATCH(T$1,'AEO Table 3'!$C$1:$AJ$1,0))/10^6*dollars_2019_2012*INDEX('Tax Percentages'!$B$7:$AG$7,MATCH(T$1,'Tax Percentages'!$B$4:$AG$4,0))</f>
        <v/>
      </c>
      <c r="U5" s="99">
        <f>INDEX('AEO Table 3'!$C$25:$AJ$25,MATCH(U$1,'AEO Table 3'!$C$1:$AJ$1,0))/10^6*dollars_2019_2012*INDEX('Tax Percentages'!$B$7:$AG$7,MATCH(U$1,'Tax Percentages'!$B$4:$AG$4,0))</f>
        <v/>
      </c>
      <c r="V5" s="99">
        <f>INDEX('AEO Table 3'!$C$25:$AJ$25,MATCH(V$1,'AEO Table 3'!$C$1:$AJ$1,0))/10^6*dollars_2019_2012*INDEX('Tax Percentages'!$B$7:$AG$7,MATCH(V$1,'Tax Percentages'!$B$4:$AG$4,0))</f>
        <v/>
      </c>
      <c r="W5" s="99">
        <f>INDEX('AEO Table 3'!$C$25:$AJ$25,MATCH(W$1,'AEO Table 3'!$C$1:$AJ$1,0))/10^6*dollars_2019_2012*INDEX('Tax Percentages'!$B$7:$AG$7,MATCH(W$1,'Tax Percentages'!$B$4:$AG$4,0))</f>
        <v/>
      </c>
      <c r="X5" s="99">
        <f>INDEX('AEO Table 3'!$C$25:$AJ$25,MATCH(X$1,'AEO Table 3'!$C$1:$AJ$1,0))/10^6*dollars_2019_2012*INDEX('Tax Percentages'!$B$7:$AG$7,MATCH(X$1,'Tax Percentages'!$B$4:$AG$4,0))</f>
        <v/>
      </c>
      <c r="Y5" s="99">
        <f>INDEX('AEO Table 3'!$C$25:$AJ$25,MATCH(Y$1,'AEO Table 3'!$C$1:$AJ$1,0))/10^6*dollars_2019_2012*INDEX('Tax Percentages'!$B$7:$AG$7,MATCH(Y$1,'Tax Percentages'!$B$4:$AG$4,0))</f>
        <v/>
      </c>
      <c r="Z5" s="99">
        <f>INDEX('AEO Table 3'!$C$25:$AJ$25,MATCH(Z$1,'AEO Table 3'!$C$1:$AJ$1,0))/10^6*dollars_2019_2012*INDEX('Tax Percentages'!$B$7:$AG$7,MATCH(Z$1,'Tax Percentages'!$B$4:$AG$4,0))</f>
        <v/>
      </c>
      <c r="AA5" s="99">
        <f>INDEX('AEO Table 3'!$C$25:$AJ$25,MATCH(AA$1,'AEO Table 3'!$C$1:$AJ$1,0))/10^6*dollars_2019_2012*INDEX('Tax Percentages'!$B$7:$AG$7,MATCH(AA$1,'Tax Percentages'!$B$4:$AG$4,0))</f>
        <v/>
      </c>
      <c r="AB5" s="99">
        <f>INDEX('AEO Table 3'!$C$25:$AJ$25,MATCH(AB$1,'AEO Table 3'!$C$1:$AJ$1,0))/10^6*dollars_2019_2012*INDEX('Tax Percentages'!$B$7:$AG$7,MATCH(AB$1,'Tax Percentages'!$B$4:$AG$4,0))</f>
        <v/>
      </c>
      <c r="AC5" s="99">
        <f>INDEX('AEO Table 3'!$C$25:$AJ$25,MATCH(AC$1,'AEO Table 3'!$C$1:$AJ$1,0))/10^6*dollars_2019_2012*INDEX('Tax Percentages'!$B$7:$AG$7,MATCH(AC$1,'Tax Percentages'!$B$4:$AG$4,0))</f>
        <v/>
      </c>
      <c r="AD5" s="99">
        <f>INDEX('AEO Table 3'!$C$25:$AJ$25,MATCH(AD$1,'AEO Table 3'!$C$1:$AJ$1,0))/10^6*dollars_2019_2012*INDEX('Tax Percentages'!$B$7:$AG$7,MATCH(AD$1,'Tax Percentages'!$B$4:$AG$4,0))</f>
        <v/>
      </c>
      <c r="AE5" s="99">
        <f>INDEX('AEO Table 3'!$C$25:$AJ$25,MATCH(AE$1,'AEO Table 3'!$C$1:$AJ$1,0))/10^6*dollars_2019_2012*INDEX('Tax Percentages'!$B$7:$AG$7,MATCH(AE$1,'Tax Percentages'!$B$4:$AG$4,0))</f>
        <v/>
      </c>
      <c r="AF5" s="99">
        <f>INDEX('AEO Table 3'!$C$25:$AJ$25,MATCH(AF$1,'AEO Table 3'!$C$1:$AJ$1,0))/10^6*dollars_2019_2012*INDEX('Tax Percentages'!$B$7:$AG$7,MATCH(AF$1,'Tax Percentages'!$B$4:$AG$4,0))</f>
        <v/>
      </c>
    </row>
    <row r="6">
      <c r="A6" s="71" t="inlineStr">
        <is>
          <t>Industry Sector</t>
        </is>
      </c>
      <c r="B6" s="99">
        <f>INDEX('AEO Table 3'!$C$32:$AJ$32,MATCH(B$1,'AEO Table 3'!$C$1:$AJ$1,0))/10^6*dollars_2019_2012*INDEX('Tax Percentages'!$B$7:$AG$7,MATCH(B$1,'Tax Percentages'!$B$4:$AG$4,0))</f>
        <v/>
      </c>
      <c r="C6" s="99">
        <f>INDEX('AEO Table 3'!$C$32:$AJ$32,MATCH(C$1,'AEO Table 3'!$C$1:$AJ$1,0))/10^6*dollars_2019_2012*INDEX('Tax Percentages'!$B$7:$AG$7,MATCH(C$1,'Tax Percentages'!$B$4:$AG$4,0))</f>
        <v/>
      </c>
      <c r="D6" s="99">
        <f>INDEX('AEO Table 3'!$C$32:$AJ$32,MATCH(D$1,'AEO Table 3'!$C$1:$AJ$1,0))/10^6*dollars_2019_2012*INDEX('Tax Percentages'!$B$7:$AG$7,MATCH(D$1,'Tax Percentages'!$B$4:$AG$4,0))</f>
        <v/>
      </c>
      <c r="E6" s="99">
        <f>INDEX('AEO Table 3'!$C$32:$AJ$32,MATCH(E$1,'AEO Table 3'!$C$1:$AJ$1,0))/10^6*dollars_2019_2012*INDEX('Tax Percentages'!$B$7:$AG$7,MATCH(E$1,'Tax Percentages'!$B$4:$AG$4,0))</f>
        <v/>
      </c>
      <c r="F6" s="99">
        <f>INDEX('AEO Table 3'!$C$32:$AJ$32,MATCH(F$1,'AEO Table 3'!$C$1:$AJ$1,0))/10^6*dollars_2019_2012*INDEX('Tax Percentages'!$B$7:$AG$7,MATCH(F$1,'Tax Percentages'!$B$4:$AG$4,0))</f>
        <v/>
      </c>
      <c r="G6" s="99">
        <f>INDEX('AEO Table 3'!$C$32:$AJ$32,MATCH(G$1,'AEO Table 3'!$C$1:$AJ$1,0))/10^6*dollars_2019_2012*INDEX('Tax Percentages'!$B$7:$AG$7,MATCH(G$1,'Tax Percentages'!$B$4:$AG$4,0))</f>
        <v/>
      </c>
      <c r="H6" s="99">
        <f>INDEX('AEO Table 3'!$C$32:$AJ$32,MATCH(H$1,'AEO Table 3'!$C$1:$AJ$1,0))/10^6*dollars_2019_2012*INDEX('Tax Percentages'!$B$7:$AG$7,MATCH(H$1,'Tax Percentages'!$B$4:$AG$4,0))</f>
        <v/>
      </c>
      <c r="I6" s="99">
        <f>INDEX('AEO Table 3'!$C$32:$AJ$32,MATCH(I$1,'AEO Table 3'!$C$1:$AJ$1,0))/10^6*dollars_2019_2012*INDEX('Tax Percentages'!$B$7:$AG$7,MATCH(I$1,'Tax Percentages'!$B$4:$AG$4,0))</f>
        <v/>
      </c>
      <c r="J6" s="99">
        <f>INDEX('AEO Table 3'!$C$32:$AJ$32,MATCH(J$1,'AEO Table 3'!$C$1:$AJ$1,0))/10^6*dollars_2019_2012*INDEX('Tax Percentages'!$B$7:$AG$7,MATCH(J$1,'Tax Percentages'!$B$4:$AG$4,0))</f>
        <v/>
      </c>
      <c r="K6" s="99">
        <f>INDEX('AEO Table 3'!$C$32:$AJ$32,MATCH(K$1,'AEO Table 3'!$C$1:$AJ$1,0))/10^6*dollars_2019_2012*INDEX('Tax Percentages'!$B$7:$AG$7,MATCH(K$1,'Tax Percentages'!$B$4:$AG$4,0))</f>
        <v/>
      </c>
      <c r="L6" s="99">
        <f>INDEX('AEO Table 3'!$C$32:$AJ$32,MATCH(L$1,'AEO Table 3'!$C$1:$AJ$1,0))/10^6*dollars_2019_2012*INDEX('Tax Percentages'!$B$7:$AG$7,MATCH(L$1,'Tax Percentages'!$B$4:$AG$4,0))</f>
        <v/>
      </c>
      <c r="M6" s="99">
        <f>INDEX('AEO Table 3'!$C$32:$AJ$32,MATCH(M$1,'AEO Table 3'!$C$1:$AJ$1,0))/10^6*dollars_2019_2012*INDEX('Tax Percentages'!$B$7:$AG$7,MATCH(M$1,'Tax Percentages'!$B$4:$AG$4,0))</f>
        <v/>
      </c>
      <c r="N6" s="99">
        <f>INDEX('AEO Table 3'!$C$32:$AJ$32,MATCH(N$1,'AEO Table 3'!$C$1:$AJ$1,0))/10^6*dollars_2019_2012*INDEX('Tax Percentages'!$B$7:$AG$7,MATCH(N$1,'Tax Percentages'!$B$4:$AG$4,0))</f>
        <v/>
      </c>
      <c r="O6" s="99">
        <f>INDEX('AEO Table 3'!$C$32:$AJ$32,MATCH(O$1,'AEO Table 3'!$C$1:$AJ$1,0))/10^6*dollars_2019_2012*INDEX('Tax Percentages'!$B$7:$AG$7,MATCH(O$1,'Tax Percentages'!$B$4:$AG$4,0))</f>
        <v/>
      </c>
      <c r="P6" s="99">
        <f>INDEX('AEO Table 3'!$C$32:$AJ$32,MATCH(P$1,'AEO Table 3'!$C$1:$AJ$1,0))/10^6*dollars_2019_2012*INDEX('Tax Percentages'!$B$7:$AG$7,MATCH(P$1,'Tax Percentages'!$B$4:$AG$4,0))</f>
        <v/>
      </c>
      <c r="Q6" s="99">
        <f>INDEX('AEO Table 3'!$C$32:$AJ$32,MATCH(Q$1,'AEO Table 3'!$C$1:$AJ$1,0))/10^6*dollars_2019_2012*INDEX('Tax Percentages'!$B$7:$AG$7,MATCH(Q$1,'Tax Percentages'!$B$4:$AG$4,0))</f>
        <v/>
      </c>
      <c r="R6" s="99">
        <f>INDEX('AEO Table 3'!$C$32:$AJ$32,MATCH(R$1,'AEO Table 3'!$C$1:$AJ$1,0))/10^6*dollars_2019_2012*INDEX('Tax Percentages'!$B$7:$AG$7,MATCH(R$1,'Tax Percentages'!$B$4:$AG$4,0))</f>
        <v/>
      </c>
      <c r="S6" s="99">
        <f>INDEX('AEO Table 3'!$C$32:$AJ$32,MATCH(S$1,'AEO Table 3'!$C$1:$AJ$1,0))/10^6*dollars_2019_2012*INDEX('Tax Percentages'!$B$7:$AG$7,MATCH(S$1,'Tax Percentages'!$B$4:$AG$4,0))</f>
        <v/>
      </c>
      <c r="T6" s="99">
        <f>INDEX('AEO Table 3'!$C$32:$AJ$32,MATCH(T$1,'AEO Table 3'!$C$1:$AJ$1,0))/10^6*dollars_2019_2012*INDEX('Tax Percentages'!$B$7:$AG$7,MATCH(T$1,'Tax Percentages'!$B$4:$AG$4,0))</f>
        <v/>
      </c>
      <c r="U6" s="99">
        <f>INDEX('AEO Table 3'!$C$32:$AJ$32,MATCH(U$1,'AEO Table 3'!$C$1:$AJ$1,0))/10^6*dollars_2019_2012*INDEX('Tax Percentages'!$B$7:$AG$7,MATCH(U$1,'Tax Percentages'!$B$4:$AG$4,0))</f>
        <v/>
      </c>
      <c r="V6" s="99">
        <f>INDEX('AEO Table 3'!$C$32:$AJ$32,MATCH(V$1,'AEO Table 3'!$C$1:$AJ$1,0))/10^6*dollars_2019_2012*INDEX('Tax Percentages'!$B$7:$AG$7,MATCH(V$1,'Tax Percentages'!$B$4:$AG$4,0))</f>
        <v/>
      </c>
      <c r="W6" s="99">
        <f>INDEX('AEO Table 3'!$C$32:$AJ$32,MATCH(W$1,'AEO Table 3'!$C$1:$AJ$1,0))/10^6*dollars_2019_2012*INDEX('Tax Percentages'!$B$7:$AG$7,MATCH(W$1,'Tax Percentages'!$B$4:$AG$4,0))</f>
        <v/>
      </c>
      <c r="X6" s="99">
        <f>INDEX('AEO Table 3'!$C$32:$AJ$32,MATCH(X$1,'AEO Table 3'!$C$1:$AJ$1,0))/10^6*dollars_2019_2012*INDEX('Tax Percentages'!$B$7:$AG$7,MATCH(X$1,'Tax Percentages'!$B$4:$AG$4,0))</f>
        <v/>
      </c>
      <c r="Y6" s="99">
        <f>INDEX('AEO Table 3'!$C$32:$AJ$32,MATCH(Y$1,'AEO Table 3'!$C$1:$AJ$1,0))/10^6*dollars_2019_2012*INDEX('Tax Percentages'!$B$7:$AG$7,MATCH(Y$1,'Tax Percentages'!$B$4:$AG$4,0))</f>
        <v/>
      </c>
      <c r="Z6" s="99">
        <f>INDEX('AEO Table 3'!$C$32:$AJ$32,MATCH(Z$1,'AEO Table 3'!$C$1:$AJ$1,0))/10^6*dollars_2019_2012*INDEX('Tax Percentages'!$B$7:$AG$7,MATCH(Z$1,'Tax Percentages'!$B$4:$AG$4,0))</f>
        <v/>
      </c>
      <c r="AA6" s="99">
        <f>INDEX('AEO Table 3'!$C$32:$AJ$32,MATCH(AA$1,'AEO Table 3'!$C$1:$AJ$1,0))/10^6*dollars_2019_2012*INDEX('Tax Percentages'!$B$7:$AG$7,MATCH(AA$1,'Tax Percentages'!$B$4:$AG$4,0))</f>
        <v/>
      </c>
      <c r="AB6" s="99">
        <f>INDEX('AEO Table 3'!$C$32:$AJ$32,MATCH(AB$1,'AEO Table 3'!$C$1:$AJ$1,0))/10^6*dollars_2019_2012*INDEX('Tax Percentages'!$B$7:$AG$7,MATCH(AB$1,'Tax Percentages'!$B$4:$AG$4,0))</f>
        <v/>
      </c>
      <c r="AC6" s="99">
        <f>INDEX('AEO Table 3'!$C$32:$AJ$32,MATCH(AC$1,'AEO Table 3'!$C$1:$AJ$1,0))/10^6*dollars_2019_2012*INDEX('Tax Percentages'!$B$7:$AG$7,MATCH(AC$1,'Tax Percentages'!$B$4:$AG$4,0))</f>
        <v/>
      </c>
      <c r="AD6" s="99">
        <f>INDEX('AEO Table 3'!$C$32:$AJ$32,MATCH(AD$1,'AEO Table 3'!$C$1:$AJ$1,0))/10^6*dollars_2019_2012*INDEX('Tax Percentages'!$B$7:$AG$7,MATCH(AD$1,'Tax Percentages'!$B$4:$AG$4,0))</f>
        <v/>
      </c>
      <c r="AE6" s="99">
        <f>INDEX('AEO Table 3'!$C$32:$AJ$32,MATCH(AE$1,'AEO Table 3'!$C$1:$AJ$1,0))/10^6*dollars_2019_2012*INDEX('Tax Percentages'!$B$7:$AG$7,MATCH(AE$1,'Tax Percentages'!$B$4:$AG$4,0))</f>
        <v/>
      </c>
      <c r="AF6" s="99">
        <f>INDEX('AEO Table 3'!$C$32:$AJ$32,MATCH(AF$1,'AEO Table 3'!$C$1:$AJ$1,0))/10^6*dollars_2019_2012*INDEX('Tax Percentages'!$B$7:$AG$7,MATCH(AF$1,'Tax Percentages'!$B$4:$AG$4,0))</f>
        <v/>
      </c>
    </row>
    <row r="7">
      <c r="A7" s="71" t="inlineStr">
        <is>
          <t>District Heating Sector</t>
        </is>
      </c>
      <c r="B7" s="99">
        <f>B3</f>
        <v/>
      </c>
      <c r="C7" s="99">
        <f>C3</f>
        <v/>
      </c>
      <c r="D7" s="99">
        <f>D3</f>
        <v/>
      </c>
      <c r="E7" s="99">
        <f>E3</f>
        <v/>
      </c>
      <c r="F7" s="99">
        <f>F3</f>
        <v/>
      </c>
      <c r="G7" s="99">
        <f>G3</f>
        <v/>
      </c>
      <c r="H7" s="99">
        <f>H3</f>
        <v/>
      </c>
      <c r="I7" s="99">
        <f>I3</f>
        <v/>
      </c>
      <c r="J7" s="99">
        <f>J3</f>
        <v/>
      </c>
      <c r="K7" s="99">
        <f>K3</f>
        <v/>
      </c>
      <c r="L7" s="99">
        <f>L3</f>
        <v/>
      </c>
      <c r="M7" s="99">
        <f>M3</f>
        <v/>
      </c>
      <c r="N7" s="99">
        <f>N3</f>
        <v/>
      </c>
      <c r="O7" s="99">
        <f>O3</f>
        <v/>
      </c>
      <c r="P7" s="99">
        <f>P3</f>
        <v/>
      </c>
      <c r="Q7" s="99">
        <f>Q3</f>
        <v/>
      </c>
      <c r="R7" s="99">
        <f>R3</f>
        <v/>
      </c>
      <c r="S7" s="99">
        <f>S3</f>
        <v/>
      </c>
      <c r="T7" s="99">
        <f>T3</f>
        <v/>
      </c>
      <c r="U7" s="99">
        <f>U3</f>
        <v/>
      </c>
      <c r="V7" s="99">
        <f>V3</f>
        <v/>
      </c>
      <c r="W7" s="99">
        <f>W3</f>
        <v/>
      </c>
      <c r="X7" s="99">
        <f>X3</f>
        <v/>
      </c>
      <c r="Y7" s="99">
        <f>Y3</f>
        <v/>
      </c>
      <c r="Z7" s="99">
        <f>Z3</f>
        <v/>
      </c>
      <c r="AA7" s="99">
        <f>AA3</f>
        <v/>
      </c>
      <c r="AB7" s="99">
        <f>AB3</f>
        <v/>
      </c>
      <c r="AC7" s="99">
        <f>AC3</f>
        <v/>
      </c>
      <c r="AD7" s="99">
        <f>AD3</f>
        <v/>
      </c>
      <c r="AE7" s="99">
        <f>AE3</f>
        <v/>
      </c>
      <c r="AF7" s="99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3'!$C$53:$AJ$53,MATCH(B$1,'AEO Table 3'!$C$1:$AJ$1,0))/10^6*dollars_2019_2012*INDEX('Tax Percentages'!$B$8:$AG$8,MATCH(B$1,'Tax Percentages'!$B$4:$AG$4,0))</f>
        <v/>
      </c>
      <c r="C3" s="99">
        <f>INDEX('AEO Table 3'!$C$53:$AJ$53,MATCH(C$1,'AEO Table 3'!$C$1:$AJ$1,0))/10^6*dollars_2019_2012*INDEX('Tax Percentages'!$B$8:$AG$8,MATCH(C$1,'Tax Percentages'!$B$4:$AG$4,0))</f>
        <v/>
      </c>
      <c r="D3" s="99">
        <f>INDEX('AEO Table 3'!$C$53:$AJ$53,MATCH(D$1,'AEO Table 3'!$C$1:$AJ$1,0))/10^6*dollars_2019_2012*INDEX('Tax Percentages'!$B$8:$AG$8,MATCH(D$1,'Tax Percentages'!$B$4:$AG$4,0))</f>
        <v/>
      </c>
      <c r="E3" s="99">
        <f>INDEX('AEO Table 3'!$C$53:$AJ$53,MATCH(E$1,'AEO Table 3'!$C$1:$AJ$1,0))/10^6*dollars_2019_2012*INDEX('Tax Percentages'!$B$8:$AG$8,MATCH(E$1,'Tax Percentages'!$B$4:$AG$4,0))</f>
        <v/>
      </c>
      <c r="F3" s="99">
        <f>INDEX('AEO Table 3'!$C$53:$AJ$53,MATCH(F$1,'AEO Table 3'!$C$1:$AJ$1,0))/10^6*dollars_2019_2012*INDEX('Tax Percentages'!$B$8:$AG$8,MATCH(F$1,'Tax Percentages'!$B$4:$AG$4,0))</f>
        <v/>
      </c>
      <c r="G3" s="99">
        <f>INDEX('AEO Table 3'!$C$53:$AJ$53,MATCH(G$1,'AEO Table 3'!$C$1:$AJ$1,0))/10^6*dollars_2019_2012*INDEX('Tax Percentages'!$B$8:$AG$8,MATCH(G$1,'Tax Percentages'!$B$4:$AG$4,0))</f>
        <v/>
      </c>
      <c r="H3" s="99">
        <f>INDEX('AEO Table 3'!$C$53:$AJ$53,MATCH(H$1,'AEO Table 3'!$C$1:$AJ$1,0))/10^6*dollars_2019_2012*INDEX('Tax Percentages'!$B$8:$AG$8,MATCH(H$1,'Tax Percentages'!$B$4:$AG$4,0))</f>
        <v/>
      </c>
      <c r="I3" s="99">
        <f>INDEX('AEO Table 3'!$C$53:$AJ$53,MATCH(I$1,'AEO Table 3'!$C$1:$AJ$1,0))/10^6*dollars_2019_2012*INDEX('Tax Percentages'!$B$8:$AG$8,MATCH(I$1,'Tax Percentages'!$B$4:$AG$4,0))</f>
        <v/>
      </c>
      <c r="J3" s="99">
        <f>INDEX('AEO Table 3'!$C$53:$AJ$53,MATCH(J$1,'AEO Table 3'!$C$1:$AJ$1,0))/10^6*dollars_2019_2012*INDEX('Tax Percentages'!$B$8:$AG$8,MATCH(J$1,'Tax Percentages'!$B$4:$AG$4,0))</f>
        <v/>
      </c>
      <c r="K3" s="99">
        <f>INDEX('AEO Table 3'!$C$53:$AJ$53,MATCH(K$1,'AEO Table 3'!$C$1:$AJ$1,0))/10^6*dollars_2019_2012*INDEX('Tax Percentages'!$B$8:$AG$8,MATCH(K$1,'Tax Percentages'!$B$4:$AG$4,0))</f>
        <v/>
      </c>
      <c r="L3" s="99">
        <f>INDEX('AEO Table 3'!$C$53:$AJ$53,MATCH(L$1,'AEO Table 3'!$C$1:$AJ$1,0))/10^6*dollars_2019_2012*INDEX('Tax Percentages'!$B$8:$AG$8,MATCH(L$1,'Tax Percentages'!$B$4:$AG$4,0))</f>
        <v/>
      </c>
      <c r="M3" s="99">
        <f>INDEX('AEO Table 3'!$C$53:$AJ$53,MATCH(M$1,'AEO Table 3'!$C$1:$AJ$1,0))/10^6*dollars_2019_2012*INDEX('Tax Percentages'!$B$8:$AG$8,MATCH(M$1,'Tax Percentages'!$B$4:$AG$4,0))</f>
        <v/>
      </c>
      <c r="N3" s="99">
        <f>INDEX('AEO Table 3'!$C$53:$AJ$53,MATCH(N$1,'AEO Table 3'!$C$1:$AJ$1,0))/10^6*dollars_2019_2012*INDEX('Tax Percentages'!$B$8:$AG$8,MATCH(N$1,'Tax Percentages'!$B$4:$AG$4,0))</f>
        <v/>
      </c>
      <c r="O3" s="99">
        <f>INDEX('AEO Table 3'!$C$53:$AJ$53,MATCH(O$1,'AEO Table 3'!$C$1:$AJ$1,0))/10^6*dollars_2019_2012*INDEX('Tax Percentages'!$B$8:$AG$8,MATCH(O$1,'Tax Percentages'!$B$4:$AG$4,0))</f>
        <v/>
      </c>
      <c r="P3" s="99">
        <f>INDEX('AEO Table 3'!$C$53:$AJ$53,MATCH(P$1,'AEO Table 3'!$C$1:$AJ$1,0))/10^6*dollars_2019_2012*INDEX('Tax Percentages'!$B$8:$AG$8,MATCH(P$1,'Tax Percentages'!$B$4:$AG$4,0))</f>
        <v/>
      </c>
      <c r="Q3" s="99">
        <f>INDEX('AEO Table 3'!$C$53:$AJ$53,MATCH(Q$1,'AEO Table 3'!$C$1:$AJ$1,0))/10^6*dollars_2019_2012*INDEX('Tax Percentages'!$B$8:$AG$8,MATCH(Q$1,'Tax Percentages'!$B$4:$AG$4,0))</f>
        <v/>
      </c>
      <c r="R3" s="99">
        <f>INDEX('AEO Table 3'!$C$53:$AJ$53,MATCH(R$1,'AEO Table 3'!$C$1:$AJ$1,0))/10^6*dollars_2019_2012*INDEX('Tax Percentages'!$B$8:$AG$8,MATCH(R$1,'Tax Percentages'!$B$4:$AG$4,0))</f>
        <v/>
      </c>
      <c r="S3" s="99">
        <f>INDEX('AEO Table 3'!$C$53:$AJ$53,MATCH(S$1,'AEO Table 3'!$C$1:$AJ$1,0))/10^6*dollars_2019_2012*INDEX('Tax Percentages'!$B$8:$AG$8,MATCH(S$1,'Tax Percentages'!$B$4:$AG$4,0))</f>
        <v/>
      </c>
      <c r="T3" s="99">
        <f>INDEX('AEO Table 3'!$C$53:$AJ$53,MATCH(T$1,'AEO Table 3'!$C$1:$AJ$1,0))/10^6*dollars_2019_2012*INDEX('Tax Percentages'!$B$8:$AG$8,MATCH(T$1,'Tax Percentages'!$B$4:$AG$4,0))</f>
        <v/>
      </c>
      <c r="U3" s="99">
        <f>INDEX('AEO Table 3'!$C$53:$AJ$53,MATCH(U$1,'AEO Table 3'!$C$1:$AJ$1,0))/10^6*dollars_2019_2012*INDEX('Tax Percentages'!$B$8:$AG$8,MATCH(U$1,'Tax Percentages'!$B$4:$AG$4,0))</f>
        <v/>
      </c>
      <c r="V3" s="99">
        <f>INDEX('AEO Table 3'!$C$53:$AJ$53,MATCH(V$1,'AEO Table 3'!$C$1:$AJ$1,0))/10^6*dollars_2019_2012*INDEX('Tax Percentages'!$B$8:$AG$8,MATCH(V$1,'Tax Percentages'!$B$4:$AG$4,0))</f>
        <v/>
      </c>
      <c r="W3" s="99">
        <f>INDEX('AEO Table 3'!$C$53:$AJ$53,MATCH(W$1,'AEO Table 3'!$C$1:$AJ$1,0))/10^6*dollars_2019_2012*INDEX('Tax Percentages'!$B$8:$AG$8,MATCH(W$1,'Tax Percentages'!$B$4:$AG$4,0))</f>
        <v/>
      </c>
      <c r="X3" s="99">
        <f>INDEX('AEO Table 3'!$C$53:$AJ$53,MATCH(X$1,'AEO Table 3'!$C$1:$AJ$1,0))/10^6*dollars_2019_2012*INDEX('Tax Percentages'!$B$8:$AG$8,MATCH(X$1,'Tax Percentages'!$B$4:$AG$4,0))</f>
        <v/>
      </c>
      <c r="Y3" s="99">
        <f>INDEX('AEO Table 3'!$C$53:$AJ$53,MATCH(Y$1,'AEO Table 3'!$C$1:$AJ$1,0))/10^6*dollars_2019_2012*INDEX('Tax Percentages'!$B$8:$AG$8,MATCH(Y$1,'Tax Percentages'!$B$4:$AG$4,0))</f>
        <v/>
      </c>
      <c r="Z3" s="99">
        <f>INDEX('AEO Table 3'!$C$53:$AJ$53,MATCH(Z$1,'AEO Table 3'!$C$1:$AJ$1,0))/10^6*dollars_2019_2012*INDEX('Tax Percentages'!$B$8:$AG$8,MATCH(Z$1,'Tax Percentages'!$B$4:$AG$4,0))</f>
        <v/>
      </c>
      <c r="AA3" s="99">
        <f>INDEX('AEO Table 3'!$C$53:$AJ$53,MATCH(AA$1,'AEO Table 3'!$C$1:$AJ$1,0))/10^6*dollars_2019_2012*INDEX('Tax Percentages'!$B$8:$AG$8,MATCH(AA$1,'Tax Percentages'!$B$4:$AG$4,0))</f>
        <v/>
      </c>
      <c r="AB3" s="99">
        <f>INDEX('AEO Table 3'!$C$53:$AJ$53,MATCH(AB$1,'AEO Table 3'!$C$1:$AJ$1,0))/10^6*dollars_2019_2012*INDEX('Tax Percentages'!$B$8:$AG$8,MATCH(AB$1,'Tax Percentages'!$B$4:$AG$4,0))</f>
        <v/>
      </c>
      <c r="AC3" s="99">
        <f>INDEX('AEO Table 3'!$C$53:$AJ$53,MATCH(AC$1,'AEO Table 3'!$C$1:$AJ$1,0))/10^6*dollars_2019_2012*INDEX('Tax Percentages'!$B$8:$AG$8,MATCH(AC$1,'Tax Percentages'!$B$4:$AG$4,0))</f>
        <v/>
      </c>
      <c r="AD3" s="99">
        <f>INDEX('AEO Table 3'!$C$53:$AJ$53,MATCH(AD$1,'AEO Table 3'!$C$1:$AJ$1,0))/10^6*dollars_2019_2012*INDEX('Tax Percentages'!$B$8:$AG$8,MATCH(AD$1,'Tax Percentages'!$B$4:$AG$4,0))</f>
        <v/>
      </c>
      <c r="AE3" s="99">
        <f>INDEX('AEO Table 3'!$C$53:$AJ$53,MATCH(AE$1,'AEO Table 3'!$C$1:$AJ$1,0))/10^6*dollars_2019_2012*INDEX('Tax Percentages'!$B$8:$AG$8,MATCH(AE$1,'Tax Percentages'!$B$4:$AG$4,0))</f>
        <v/>
      </c>
      <c r="AF3" s="99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Fuels'!D21*About!$A$101*INDEX('Tax Percentages'!$B$12:$AG$12,MATCH(B$1,'Tax Percentages'!$B$4:$AG$4,0))</f>
        <v/>
      </c>
      <c r="C3" s="43">
        <f>'Other Fuels'!E21*About!$A$101*INDEX('Tax Percentages'!$B$12:$AG$12,MATCH(C$1,'Tax Percentages'!$B$4:$AG$4,0))</f>
        <v/>
      </c>
      <c r="D3" s="43">
        <f>'Other Fuels'!F21*About!$A$101*INDEX('Tax Percentages'!$B$12:$AG$12,MATCH(D$1,'Tax Percentages'!$B$4:$AG$4,0))</f>
        <v/>
      </c>
      <c r="E3" s="43">
        <f>'Other Fuels'!G21*About!$A$101*INDEX('Tax Percentages'!$B$12:$AG$12,MATCH(E$1,'Tax Percentages'!$B$4:$AG$4,0))</f>
        <v/>
      </c>
      <c r="F3" s="43">
        <f>'Other Fuels'!H21*About!$A$101*INDEX('Tax Percentages'!$B$12:$AG$12,MATCH(F$1,'Tax Percentages'!$B$4:$AG$4,0))</f>
        <v/>
      </c>
      <c r="G3" s="43">
        <f>'Other Fuels'!I21*About!$A$101*INDEX('Tax Percentages'!$B$12:$AG$12,MATCH(G$1,'Tax Percentages'!$B$4:$AG$4,0))</f>
        <v/>
      </c>
      <c r="H3" s="43">
        <f>'Other Fuels'!J21*About!$A$101*INDEX('Tax Percentages'!$B$12:$AG$12,MATCH(H$1,'Tax Percentages'!$B$4:$AG$4,0))</f>
        <v/>
      </c>
      <c r="I3" s="43">
        <f>'Other Fuels'!K21*About!$A$101*INDEX('Tax Percentages'!$B$12:$AG$12,MATCH(I$1,'Tax Percentages'!$B$4:$AG$4,0))</f>
        <v/>
      </c>
      <c r="J3" s="43">
        <f>'Other Fuels'!L21*About!$A$101*INDEX('Tax Percentages'!$B$12:$AG$12,MATCH(J$1,'Tax Percentages'!$B$4:$AG$4,0))</f>
        <v/>
      </c>
      <c r="K3" s="43">
        <f>'Other Fuels'!M21*About!$A$101*INDEX('Tax Percentages'!$B$12:$AG$12,MATCH(K$1,'Tax Percentages'!$B$4:$AG$4,0))</f>
        <v/>
      </c>
      <c r="L3" s="43">
        <f>'Other Fuels'!N21*About!$A$101*INDEX('Tax Percentages'!$B$12:$AG$12,MATCH(L$1,'Tax Percentages'!$B$4:$AG$4,0))</f>
        <v/>
      </c>
      <c r="M3" s="43">
        <f>'Other Fuels'!O21*About!$A$101*INDEX('Tax Percentages'!$B$12:$AG$12,MATCH(M$1,'Tax Percentages'!$B$4:$AG$4,0))</f>
        <v/>
      </c>
      <c r="N3" s="43">
        <f>'Other Fuels'!P21*About!$A$101*INDEX('Tax Percentages'!$B$12:$AG$12,MATCH(N$1,'Tax Percentages'!$B$4:$AG$4,0))</f>
        <v/>
      </c>
      <c r="O3" s="43">
        <f>'Other Fuels'!Q21*About!$A$101*INDEX('Tax Percentages'!$B$12:$AG$12,MATCH(O$1,'Tax Percentages'!$B$4:$AG$4,0))</f>
        <v/>
      </c>
      <c r="P3" s="43">
        <f>'Other Fuels'!R21*About!$A$101*INDEX('Tax Percentages'!$B$12:$AG$12,MATCH(P$1,'Tax Percentages'!$B$4:$AG$4,0))</f>
        <v/>
      </c>
      <c r="Q3" s="43">
        <f>'Other Fuels'!S21*About!$A$101*INDEX('Tax Percentages'!$B$12:$AG$12,MATCH(Q$1,'Tax Percentages'!$B$4:$AG$4,0))</f>
        <v/>
      </c>
      <c r="R3" s="43">
        <f>'Other Fuels'!T21*About!$A$101*INDEX('Tax Percentages'!$B$12:$AG$12,MATCH(R$1,'Tax Percentages'!$B$4:$AG$4,0))</f>
        <v/>
      </c>
      <c r="S3" s="43">
        <f>'Other Fuels'!U21*About!$A$101*INDEX('Tax Percentages'!$B$12:$AG$12,MATCH(S$1,'Tax Percentages'!$B$4:$AG$4,0))</f>
        <v/>
      </c>
      <c r="T3" s="43">
        <f>'Other Fuels'!V21*About!$A$101*INDEX('Tax Percentages'!$B$12:$AG$12,MATCH(T$1,'Tax Percentages'!$B$4:$AG$4,0))</f>
        <v/>
      </c>
      <c r="U3" s="43">
        <f>'Other Fuels'!W21*About!$A$101*INDEX('Tax Percentages'!$B$12:$AG$12,MATCH(U$1,'Tax Percentages'!$B$4:$AG$4,0))</f>
        <v/>
      </c>
      <c r="V3" s="43">
        <f>'Other Fuels'!X21*About!$A$101*INDEX('Tax Percentages'!$B$12:$AG$12,MATCH(V$1,'Tax Percentages'!$B$4:$AG$4,0))</f>
        <v/>
      </c>
      <c r="W3" s="43">
        <f>'Other Fuels'!Y21*About!$A$101*INDEX('Tax Percentages'!$B$12:$AG$12,MATCH(W$1,'Tax Percentages'!$B$4:$AG$4,0))</f>
        <v/>
      </c>
      <c r="X3" s="43">
        <f>'Other Fuels'!Z21*About!$A$101*INDEX('Tax Percentages'!$B$12:$AG$12,MATCH(X$1,'Tax Percentages'!$B$4:$AG$4,0))</f>
        <v/>
      </c>
      <c r="Y3" s="43">
        <f>'Other Fuels'!AA21*About!$A$101*INDEX('Tax Percentages'!$B$12:$AG$12,MATCH(Y$1,'Tax Percentages'!$B$4:$AG$4,0))</f>
        <v/>
      </c>
      <c r="Z3" s="43">
        <f>'Other Fuels'!AB21*About!$A$101*INDEX('Tax Percentages'!$B$12:$AG$12,MATCH(Z$1,'Tax Percentages'!$B$4:$AG$4,0))</f>
        <v/>
      </c>
      <c r="AA3" s="43">
        <f>'Other Fuels'!AC21*About!$A$101*INDEX('Tax Percentages'!$B$12:$AG$12,MATCH(AA$1,'Tax Percentages'!$B$4:$AG$4,0))</f>
        <v/>
      </c>
      <c r="AB3" s="43">
        <f>'Other Fuels'!AD21*About!$A$101*INDEX('Tax Percentages'!$B$12:$AG$12,MATCH(AB$1,'Tax Percentages'!$B$4:$AG$4,0))</f>
        <v/>
      </c>
      <c r="AC3" s="43">
        <f>'Other Fuels'!AE21*About!$A$101*INDEX('Tax Percentages'!$B$12:$AG$12,MATCH(AC$1,'Tax Percentages'!$B$4:$AG$4,0))</f>
        <v/>
      </c>
      <c r="AD3" s="43">
        <f>'Other Fuels'!AF21*About!$A$101*INDEX('Tax Percentages'!$B$12:$AG$12,MATCH(AD$1,'Tax Percentages'!$B$4:$AG$4,0))</f>
        <v/>
      </c>
      <c r="AE3" s="43">
        <f>'Other Fuels'!AG21*About!$A$101*INDEX('Tax Percentages'!$B$12:$AG$12,MATCH(AE$1,'Tax Percentages'!$B$4:$AG$4,0))</f>
        <v/>
      </c>
      <c r="AF3" s="43">
        <f>'Other Fuels'!AH21*About!$A$101*INDEX('Tax Percentages'!$B$12:$AG$12,MATCH(AF$1,'Tax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Fuels'!D22*About!$A$101*INDEX('Tax Percentages'!$B$12:$AG$12,MATCH(B$1,'Tax Percentages'!$B$4:$AG$4,0))</f>
        <v/>
      </c>
      <c r="C4" s="43">
        <f>'Other Fuels'!E22*About!$A$101*INDEX('Tax Percentages'!$B$12:$AG$12,MATCH(C$1,'Tax Percentages'!$B$4:$AG$4,0))</f>
        <v/>
      </c>
      <c r="D4" s="43">
        <f>'Other Fuels'!F22*About!$A$101*INDEX('Tax Percentages'!$B$12:$AG$12,MATCH(D$1,'Tax Percentages'!$B$4:$AG$4,0))</f>
        <v/>
      </c>
      <c r="E4" s="43">
        <f>'Other Fuels'!G22*About!$A$101*INDEX('Tax Percentages'!$B$12:$AG$12,MATCH(E$1,'Tax Percentages'!$B$4:$AG$4,0))</f>
        <v/>
      </c>
      <c r="F4" s="43">
        <f>'Other Fuels'!H22*About!$A$101*INDEX('Tax Percentages'!$B$12:$AG$12,MATCH(F$1,'Tax Percentages'!$B$4:$AG$4,0))</f>
        <v/>
      </c>
      <c r="G4" s="43">
        <f>'Other Fuels'!I22*About!$A$101*INDEX('Tax Percentages'!$B$12:$AG$12,MATCH(G$1,'Tax Percentages'!$B$4:$AG$4,0))</f>
        <v/>
      </c>
      <c r="H4" s="43">
        <f>'Other Fuels'!J22*About!$A$101*INDEX('Tax Percentages'!$B$12:$AG$12,MATCH(H$1,'Tax Percentages'!$B$4:$AG$4,0))</f>
        <v/>
      </c>
      <c r="I4" s="43">
        <f>'Other Fuels'!K22*About!$A$101*INDEX('Tax Percentages'!$B$12:$AG$12,MATCH(I$1,'Tax Percentages'!$B$4:$AG$4,0))</f>
        <v/>
      </c>
      <c r="J4" s="43">
        <f>'Other Fuels'!L22*About!$A$101*INDEX('Tax Percentages'!$B$12:$AG$12,MATCH(J$1,'Tax Percentages'!$B$4:$AG$4,0))</f>
        <v/>
      </c>
      <c r="K4" s="43">
        <f>'Other Fuels'!M22*About!$A$101*INDEX('Tax Percentages'!$B$12:$AG$12,MATCH(K$1,'Tax Percentages'!$B$4:$AG$4,0))</f>
        <v/>
      </c>
      <c r="L4" s="43">
        <f>'Other Fuels'!N22*About!$A$101*INDEX('Tax Percentages'!$B$12:$AG$12,MATCH(L$1,'Tax Percentages'!$B$4:$AG$4,0))</f>
        <v/>
      </c>
      <c r="M4" s="43">
        <f>'Other Fuels'!O22*About!$A$101*INDEX('Tax Percentages'!$B$12:$AG$12,MATCH(M$1,'Tax Percentages'!$B$4:$AG$4,0))</f>
        <v/>
      </c>
      <c r="N4" s="43">
        <f>'Other Fuels'!P22*About!$A$101*INDEX('Tax Percentages'!$B$12:$AG$12,MATCH(N$1,'Tax Percentages'!$B$4:$AG$4,0))</f>
        <v/>
      </c>
      <c r="O4" s="43">
        <f>'Other Fuels'!Q22*About!$A$101*INDEX('Tax Percentages'!$B$12:$AG$12,MATCH(O$1,'Tax Percentages'!$B$4:$AG$4,0))</f>
        <v/>
      </c>
      <c r="P4" s="43">
        <f>'Other Fuels'!R22*About!$A$101*INDEX('Tax Percentages'!$B$12:$AG$12,MATCH(P$1,'Tax Percentages'!$B$4:$AG$4,0))</f>
        <v/>
      </c>
      <c r="Q4" s="43">
        <f>'Other Fuels'!S22*About!$A$101*INDEX('Tax Percentages'!$B$12:$AG$12,MATCH(Q$1,'Tax Percentages'!$B$4:$AG$4,0))</f>
        <v/>
      </c>
      <c r="R4" s="43">
        <f>'Other Fuels'!T22*About!$A$101*INDEX('Tax Percentages'!$B$12:$AG$12,MATCH(R$1,'Tax Percentages'!$B$4:$AG$4,0))</f>
        <v/>
      </c>
      <c r="S4" s="43">
        <f>'Other Fuels'!U22*About!$A$101*INDEX('Tax Percentages'!$B$12:$AG$12,MATCH(S$1,'Tax Percentages'!$B$4:$AG$4,0))</f>
        <v/>
      </c>
      <c r="T4" s="43">
        <f>'Other Fuels'!V22*About!$A$101*INDEX('Tax Percentages'!$B$12:$AG$12,MATCH(T$1,'Tax Percentages'!$B$4:$AG$4,0))</f>
        <v/>
      </c>
      <c r="U4" s="43">
        <f>'Other Fuels'!W22*About!$A$101*INDEX('Tax Percentages'!$B$12:$AG$12,MATCH(U$1,'Tax Percentages'!$B$4:$AG$4,0))</f>
        <v/>
      </c>
      <c r="V4" s="43">
        <f>'Other Fuels'!X22*About!$A$101*INDEX('Tax Percentages'!$B$12:$AG$12,MATCH(V$1,'Tax Percentages'!$B$4:$AG$4,0))</f>
        <v/>
      </c>
      <c r="W4" s="43">
        <f>'Other Fuels'!Y22*About!$A$101*INDEX('Tax Percentages'!$B$12:$AG$12,MATCH(W$1,'Tax Percentages'!$B$4:$AG$4,0))</f>
        <v/>
      </c>
      <c r="X4" s="43">
        <f>'Other Fuels'!Z22*About!$A$101*INDEX('Tax Percentages'!$B$12:$AG$12,MATCH(X$1,'Tax Percentages'!$B$4:$AG$4,0))</f>
        <v/>
      </c>
      <c r="Y4" s="43">
        <f>'Other Fuels'!AA22*About!$A$101*INDEX('Tax Percentages'!$B$12:$AG$12,MATCH(Y$1,'Tax Percentages'!$B$4:$AG$4,0))</f>
        <v/>
      </c>
      <c r="Z4" s="43">
        <f>'Other Fuels'!AB22*About!$A$101*INDEX('Tax Percentages'!$B$12:$AG$12,MATCH(Z$1,'Tax Percentages'!$B$4:$AG$4,0))</f>
        <v/>
      </c>
      <c r="AA4" s="43">
        <f>'Other Fuels'!AC22*About!$A$101*INDEX('Tax Percentages'!$B$12:$AG$12,MATCH(AA$1,'Tax Percentages'!$B$4:$AG$4,0))</f>
        <v/>
      </c>
      <c r="AB4" s="43">
        <f>'Other Fuels'!AD22*About!$A$101*INDEX('Tax Percentages'!$B$12:$AG$12,MATCH(AB$1,'Tax Percentages'!$B$4:$AG$4,0))</f>
        <v/>
      </c>
      <c r="AC4" s="43">
        <f>'Other Fuels'!AE22*About!$A$101*INDEX('Tax Percentages'!$B$12:$AG$12,MATCH(AC$1,'Tax Percentages'!$B$4:$AG$4,0))</f>
        <v/>
      </c>
      <c r="AD4" s="43">
        <f>'Other Fuels'!AF22*About!$A$101*INDEX('Tax Percentages'!$B$12:$AG$12,MATCH(AD$1,'Tax Percentages'!$B$4:$AG$4,0))</f>
        <v/>
      </c>
      <c r="AE4" s="43">
        <f>'Other Fuels'!AG22*About!$A$101*INDEX('Tax Percentages'!$B$12:$AG$12,MATCH(AE$1,'Tax Percentages'!$B$4:$AG$4,0))</f>
        <v/>
      </c>
      <c r="AF4" s="43">
        <f>'Other Fuels'!AH22*About!$A$101*INDEX('Tax Percentages'!$B$12:$AG$12,MATCH(AF$1,'Tax Percentages'!$B$4:$AG$4,0))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Fuels'!D23*About!$A$101*INDEX('Tax Percentages'!$B$12:$AG$12,MATCH(B$1,'Tax Percentages'!$B$4:$AG$4,0))</f>
        <v/>
      </c>
      <c r="C5" s="43">
        <f>'Other Fuels'!E23*About!$A$101*INDEX('Tax Percentages'!$B$12:$AG$12,MATCH(C$1,'Tax Percentages'!$B$4:$AG$4,0))</f>
        <v/>
      </c>
      <c r="D5" s="43">
        <f>'Other Fuels'!F23*About!$A$101*INDEX('Tax Percentages'!$B$12:$AG$12,MATCH(D$1,'Tax Percentages'!$B$4:$AG$4,0))</f>
        <v/>
      </c>
      <c r="E5" s="43">
        <f>'Other Fuels'!G23*About!$A$101*INDEX('Tax Percentages'!$B$12:$AG$12,MATCH(E$1,'Tax Percentages'!$B$4:$AG$4,0))</f>
        <v/>
      </c>
      <c r="F5" s="43">
        <f>'Other Fuels'!H23*About!$A$101*INDEX('Tax Percentages'!$B$12:$AG$12,MATCH(F$1,'Tax Percentages'!$B$4:$AG$4,0))</f>
        <v/>
      </c>
      <c r="G5" s="43">
        <f>'Other Fuels'!I23*About!$A$101*INDEX('Tax Percentages'!$B$12:$AG$12,MATCH(G$1,'Tax Percentages'!$B$4:$AG$4,0))</f>
        <v/>
      </c>
      <c r="H5" s="43">
        <f>'Other Fuels'!J23*About!$A$101*INDEX('Tax Percentages'!$B$12:$AG$12,MATCH(H$1,'Tax Percentages'!$B$4:$AG$4,0))</f>
        <v/>
      </c>
      <c r="I5" s="43">
        <f>'Other Fuels'!K23*About!$A$101*INDEX('Tax Percentages'!$B$12:$AG$12,MATCH(I$1,'Tax Percentages'!$B$4:$AG$4,0))</f>
        <v/>
      </c>
      <c r="J5" s="43">
        <f>'Other Fuels'!L23*About!$A$101*INDEX('Tax Percentages'!$B$12:$AG$12,MATCH(J$1,'Tax Percentages'!$B$4:$AG$4,0))</f>
        <v/>
      </c>
      <c r="K5" s="43">
        <f>'Other Fuels'!M23*About!$A$101*INDEX('Tax Percentages'!$B$12:$AG$12,MATCH(K$1,'Tax Percentages'!$B$4:$AG$4,0))</f>
        <v/>
      </c>
      <c r="L5" s="43">
        <f>'Other Fuels'!N23*About!$A$101*INDEX('Tax Percentages'!$B$12:$AG$12,MATCH(L$1,'Tax Percentages'!$B$4:$AG$4,0))</f>
        <v/>
      </c>
      <c r="M5" s="43">
        <f>'Other Fuels'!O23*About!$A$101*INDEX('Tax Percentages'!$B$12:$AG$12,MATCH(M$1,'Tax Percentages'!$B$4:$AG$4,0))</f>
        <v/>
      </c>
      <c r="N5" s="43">
        <f>'Other Fuels'!P23*About!$A$101*INDEX('Tax Percentages'!$B$12:$AG$12,MATCH(N$1,'Tax Percentages'!$B$4:$AG$4,0))</f>
        <v/>
      </c>
      <c r="O5" s="43">
        <f>'Other Fuels'!Q23*About!$A$101*INDEX('Tax Percentages'!$B$12:$AG$12,MATCH(O$1,'Tax Percentages'!$B$4:$AG$4,0))</f>
        <v/>
      </c>
      <c r="P5" s="43">
        <f>'Other Fuels'!R23*About!$A$101*INDEX('Tax Percentages'!$B$12:$AG$12,MATCH(P$1,'Tax Percentages'!$B$4:$AG$4,0))</f>
        <v/>
      </c>
      <c r="Q5" s="43">
        <f>'Other Fuels'!S23*About!$A$101*INDEX('Tax Percentages'!$B$12:$AG$12,MATCH(Q$1,'Tax Percentages'!$B$4:$AG$4,0))</f>
        <v/>
      </c>
      <c r="R5" s="43">
        <f>'Other Fuels'!T23*About!$A$101*INDEX('Tax Percentages'!$B$12:$AG$12,MATCH(R$1,'Tax Percentages'!$B$4:$AG$4,0))</f>
        <v/>
      </c>
      <c r="S5" s="43">
        <f>'Other Fuels'!U23*About!$A$101*INDEX('Tax Percentages'!$B$12:$AG$12,MATCH(S$1,'Tax Percentages'!$B$4:$AG$4,0))</f>
        <v/>
      </c>
      <c r="T5" s="43">
        <f>'Other Fuels'!V23*About!$A$101*INDEX('Tax Percentages'!$B$12:$AG$12,MATCH(T$1,'Tax Percentages'!$B$4:$AG$4,0))</f>
        <v/>
      </c>
      <c r="U5" s="43">
        <f>'Other Fuels'!W23*About!$A$101*INDEX('Tax Percentages'!$B$12:$AG$12,MATCH(U$1,'Tax Percentages'!$B$4:$AG$4,0))</f>
        <v/>
      </c>
      <c r="V5" s="43">
        <f>'Other Fuels'!X23*About!$A$101*INDEX('Tax Percentages'!$B$12:$AG$12,MATCH(V$1,'Tax Percentages'!$B$4:$AG$4,0))</f>
        <v/>
      </c>
      <c r="W5" s="43">
        <f>'Other Fuels'!Y23*About!$A$101*INDEX('Tax Percentages'!$B$12:$AG$12,MATCH(W$1,'Tax Percentages'!$B$4:$AG$4,0))</f>
        <v/>
      </c>
      <c r="X5" s="43">
        <f>'Other Fuels'!Z23*About!$A$101*INDEX('Tax Percentages'!$B$12:$AG$12,MATCH(X$1,'Tax Percentages'!$B$4:$AG$4,0))</f>
        <v/>
      </c>
      <c r="Y5" s="43">
        <f>'Other Fuels'!AA23*About!$A$101*INDEX('Tax Percentages'!$B$12:$AG$12,MATCH(Y$1,'Tax Percentages'!$B$4:$AG$4,0))</f>
        <v/>
      </c>
      <c r="Z5" s="43">
        <f>'Other Fuels'!AB23*About!$A$101*INDEX('Tax Percentages'!$B$12:$AG$12,MATCH(Z$1,'Tax Percentages'!$B$4:$AG$4,0))</f>
        <v/>
      </c>
      <c r="AA5" s="43">
        <f>'Other Fuels'!AC23*About!$A$101*INDEX('Tax Percentages'!$B$12:$AG$12,MATCH(AA$1,'Tax Percentages'!$B$4:$AG$4,0))</f>
        <v/>
      </c>
      <c r="AB5" s="43">
        <f>'Other Fuels'!AD23*About!$A$101*INDEX('Tax Percentages'!$B$12:$AG$12,MATCH(AB$1,'Tax Percentages'!$B$4:$AG$4,0))</f>
        <v/>
      </c>
      <c r="AC5" s="43">
        <f>'Other Fuels'!AE23*About!$A$101*INDEX('Tax Percentages'!$B$12:$AG$12,MATCH(AC$1,'Tax Percentages'!$B$4:$AG$4,0))</f>
        <v/>
      </c>
      <c r="AD5" s="43">
        <f>'Other Fuels'!AF23*About!$A$101*INDEX('Tax Percentages'!$B$12:$AG$12,MATCH(AD$1,'Tax Percentages'!$B$4:$AG$4,0))</f>
        <v/>
      </c>
      <c r="AE5" s="43">
        <f>'Other Fuels'!AG23*About!$A$101*INDEX('Tax Percentages'!$B$12:$AG$12,MATCH(AE$1,'Tax Percentages'!$B$4:$AG$4,0))</f>
        <v/>
      </c>
      <c r="AF5" s="43">
        <f>'Other Fuels'!AH23*About!$A$101*INDEX('Tax Percentages'!$B$12:$AG$12,MATCH(AF$1,'Tax Percentages'!$B$4:$AG$4,0))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Fuels'!D24*About!$A$101*INDEX('Tax Percentages'!$B$12:$AG$12,MATCH(B$1,'Tax Percentages'!$B$4:$AG$4,0))</f>
        <v/>
      </c>
      <c r="C6" s="43">
        <f>'Other Fuels'!E24*About!$A$101*INDEX('Tax Percentages'!$B$12:$AG$12,MATCH(C$1,'Tax Percentages'!$B$4:$AG$4,0))</f>
        <v/>
      </c>
      <c r="D6" s="43">
        <f>'Other Fuels'!F24*About!$A$101*INDEX('Tax Percentages'!$B$12:$AG$12,MATCH(D$1,'Tax Percentages'!$B$4:$AG$4,0))</f>
        <v/>
      </c>
      <c r="E6" s="43">
        <f>'Other Fuels'!G24*About!$A$101*INDEX('Tax Percentages'!$B$12:$AG$12,MATCH(E$1,'Tax Percentages'!$B$4:$AG$4,0))</f>
        <v/>
      </c>
      <c r="F6" s="43">
        <f>'Other Fuels'!H24*About!$A$101*INDEX('Tax Percentages'!$B$12:$AG$12,MATCH(F$1,'Tax Percentages'!$B$4:$AG$4,0))</f>
        <v/>
      </c>
      <c r="G6" s="43">
        <f>'Other Fuels'!I24*About!$A$101*INDEX('Tax Percentages'!$B$12:$AG$12,MATCH(G$1,'Tax Percentages'!$B$4:$AG$4,0))</f>
        <v/>
      </c>
      <c r="H6" s="43">
        <f>'Other Fuels'!J24*About!$A$101*INDEX('Tax Percentages'!$B$12:$AG$12,MATCH(H$1,'Tax Percentages'!$B$4:$AG$4,0))</f>
        <v/>
      </c>
      <c r="I6" s="43">
        <f>'Other Fuels'!K24*About!$A$101*INDEX('Tax Percentages'!$B$12:$AG$12,MATCH(I$1,'Tax Percentages'!$B$4:$AG$4,0))</f>
        <v/>
      </c>
      <c r="J6" s="43">
        <f>'Other Fuels'!L24*About!$A$101*INDEX('Tax Percentages'!$B$12:$AG$12,MATCH(J$1,'Tax Percentages'!$B$4:$AG$4,0))</f>
        <v/>
      </c>
      <c r="K6" s="43">
        <f>'Other Fuels'!M24*About!$A$101*INDEX('Tax Percentages'!$B$12:$AG$12,MATCH(K$1,'Tax Percentages'!$B$4:$AG$4,0))</f>
        <v/>
      </c>
      <c r="L6" s="43">
        <f>'Other Fuels'!N24*About!$A$101*INDEX('Tax Percentages'!$B$12:$AG$12,MATCH(L$1,'Tax Percentages'!$B$4:$AG$4,0))</f>
        <v/>
      </c>
      <c r="M6" s="43">
        <f>'Other Fuels'!O24*About!$A$101*INDEX('Tax Percentages'!$B$12:$AG$12,MATCH(M$1,'Tax Percentages'!$B$4:$AG$4,0))</f>
        <v/>
      </c>
      <c r="N6" s="43">
        <f>'Other Fuels'!P24*About!$A$101*INDEX('Tax Percentages'!$B$12:$AG$12,MATCH(N$1,'Tax Percentages'!$B$4:$AG$4,0))</f>
        <v/>
      </c>
      <c r="O6" s="43">
        <f>'Other Fuels'!Q24*About!$A$101*INDEX('Tax Percentages'!$B$12:$AG$12,MATCH(O$1,'Tax Percentages'!$B$4:$AG$4,0))</f>
        <v/>
      </c>
      <c r="P6" s="43">
        <f>'Other Fuels'!R24*About!$A$101*INDEX('Tax Percentages'!$B$12:$AG$12,MATCH(P$1,'Tax Percentages'!$B$4:$AG$4,0))</f>
        <v/>
      </c>
      <c r="Q6" s="43">
        <f>'Other Fuels'!S24*About!$A$101*INDEX('Tax Percentages'!$B$12:$AG$12,MATCH(Q$1,'Tax Percentages'!$B$4:$AG$4,0))</f>
        <v/>
      </c>
      <c r="R6" s="43">
        <f>'Other Fuels'!T24*About!$A$101*INDEX('Tax Percentages'!$B$12:$AG$12,MATCH(R$1,'Tax Percentages'!$B$4:$AG$4,0))</f>
        <v/>
      </c>
      <c r="S6" s="43">
        <f>'Other Fuels'!U24*About!$A$101*INDEX('Tax Percentages'!$B$12:$AG$12,MATCH(S$1,'Tax Percentages'!$B$4:$AG$4,0))</f>
        <v/>
      </c>
      <c r="T6" s="43">
        <f>'Other Fuels'!V24*About!$A$101*INDEX('Tax Percentages'!$B$12:$AG$12,MATCH(T$1,'Tax Percentages'!$B$4:$AG$4,0))</f>
        <v/>
      </c>
      <c r="U6" s="43">
        <f>'Other Fuels'!W24*About!$A$101*INDEX('Tax Percentages'!$B$12:$AG$12,MATCH(U$1,'Tax Percentages'!$B$4:$AG$4,0))</f>
        <v/>
      </c>
      <c r="V6" s="43">
        <f>'Other Fuels'!X24*About!$A$101*INDEX('Tax Percentages'!$B$12:$AG$12,MATCH(V$1,'Tax Percentages'!$B$4:$AG$4,0))</f>
        <v/>
      </c>
      <c r="W6" s="43">
        <f>'Other Fuels'!Y24*About!$A$101*INDEX('Tax Percentages'!$B$12:$AG$12,MATCH(W$1,'Tax Percentages'!$B$4:$AG$4,0))</f>
        <v/>
      </c>
      <c r="X6" s="43">
        <f>'Other Fuels'!Z24*About!$A$101*INDEX('Tax Percentages'!$B$12:$AG$12,MATCH(X$1,'Tax Percentages'!$B$4:$AG$4,0))</f>
        <v/>
      </c>
      <c r="Y6" s="43">
        <f>'Other Fuels'!AA24*About!$A$101*INDEX('Tax Percentages'!$B$12:$AG$12,MATCH(Y$1,'Tax Percentages'!$B$4:$AG$4,0))</f>
        <v/>
      </c>
      <c r="Z6" s="43">
        <f>'Other Fuels'!AB24*About!$A$101*INDEX('Tax Percentages'!$B$12:$AG$12,MATCH(Z$1,'Tax Percentages'!$B$4:$AG$4,0))</f>
        <v/>
      </c>
      <c r="AA6" s="43">
        <f>'Other Fuels'!AC24*About!$A$101*INDEX('Tax Percentages'!$B$12:$AG$12,MATCH(AA$1,'Tax Percentages'!$B$4:$AG$4,0))</f>
        <v/>
      </c>
      <c r="AB6" s="43">
        <f>'Other Fuels'!AD24*About!$A$101*INDEX('Tax Percentages'!$B$12:$AG$12,MATCH(AB$1,'Tax Percentages'!$B$4:$AG$4,0))</f>
        <v/>
      </c>
      <c r="AC6" s="43">
        <f>'Other Fuels'!AE24*About!$A$101*INDEX('Tax Percentages'!$B$12:$AG$12,MATCH(AC$1,'Tax Percentages'!$B$4:$AG$4,0))</f>
        <v/>
      </c>
      <c r="AD6" s="43">
        <f>'Other Fuels'!AF24*About!$A$101*INDEX('Tax Percentages'!$B$12:$AG$12,MATCH(AD$1,'Tax Percentages'!$B$4:$AG$4,0))</f>
        <v/>
      </c>
      <c r="AE6" s="43">
        <f>'Other Fuels'!AG24*About!$A$101*INDEX('Tax Percentages'!$B$12:$AG$12,MATCH(AE$1,'Tax Percentages'!$B$4:$AG$4,0))</f>
        <v/>
      </c>
      <c r="AF6" s="43">
        <f>'Other Fuels'!AH24*About!$A$101*INDEX('Tax Percentages'!$B$12:$AG$12,MATCH(AF$1,'Tax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3'!$C$41:$AJ$41,MATCH(B$1,'AEO Table 3'!$C$1:$AJ$1,0))/10^6*dollars_2019_2012*INDEX('Tax Percentages'!$B$13:$AG$13,MATCH(B$1,'Tax Percentages'!$B$4:$AG$4,0))</f>
        <v/>
      </c>
      <c r="C2" s="99">
        <f>INDEX('AEO Table 3'!$C$41:$AJ$41,MATCH(C$1,'AEO Table 3'!$C$1:$AJ$1,0))/10^6*dollars_2019_2012*INDEX('Tax Percentages'!$B$13:$AG$13,MATCH(C$1,'Tax Percentages'!$B$4:$AG$4,0))</f>
        <v/>
      </c>
      <c r="D2" s="99">
        <f>INDEX('AEO Table 3'!$C$41:$AJ$41,MATCH(D$1,'AEO Table 3'!$C$1:$AJ$1,0))/10^6*dollars_2019_2012*INDEX('Tax Percentages'!$B$13:$AG$13,MATCH(D$1,'Tax Percentages'!$B$4:$AG$4,0))</f>
        <v/>
      </c>
      <c r="E2" s="99">
        <f>INDEX('AEO Table 3'!$C$41:$AJ$41,MATCH(E$1,'AEO Table 3'!$C$1:$AJ$1,0))/10^6*dollars_2019_2012*INDEX('Tax Percentages'!$B$13:$AG$13,MATCH(E$1,'Tax Percentages'!$B$4:$AG$4,0))</f>
        <v/>
      </c>
      <c r="F2" s="99">
        <f>INDEX('AEO Table 3'!$C$41:$AJ$41,MATCH(F$1,'AEO Table 3'!$C$1:$AJ$1,0))/10^6*dollars_2019_2012*INDEX('Tax Percentages'!$B$13:$AG$13,MATCH(F$1,'Tax Percentages'!$B$4:$AG$4,0))</f>
        <v/>
      </c>
      <c r="G2" s="99">
        <f>INDEX('AEO Table 3'!$C$41:$AJ$41,MATCH(G$1,'AEO Table 3'!$C$1:$AJ$1,0))/10^6*dollars_2019_2012*INDEX('Tax Percentages'!$B$13:$AG$13,MATCH(G$1,'Tax Percentages'!$B$4:$AG$4,0))</f>
        <v/>
      </c>
      <c r="H2" s="99">
        <f>INDEX('AEO Table 3'!$C$41:$AJ$41,MATCH(H$1,'AEO Table 3'!$C$1:$AJ$1,0))/10^6*dollars_2019_2012*INDEX('Tax Percentages'!$B$13:$AG$13,MATCH(H$1,'Tax Percentages'!$B$4:$AG$4,0))</f>
        <v/>
      </c>
      <c r="I2" s="99">
        <f>INDEX('AEO Table 3'!$C$41:$AJ$41,MATCH(I$1,'AEO Table 3'!$C$1:$AJ$1,0))/10^6*dollars_2019_2012*INDEX('Tax Percentages'!$B$13:$AG$13,MATCH(I$1,'Tax Percentages'!$B$4:$AG$4,0))</f>
        <v/>
      </c>
      <c r="J2" s="99">
        <f>INDEX('AEO Table 3'!$C$41:$AJ$41,MATCH(J$1,'AEO Table 3'!$C$1:$AJ$1,0))/10^6*dollars_2019_2012*INDEX('Tax Percentages'!$B$13:$AG$13,MATCH(J$1,'Tax Percentages'!$B$4:$AG$4,0))</f>
        <v/>
      </c>
      <c r="K2" s="99">
        <f>INDEX('AEO Table 3'!$C$41:$AJ$41,MATCH(K$1,'AEO Table 3'!$C$1:$AJ$1,0))/10^6*dollars_2019_2012*INDEX('Tax Percentages'!$B$13:$AG$13,MATCH(K$1,'Tax Percentages'!$B$4:$AG$4,0))</f>
        <v/>
      </c>
      <c r="L2" s="99">
        <f>INDEX('AEO Table 3'!$C$41:$AJ$41,MATCH(L$1,'AEO Table 3'!$C$1:$AJ$1,0))/10^6*dollars_2019_2012*INDEX('Tax Percentages'!$B$13:$AG$13,MATCH(L$1,'Tax Percentages'!$B$4:$AG$4,0))</f>
        <v/>
      </c>
      <c r="M2" s="99">
        <f>INDEX('AEO Table 3'!$C$41:$AJ$41,MATCH(M$1,'AEO Table 3'!$C$1:$AJ$1,0))/10^6*dollars_2019_2012*INDEX('Tax Percentages'!$B$13:$AG$13,MATCH(M$1,'Tax Percentages'!$B$4:$AG$4,0))</f>
        <v/>
      </c>
      <c r="N2" s="99">
        <f>INDEX('AEO Table 3'!$C$41:$AJ$41,MATCH(N$1,'AEO Table 3'!$C$1:$AJ$1,0))/10^6*dollars_2019_2012*INDEX('Tax Percentages'!$B$13:$AG$13,MATCH(N$1,'Tax Percentages'!$B$4:$AG$4,0))</f>
        <v/>
      </c>
      <c r="O2" s="99">
        <f>INDEX('AEO Table 3'!$C$41:$AJ$41,MATCH(O$1,'AEO Table 3'!$C$1:$AJ$1,0))/10^6*dollars_2019_2012*INDEX('Tax Percentages'!$B$13:$AG$13,MATCH(O$1,'Tax Percentages'!$B$4:$AG$4,0))</f>
        <v/>
      </c>
      <c r="P2" s="99">
        <f>INDEX('AEO Table 3'!$C$41:$AJ$41,MATCH(P$1,'AEO Table 3'!$C$1:$AJ$1,0))/10^6*dollars_2019_2012*INDEX('Tax Percentages'!$B$13:$AG$13,MATCH(P$1,'Tax Percentages'!$B$4:$AG$4,0))</f>
        <v/>
      </c>
      <c r="Q2" s="99">
        <f>INDEX('AEO Table 3'!$C$41:$AJ$41,MATCH(Q$1,'AEO Table 3'!$C$1:$AJ$1,0))/10^6*dollars_2019_2012*INDEX('Tax Percentages'!$B$13:$AG$13,MATCH(Q$1,'Tax Percentages'!$B$4:$AG$4,0))</f>
        <v/>
      </c>
      <c r="R2" s="99">
        <f>INDEX('AEO Table 3'!$C$41:$AJ$41,MATCH(R$1,'AEO Table 3'!$C$1:$AJ$1,0))/10^6*dollars_2019_2012*INDEX('Tax Percentages'!$B$13:$AG$13,MATCH(R$1,'Tax Percentages'!$B$4:$AG$4,0))</f>
        <v/>
      </c>
      <c r="S2" s="99">
        <f>INDEX('AEO Table 3'!$C$41:$AJ$41,MATCH(S$1,'AEO Table 3'!$C$1:$AJ$1,0))/10^6*dollars_2019_2012*INDEX('Tax Percentages'!$B$13:$AG$13,MATCH(S$1,'Tax Percentages'!$B$4:$AG$4,0))</f>
        <v/>
      </c>
      <c r="T2" s="99">
        <f>INDEX('AEO Table 3'!$C$41:$AJ$41,MATCH(T$1,'AEO Table 3'!$C$1:$AJ$1,0))/10^6*dollars_2019_2012*INDEX('Tax Percentages'!$B$13:$AG$13,MATCH(T$1,'Tax Percentages'!$B$4:$AG$4,0))</f>
        <v/>
      </c>
      <c r="U2" s="99">
        <f>INDEX('AEO Table 3'!$C$41:$AJ$41,MATCH(U$1,'AEO Table 3'!$C$1:$AJ$1,0))/10^6*dollars_2019_2012*INDEX('Tax Percentages'!$B$13:$AG$13,MATCH(U$1,'Tax Percentages'!$B$4:$AG$4,0))</f>
        <v/>
      </c>
      <c r="V2" s="99">
        <f>INDEX('AEO Table 3'!$C$41:$AJ$41,MATCH(V$1,'AEO Table 3'!$C$1:$AJ$1,0))/10^6*dollars_2019_2012*INDEX('Tax Percentages'!$B$13:$AG$13,MATCH(V$1,'Tax Percentages'!$B$4:$AG$4,0))</f>
        <v/>
      </c>
      <c r="W2" s="99">
        <f>INDEX('AEO Table 3'!$C$41:$AJ$41,MATCH(W$1,'AEO Table 3'!$C$1:$AJ$1,0))/10^6*dollars_2019_2012*INDEX('Tax Percentages'!$B$13:$AG$13,MATCH(W$1,'Tax Percentages'!$B$4:$AG$4,0))</f>
        <v/>
      </c>
      <c r="X2" s="99">
        <f>INDEX('AEO Table 3'!$C$41:$AJ$41,MATCH(X$1,'AEO Table 3'!$C$1:$AJ$1,0))/10^6*dollars_2019_2012*INDEX('Tax Percentages'!$B$13:$AG$13,MATCH(X$1,'Tax Percentages'!$B$4:$AG$4,0))</f>
        <v/>
      </c>
      <c r="Y2" s="99">
        <f>INDEX('AEO Table 3'!$C$41:$AJ$41,MATCH(Y$1,'AEO Table 3'!$C$1:$AJ$1,0))/10^6*dollars_2019_2012*INDEX('Tax Percentages'!$B$13:$AG$13,MATCH(Y$1,'Tax Percentages'!$B$4:$AG$4,0))</f>
        <v/>
      </c>
      <c r="Z2" s="99">
        <f>INDEX('AEO Table 3'!$C$41:$AJ$41,MATCH(Z$1,'AEO Table 3'!$C$1:$AJ$1,0))/10^6*dollars_2019_2012*INDEX('Tax Percentages'!$B$13:$AG$13,MATCH(Z$1,'Tax Percentages'!$B$4:$AG$4,0))</f>
        <v/>
      </c>
      <c r="AA2" s="99">
        <f>INDEX('AEO Table 3'!$C$41:$AJ$41,MATCH(AA$1,'AEO Table 3'!$C$1:$AJ$1,0))/10^6*dollars_2019_2012*INDEX('Tax Percentages'!$B$13:$AG$13,MATCH(AA$1,'Tax Percentages'!$B$4:$AG$4,0))</f>
        <v/>
      </c>
      <c r="AB2" s="99">
        <f>INDEX('AEO Table 3'!$C$41:$AJ$41,MATCH(AB$1,'AEO Table 3'!$C$1:$AJ$1,0))/10^6*dollars_2019_2012*INDEX('Tax Percentages'!$B$13:$AG$13,MATCH(AB$1,'Tax Percentages'!$B$4:$AG$4,0))</f>
        <v/>
      </c>
      <c r="AC2" s="99">
        <f>INDEX('AEO Table 3'!$C$41:$AJ$41,MATCH(AC$1,'AEO Table 3'!$C$1:$AJ$1,0))/10^6*dollars_2019_2012*INDEX('Tax Percentages'!$B$13:$AG$13,MATCH(AC$1,'Tax Percentages'!$B$4:$AG$4,0))</f>
        <v/>
      </c>
      <c r="AD2" s="99">
        <f>INDEX('AEO Table 3'!$C$41:$AJ$41,MATCH(AD$1,'AEO Table 3'!$C$1:$AJ$1,0))/10^6*dollars_2019_2012*INDEX('Tax Percentages'!$B$13:$AG$13,MATCH(AD$1,'Tax Percentages'!$B$4:$AG$4,0))</f>
        <v/>
      </c>
      <c r="AE2" s="99">
        <f>INDEX('AEO Table 3'!$C$41:$AJ$41,MATCH(AE$1,'AEO Table 3'!$C$1:$AJ$1,0))/10^6*dollars_2019_2012*INDEX('Tax Percentages'!$B$13:$AG$13,MATCH(AE$1,'Tax Percentages'!$B$4:$AG$4,0))</f>
        <v/>
      </c>
      <c r="AF2" s="99">
        <f>INDEX('AEO Table 3'!$C$41:$AJ$41,MATCH(AF$1,'AEO Table 3'!$C$1:$AJ$1,0))/10^6*dollars_2019_2012*INDEX('Tax Percentages'!$B$13:$AG$13,MATCH(AF$1,'Tax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Fuels'!D25*dollars_2019_2012*INDEX('Tax Percentages'!$B$16:$AG$16,MATCH(B$1,'Tax Percentages'!$B$4:$AG$4,0))</f>
        <v/>
      </c>
      <c r="C2" s="99">
        <f>'Other Fuels'!E25*dollars_2019_2012*INDEX('Tax Percentages'!$B$16:$AG$16,MATCH(C$1,'Tax Percentages'!$B$4:$AG$4,0))</f>
        <v/>
      </c>
      <c r="D2" s="99">
        <f>'Other Fuels'!F25*dollars_2019_2012*INDEX('Tax Percentages'!$B$16:$AG$16,MATCH(D$1,'Tax Percentages'!$B$4:$AG$4,0))</f>
        <v/>
      </c>
      <c r="E2" s="99">
        <f>'Other Fuels'!G25*dollars_2019_2012*INDEX('Tax Percentages'!$B$16:$AG$16,MATCH(E$1,'Tax Percentages'!$B$4:$AG$4,0))</f>
        <v/>
      </c>
      <c r="F2" s="99">
        <f>'Other Fuels'!H25*dollars_2019_2012*INDEX('Tax Percentages'!$B$16:$AG$16,MATCH(F$1,'Tax Percentages'!$B$4:$AG$4,0))</f>
        <v/>
      </c>
      <c r="G2" s="99">
        <f>'Other Fuels'!I25*dollars_2019_2012*INDEX('Tax Percentages'!$B$16:$AG$16,MATCH(G$1,'Tax Percentages'!$B$4:$AG$4,0))</f>
        <v/>
      </c>
      <c r="H2" s="99">
        <f>'Other Fuels'!J25*dollars_2019_2012*INDEX('Tax Percentages'!$B$16:$AG$16,MATCH(H$1,'Tax Percentages'!$B$4:$AG$4,0))</f>
        <v/>
      </c>
      <c r="I2" s="99">
        <f>'Other Fuels'!K25*dollars_2019_2012*INDEX('Tax Percentages'!$B$16:$AG$16,MATCH(I$1,'Tax Percentages'!$B$4:$AG$4,0))</f>
        <v/>
      </c>
      <c r="J2" s="99">
        <f>'Other Fuels'!L25*dollars_2019_2012*INDEX('Tax Percentages'!$B$16:$AG$16,MATCH(J$1,'Tax Percentages'!$B$4:$AG$4,0))</f>
        <v/>
      </c>
      <c r="K2" s="99">
        <f>'Other Fuels'!M25*dollars_2019_2012*INDEX('Tax Percentages'!$B$16:$AG$16,MATCH(K$1,'Tax Percentages'!$B$4:$AG$4,0))</f>
        <v/>
      </c>
      <c r="L2" s="99">
        <f>'Other Fuels'!N25*dollars_2019_2012*INDEX('Tax Percentages'!$B$16:$AG$16,MATCH(L$1,'Tax Percentages'!$B$4:$AG$4,0))</f>
        <v/>
      </c>
      <c r="M2" s="99">
        <f>'Other Fuels'!O25*dollars_2019_2012*INDEX('Tax Percentages'!$B$16:$AG$16,MATCH(M$1,'Tax Percentages'!$B$4:$AG$4,0))</f>
        <v/>
      </c>
      <c r="N2" s="99">
        <f>'Other Fuels'!P25*dollars_2019_2012*INDEX('Tax Percentages'!$B$16:$AG$16,MATCH(N$1,'Tax Percentages'!$B$4:$AG$4,0))</f>
        <v/>
      </c>
      <c r="O2" s="99">
        <f>'Other Fuels'!Q25*dollars_2019_2012*INDEX('Tax Percentages'!$B$16:$AG$16,MATCH(O$1,'Tax Percentages'!$B$4:$AG$4,0))</f>
        <v/>
      </c>
      <c r="P2" s="99">
        <f>'Other Fuels'!R25*dollars_2019_2012*INDEX('Tax Percentages'!$B$16:$AG$16,MATCH(P$1,'Tax Percentages'!$B$4:$AG$4,0))</f>
        <v/>
      </c>
      <c r="Q2" s="99">
        <f>'Other Fuels'!S25*dollars_2019_2012*INDEX('Tax Percentages'!$B$16:$AG$16,MATCH(Q$1,'Tax Percentages'!$B$4:$AG$4,0))</f>
        <v/>
      </c>
      <c r="R2" s="99">
        <f>'Other Fuels'!T25*dollars_2019_2012*INDEX('Tax Percentages'!$B$16:$AG$16,MATCH(R$1,'Tax Percentages'!$B$4:$AG$4,0))</f>
        <v/>
      </c>
      <c r="S2" s="99">
        <f>'Other Fuels'!U25*dollars_2019_2012*INDEX('Tax Percentages'!$B$16:$AG$16,MATCH(S$1,'Tax Percentages'!$B$4:$AG$4,0))</f>
        <v/>
      </c>
      <c r="T2" s="99">
        <f>'Other Fuels'!V25*dollars_2019_2012*INDEX('Tax Percentages'!$B$16:$AG$16,MATCH(T$1,'Tax Percentages'!$B$4:$AG$4,0))</f>
        <v/>
      </c>
      <c r="U2" s="99">
        <f>'Other Fuels'!W25*dollars_2019_2012*INDEX('Tax Percentages'!$B$16:$AG$16,MATCH(U$1,'Tax Percentages'!$B$4:$AG$4,0))</f>
        <v/>
      </c>
      <c r="V2" s="99">
        <f>'Other Fuels'!X25*dollars_2019_2012*INDEX('Tax Percentages'!$B$16:$AG$16,MATCH(V$1,'Tax Percentages'!$B$4:$AG$4,0))</f>
        <v/>
      </c>
      <c r="W2" s="99">
        <f>'Other Fuels'!Y25*dollars_2019_2012*INDEX('Tax Percentages'!$B$16:$AG$16,MATCH(W$1,'Tax Percentages'!$B$4:$AG$4,0))</f>
        <v/>
      </c>
      <c r="X2" s="99">
        <f>'Other Fuels'!Z25*dollars_2019_2012*INDEX('Tax Percentages'!$B$16:$AG$16,MATCH(X$1,'Tax Percentages'!$B$4:$AG$4,0))</f>
        <v/>
      </c>
      <c r="Y2" s="99">
        <f>'Other Fuels'!AA25*dollars_2019_2012*INDEX('Tax Percentages'!$B$16:$AG$16,MATCH(Y$1,'Tax Percentages'!$B$4:$AG$4,0))</f>
        <v/>
      </c>
      <c r="Z2" s="99">
        <f>'Other Fuels'!AB25*dollars_2019_2012*INDEX('Tax Percentages'!$B$16:$AG$16,MATCH(Z$1,'Tax Percentages'!$B$4:$AG$4,0))</f>
        <v/>
      </c>
      <c r="AA2" s="99">
        <f>'Other Fuels'!AC25*dollars_2019_2012*INDEX('Tax Percentages'!$B$16:$AG$16,MATCH(AA$1,'Tax Percentages'!$B$4:$AG$4,0))</f>
        <v/>
      </c>
      <c r="AB2" s="99">
        <f>'Other Fuels'!AD25*dollars_2019_2012*INDEX('Tax Percentages'!$B$16:$AG$16,MATCH(AB$1,'Tax Percentages'!$B$4:$AG$4,0))</f>
        <v/>
      </c>
      <c r="AC2" s="99">
        <f>'Other Fuels'!AE25*dollars_2019_2012*INDEX('Tax Percentages'!$B$16:$AG$16,MATCH(AC$1,'Tax Percentages'!$B$4:$AG$4,0))</f>
        <v/>
      </c>
      <c r="AD2" s="99">
        <f>'Other Fuels'!AF25*dollars_2019_2012*INDEX('Tax Percentages'!$B$16:$AG$16,MATCH(AD$1,'Tax Percentages'!$B$4:$AG$4,0))</f>
        <v/>
      </c>
      <c r="AE2" s="99">
        <f>'Other Fuels'!AG25*dollars_2019_2012*INDEX('Tax Percentages'!$B$16:$AG$16,MATCH(AE$1,'Tax Percentages'!$B$4:$AG$4,0))</f>
        <v/>
      </c>
      <c r="AF2" s="99">
        <f>'Other Fuels'!AH25*dollars_2019_2012*INDEX('Tax Percentages'!$B$16:$AG$16,MATCH(AF$1,'Tax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3'!$C$43:$AJ$43,MATCH(B$1,'AEO Table 3'!$C$1:$AJ$1,0))/10^6*dollars_2019_2012*INDEX('Tax Percentages'!$B$14:$AG$14,MATCH(B$1,'Tax Percentages'!$B$4:$AG$4,0))</f>
        <v/>
      </c>
      <c r="C2" s="99">
        <f>INDEX('AEO Table 3'!$C$43:$AJ$43,MATCH(C$1,'AEO Table 3'!$C$1:$AJ$1,0))/10^6*dollars_2019_2012*INDEX('Tax Percentages'!$B$14:$AG$14,MATCH(C$1,'Tax Percentages'!$B$4:$AG$4,0))</f>
        <v/>
      </c>
      <c r="D2" s="99">
        <f>INDEX('AEO Table 3'!$C$43:$AJ$43,MATCH(D$1,'AEO Table 3'!$C$1:$AJ$1,0))/10^6*dollars_2019_2012*INDEX('Tax Percentages'!$B$14:$AG$14,MATCH(D$1,'Tax Percentages'!$B$4:$AG$4,0))</f>
        <v/>
      </c>
      <c r="E2" s="99">
        <f>INDEX('AEO Table 3'!$C$43:$AJ$43,MATCH(E$1,'AEO Table 3'!$C$1:$AJ$1,0))/10^6*dollars_2019_2012*INDEX('Tax Percentages'!$B$14:$AG$14,MATCH(E$1,'Tax Percentages'!$B$4:$AG$4,0))</f>
        <v/>
      </c>
      <c r="F2" s="99">
        <f>INDEX('AEO Table 3'!$C$43:$AJ$43,MATCH(F$1,'AEO Table 3'!$C$1:$AJ$1,0))/10^6*dollars_2019_2012*INDEX('Tax Percentages'!$B$14:$AG$14,MATCH(F$1,'Tax Percentages'!$B$4:$AG$4,0))</f>
        <v/>
      </c>
      <c r="G2" s="99">
        <f>INDEX('AEO Table 3'!$C$43:$AJ$43,MATCH(G$1,'AEO Table 3'!$C$1:$AJ$1,0))/10^6*dollars_2019_2012*INDEX('Tax Percentages'!$B$14:$AG$14,MATCH(G$1,'Tax Percentages'!$B$4:$AG$4,0))</f>
        <v/>
      </c>
      <c r="H2" s="99">
        <f>INDEX('AEO Table 3'!$C$43:$AJ$43,MATCH(H$1,'AEO Table 3'!$C$1:$AJ$1,0))/10^6*dollars_2019_2012*INDEX('Tax Percentages'!$B$14:$AG$14,MATCH(H$1,'Tax Percentages'!$B$4:$AG$4,0))</f>
        <v/>
      </c>
      <c r="I2" s="99">
        <f>INDEX('AEO Table 3'!$C$43:$AJ$43,MATCH(I$1,'AEO Table 3'!$C$1:$AJ$1,0))/10^6*dollars_2019_2012*INDEX('Tax Percentages'!$B$14:$AG$14,MATCH(I$1,'Tax Percentages'!$B$4:$AG$4,0))</f>
        <v/>
      </c>
      <c r="J2" s="99">
        <f>INDEX('AEO Table 3'!$C$43:$AJ$43,MATCH(J$1,'AEO Table 3'!$C$1:$AJ$1,0))/10^6*dollars_2019_2012*INDEX('Tax Percentages'!$B$14:$AG$14,MATCH(J$1,'Tax Percentages'!$B$4:$AG$4,0))</f>
        <v/>
      </c>
      <c r="K2" s="99">
        <f>INDEX('AEO Table 3'!$C$43:$AJ$43,MATCH(K$1,'AEO Table 3'!$C$1:$AJ$1,0))/10^6*dollars_2019_2012*INDEX('Tax Percentages'!$B$14:$AG$14,MATCH(K$1,'Tax Percentages'!$B$4:$AG$4,0))</f>
        <v/>
      </c>
      <c r="L2" s="99">
        <f>INDEX('AEO Table 3'!$C$43:$AJ$43,MATCH(L$1,'AEO Table 3'!$C$1:$AJ$1,0))/10^6*dollars_2019_2012*INDEX('Tax Percentages'!$B$14:$AG$14,MATCH(L$1,'Tax Percentages'!$B$4:$AG$4,0))</f>
        <v/>
      </c>
      <c r="M2" s="99">
        <f>INDEX('AEO Table 3'!$C$43:$AJ$43,MATCH(M$1,'AEO Table 3'!$C$1:$AJ$1,0))/10^6*dollars_2019_2012*INDEX('Tax Percentages'!$B$14:$AG$14,MATCH(M$1,'Tax Percentages'!$B$4:$AG$4,0))</f>
        <v/>
      </c>
      <c r="N2" s="99">
        <f>INDEX('AEO Table 3'!$C$43:$AJ$43,MATCH(N$1,'AEO Table 3'!$C$1:$AJ$1,0))/10^6*dollars_2019_2012*INDEX('Tax Percentages'!$B$14:$AG$14,MATCH(N$1,'Tax Percentages'!$B$4:$AG$4,0))</f>
        <v/>
      </c>
      <c r="O2" s="99">
        <f>INDEX('AEO Table 3'!$C$43:$AJ$43,MATCH(O$1,'AEO Table 3'!$C$1:$AJ$1,0))/10^6*dollars_2019_2012*INDEX('Tax Percentages'!$B$14:$AG$14,MATCH(O$1,'Tax Percentages'!$B$4:$AG$4,0))</f>
        <v/>
      </c>
      <c r="P2" s="99">
        <f>INDEX('AEO Table 3'!$C$43:$AJ$43,MATCH(P$1,'AEO Table 3'!$C$1:$AJ$1,0))/10^6*dollars_2019_2012*INDEX('Tax Percentages'!$B$14:$AG$14,MATCH(P$1,'Tax Percentages'!$B$4:$AG$4,0))</f>
        <v/>
      </c>
      <c r="Q2" s="99">
        <f>INDEX('AEO Table 3'!$C$43:$AJ$43,MATCH(Q$1,'AEO Table 3'!$C$1:$AJ$1,0))/10^6*dollars_2019_2012*INDEX('Tax Percentages'!$B$14:$AG$14,MATCH(Q$1,'Tax Percentages'!$B$4:$AG$4,0))</f>
        <v/>
      </c>
      <c r="R2" s="99">
        <f>INDEX('AEO Table 3'!$C$43:$AJ$43,MATCH(R$1,'AEO Table 3'!$C$1:$AJ$1,0))/10^6*dollars_2019_2012*INDEX('Tax Percentages'!$B$14:$AG$14,MATCH(R$1,'Tax Percentages'!$B$4:$AG$4,0))</f>
        <v/>
      </c>
      <c r="S2" s="99">
        <f>INDEX('AEO Table 3'!$C$43:$AJ$43,MATCH(S$1,'AEO Table 3'!$C$1:$AJ$1,0))/10^6*dollars_2019_2012*INDEX('Tax Percentages'!$B$14:$AG$14,MATCH(S$1,'Tax Percentages'!$B$4:$AG$4,0))</f>
        <v/>
      </c>
      <c r="T2" s="99">
        <f>INDEX('AEO Table 3'!$C$43:$AJ$43,MATCH(T$1,'AEO Table 3'!$C$1:$AJ$1,0))/10^6*dollars_2019_2012*INDEX('Tax Percentages'!$B$14:$AG$14,MATCH(T$1,'Tax Percentages'!$B$4:$AG$4,0))</f>
        <v/>
      </c>
      <c r="U2" s="99">
        <f>INDEX('AEO Table 3'!$C$43:$AJ$43,MATCH(U$1,'AEO Table 3'!$C$1:$AJ$1,0))/10^6*dollars_2019_2012*INDEX('Tax Percentages'!$B$14:$AG$14,MATCH(U$1,'Tax Percentages'!$B$4:$AG$4,0))</f>
        <v/>
      </c>
      <c r="V2" s="99">
        <f>INDEX('AEO Table 3'!$C$43:$AJ$43,MATCH(V$1,'AEO Table 3'!$C$1:$AJ$1,0))/10^6*dollars_2019_2012*INDEX('Tax Percentages'!$B$14:$AG$14,MATCH(V$1,'Tax Percentages'!$B$4:$AG$4,0))</f>
        <v/>
      </c>
      <c r="W2" s="99">
        <f>INDEX('AEO Table 3'!$C$43:$AJ$43,MATCH(W$1,'AEO Table 3'!$C$1:$AJ$1,0))/10^6*dollars_2019_2012*INDEX('Tax Percentages'!$B$14:$AG$14,MATCH(W$1,'Tax Percentages'!$B$4:$AG$4,0))</f>
        <v/>
      </c>
      <c r="X2" s="99">
        <f>INDEX('AEO Table 3'!$C$43:$AJ$43,MATCH(X$1,'AEO Table 3'!$C$1:$AJ$1,0))/10^6*dollars_2019_2012*INDEX('Tax Percentages'!$B$14:$AG$14,MATCH(X$1,'Tax Percentages'!$B$4:$AG$4,0))</f>
        <v/>
      </c>
      <c r="Y2" s="99">
        <f>INDEX('AEO Table 3'!$C$43:$AJ$43,MATCH(Y$1,'AEO Table 3'!$C$1:$AJ$1,0))/10^6*dollars_2019_2012*INDEX('Tax Percentages'!$B$14:$AG$14,MATCH(Y$1,'Tax Percentages'!$B$4:$AG$4,0))</f>
        <v/>
      </c>
      <c r="Z2" s="99">
        <f>INDEX('AEO Table 3'!$C$43:$AJ$43,MATCH(Z$1,'AEO Table 3'!$C$1:$AJ$1,0))/10^6*dollars_2019_2012*INDEX('Tax Percentages'!$B$14:$AG$14,MATCH(Z$1,'Tax Percentages'!$B$4:$AG$4,0))</f>
        <v/>
      </c>
      <c r="AA2" s="99">
        <f>INDEX('AEO Table 3'!$C$43:$AJ$43,MATCH(AA$1,'AEO Table 3'!$C$1:$AJ$1,0))/10^6*dollars_2019_2012*INDEX('Tax Percentages'!$B$14:$AG$14,MATCH(AA$1,'Tax Percentages'!$B$4:$AG$4,0))</f>
        <v/>
      </c>
      <c r="AB2" s="99">
        <f>INDEX('AEO Table 3'!$C$43:$AJ$43,MATCH(AB$1,'AEO Table 3'!$C$1:$AJ$1,0))/10^6*dollars_2019_2012*INDEX('Tax Percentages'!$B$14:$AG$14,MATCH(AB$1,'Tax Percentages'!$B$4:$AG$4,0))</f>
        <v/>
      </c>
      <c r="AC2" s="99">
        <f>INDEX('AEO Table 3'!$C$43:$AJ$43,MATCH(AC$1,'AEO Table 3'!$C$1:$AJ$1,0))/10^6*dollars_2019_2012*INDEX('Tax Percentages'!$B$14:$AG$14,MATCH(AC$1,'Tax Percentages'!$B$4:$AG$4,0))</f>
        <v/>
      </c>
      <c r="AD2" s="99">
        <f>INDEX('AEO Table 3'!$C$43:$AJ$43,MATCH(AD$1,'AEO Table 3'!$C$1:$AJ$1,0))/10^6*dollars_2019_2012*INDEX('Tax Percentages'!$B$14:$AG$14,MATCH(AD$1,'Tax Percentages'!$B$4:$AG$4,0))</f>
        <v/>
      </c>
      <c r="AE2" s="99">
        <f>INDEX('AEO Table 3'!$C$43:$AJ$43,MATCH(AE$1,'AEO Table 3'!$C$1:$AJ$1,0))/10^6*dollars_2019_2012*INDEX('Tax Percentages'!$B$14:$AG$14,MATCH(AE$1,'Tax Percentages'!$B$4:$AG$4,0))</f>
        <v/>
      </c>
      <c r="AF2" s="99">
        <f>INDEX('AEO Table 3'!$C$43:$AJ$43,MATCH(AF$1,'AEO Table 3'!$C$1:$AJ$1,0))/10^6*dollars_2019_2012*INDEX('Tax Percentages'!$B$14:$AG$14,MATCH(AF$1,'Tax Percentages'!$B$4:$AG$4,0))</f>
        <v/>
      </c>
    </row>
    <row r="3">
      <c r="A3" s="71" t="inlineStr">
        <is>
          <t>Electricity Sector</t>
        </is>
      </c>
      <c r="B3" s="99">
        <f>INDEX('AEO Table 3'!$C$49:$AJ$49,MATCH(B$1,'AEO Table 3'!$C$1:$AJ$1,0))/10^6*dollars_2019_2012*INDEX('Tax Percentages'!$B$14:$AG$14,MATCH(B$1,'Tax Percentages'!$B$4:$AG$4,0))</f>
        <v/>
      </c>
      <c r="C3" s="99">
        <f>INDEX('AEO Table 3'!$C$49:$AJ$49,MATCH(C$1,'AEO Table 3'!$C$1:$AJ$1,0))/10^6*dollars_2019_2012*INDEX('Tax Percentages'!$B$14:$AG$14,MATCH(C$1,'Tax Percentages'!$B$4:$AG$4,0))</f>
        <v/>
      </c>
      <c r="D3" s="99">
        <f>INDEX('AEO Table 3'!$C$49:$AJ$49,MATCH(D$1,'AEO Table 3'!$C$1:$AJ$1,0))/10^6*dollars_2019_2012*INDEX('Tax Percentages'!$B$14:$AG$14,MATCH(D$1,'Tax Percentages'!$B$4:$AG$4,0))</f>
        <v/>
      </c>
      <c r="E3" s="99">
        <f>INDEX('AEO Table 3'!$C$49:$AJ$49,MATCH(E$1,'AEO Table 3'!$C$1:$AJ$1,0))/10^6*dollars_2019_2012*INDEX('Tax Percentages'!$B$14:$AG$14,MATCH(E$1,'Tax Percentages'!$B$4:$AG$4,0))</f>
        <v/>
      </c>
      <c r="F3" s="99">
        <f>INDEX('AEO Table 3'!$C$49:$AJ$49,MATCH(F$1,'AEO Table 3'!$C$1:$AJ$1,0))/10^6*dollars_2019_2012*INDEX('Tax Percentages'!$B$14:$AG$14,MATCH(F$1,'Tax Percentages'!$B$4:$AG$4,0))</f>
        <v/>
      </c>
      <c r="G3" s="99">
        <f>INDEX('AEO Table 3'!$C$49:$AJ$49,MATCH(G$1,'AEO Table 3'!$C$1:$AJ$1,0))/10^6*dollars_2019_2012*INDEX('Tax Percentages'!$B$14:$AG$14,MATCH(G$1,'Tax Percentages'!$B$4:$AG$4,0))</f>
        <v/>
      </c>
      <c r="H3" s="99">
        <f>INDEX('AEO Table 3'!$C$49:$AJ$49,MATCH(H$1,'AEO Table 3'!$C$1:$AJ$1,0))/10^6*dollars_2019_2012*INDEX('Tax Percentages'!$B$14:$AG$14,MATCH(H$1,'Tax Percentages'!$B$4:$AG$4,0))</f>
        <v/>
      </c>
      <c r="I3" s="99">
        <f>INDEX('AEO Table 3'!$C$49:$AJ$49,MATCH(I$1,'AEO Table 3'!$C$1:$AJ$1,0))/10^6*dollars_2019_2012*INDEX('Tax Percentages'!$B$14:$AG$14,MATCH(I$1,'Tax Percentages'!$B$4:$AG$4,0))</f>
        <v/>
      </c>
      <c r="J3" s="99">
        <f>INDEX('AEO Table 3'!$C$49:$AJ$49,MATCH(J$1,'AEO Table 3'!$C$1:$AJ$1,0))/10^6*dollars_2019_2012*INDEX('Tax Percentages'!$B$14:$AG$14,MATCH(J$1,'Tax Percentages'!$B$4:$AG$4,0))</f>
        <v/>
      </c>
      <c r="K3" s="99">
        <f>INDEX('AEO Table 3'!$C$49:$AJ$49,MATCH(K$1,'AEO Table 3'!$C$1:$AJ$1,0))/10^6*dollars_2019_2012*INDEX('Tax Percentages'!$B$14:$AG$14,MATCH(K$1,'Tax Percentages'!$B$4:$AG$4,0))</f>
        <v/>
      </c>
      <c r="L3" s="99">
        <f>INDEX('AEO Table 3'!$C$49:$AJ$49,MATCH(L$1,'AEO Table 3'!$C$1:$AJ$1,0))/10^6*dollars_2019_2012*INDEX('Tax Percentages'!$B$14:$AG$14,MATCH(L$1,'Tax Percentages'!$B$4:$AG$4,0))</f>
        <v/>
      </c>
      <c r="M3" s="99">
        <f>INDEX('AEO Table 3'!$C$49:$AJ$49,MATCH(M$1,'AEO Table 3'!$C$1:$AJ$1,0))/10^6*dollars_2019_2012*INDEX('Tax Percentages'!$B$14:$AG$14,MATCH(M$1,'Tax Percentages'!$B$4:$AG$4,0))</f>
        <v/>
      </c>
      <c r="N3" s="99">
        <f>INDEX('AEO Table 3'!$C$49:$AJ$49,MATCH(N$1,'AEO Table 3'!$C$1:$AJ$1,0))/10^6*dollars_2019_2012*INDEX('Tax Percentages'!$B$14:$AG$14,MATCH(N$1,'Tax Percentages'!$B$4:$AG$4,0))</f>
        <v/>
      </c>
      <c r="O3" s="99">
        <f>INDEX('AEO Table 3'!$C$49:$AJ$49,MATCH(O$1,'AEO Table 3'!$C$1:$AJ$1,0))/10^6*dollars_2019_2012*INDEX('Tax Percentages'!$B$14:$AG$14,MATCH(O$1,'Tax Percentages'!$B$4:$AG$4,0))</f>
        <v/>
      </c>
      <c r="P3" s="99">
        <f>INDEX('AEO Table 3'!$C$49:$AJ$49,MATCH(P$1,'AEO Table 3'!$C$1:$AJ$1,0))/10^6*dollars_2019_2012*INDEX('Tax Percentages'!$B$14:$AG$14,MATCH(P$1,'Tax Percentages'!$B$4:$AG$4,0))</f>
        <v/>
      </c>
      <c r="Q3" s="99">
        <f>INDEX('AEO Table 3'!$C$49:$AJ$49,MATCH(Q$1,'AEO Table 3'!$C$1:$AJ$1,0))/10^6*dollars_2019_2012*INDEX('Tax Percentages'!$B$14:$AG$14,MATCH(Q$1,'Tax Percentages'!$B$4:$AG$4,0))</f>
        <v/>
      </c>
      <c r="R3" s="99">
        <f>INDEX('AEO Table 3'!$C$49:$AJ$49,MATCH(R$1,'AEO Table 3'!$C$1:$AJ$1,0))/10^6*dollars_2019_2012*INDEX('Tax Percentages'!$B$14:$AG$14,MATCH(R$1,'Tax Percentages'!$B$4:$AG$4,0))</f>
        <v/>
      </c>
      <c r="S3" s="99">
        <f>INDEX('AEO Table 3'!$C$49:$AJ$49,MATCH(S$1,'AEO Table 3'!$C$1:$AJ$1,0))/10^6*dollars_2019_2012*INDEX('Tax Percentages'!$B$14:$AG$14,MATCH(S$1,'Tax Percentages'!$B$4:$AG$4,0))</f>
        <v/>
      </c>
      <c r="T3" s="99">
        <f>INDEX('AEO Table 3'!$C$49:$AJ$49,MATCH(T$1,'AEO Table 3'!$C$1:$AJ$1,0))/10^6*dollars_2019_2012*INDEX('Tax Percentages'!$B$14:$AG$14,MATCH(T$1,'Tax Percentages'!$B$4:$AG$4,0))</f>
        <v/>
      </c>
      <c r="U3" s="99">
        <f>INDEX('AEO Table 3'!$C$49:$AJ$49,MATCH(U$1,'AEO Table 3'!$C$1:$AJ$1,0))/10^6*dollars_2019_2012*INDEX('Tax Percentages'!$B$14:$AG$14,MATCH(U$1,'Tax Percentages'!$B$4:$AG$4,0))</f>
        <v/>
      </c>
      <c r="V3" s="99">
        <f>INDEX('AEO Table 3'!$C$49:$AJ$49,MATCH(V$1,'AEO Table 3'!$C$1:$AJ$1,0))/10^6*dollars_2019_2012*INDEX('Tax Percentages'!$B$14:$AG$14,MATCH(V$1,'Tax Percentages'!$B$4:$AG$4,0))</f>
        <v/>
      </c>
      <c r="W3" s="99">
        <f>INDEX('AEO Table 3'!$C$49:$AJ$49,MATCH(W$1,'AEO Table 3'!$C$1:$AJ$1,0))/10^6*dollars_2019_2012*INDEX('Tax Percentages'!$B$14:$AG$14,MATCH(W$1,'Tax Percentages'!$B$4:$AG$4,0))</f>
        <v/>
      </c>
      <c r="X3" s="99">
        <f>INDEX('AEO Table 3'!$C$49:$AJ$49,MATCH(X$1,'AEO Table 3'!$C$1:$AJ$1,0))/10^6*dollars_2019_2012*INDEX('Tax Percentages'!$B$14:$AG$14,MATCH(X$1,'Tax Percentages'!$B$4:$AG$4,0))</f>
        <v/>
      </c>
      <c r="Y3" s="99">
        <f>INDEX('AEO Table 3'!$C$49:$AJ$49,MATCH(Y$1,'AEO Table 3'!$C$1:$AJ$1,0))/10^6*dollars_2019_2012*INDEX('Tax Percentages'!$B$14:$AG$14,MATCH(Y$1,'Tax Percentages'!$B$4:$AG$4,0))</f>
        <v/>
      </c>
      <c r="Z3" s="99">
        <f>INDEX('AEO Table 3'!$C$49:$AJ$49,MATCH(Z$1,'AEO Table 3'!$C$1:$AJ$1,0))/10^6*dollars_2019_2012*INDEX('Tax Percentages'!$B$14:$AG$14,MATCH(Z$1,'Tax Percentages'!$B$4:$AG$4,0))</f>
        <v/>
      </c>
      <c r="AA3" s="99">
        <f>INDEX('AEO Table 3'!$C$49:$AJ$49,MATCH(AA$1,'AEO Table 3'!$C$1:$AJ$1,0))/10^6*dollars_2019_2012*INDEX('Tax Percentages'!$B$14:$AG$14,MATCH(AA$1,'Tax Percentages'!$B$4:$AG$4,0))</f>
        <v/>
      </c>
      <c r="AB3" s="99">
        <f>INDEX('AEO Table 3'!$C$49:$AJ$49,MATCH(AB$1,'AEO Table 3'!$C$1:$AJ$1,0))/10^6*dollars_2019_2012*INDEX('Tax Percentages'!$B$14:$AG$14,MATCH(AB$1,'Tax Percentages'!$B$4:$AG$4,0))</f>
        <v/>
      </c>
      <c r="AC3" s="99">
        <f>INDEX('AEO Table 3'!$C$49:$AJ$49,MATCH(AC$1,'AEO Table 3'!$C$1:$AJ$1,0))/10^6*dollars_2019_2012*INDEX('Tax Percentages'!$B$14:$AG$14,MATCH(AC$1,'Tax Percentages'!$B$4:$AG$4,0))</f>
        <v/>
      </c>
      <c r="AD3" s="99">
        <f>INDEX('AEO Table 3'!$C$49:$AJ$49,MATCH(AD$1,'AEO Table 3'!$C$1:$AJ$1,0))/10^6*dollars_2019_2012*INDEX('Tax Percentages'!$B$14:$AG$14,MATCH(AD$1,'Tax Percentages'!$B$4:$AG$4,0))</f>
        <v/>
      </c>
      <c r="AE3" s="99">
        <f>INDEX('AEO Table 3'!$C$49:$AJ$49,MATCH(AE$1,'AEO Table 3'!$C$1:$AJ$1,0))/10^6*dollars_2019_2012*INDEX('Tax Percentages'!$B$14:$AG$14,MATCH(AE$1,'Tax Percentages'!$B$4:$AG$4,0))</f>
        <v/>
      </c>
      <c r="AF3" s="99">
        <f>INDEX('AEO Table 3'!$C$49:$AJ$49,MATCH(AF$1,'AEO Table 3'!$C$1:$AJ$1,0))/10^6*dollars_2019_2012*INDEX('Tax Percentages'!$B$14:$AG$14,MATCH(AF$1,'Tax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Percentages'!$B$14:$AG$14,MATCH(B$1,'Tax Percentages'!$B$4:$AG$4,0))</f>
        <v/>
      </c>
      <c r="C4" s="99">
        <f>INDEX('AEO Table 3'!$C$17:$AJ$17,MATCH(C$1,'AEO Table 3'!$C$1:$AJ$1,0))/10^6*dollars_2019_2012*INDEX('Tax Percentages'!$B$14:$AG$14,MATCH(C$1,'Tax Percentages'!$B$4:$AG$4,0))</f>
        <v/>
      </c>
      <c r="D4" s="99">
        <f>INDEX('AEO Table 3'!$C$17:$AJ$17,MATCH(D$1,'AEO Table 3'!$C$1:$AJ$1,0))/10^6*dollars_2019_2012*INDEX('Tax Percentages'!$B$14:$AG$14,MATCH(D$1,'Tax Percentages'!$B$4:$AG$4,0))</f>
        <v/>
      </c>
      <c r="E4" s="99">
        <f>INDEX('AEO Table 3'!$C$17:$AJ$17,MATCH(E$1,'AEO Table 3'!$C$1:$AJ$1,0))/10^6*dollars_2019_2012*INDEX('Tax Percentages'!$B$14:$AG$14,MATCH(E$1,'Tax Percentages'!$B$4:$AG$4,0))</f>
        <v/>
      </c>
      <c r="F4" s="99">
        <f>INDEX('AEO Table 3'!$C$17:$AJ$17,MATCH(F$1,'AEO Table 3'!$C$1:$AJ$1,0))/10^6*dollars_2019_2012*INDEX('Tax Percentages'!$B$14:$AG$14,MATCH(F$1,'Tax Percentages'!$B$4:$AG$4,0))</f>
        <v/>
      </c>
      <c r="G4" s="99">
        <f>INDEX('AEO Table 3'!$C$17:$AJ$17,MATCH(G$1,'AEO Table 3'!$C$1:$AJ$1,0))/10^6*dollars_2019_2012*INDEX('Tax Percentages'!$B$14:$AG$14,MATCH(G$1,'Tax Percentages'!$B$4:$AG$4,0))</f>
        <v/>
      </c>
      <c r="H4" s="99">
        <f>INDEX('AEO Table 3'!$C$17:$AJ$17,MATCH(H$1,'AEO Table 3'!$C$1:$AJ$1,0))/10^6*dollars_2019_2012*INDEX('Tax Percentages'!$B$14:$AG$14,MATCH(H$1,'Tax Percentages'!$B$4:$AG$4,0))</f>
        <v/>
      </c>
      <c r="I4" s="99">
        <f>INDEX('AEO Table 3'!$C$17:$AJ$17,MATCH(I$1,'AEO Table 3'!$C$1:$AJ$1,0))/10^6*dollars_2019_2012*INDEX('Tax Percentages'!$B$14:$AG$14,MATCH(I$1,'Tax Percentages'!$B$4:$AG$4,0))</f>
        <v/>
      </c>
      <c r="J4" s="99">
        <f>INDEX('AEO Table 3'!$C$17:$AJ$17,MATCH(J$1,'AEO Table 3'!$C$1:$AJ$1,0))/10^6*dollars_2019_2012*INDEX('Tax Percentages'!$B$14:$AG$14,MATCH(J$1,'Tax Percentages'!$B$4:$AG$4,0))</f>
        <v/>
      </c>
      <c r="K4" s="99">
        <f>INDEX('AEO Table 3'!$C$17:$AJ$17,MATCH(K$1,'AEO Table 3'!$C$1:$AJ$1,0))/10^6*dollars_2019_2012*INDEX('Tax Percentages'!$B$14:$AG$14,MATCH(K$1,'Tax Percentages'!$B$4:$AG$4,0))</f>
        <v/>
      </c>
      <c r="L4" s="99">
        <f>INDEX('AEO Table 3'!$C$17:$AJ$17,MATCH(L$1,'AEO Table 3'!$C$1:$AJ$1,0))/10^6*dollars_2019_2012*INDEX('Tax Percentages'!$B$14:$AG$14,MATCH(L$1,'Tax Percentages'!$B$4:$AG$4,0))</f>
        <v/>
      </c>
      <c r="M4" s="99">
        <f>INDEX('AEO Table 3'!$C$17:$AJ$17,MATCH(M$1,'AEO Table 3'!$C$1:$AJ$1,0))/10^6*dollars_2019_2012*INDEX('Tax Percentages'!$B$14:$AG$14,MATCH(M$1,'Tax Percentages'!$B$4:$AG$4,0))</f>
        <v/>
      </c>
      <c r="N4" s="99">
        <f>INDEX('AEO Table 3'!$C$17:$AJ$17,MATCH(N$1,'AEO Table 3'!$C$1:$AJ$1,0))/10^6*dollars_2019_2012*INDEX('Tax Percentages'!$B$14:$AG$14,MATCH(N$1,'Tax Percentages'!$B$4:$AG$4,0))</f>
        <v/>
      </c>
      <c r="O4" s="99">
        <f>INDEX('AEO Table 3'!$C$17:$AJ$17,MATCH(O$1,'AEO Table 3'!$C$1:$AJ$1,0))/10^6*dollars_2019_2012*INDEX('Tax Percentages'!$B$14:$AG$14,MATCH(O$1,'Tax Percentages'!$B$4:$AG$4,0))</f>
        <v/>
      </c>
      <c r="P4" s="99">
        <f>INDEX('AEO Table 3'!$C$17:$AJ$17,MATCH(P$1,'AEO Table 3'!$C$1:$AJ$1,0))/10^6*dollars_2019_2012*INDEX('Tax Percentages'!$B$14:$AG$14,MATCH(P$1,'Tax Percentages'!$B$4:$AG$4,0))</f>
        <v/>
      </c>
      <c r="Q4" s="99">
        <f>INDEX('AEO Table 3'!$C$17:$AJ$17,MATCH(Q$1,'AEO Table 3'!$C$1:$AJ$1,0))/10^6*dollars_2019_2012*INDEX('Tax Percentages'!$B$14:$AG$14,MATCH(Q$1,'Tax Percentages'!$B$4:$AG$4,0))</f>
        <v/>
      </c>
      <c r="R4" s="99">
        <f>INDEX('AEO Table 3'!$C$17:$AJ$17,MATCH(R$1,'AEO Table 3'!$C$1:$AJ$1,0))/10^6*dollars_2019_2012*INDEX('Tax Percentages'!$B$14:$AG$14,MATCH(R$1,'Tax Percentages'!$B$4:$AG$4,0))</f>
        <v/>
      </c>
      <c r="S4" s="99">
        <f>INDEX('AEO Table 3'!$C$17:$AJ$17,MATCH(S$1,'AEO Table 3'!$C$1:$AJ$1,0))/10^6*dollars_2019_2012*INDEX('Tax Percentages'!$B$14:$AG$14,MATCH(S$1,'Tax Percentages'!$B$4:$AG$4,0))</f>
        <v/>
      </c>
      <c r="T4" s="99">
        <f>INDEX('AEO Table 3'!$C$17:$AJ$17,MATCH(T$1,'AEO Table 3'!$C$1:$AJ$1,0))/10^6*dollars_2019_2012*INDEX('Tax Percentages'!$B$14:$AG$14,MATCH(T$1,'Tax Percentages'!$B$4:$AG$4,0))</f>
        <v/>
      </c>
      <c r="U4" s="99">
        <f>INDEX('AEO Table 3'!$C$17:$AJ$17,MATCH(U$1,'AEO Table 3'!$C$1:$AJ$1,0))/10^6*dollars_2019_2012*INDEX('Tax Percentages'!$B$14:$AG$14,MATCH(U$1,'Tax Percentages'!$B$4:$AG$4,0))</f>
        <v/>
      </c>
      <c r="V4" s="99">
        <f>INDEX('AEO Table 3'!$C$17:$AJ$17,MATCH(V$1,'AEO Table 3'!$C$1:$AJ$1,0))/10^6*dollars_2019_2012*INDEX('Tax Percentages'!$B$14:$AG$14,MATCH(V$1,'Tax Percentages'!$B$4:$AG$4,0))</f>
        <v/>
      </c>
      <c r="W4" s="99">
        <f>INDEX('AEO Table 3'!$C$17:$AJ$17,MATCH(W$1,'AEO Table 3'!$C$1:$AJ$1,0))/10^6*dollars_2019_2012*INDEX('Tax Percentages'!$B$14:$AG$14,MATCH(W$1,'Tax Percentages'!$B$4:$AG$4,0))</f>
        <v/>
      </c>
      <c r="X4" s="99">
        <f>INDEX('AEO Table 3'!$C$17:$AJ$17,MATCH(X$1,'AEO Table 3'!$C$1:$AJ$1,0))/10^6*dollars_2019_2012*INDEX('Tax Percentages'!$B$14:$AG$14,MATCH(X$1,'Tax Percentages'!$B$4:$AG$4,0))</f>
        <v/>
      </c>
      <c r="Y4" s="99">
        <f>INDEX('AEO Table 3'!$C$17:$AJ$17,MATCH(Y$1,'AEO Table 3'!$C$1:$AJ$1,0))/10^6*dollars_2019_2012*INDEX('Tax Percentages'!$B$14:$AG$14,MATCH(Y$1,'Tax Percentages'!$B$4:$AG$4,0))</f>
        <v/>
      </c>
      <c r="Z4" s="99">
        <f>INDEX('AEO Table 3'!$C$17:$AJ$17,MATCH(Z$1,'AEO Table 3'!$C$1:$AJ$1,0))/10^6*dollars_2019_2012*INDEX('Tax Percentages'!$B$14:$AG$14,MATCH(Z$1,'Tax Percentages'!$B$4:$AG$4,0))</f>
        <v/>
      </c>
      <c r="AA4" s="99">
        <f>INDEX('AEO Table 3'!$C$17:$AJ$17,MATCH(AA$1,'AEO Table 3'!$C$1:$AJ$1,0))/10^6*dollars_2019_2012*INDEX('Tax Percentages'!$B$14:$AG$14,MATCH(AA$1,'Tax Percentages'!$B$4:$AG$4,0))</f>
        <v/>
      </c>
      <c r="AB4" s="99">
        <f>INDEX('AEO Table 3'!$C$17:$AJ$17,MATCH(AB$1,'AEO Table 3'!$C$1:$AJ$1,0))/10^6*dollars_2019_2012*INDEX('Tax Percentages'!$B$14:$AG$14,MATCH(AB$1,'Tax Percentages'!$B$4:$AG$4,0))</f>
        <v/>
      </c>
      <c r="AC4" s="99">
        <f>INDEX('AEO Table 3'!$C$17:$AJ$17,MATCH(AC$1,'AEO Table 3'!$C$1:$AJ$1,0))/10^6*dollars_2019_2012*INDEX('Tax Percentages'!$B$14:$AG$14,MATCH(AC$1,'Tax Percentages'!$B$4:$AG$4,0))</f>
        <v/>
      </c>
      <c r="AD4" s="99">
        <f>INDEX('AEO Table 3'!$C$17:$AJ$17,MATCH(AD$1,'AEO Table 3'!$C$1:$AJ$1,0))/10^6*dollars_2019_2012*INDEX('Tax Percentages'!$B$14:$AG$14,MATCH(AD$1,'Tax Percentages'!$B$4:$AG$4,0))</f>
        <v/>
      </c>
      <c r="AE4" s="99">
        <f>INDEX('AEO Table 3'!$C$17:$AJ$17,MATCH(AE$1,'AEO Table 3'!$C$1:$AJ$1,0))/10^6*dollars_2019_2012*INDEX('Tax Percentages'!$B$14:$AG$14,MATCH(AE$1,'Tax Percentages'!$B$4:$AG$4,0))</f>
        <v/>
      </c>
      <c r="AF4" s="99">
        <f>INDEX('AEO Table 3'!$C$17:$AJ$17,MATCH(AF$1,'AEO Table 3'!$C$1:$AJ$1,0))/10^6*dollars_2019_2012*INDEX('Tax Percentages'!$B$14:$AG$14,MATCH(AF$1,'Tax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Percentages'!$B$14:$AG$14,MATCH(B$1,'Tax Percentages'!$B$4:$AG$4,0))</f>
        <v/>
      </c>
      <c r="C5" s="99">
        <f>INDEX('AEO Table 3'!$C$23:$AJ$23,MATCH(C$1,'AEO Table 3'!$C$1:$AJ$1,0))/10^6*dollars_2019_2012*INDEX('Tax Percentages'!$B$14:$AG$14,MATCH(C$1,'Tax Percentages'!$B$4:$AG$4,0))</f>
        <v/>
      </c>
      <c r="D5" s="99">
        <f>INDEX('AEO Table 3'!$C$23:$AJ$23,MATCH(D$1,'AEO Table 3'!$C$1:$AJ$1,0))/10^6*dollars_2019_2012*INDEX('Tax Percentages'!$B$14:$AG$14,MATCH(D$1,'Tax Percentages'!$B$4:$AG$4,0))</f>
        <v/>
      </c>
      <c r="E5" s="99">
        <f>INDEX('AEO Table 3'!$C$23:$AJ$23,MATCH(E$1,'AEO Table 3'!$C$1:$AJ$1,0))/10^6*dollars_2019_2012*INDEX('Tax Percentages'!$B$14:$AG$14,MATCH(E$1,'Tax Percentages'!$B$4:$AG$4,0))</f>
        <v/>
      </c>
      <c r="F5" s="99">
        <f>INDEX('AEO Table 3'!$C$23:$AJ$23,MATCH(F$1,'AEO Table 3'!$C$1:$AJ$1,0))/10^6*dollars_2019_2012*INDEX('Tax Percentages'!$B$14:$AG$14,MATCH(F$1,'Tax Percentages'!$B$4:$AG$4,0))</f>
        <v/>
      </c>
      <c r="G5" s="99">
        <f>INDEX('AEO Table 3'!$C$23:$AJ$23,MATCH(G$1,'AEO Table 3'!$C$1:$AJ$1,0))/10^6*dollars_2019_2012*INDEX('Tax Percentages'!$B$14:$AG$14,MATCH(G$1,'Tax Percentages'!$B$4:$AG$4,0))</f>
        <v/>
      </c>
      <c r="H5" s="99">
        <f>INDEX('AEO Table 3'!$C$23:$AJ$23,MATCH(H$1,'AEO Table 3'!$C$1:$AJ$1,0))/10^6*dollars_2019_2012*INDEX('Tax Percentages'!$B$14:$AG$14,MATCH(H$1,'Tax Percentages'!$B$4:$AG$4,0))</f>
        <v/>
      </c>
      <c r="I5" s="99">
        <f>INDEX('AEO Table 3'!$C$23:$AJ$23,MATCH(I$1,'AEO Table 3'!$C$1:$AJ$1,0))/10^6*dollars_2019_2012*INDEX('Tax Percentages'!$B$14:$AG$14,MATCH(I$1,'Tax Percentages'!$B$4:$AG$4,0))</f>
        <v/>
      </c>
      <c r="J5" s="99">
        <f>INDEX('AEO Table 3'!$C$23:$AJ$23,MATCH(J$1,'AEO Table 3'!$C$1:$AJ$1,0))/10^6*dollars_2019_2012*INDEX('Tax Percentages'!$B$14:$AG$14,MATCH(J$1,'Tax Percentages'!$B$4:$AG$4,0))</f>
        <v/>
      </c>
      <c r="K5" s="99">
        <f>INDEX('AEO Table 3'!$C$23:$AJ$23,MATCH(K$1,'AEO Table 3'!$C$1:$AJ$1,0))/10^6*dollars_2019_2012*INDEX('Tax Percentages'!$B$14:$AG$14,MATCH(K$1,'Tax Percentages'!$B$4:$AG$4,0))</f>
        <v/>
      </c>
      <c r="L5" s="99">
        <f>INDEX('AEO Table 3'!$C$23:$AJ$23,MATCH(L$1,'AEO Table 3'!$C$1:$AJ$1,0))/10^6*dollars_2019_2012*INDEX('Tax Percentages'!$B$14:$AG$14,MATCH(L$1,'Tax Percentages'!$B$4:$AG$4,0))</f>
        <v/>
      </c>
      <c r="M5" s="99">
        <f>INDEX('AEO Table 3'!$C$23:$AJ$23,MATCH(M$1,'AEO Table 3'!$C$1:$AJ$1,0))/10^6*dollars_2019_2012*INDEX('Tax Percentages'!$B$14:$AG$14,MATCH(M$1,'Tax Percentages'!$B$4:$AG$4,0))</f>
        <v/>
      </c>
      <c r="N5" s="99">
        <f>INDEX('AEO Table 3'!$C$23:$AJ$23,MATCH(N$1,'AEO Table 3'!$C$1:$AJ$1,0))/10^6*dollars_2019_2012*INDEX('Tax Percentages'!$B$14:$AG$14,MATCH(N$1,'Tax Percentages'!$B$4:$AG$4,0))</f>
        <v/>
      </c>
      <c r="O5" s="99">
        <f>INDEX('AEO Table 3'!$C$23:$AJ$23,MATCH(O$1,'AEO Table 3'!$C$1:$AJ$1,0))/10^6*dollars_2019_2012*INDEX('Tax Percentages'!$B$14:$AG$14,MATCH(O$1,'Tax Percentages'!$B$4:$AG$4,0))</f>
        <v/>
      </c>
      <c r="P5" s="99">
        <f>INDEX('AEO Table 3'!$C$23:$AJ$23,MATCH(P$1,'AEO Table 3'!$C$1:$AJ$1,0))/10^6*dollars_2019_2012*INDEX('Tax Percentages'!$B$14:$AG$14,MATCH(P$1,'Tax Percentages'!$B$4:$AG$4,0))</f>
        <v/>
      </c>
      <c r="Q5" s="99">
        <f>INDEX('AEO Table 3'!$C$23:$AJ$23,MATCH(Q$1,'AEO Table 3'!$C$1:$AJ$1,0))/10^6*dollars_2019_2012*INDEX('Tax Percentages'!$B$14:$AG$14,MATCH(Q$1,'Tax Percentages'!$B$4:$AG$4,0))</f>
        <v/>
      </c>
      <c r="R5" s="99">
        <f>INDEX('AEO Table 3'!$C$23:$AJ$23,MATCH(R$1,'AEO Table 3'!$C$1:$AJ$1,0))/10^6*dollars_2019_2012*INDEX('Tax Percentages'!$B$14:$AG$14,MATCH(R$1,'Tax Percentages'!$B$4:$AG$4,0))</f>
        <v/>
      </c>
      <c r="S5" s="99">
        <f>INDEX('AEO Table 3'!$C$23:$AJ$23,MATCH(S$1,'AEO Table 3'!$C$1:$AJ$1,0))/10^6*dollars_2019_2012*INDEX('Tax Percentages'!$B$14:$AG$14,MATCH(S$1,'Tax Percentages'!$B$4:$AG$4,0))</f>
        <v/>
      </c>
      <c r="T5" s="99">
        <f>INDEX('AEO Table 3'!$C$23:$AJ$23,MATCH(T$1,'AEO Table 3'!$C$1:$AJ$1,0))/10^6*dollars_2019_2012*INDEX('Tax Percentages'!$B$14:$AG$14,MATCH(T$1,'Tax Percentages'!$B$4:$AG$4,0))</f>
        <v/>
      </c>
      <c r="U5" s="99">
        <f>INDEX('AEO Table 3'!$C$23:$AJ$23,MATCH(U$1,'AEO Table 3'!$C$1:$AJ$1,0))/10^6*dollars_2019_2012*INDEX('Tax Percentages'!$B$14:$AG$14,MATCH(U$1,'Tax Percentages'!$B$4:$AG$4,0))</f>
        <v/>
      </c>
      <c r="V5" s="99">
        <f>INDEX('AEO Table 3'!$C$23:$AJ$23,MATCH(V$1,'AEO Table 3'!$C$1:$AJ$1,0))/10^6*dollars_2019_2012*INDEX('Tax Percentages'!$B$14:$AG$14,MATCH(V$1,'Tax Percentages'!$B$4:$AG$4,0))</f>
        <v/>
      </c>
      <c r="W5" s="99">
        <f>INDEX('AEO Table 3'!$C$23:$AJ$23,MATCH(W$1,'AEO Table 3'!$C$1:$AJ$1,0))/10^6*dollars_2019_2012*INDEX('Tax Percentages'!$B$14:$AG$14,MATCH(W$1,'Tax Percentages'!$B$4:$AG$4,0))</f>
        <v/>
      </c>
      <c r="X5" s="99">
        <f>INDEX('AEO Table 3'!$C$23:$AJ$23,MATCH(X$1,'AEO Table 3'!$C$1:$AJ$1,0))/10^6*dollars_2019_2012*INDEX('Tax Percentages'!$B$14:$AG$14,MATCH(X$1,'Tax Percentages'!$B$4:$AG$4,0))</f>
        <v/>
      </c>
      <c r="Y5" s="99">
        <f>INDEX('AEO Table 3'!$C$23:$AJ$23,MATCH(Y$1,'AEO Table 3'!$C$1:$AJ$1,0))/10^6*dollars_2019_2012*INDEX('Tax Percentages'!$B$14:$AG$14,MATCH(Y$1,'Tax Percentages'!$B$4:$AG$4,0))</f>
        <v/>
      </c>
      <c r="Z5" s="99">
        <f>INDEX('AEO Table 3'!$C$23:$AJ$23,MATCH(Z$1,'AEO Table 3'!$C$1:$AJ$1,0))/10^6*dollars_2019_2012*INDEX('Tax Percentages'!$B$14:$AG$14,MATCH(Z$1,'Tax Percentages'!$B$4:$AG$4,0))</f>
        <v/>
      </c>
      <c r="AA5" s="99">
        <f>INDEX('AEO Table 3'!$C$23:$AJ$23,MATCH(AA$1,'AEO Table 3'!$C$1:$AJ$1,0))/10^6*dollars_2019_2012*INDEX('Tax Percentages'!$B$14:$AG$14,MATCH(AA$1,'Tax Percentages'!$B$4:$AG$4,0))</f>
        <v/>
      </c>
      <c r="AB5" s="99">
        <f>INDEX('AEO Table 3'!$C$23:$AJ$23,MATCH(AB$1,'AEO Table 3'!$C$1:$AJ$1,0))/10^6*dollars_2019_2012*INDEX('Tax Percentages'!$B$14:$AG$14,MATCH(AB$1,'Tax Percentages'!$B$4:$AG$4,0))</f>
        <v/>
      </c>
      <c r="AC5" s="99">
        <f>INDEX('AEO Table 3'!$C$23:$AJ$23,MATCH(AC$1,'AEO Table 3'!$C$1:$AJ$1,0))/10^6*dollars_2019_2012*INDEX('Tax Percentages'!$B$14:$AG$14,MATCH(AC$1,'Tax Percentages'!$B$4:$AG$4,0))</f>
        <v/>
      </c>
      <c r="AD5" s="99">
        <f>INDEX('AEO Table 3'!$C$23:$AJ$23,MATCH(AD$1,'AEO Table 3'!$C$1:$AJ$1,0))/10^6*dollars_2019_2012*INDEX('Tax Percentages'!$B$14:$AG$14,MATCH(AD$1,'Tax Percentages'!$B$4:$AG$4,0))</f>
        <v/>
      </c>
      <c r="AE5" s="99">
        <f>INDEX('AEO Table 3'!$C$23:$AJ$23,MATCH(AE$1,'AEO Table 3'!$C$1:$AJ$1,0))/10^6*dollars_2019_2012*INDEX('Tax Percentages'!$B$14:$AG$14,MATCH(AE$1,'Tax Percentages'!$B$4:$AG$4,0))</f>
        <v/>
      </c>
      <c r="AF5" s="99">
        <f>INDEX('AEO Table 3'!$C$23:$AJ$23,MATCH(AF$1,'AEO Table 3'!$C$1:$AJ$1,0))/10^6*dollars_2019_2012*INDEX('Tax Percentages'!$B$14:$AG$14,MATCH(AF$1,'Tax Percentages'!$B$4:$AG$4,0))</f>
        <v/>
      </c>
    </row>
    <row r="6">
      <c r="A6" s="71" t="inlineStr">
        <is>
          <t>Industry Sector</t>
        </is>
      </c>
      <c r="B6" s="99">
        <f>INDEX('AEO Table 3'!$C$30:$AJ$30,MATCH(B$1,'AEO Table 3'!$C$1:$AJ$1,0))/10^6*dollars_2019_2012*INDEX('Tax Percentages'!$B$14:$AG$14,MATCH(B$1,'Tax Percentages'!$B$4:$AG$4,0))</f>
        <v/>
      </c>
      <c r="C6" s="99">
        <f>INDEX('AEO Table 3'!$C$30:$AJ$30,MATCH(C$1,'AEO Table 3'!$C$1:$AJ$1,0))/10^6*dollars_2019_2012*INDEX('Tax Percentages'!$B$14:$AG$14,MATCH(C$1,'Tax Percentages'!$B$4:$AG$4,0))</f>
        <v/>
      </c>
      <c r="D6" s="99">
        <f>INDEX('AEO Table 3'!$C$30:$AJ$30,MATCH(D$1,'AEO Table 3'!$C$1:$AJ$1,0))/10^6*dollars_2019_2012*INDEX('Tax Percentages'!$B$14:$AG$14,MATCH(D$1,'Tax Percentages'!$B$4:$AG$4,0))</f>
        <v/>
      </c>
      <c r="E6" s="99">
        <f>INDEX('AEO Table 3'!$C$30:$AJ$30,MATCH(E$1,'AEO Table 3'!$C$1:$AJ$1,0))/10^6*dollars_2019_2012*INDEX('Tax Percentages'!$B$14:$AG$14,MATCH(E$1,'Tax Percentages'!$B$4:$AG$4,0))</f>
        <v/>
      </c>
      <c r="F6" s="99">
        <f>INDEX('AEO Table 3'!$C$30:$AJ$30,MATCH(F$1,'AEO Table 3'!$C$1:$AJ$1,0))/10^6*dollars_2019_2012*INDEX('Tax Percentages'!$B$14:$AG$14,MATCH(F$1,'Tax Percentages'!$B$4:$AG$4,0))</f>
        <v/>
      </c>
      <c r="G6" s="99">
        <f>INDEX('AEO Table 3'!$C$30:$AJ$30,MATCH(G$1,'AEO Table 3'!$C$1:$AJ$1,0))/10^6*dollars_2019_2012*INDEX('Tax Percentages'!$B$14:$AG$14,MATCH(G$1,'Tax Percentages'!$B$4:$AG$4,0))</f>
        <v/>
      </c>
      <c r="H6" s="99">
        <f>INDEX('AEO Table 3'!$C$30:$AJ$30,MATCH(H$1,'AEO Table 3'!$C$1:$AJ$1,0))/10^6*dollars_2019_2012*INDEX('Tax Percentages'!$B$14:$AG$14,MATCH(H$1,'Tax Percentages'!$B$4:$AG$4,0))</f>
        <v/>
      </c>
      <c r="I6" s="99">
        <f>INDEX('AEO Table 3'!$C$30:$AJ$30,MATCH(I$1,'AEO Table 3'!$C$1:$AJ$1,0))/10^6*dollars_2019_2012*INDEX('Tax Percentages'!$B$14:$AG$14,MATCH(I$1,'Tax Percentages'!$B$4:$AG$4,0))</f>
        <v/>
      </c>
      <c r="J6" s="99">
        <f>INDEX('AEO Table 3'!$C$30:$AJ$30,MATCH(J$1,'AEO Table 3'!$C$1:$AJ$1,0))/10^6*dollars_2019_2012*INDEX('Tax Percentages'!$B$14:$AG$14,MATCH(J$1,'Tax Percentages'!$B$4:$AG$4,0))</f>
        <v/>
      </c>
      <c r="K6" s="99">
        <f>INDEX('AEO Table 3'!$C$30:$AJ$30,MATCH(K$1,'AEO Table 3'!$C$1:$AJ$1,0))/10^6*dollars_2019_2012*INDEX('Tax Percentages'!$B$14:$AG$14,MATCH(K$1,'Tax Percentages'!$B$4:$AG$4,0))</f>
        <v/>
      </c>
      <c r="L6" s="99">
        <f>INDEX('AEO Table 3'!$C$30:$AJ$30,MATCH(L$1,'AEO Table 3'!$C$1:$AJ$1,0))/10^6*dollars_2019_2012*INDEX('Tax Percentages'!$B$14:$AG$14,MATCH(L$1,'Tax Percentages'!$B$4:$AG$4,0))</f>
        <v/>
      </c>
      <c r="M6" s="99">
        <f>INDEX('AEO Table 3'!$C$30:$AJ$30,MATCH(M$1,'AEO Table 3'!$C$1:$AJ$1,0))/10^6*dollars_2019_2012*INDEX('Tax Percentages'!$B$14:$AG$14,MATCH(M$1,'Tax Percentages'!$B$4:$AG$4,0))</f>
        <v/>
      </c>
      <c r="N6" s="99">
        <f>INDEX('AEO Table 3'!$C$30:$AJ$30,MATCH(N$1,'AEO Table 3'!$C$1:$AJ$1,0))/10^6*dollars_2019_2012*INDEX('Tax Percentages'!$B$14:$AG$14,MATCH(N$1,'Tax Percentages'!$B$4:$AG$4,0))</f>
        <v/>
      </c>
      <c r="O6" s="99">
        <f>INDEX('AEO Table 3'!$C$30:$AJ$30,MATCH(O$1,'AEO Table 3'!$C$1:$AJ$1,0))/10^6*dollars_2019_2012*INDEX('Tax Percentages'!$B$14:$AG$14,MATCH(O$1,'Tax Percentages'!$B$4:$AG$4,0))</f>
        <v/>
      </c>
      <c r="P6" s="99">
        <f>INDEX('AEO Table 3'!$C$30:$AJ$30,MATCH(P$1,'AEO Table 3'!$C$1:$AJ$1,0))/10^6*dollars_2019_2012*INDEX('Tax Percentages'!$B$14:$AG$14,MATCH(P$1,'Tax Percentages'!$B$4:$AG$4,0))</f>
        <v/>
      </c>
      <c r="Q6" s="99">
        <f>INDEX('AEO Table 3'!$C$30:$AJ$30,MATCH(Q$1,'AEO Table 3'!$C$1:$AJ$1,0))/10^6*dollars_2019_2012*INDEX('Tax Percentages'!$B$14:$AG$14,MATCH(Q$1,'Tax Percentages'!$B$4:$AG$4,0))</f>
        <v/>
      </c>
      <c r="R6" s="99">
        <f>INDEX('AEO Table 3'!$C$30:$AJ$30,MATCH(R$1,'AEO Table 3'!$C$1:$AJ$1,0))/10^6*dollars_2019_2012*INDEX('Tax Percentages'!$B$14:$AG$14,MATCH(R$1,'Tax Percentages'!$B$4:$AG$4,0))</f>
        <v/>
      </c>
      <c r="S6" s="99">
        <f>INDEX('AEO Table 3'!$C$30:$AJ$30,MATCH(S$1,'AEO Table 3'!$C$1:$AJ$1,0))/10^6*dollars_2019_2012*INDEX('Tax Percentages'!$B$14:$AG$14,MATCH(S$1,'Tax Percentages'!$B$4:$AG$4,0))</f>
        <v/>
      </c>
      <c r="T6" s="99">
        <f>INDEX('AEO Table 3'!$C$30:$AJ$30,MATCH(T$1,'AEO Table 3'!$C$1:$AJ$1,0))/10^6*dollars_2019_2012*INDEX('Tax Percentages'!$B$14:$AG$14,MATCH(T$1,'Tax Percentages'!$B$4:$AG$4,0))</f>
        <v/>
      </c>
      <c r="U6" s="99">
        <f>INDEX('AEO Table 3'!$C$30:$AJ$30,MATCH(U$1,'AEO Table 3'!$C$1:$AJ$1,0))/10^6*dollars_2019_2012*INDEX('Tax Percentages'!$B$14:$AG$14,MATCH(U$1,'Tax Percentages'!$B$4:$AG$4,0))</f>
        <v/>
      </c>
      <c r="V6" s="99">
        <f>INDEX('AEO Table 3'!$C$30:$AJ$30,MATCH(V$1,'AEO Table 3'!$C$1:$AJ$1,0))/10^6*dollars_2019_2012*INDEX('Tax Percentages'!$B$14:$AG$14,MATCH(V$1,'Tax Percentages'!$B$4:$AG$4,0))</f>
        <v/>
      </c>
      <c r="W6" s="99">
        <f>INDEX('AEO Table 3'!$C$30:$AJ$30,MATCH(W$1,'AEO Table 3'!$C$1:$AJ$1,0))/10^6*dollars_2019_2012*INDEX('Tax Percentages'!$B$14:$AG$14,MATCH(W$1,'Tax Percentages'!$B$4:$AG$4,0))</f>
        <v/>
      </c>
      <c r="X6" s="99">
        <f>INDEX('AEO Table 3'!$C$30:$AJ$30,MATCH(X$1,'AEO Table 3'!$C$1:$AJ$1,0))/10^6*dollars_2019_2012*INDEX('Tax Percentages'!$B$14:$AG$14,MATCH(X$1,'Tax Percentages'!$B$4:$AG$4,0))</f>
        <v/>
      </c>
      <c r="Y6" s="99">
        <f>INDEX('AEO Table 3'!$C$30:$AJ$30,MATCH(Y$1,'AEO Table 3'!$C$1:$AJ$1,0))/10^6*dollars_2019_2012*INDEX('Tax Percentages'!$B$14:$AG$14,MATCH(Y$1,'Tax Percentages'!$B$4:$AG$4,0))</f>
        <v/>
      </c>
      <c r="Z6" s="99">
        <f>INDEX('AEO Table 3'!$C$30:$AJ$30,MATCH(Z$1,'AEO Table 3'!$C$1:$AJ$1,0))/10^6*dollars_2019_2012*INDEX('Tax Percentages'!$B$14:$AG$14,MATCH(Z$1,'Tax Percentages'!$B$4:$AG$4,0))</f>
        <v/>
      </c>
      <c r="AA6" s="99">
        <f>INDEX('AEO Table 3'!$C$30:$AJ$30,MATCH(AA$1,'AEO Table 3'!$C$1:$AJ$1,0))/10^6*dollars_2019_2012*INDEX('Tax Percentages'!$B$14:$AG$14,MATCH(AA$1,'Tax Percentages'!$B$4:$AG$4,0))</f>
        <v/>
      </c>
      <c r="AB6" s="99">
        <f>INDEX('AEO Table 3'!$C$30:$AJ$30,MATCH(AB$1,'AEO Table 3'!$C$1:$AJ$1,0))/10^6*dollars_2019_2012*INDEX('Tax Percentages'!$B$14:$AG$14,MATCH(AB$1,'Tax Percentages'!$B$4:$AG$4,0))</f>
        <v/>
      </c>
      <c r="AC6" s="99">
        <f>INDEX('AEO Table 3'!$C$30:$AJ$30,MATCH(AC$1,'AEO Table 3'!$C$1:$AJ$1,0))/10^6*dollars_2019_2012*INDEX('Tax Percentages'!$B$14:$AG$14,MATCH(AC$1,'Tax Percentages'!$B$4:$AG$4,0))</f>
        <v/>
      </c>
      <c r="AD6" s="99">
        <f>INDEX('AEO Table 3'!$C$30:$AJ$30,MATCH(AD$1,'AEO Table 3'!$C$1:$AJ$1,0))/10^6*dollars_2019_2012*INDEX('Tax Percentages'!$B$14:$AG$14,MATCH(AD$1,'Tax Percentages'!$B$4:$AG$4,0))</f>
        <v/>
      </c>
      <c r="AE6" s="99">
        <f>INDEX('AEO Table 3'!$C$30:$AJ$30,MATCH(AE$1,'AEO Table 3'!$C$1:$AJ$1,0))/10^6*dollars_2019_2012*INDEX('Tax Percentages'!$B$14:$AG$14,MATCH(AE$1,'Tax Percentages'!$B$4:$AG$4,0))</f>
        <v/>
      </c>
      <c r="AF6" s="99">
        <f>INDEX('AEO Table 3'!$C$30:$AJ$30,MATCH(AF$1,'AEO Table 3'!$C$1:$AJ$1,0))/10^6*dollars_2019_2012*INDEX('Tax Percentages'!$B$14:$AG$14,MATCH(AF$1,'Tax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3'!$C$1:$AJ$1,0))/10^6*dollars_2019_2012*INDEX('Tax Percentages'!$B$15:$AG$15,MATCH(B$1,'Tax Percentages'!$B$4:$AG$4,0))</f>
        <v/>
      </c>
      <c r="C2" s="99">
        <f>INDEX('AEO Table 3'!$C$40:$AJ$40,MATCH(C$1,'AEO Table 3'!$C$1:$AJ$1,0))/10^6*dollars_2019_2012*INDEX('Tax Percentages'!$B$15:$AG$15,MATCH(C$1,'Tax Percentages'!$B$4:$AG$4,0))</f>
        <v/>
      </c>
      <c r="D2" s="99">
        <f>INDEX('AEO Table 3'!$C$40:$AJ$40,MATCH(D$1,'AEO Table 3'!$C$1:$AJ$1,0))/10^6*dollars_2019_2012*INDEX('Tax Percentages'!$B$15:$AG$15,MATCH(D$1,'Tax Percentages'!$B$4:$AG$4,0))</f>
        <v/>
      </c>
      <c r="E2" s="99">
        <f>INDEX('AEO Table 3'!$C$40:$AJ$40,MATCH(E$1,'AEO Table 3'!$C$1:$AJ$1,0))/10^6*dollars_2019_2012*INDEX('Tax Percentages'!$B$15:$AG$15,MATCH(E$1,'Tax Percentages'!$B$4:$AG$4,0))</f>
        <v/>
      </c>
      <c r="F2" s="99">
        <f>INDEX('AEO Table 3'!$C$40:$AJ$40,MATCH(F$1,'AEO Table 3'!$C$1:$AJ$1,0))/10^6*dollars_2019_2012*INDEX('Tax Percentages'!$B$15:$AG$15,MATCH(F$1,'Tax Percentages'!$B$4:$AG$4,0))</f>
        <v/>
      </c>
      <c r="G2" s="99">
        <f>INDEX('AEO Table 3'!$C$40:$AJ$40,MATCH(G$1,'AEO Table 3'!$C$1:$AJ$1,0))/10^6*dollars_2019_2012*INDEX('Tax Percentages'!$B$15:$AG$15,MATCH(G$1,'Tax Percentages'!$B$4:$AG$4,0))</f>
        <v/>
      </c>
      <c r="H2" s="99">
        <f>INDEX('AEO Table 3'!$C$40:$AJ$40,MATCH(H$1,'AEO Table 3'!$C$1:$AJ$1,0))/10^6*dollars_2019_2012*INDEX('Tax Percentages'!$B$15:$AG$15,MATCH(H$1,'Tax Percentages'!$B$4:$AG$4,0))</f>
        <v/>
      </c>
      <c r="I2" s="99">
        <f>INDEX('AEO Table 3'!$C$40:$AJ$40,MATCH(I$1,'AEO Table 3'!$C$1:$AJ$1,0))/10^6*dollars_2019_2012*INDEX('Tax Percentages'!$B$15:$AG$15,MATCH(I$1,'Tax Percentages'!$B$4:$AG$4,0))</f>
        <v/>
      </c>
      <c r="J2" s="99">
        <f>INDEX('AEO Table 3'!$C$40:$AJ$40,MATCH(J$1,'AEO Table 3'!$C$1:$AJ$1,0))/10^6*dollars_2019_2012*INDEX('Tax Percentages'!$B$15:$AG$15,MATCH(J$1,'Tax Percentages'!$B$4:$AG$4,0))</f>
        <v/>
      </c>
      <c r="K2" s="99">
        <f>INDEX('AEO Table 3'!$C$40:$AJ$40,MATCH(K$1,'AEO Table 3'!$C$1:$AJ$1,0))/10^6*dollars_2019_2012*INDEX('Tax Percentages'!$B$15:$AG$15,MATCH(K$1,'Tax Percentages'!$B$4:$AG$4,0))</f>
        <v/>
      </c>
      <c r="L2" s="99">
        <f>INDEX('AEO Table 3'!$C$40:$AJ$40,MATCH(L$1,'AEO Table 3'!$C$1:$AJ$1,0))/10^6*dollars_2019_2012*INDEX('Tax Percentages'!$B$15:$AG$15,MATCH(L$1,'Tax Percentages'!$B$4:$AG$4,0))</f>
        <v/>
      </c>
      <c r="M2" s="99">
        <f>INDEX('AEO Table 3'!$C$40:$AJ$40,MATCH(M$1,'AEO Table 3'!$C$1:$AJ$1,0))/10^6*dollars_2019_2012*INDEX('Tax Percentages'!$B$15:$AG$15,MATCH(M$1,'Tax Percentages'!$B$4:$AG$4,0))</f>
        <v/>
      </c>
      <c r="N2" s="99">
        <f>INDEX('AEO Table 3'!$C$40:$AJ$40,MATCH(N$1,'AEO Table 3'!$C$1:$AJ$1,0))/10^6*dollars_2019_2012*INDEX('Tax Percentages'!$B$15:$AG$15,MATCH(N$1,'Tax Percentages'!$B$4:$AG$4,0))</f>
        <v/>
      </c>
      <c r="O2" s="99">
        <f>INDEX('AEO Table 3'!$C$40:$AJ$40,MATCH(O$1,'AEO Table 3'!$C$1:$AJ$1,0))/10^6*dollars_2019_2012*INDEX('Tax Percentages'!$B$15:$AG$15,MATCH(O$1,'Tax Percentages'!$B$4:$AG$4,0))</f>
        <v/>
      </c>
      <c r="P2" s="99">
        <f>INDEX('AEO Table 3'!$C$40:$AJ$40,MATCH(P$1,'AEO Table 3'!$C$1:$AJ$1,0))/10^6*dollars_2019_2012*INDEX('Tax Percentages'!$B$15:$AG$15,MATCH(P$1,'Tax Percentages'!$B$4:$AG$4,0))</f>
        <v/>
      </c>
      <c r="Q2" s="99">
        <f>INDEX('AEO Table 3'!$C$40:$AJ$40,MATCH(Q$1,'AEO Table 3'!$C$1:$AJ$1,0))/10^6*dollars_2019_2012*INDEX('Tax Percentages'!$B$15:$AG$15,MATCH(Q$1,'Tax Percentages'!$B$4:$AG$4,0))</f>
        <v/>
      </c>
      <c r="R2" s="99">
        <f>INDEX('AEO Table 3'!$C$40:$AJ$40,MATCH(R$1,'AEO Table 3'!$C$1:$AJ$1,0))/10^6*dollars_2019_2012*INDEX('Tax Percentages'!$B$15:$AG$15,MATCH(R$1,'Tax Percentages'!$B$4:$AG$4,0))</f>
        <v/>
      </c>
      <c r="S2" s="99">
        <f>INDEX('AEO Table 3'!$C$40:$AJ$40,MATCH(S$1,'AEO Table 3'!$C$1:$AJ$1,0))/10^6*dollars_2019_2012*INDEX('Tax Percentages'!$B$15:$AG$15,MATCH(S$1,'Tax Percentages'!$B$4:$AG$4,0))</f>
        <v/>
      </c>
      <c r="T2" s="99">
        <f>INDEX('AEO Table 3'!$C$40:$AJ$40,MATCH(T$1,'AEO Table 3'!$C$1:$AJ$1,0))/10^6*dollars_2019_2012*INDEX('Tax Percentages'!$B$15:$AG$15,MATCH(T$1,'Tax Percentages'!$B$4:$AG$4,0))</f>
        <v/>
      </c>
      <c r="U2" s="99">
        <f>INDEX('AEO Table 3'!$C$40:$AJ$40,MATCH(U$1,'AEO Table 3'!$C$1:$AJ$1,0))/10^6*dollars_2019_2012*INDEX('Tax Percentages'!$B$15:$AG$15,MATCH(U$1,'Tax Percentages'!$B$4:$AG$4,0))</f>
        <v/>
      </c>
      <c r="V2" s="99">
        <f>INDEX('AEO Table 3'!$C$40:$AJ$40,MATCH(V$1,'AEO Table 3'!$C$1:$AJ$1,0))/10^6*dollars_2019_2012*INDEX('Tax Percentages'!$B$15:$AG$15,MATCH(V$1,'Tax Percentages'!$B$4:$AG$4,0))</f>
        <v/>
      </c>
      <c r="W2" s="99">
        <f>INDEX('AEO Table 3'!$C$40:$AJ$40,MATCH(W$1,'AEO Table 3'!$C$1:$AJ$1,0))/10^6*dollars_2019_2012*INDEX('Tax Percentages'!$B$15:$AG$15,MATCH(W$1,'Tax Percentages'!$B$4:$AG$4,0))</f>
        <v/>
      </c>
      <c r="X2" s="99">
        <f>INDEX('AEO Table 3'!$C$40:$AJ$40,MATCH(X$1,'AEO Table 3'!$C$1:$AJ$1,0))/10^6*dollars_2019_2012*INDEX('Tax Percentages'!$B$15:$AG$15,MATCH(X$1,'Tax Percentages'!$B$4:$AG$4,0))</f>
        <v/>
      </c>
      <c r="Y2" s="99">
        <f>INDEX('AEO Table 3'!$C$40:$AJ$40,MATCH(Y$1,'AEO Table 3'!$C$1:$AJ$1,0))/10^6*dollars_2019_2012*INDEX('Tax Percentages'!$B$15:$AG$15,MATCH(Y$1,'Tax Percentages'!$B$4:$AG$4,0))</f>
        <v/>
      </c>
      <c r="Z2" s="99">
        <f>INDEX('AEO Table 3'!$C$40:$AJ$40,MATCH(Z$1,'AEO Table 3'!$C$1:$AJ$1,0))/10^6*dollars_2019_2012*INDEX('Tax Percentages'!$B$15:$AG$15,MATCH(Z$1,'Tax Percentages'!$B$4:$AG$4,0))</f>
        <v/>
      </c>
      <c r="AA2" s="99">
        <f>INDEX('AEO Table 3'!$C$40:$AJ$40,MATCH(AA$1,'AEO Table 3'!$C$1:$AJ$1,0))/10^6*dollars_2019_2012*INDEX('Tax Percentages'!$B$15:$AG$15,MATCH(AA$1,'Tax Percentages'!$B$4:$AG$4,0))</f>
        <v/>
      </c>
      <c r="AB2" s="99">
        <f>INDEX('AEO Table 3'!$C$40:$AJ$40,MATCH(AB$1,'AEO Table 3'!$C$1:$AJ$1,0))/10^6*dollars_2019_2012*INDEX('Tax Percentages'!$B$15:$AG$15,MATCH(AB$1,'Tax Percentages'!$B$4:$AG$4,0))</f>
        <v/>
      </c>
      <c r="AC2" s="99">
        <f>INDEX('AEO Table 3'!$C$40:$AJ$40,MATCH(AC$1,'AEO Table 3'!$C$1:$AJ$1,0))/10^6*dollars_2019_2012*INDEX('Tax Percentages'!$B$15:$AG$15,MATCH(AC$1,'Tax Percentages'!$B$4:$AG$4,0))</f>
        <v/>
      </c>
      <c r="AD2" s="99">
        <f>INDEX('AEO Table 3'!$C$40:$AJ$40,MATCH(AD$1,'AEO Table 3'!$C$1:$AJ$1,0))/10^6*dollars_2019_2012*INDEX('Tax Percentages'!$B$15:$AG$15,MATCH(AD$1,'Tax Percentages'!$B$4:$AG$4,0))</f>
        <v/>
      </c>
      <c r="AE2" s="99">
        <f>INDEX('AEO Table 3'!$C$40:$AJ$40,MATCH(AE$1,'AEO Table 3'!$C$1:$AJ$1,0))/10^6*dollars_2019_2012*INDEX('Tax Percentages'!$B$15:$AG$15,MATCH(AE$1,'Tax Percentages'!$B$4:$AG$4,0))</f>
        <v/>
      </c>
      <c r="AF2" s="99">
        <f>INDEX('AEO Table 3'!$C$40:$AJ$40,MATCH(AF$1,'AEO Table 3'!$C$1:$AJ$1,0))/10^6*dollars_2019_2012*INDEX('Tax Percentages'!$B$15:$AG$15,MATCH(AF$1,'Tax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3'!$C$42:$AJ$42,MATCH(B$1,'AEO Table 3'!$C$1:$AJ$1,0))/10^6*dollars_2019_2012*INDEX('Tax Percentages'!$B$17:$AG$17,MATCH(B$1,'Tax Percentages'!$B$4:$AG$4,0))</f>
        <v/>
      </c>
      <c r="C2" s="99">
        <f>INDEX('AEO Table 3'!$C$42:$AJ$42,MATCH(C$1,'AEO Table 3'!$C$1:$AJ$1,0))/10^6*dollars_2019_2012*INDEX('Tax Percentages'!$B$17:$AG$17,MATCH(C$1,'Tax Percentages'!$B$4:$AG$4,0))</f>
        <v/>
      </c>
      <c r="D2" s="99">
        <f>INDEX('AEO Table 3'!$C$42:$AJ$42,MATCH(D$1,'AEO Table 3'!$C$1:$AJ$1,0))/10^6*dollars_2019_2012*INDEX('Tax Percentages'!$B$17:$AG$17,MATCH(D$1,'Tax Percentages'!$B$4:$AG$4,0))</f>
        <v/>
      </c>
      <c r="E2" s="99">
        <f>INDEX('AEO Table 3'!$C$42:$AJ$42,MATCH(E$1,'AEO Table 3'!$C$1:$AJ$1,0))/10^6*dollars_2019_2012*INDEX('Tax Percentages'!$B$17:$AG$17,MATCH(E$1,'Tax Percentages'!$B$4:$AG$4,0))</f>
        <v/>
      </c>
      <c r="F2" s="99">
        <f>INDEX('AEO Table 3'!$C$42:$AJ$42,MATCH(F$1,'AEO Table 3'!$C$1:$AJ$1,0))/10^6*dollars_2019_2012*INDEX('Tax Percentages'!$B$17:$AG$17,MATCH(F$1,'Tax Percentages'!$B$4:$AG$4,0))</f>
        <v/>
      </c>
      <c r="G2" s="99">
        <f>INDEX('AEO Table 3'!$C$42:$AJ$42,MATCH(G$1,'AEO Table 3'!$C$1:$AJ$1,0))/10^6*dollars_2019_2012*INDEX('Tax Percentages'!$B$17:$AG$17,MATCH(G$1,'Tax Percentages'!$B$4:$AG$4,0))</f>
        <v/>
      </c>
      <c r="H2" s="99">
        <f>INDEX('AEO Table 3'!$C$42:$AJ$42,MATCH(H$1,'AEO Table 3'!$C$1:$AJ$1,0))/10^6*dollars_2019_2012*INDEX('Tax Percentages'!$B$17:$AG$17,MATCH(H$1,'Tax Percentages'!$B$4:$AG$4,0))</f>
        <v/>
      </c>
      <c r="I2" s="99">
        <f>INDEX('AEO Table 3'!$C$42:$AJ$42,MATCH(I$1,'AEO Table 3'!$C$1:$AJ$1,0))/10^6*dollars_2019_2012*INDEX('Tax Percentages'!$B$17:$AG$17,MATCH(I$1,'Tax Percentages'!$B$4:$AG$4,0))</f>
        <v/>
      </c>
      <c r="J2" s="99">
        <f>INDEX('AEO Table 3'!$C$42:$AJ$42,MATCH(J$1,'AEO Table 3'!$C$1:$AJ$1,0))/10^6*dollars_2019_2012*INDEX('Tax Percentages'!$B$17:$AG$17,MATCH(J$1,'Tax Percentages'!$B$4:$AG$4,0))</f>
        <v/>
      </c>
      <c r="K2" s="99">
        <f>INDEX('AEO Table 3'!$C$42:$AJ$42,MATCH(K$1,'AEO Table 3'!$C$1:$AJ$1,0))/10^6*dollars_2019_2012*INDEX('Tax Percentages'!$B$17:$AG$17,MATCH(K$1,'Tax Percentages'!$B$4:$AG$4,0))</f>
        <v/>
      </c>
      <c r="L2" s="99">
        <f>INDEX('AEO Table 3'!$C$42:$AJ$42,MATCH(L$1,'AEO Table 3'!$C$1:$AJ$1,0))/10^6*dollars_2019_2012*INDEX('Tax Percentages'!$B$17:$AG$17,MATCH(L$1,'Tax Percentages'!$B$4:$AG$4,0))</f>
        <v/>
      </c>
      <c r="M2" s="99">
        <f>INDEX('AEO Table 3'!$C$42:$AJ$42,MATCH(M$1,'AEO Table 3'!$C$1:$AJ$1,0))/10^6*dollars_2019_2012*INDEX('Tax Percentages'!$B$17:$AG$17,MATCH(M$1,'Tax Percentages'!$B$4:$AG$4,0))</f>
        <v/>
      </c>
      <c r="N2" s="99">
        <f>INDEX('AEO Table 3'!$C$42:$AJ$42,MATCH(N$1,'AEO Table 3'!$C$1:$AJ$1,0))/10^6*dollars_2019_2012*INDEX('Tax Percentages'!$B$17:$AG$17,MATCH(N$1,'Tax Percentages'!$B$4:$AG$4,0))</f>
        <v/>
      </c>
      <c r="O2" s="99">
        <f>INDEX('AEO Table 3'!$C$42:$AJ$42,MATCH(O$1,'AEO Table 3'!$C$1:$AJ$1,0))/10^6*dollars_2019_2012*INDEX('Tax Percentages'!$B$17:$AG$17,MATCH(O$1,'Tax Percentages'!$B$4:$AG$4,0))</f>
        <v/>
      </c>
      <c r="P2" s="99">
        <f>INDEX('AEO Table 3'!$C$42:$AJ$42,MATCH(P$1,'AEO Table 3'!$C$1:$AJ$1,0))/10^6*dollars_2019_2012*INDEX('Tax Percentages'!$B$17:$AG$17,MATCH(P$1,'Tax Percentages'!$B$4:$AG$4,0))</f>
        <v/>
      </c>
      <c r="Q2" s="99">
        <f>INDEX('AEO Table 3'!$C$42:$AJ$42,MATCH(Q$1,'AEO Table 3'!$C$1:$AJ$1,0))/10^6*dollars_2019_2012*INDEX('Tax Percentages'!$B$17:$AG$17,MATCH(Q$1,'Tax Percentages'!$B$4:$AG$4,0))</f>
        <v/>
      </c>
      <c r="R2" s="99">
        <f>INDEX('AEO Table 3'!$C$42:$AJ$42,MATCH(R$1,'AEO Table 3'!$C$1:$AJ$1,0))/10^6*dollars_2019_2012*INDEX('Tax Percentages'!$B$17:$AG$17,MATCH(R$1,'Tax Percentages'!$B$4:$AG$4,0))</f>
        <v/>
      </c>
      <c r="S2" s="99">
        <f>INDEX('AEO Table 3'!$C$42:$AJ$42,MATCH(S$1,'AEO Table 3'!$C$1:$AJ$1,0))/10^6*dollars_2019_2012*INDEX('Tax Percentages'!$B$17:$AG$17,MATCH(S$1,'Tax Percentages'!$B$4:$AG$4,0))</f>
        <v/>
      </c>
      <c r="T2" s="99">
        <f>INDEX('AEO Table 3'!$C$42:$AJ$42,MATCH(T$1,'AEO Table 3'!$C$1:$AJ$1,0))/10^6*dollars_2019_2012*INDEX('Tax Percentages'!$B$17:$AG$17,MATCH(T$1,'Tax Percentages'!$B$4:$AG$4,0))</f>
        <v/>
      </c>
      <c r="U2" s="99">
        <f>INDEX('AEO Table 3'!$C$42:$AJ$42,MATCH(U$1,'AEO Table 3'!$C$1:$AJ$1,0))/10^6*dollars_2019_2012*INDEX('Tax Percentages'!$B$17:$AG$17,MATCH(U$1,'Tax Percentages'!$B$4:$AG$4,0))</f>
        <v/>
      </c>
      <c r="V2" s="99">
        <f>INDEX('AEO Table 3'!$C$42:$AJ$42,MATCH(V$1,'AEO Table 3'!$C$1:$AJ$1,0))/10^6*dollars_2019_2012*INDEX('Tax Percentages'!$B$17:$AG$17,MATCH(V$1,'Tax Percentages'!$B$4:$AG$4,0))</f>
        <v/>
      </c>
      <c r="W2" s="99">
        <f>INDEX('AEO Table 3'!$C$42:$AJ$42,MATCH(W$1,'AEO Table 3'!$C$1:$AJ$1,0))/10^6*dollars_2019_2012*INDEX('Tax Percentages'!$B$17:$AG$17,MATCH(W$1,'Tax Percentages'!$B$4:$AG$4,0))</f>
        <v/>
      </c>
      <c r="X2" s="99">
        <f>INDEX('AEO Table 3'!$C$42:$AJ$42,MATCH(X$1,'AEO Table 3'!$C$1:$AJ$1,0))/10^6*dollars_2019_2012*INDEX('Tax Percentages'!$B$17:$AG$17,MATCH(X$1,'Tax Percentages'!$B$4:$AG$4,0))</f>
        <v/>
      </c>
      <c r="Y2" s="99">
        <f>INDEX('AEO Table 3'!$C$42:$AJ$42,MATCH(Y$1,'AEO Table 3'!$C$1:$AJ$1,0))/10^6*dollars_2019_2012*INDEX('Tax Percentages'!$B$17:$AG$17,MATCH(Y$1,'Tax Percentages'!$B$4:$AG$4,0))</f>
        <v/>
      </c>
      <c r="Z2" s="99">
        <f>INDEX('AEO Table 3'!$C$42:$AJ$42,MATCH(Z$1,'AEO Table 3'!$C$1:$AJ$1,0))/10^6*dollars_2019_2012*INDEX('Tax Percentages'!$B$17:$AG$17,MATCH(Z$1,'Tax Percentages'!$B$4:$AG$4,0))</f>
        <v/>
      </c>
      <c r="AA2" s="99">
        <f>INDEX('AEO Table 3'!$C$42:$AJ$42,MATCH(AA$1,'AEO Table 3'!$C$1:$AJ$1,0))/10^6*dollars_2019_2012*INDEX('Tax Percentages'!$B$17:$AG$17,MATCH(AA$1,'Tax Percentages'!$B$4:$AG$4,0))</f>
        <v/>
      </c>
      <c r="AB2" s="99">
        <f>INDEX('AEO Table 3'!$C$42:$AJ$42,MATCH(AB$1,'AEO Table 3'!$C$1:$AJ$1,0))/10^6*dollars_2019_2012*INDEX('Tax Percentages'!$B$17:$AG$17,MATCH(AB$1,'Tax Percentages'!$B$4:$AG$4,0))</f>
        <v/>
      </c>
      <c r="AC2" s="99">
        <f>INDEX('AEO Table 3'!$C$42:$AJ$42,MATCH(AC$1,'AEO Table 3'!$C$1:$AJ$1,0))/10^6*dollars_2019_2012*INDEX('Tax Percentages'!$B$17:$AG$17,MATCH(AC$1,'Tax Percentages'!$B$4:$AG$4,0))</f>
        <v/>
      </c>
      <c r="AD2" s="99">
        <f>INDEX('AEO Table 3'!$C$42:$AJ$42,MATCH(AD$1,'AEO Table 3'!$C$1:$AJ$1,0))/10^6*dollars_2019_2012*INDEX('Tax Percentages'!$B$17:$AG$17,MATCH(AD$1,'Tax Percentages'!$B$4:$AG$4,0))</f>
        <v/>
      </c>
      <c r="AE2" s="99">
        <f>INDEX('AEO Table 3'!$C$42:$AJ$42,MATCH(AE$1,'AEO Table 3'!$C$1:$AJ$1,0))/10^6*dollars_2019_2012*INDEX('Tax Percentages'!$B$17:$AG$17,MATCH(AE$1,'Tax Percentages'!$B$4:$AG$4,0))</f>
        <v/>
      </c>
      <c r="AF2" s="99">
        <f>INDEX('AEO Table 3'!$C$42:$AJ$42,MATCH(AF$1,'AEO Table 3'!$C$1:$AJ$1,0))/10^6*dollars_2019_2012*INDEX('Tax Percentages'!$B$17:$AG$17,MATCH(AF$1,'Tax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Percentages'!$B$17:$AG$17,MATCH(B$1,'Tax Percentages'!$B$4:$AG$4,0))</f>
        <v/>
      </c>
      <c r="C4" s="99">
        <f>INDEX('AEO Table 3'!$C$17:$AJ$17,MATCH(C$1,'AEO Table 3'!$C$1:$AJ$1,0))/10^6*dollars_2019_2012*INDEX('Tax Percentages'!$B$17:$AG$17,MATCH(C$1,'Tax Percentages'!$B$4:$AG$4,0))</f>
        <v/>
      </c>
      <c r="D4" s="99">
        <f>INDEX('AEO Table 3'!$C$17:$AJ$17,MATCH(D$1,'AEO Table 3'!$C$1:$AJ$1,0))/10^6*dollars_2019_2012*INDEX('Tax Percentages'!$B$17:$AG$17,MATCH(D$1,'Tax Percentages'!$B$4:$AG$4,0))</f>
        <v/>
      </c>
      <c r="E4" s="99">
        <f>INDEX('AEO Table 3'!$C$17:$AJ$17,MATCH(E$1,'AEO Table 3'!$C$1:$AJ$1,0))/10^6*dollars_2019_2012*INDEX('Tax Percentages'!$B$17:$AG$17,MATCH(E$1,'Tax Percentages'!$B$4:$AG$4,0))</f>
        <v/>
      </c>
      <c r="F4" s="99">
        <f>INDEX('AEO Table 3'!$C$17:$AJ$17,MATCH(F$1,'AEO Table 3'!$C$1:$AJ$1,0))/10^6*dollars_2019_2012*INDEX('Tax Percentages'!$B$17:$AG$17,MATCH(F$1,'Tax Percentages'!$B$4:$AG$4,0))</f>
        <v/>
      </c>
      <c r="G4" s="99">
        <f>INDEX('AEO Table 3'!$C$17:$AJ$17,MATCH(G$1,'AEO Table 3'!$C$1:$AJ$1,0))/10^6*dollars_2019_2012*INDEX('Tax Percentages'!$B$17:$AG$17,MATCH(G$1,'Tax Percentages'!$B$4:$AG$4,0))</f>
        <v/>
      </c>
      <c r="H4" s="99">
        <f>INDEX('AEO Table 3'!$C$17:$AJ$17,MATCH(H$1,'AEO Table 3'!$C$1:$AJ$1,0))/10^6*dollars_2019_2012*INDEX('Tax Percentages'!$B$17:$AG$17,MATCH(H$1,'Tax Percentages'!$B$4:$AG$4,0))</f>
        <v/>
      </c>
      <c r="I4" s="99">
        <f>INDEX('AEO Table 3'!$C$17:$AJ$17,MATCH(I$1,'AEO Table 3'!$C$1:$AJ$1,0))/10^6*dollars_2019_2012*INDEX('Tax Percentages'!$B$17:$AG$17,MATCH(I$1,'Tax Percentages'!$B$4:$AG$4,0))</f>
        <v/>
      </c>
      <c r="J4" s="99">
        <f>INDEX('AEO Table 3'!$C$17:$AJ$17,MATCH(J$1,'AEO Table 3'!$C$1:$AJ$1,0))/10^6*dollars_2019_2012*INDEX('Tax Percentages'!$B$17:$AG$17,MATCH(J$1,'Tax Percentages'!$B$4:$AG$4,0))</f>
        <v/>
      </c>
      <c r="K4" s="99">
        <f>INDEX('AEO Table 3'!$C$17:$AJ$17,MATCH(K$1,'AEO Table 3'!$C$1:$AJ$1,0))/10^6*dollars_2019_2012*INDEX('Tax Percentages'!$B$17:$AG$17,MATCH(K$1,'Tax Percentages'!$B$4:$AG$4,0))</f>
        <v/>
      </c>
      <c r="L4" s="99">
        <f>INDEX('AEO Table 3'!$C$17:$AJ$17,MATCH(L$1,'AEO Table 3'!$C$1:$AJ$1,0))/10^6*dollars_2019_2012*INDEX('Tax Percentages'!$B$17:$AG$17,MATCH(L$1,'Tax Percentages'!$B$4:$AG$4,0))</f>
        <v/>
      </c>
      <c r="M4" s="99">
        <f>INDEX('AEO Table 3'!$C$17:$AJ$17,MATCH(M$1,'AEO Table 3'!$C$1:$AJ$1,0))/10^6*dollars_2019_2012*INDEX('Tax Percentages'!$B$17:$AG$17,MATCH(M$1,'Tax Percentages'!$B$4:$AG$4,0))</f>
        <v/>
      </c>
      <c r="N4" s="99">
        <f>INDEX('AEO Table 3'!$C$17:$AJ$17,MATCH(N$1,'AEO Table 3'!$C$1:$AJ$1,0))/10^6*dollars_2019_2012*INDEX('Tax Percentages'!$B$17:$AG$17,MATCH(N$1,'Tax Percentages'!$B$4:$AG$4,0))</f>
        <v/>
      </c>
      <c r="O4" s="99">
        <f>INDEX('AEO Table 3'!$C$17:$AJ$17,MATCH(O$1,'AEO Table 3'!$C$1:$AJ$1,0))/10^6*dollars_2019_2012*INDEX('Tax Percentages'!$B$17:$AG$17,MATCH(O$1,'Tax Percentages'!$B$4:$AG$4,0))</f>
        <v/>
      </c>
      <c r="P4" s="99">
        <f>INDEX('AEO Table 3'!$C$17:$AJ$17,MATCH(P$1,'AEO Table 3'!$C$1:$AJ$1,0))/10^6*dollars_2019_2012*INDEX('Tax Percentages'!$B$17:$AG$17,MATCH(P$1,'Tax Percentages'!$B$4:$AG$4,0))</f>
        <v/>
      </c>
      <c r="Q4" s="99">
        <f>INDEX('AEO Table 3'!$C$17:$AJ$17,MATCH(Q$1,'AEO Table 3'!$C$1:$AJ$1,0))/10^6*dollars_2019_2012*INDEX('Tax Percentages'!$B$17:$AG$17,MATCH(Q$1,'Tax Percentages'!$B$4:$AG$4,0))</f>
        <v/>
      </c>
      <c r="R4" s="99">
        <f>INDEX('AEO Table 3'!$C$17:$AJ$17,MATCH(R$1,'AEO Table 3'!$C$1:$AJ$1,0))/10^6*dollars_2019_2012*INDEX('Tax Percentages'!$B$17:$AG$17,MATCH(R$1,'Tax Percentages'!$B$4:$AG$4,0))</f>
        <v/>
      </c>
      <c r="S4" s="99">
        <f>INDEX('AEO Table 3'!$C$17:$AJ$17,MATCH(S$1,'AEO Table 3'!$C$1:$AJ$1,0))/10^6*dollars_2019_2012*INDEX('Tax Percentages'!$B$17:$AG$17,MATCH(S$1,'Tax Percentages'!$B$4:$AG$4,0))</f>
        <v/>
      </c>
      <c r="T4" s="99">
        <f>INDEX('AEO Table 3'!$C$17:$AJ$17,MATCH(T$1,'AEO Table 3'!$C$1:$AJ$1,0))/10^6*dollars_2019_2012*INDEX('Tax Percentages'!$B$17:$AG$17,MATCH(T$1,'Tax Percentages'!$B$4:$AG$4,0))</f>
        <v/>
      </c>
      <c r="U4" s="99">
        <f>INDEX('AEO Table 3'!$C$17:$AJ$17,MATCH(U$1,'AEO Table 3'!$C$1:$AJ$1,0))/10^6*dollars_2019_2012*INDEX('Tax Percentages'!$B$17:$AG$17,MATCH(U$1,'Tax Percentages'!$B$4:$AG$4,0))</f>
        <v/>
      </c>
      <c r="V4" s="99">
        <f>INDEX('AEO Table 3'!$C$17:$AJ$17,MATCH(V$1,'AEO Table 3'!$C$1:$AJ$1,0))/10^6*dollars_2019_2012*INDEX('Tax Percentages'!$B$17:$AG$17,MATCH(V$1,'Tax Percentages'!$B$4:$AG$4,0))</f>
        <v/>
      </c>
      <c r="W4" s="99">
        <f>INDEX('AEO Table 3'!$C$17:$AJ$17,MATCH(W$1,'AEO Table 3'!$C$1:$AJ$1,0))/10^6*dollars_2019_2012*INDEX('Tax Percentages'!$B$17:$AG$17,MATCH(W$1,'Tax Percentages'!$B$4:$AG$4,0))</f>
        <v/>
      </c>
      <c r="X4" s="99">
        <f>INDEX('AEO Table 3'!$C$17:$AJ$17,MATCH(X$1,'AEO Table 3'!$C$1:$AJ$1,0))/10^6*dollars_2019_2012*INDEX('Tax Percentages'!$B$17:$AG$17,MATCH(X$1,'Tax Percentages'!$B$4:$AG$4,0))</f>
        <v/>
      </c>
      <c r="Y4" s="99">
        <f>INDEX('AEO Table 3'!$C$17:$AJ$17,MATCH(Y$1,'AEO Table 3'!$C$1:$AJ$1,0))/10^6*dollars_2019_2012*INDEX('Tax Percentages'!$B$17:$AG$17,MATCH(Y$1,'Tax Percentages'!$B$4:$AG$4,0))</f>
        <v/>
      </c>
      <c r="Z4" s="99">
        <f>INDEX('AEO Table 3'!$C$17:$AJ$17,MATCH(Z$1,'AEO Table 3'!$C$1:$AJ$1,0))/10^6*dollars_2019_2012*INDEX('Tax Percentages'!$B$17:$AG$17,MATCH(Z$1,'Tax Percentages'!$B$4:$AG$4,0))</f>
        <v/>
      </c>
      <c r="AA4" s="99">
        <f>INDEX('AEO Table 3'!$C$17:$AJ$17,MATCH(AA$1,'AEO Table 3'!$C$1:$AJ$1,0))/10^6*dollars_2019_2012*INDEX('Tax Percentages'!$B$17:$AG$17,MATCH(AA$1,'Tax Percentages'!$B$4:$AG$4,0))</f>
        <v/>
      </c>
      <c r="AB4" s="99">
        <f>INDEX('AEO Table 3'!$C$17:$AJ$17,MATCH(AB$1,'AEO Table 3'!$C$1:$AJ$1,0))/10^6*dollars_2019_2012*INDEX('Tax Percentages'!$B$17:$AG$17,MATCH(AB$1,'Tax Percentages'!$B$4:$AG$4,0))</f>
        <v/>
      </c>
      <c r="AC4" s="99">
        <f>INDEX('AEO Table 3'!$C$17:$AJ$17,MATCH(AC$1,'AEO Table 3'!$C$1:$AJ$1,0))/10^6*dollars_2019_2012*INDEX('Tax Percentages'!$B$17:$AG$17,MATCH(AC$1,'Tax Percentages'!$B$4:$AG$4,0))</f>
        <v/>
      </c>
      <c r="AD4" s="99">
        <f>INDEX('AEO Table 3'!$C$17:$AJ$17,MATCH(AD$1,'AEO Table 3'!$C$1:$AJ$1,0))/10^6*dollars_2019_2012*INDEX('Tax Percentages'!$B$17:$AG$17,MATCH(AD$1,'Tax Percentages'!$B$4:$AG$4,0))</f>
        <v/>
      </c>
      <c r="AE4" s="99">
        <f>INDEX('AEO Table 3'!$C$17:$AJ$17,MATCH(AE$1,'AEO Table 3'!$C$1:$AJ$1,0))/10^6*dollars_2019_2012*INDEX('Tax Percentages'!$B$17:$AG$17,MATCH(AE$1,'Tax Percentages'!$B$4:$AG$4,0))</f>
        <v/>
      </c>
      <c r="AF4" s="99">
        <f>INDEX('AEO Table 3'!$C$17:$AJ$17,MATCH(AF$1,'AEO Table 3'!$C$1:$AJ$1,0))/10^6*dollars_2019_2012*INDEX('Tax Percentages'!$B$17:$AG$17,MATCH(AF$1,'Tax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Percentages'!$B$17:$AG$17,MATCH(B$1,'Tax Percentages'!$B$4:$AG$4,0))</f>
        <v/>
      </c>
      <c r="C5" s="99">
        <f>INDEX('AEO Table 3'!$C$23:$AJ$23,MATCH(C$1,'AEO Table 3'!$C$1:$AJ$1,0))/10^6*dollars_2019_2012*INDEX('Tax Percentages'!$B$17:$AG$17,MATCH(C$1,'Tax Percentages'!$B$4:$AG$4,0))</f>
        <v/>
      </c>
      <c r="D5" s="99">
        <f>INDEX('AEO Table 3'!$C$23:$AJ$23,MATCH(D$1,'AEO Table 3'!$C$1:$AJ$1,0))/10^6*dollars_2019_2012*INDEX('Tax Percentages'!$B$17:$AG$17,MATCH(D$1,'Tax Percentages'!$B$4:$AG$4,0))</f>
        <v/>
      </c>
      <c r="E5" s="99">
        <f>INDEX('AEO Table 3'!$C$23:$AJ$23,MATCH(E$1,'AEO Table 3'!$C$1:$AJ$1,0))/10^6*dollars_2019_2012*INDEX('Tax Percentages'!$B$17:$AG$17,MATCH(E$1,'Tax Percentages'!$B$4:$AG$4,0))</f>
        <v/>
      </c>
      <c r="F5" s="99">
        <f>INDEX('AEO Table 3'!$C$23:$AJ$23,MATCH(F$1,'AEO Table 3'!$C$1:$AJ$1,0))/10^6*dollars_2019_2012*INDEX('Tax Percentages'!$B$17:$AG$17,MATCH(F$1,'Tax Percentages'!$B$4:$AG$4,0))</f>
        <v/>
      </c>
      <c r="G5" s="99">
        <f>INDEX('AEO Table 3'!$C$23:$AJ$23,MATCH(G$1,'AEO Table 3'!$C$1:$AJ$1,0))/10^6*dollars_2019_2012*INDEX('Tax Percentages'!$B$17:$AG$17,MATCH(G$1,'Tax Percentages'!$B$4:$AG$4,0))</f>
        <v/>
      </c>
      <c r="H5" s="99">
        <f>INDEX('AEO Table 3'!$C$23:$AJ$23,MATCH(H$1,'AEO Table 3'!$C$1:$AJ$1,0))/10^6*dollars_2019_2012*INDEX('Tax Percentages'!$B$17:$AG$17,MATCH(H$1,'Tax Percentages'!$B$4:$AG$4,0))</f>
        <v/>
      </c>
      <c r="I5" s="99">
        <f>INDEX('AEO Table 3'!$C$23:$AJ$23,MATCH(I$1,'AEO Table 3'!$C$1:$AJ$1,0))/10^6*dollars_2019_2012*INDEX('Tax Percentages'!$B$17:$AG$17,MATCH(I$1,'Tax Percentages'!$B$4:$AG$4,0))</f>
        <v/>
      </c>
      <c r="J5" s="99">
        <f>INDEX('AEO Table 3'!$C$23:$AJ$23,MATCH(J$1,'AEO Table 3'!$C$1:$AJ$1,0))/10^6*dollars_2019_2012*INDEX('Tax Percentages'!$B$17:$AG$17,MATCH(J$1,'Tax Percentages'!$B$4:$AG$4,0))</f>
        <v/>
      </c>
      <c r="K5" s="99">
        <f>INDEX('AEO Table 3'!$C$23:$AJ$23,MATCH(K$1,'AEO Table 3'!$C$1:$AJ$1,0))/10^6*dollars_2019_2012*INDEX('Tax Percentages'!$B$17:$AG$17,MATCH(K$1,'Tax Percentages'!$B$4:$AG$4,0))</f>
        <v/>
      </c>
      <c r="L5" s="99">
        <f>INDEX('AEO Table 3'!$C$23:$AJ$23,MATCH(L$1,'AEO Table 3'!$C$1:$AJ$1,0))/10^6*dollars_2019_2012*INDEX('Tax Percentages'!$B$17:$AG$17,MATCH(L$1,'Tax Percentages'!$B$4:$AG$4,0))</f>
        <v/>
      </c>
      <c r="M5" s="99">
        <f>INDEX('AEO Table 3'!$C$23:$AJ$23,MATCH(M$1,'AEO Table 3'!$C$1:$AJ$1,0))/10^6*dollars_2019_2012*INDEX('Tax Percentages'!$B$17:$AG$17,MATCH(M$1,'Tax Percentages'!$B$4:$AG$4,0))</f>
        <v/>
      </c>
      <c r="N5" s="99">
        <f>INDEX('AEO Table 3'!$C$23:$AJ$23,MATCH(N$1,'AEO Table 3'!$C$1:$AJ$1,0))/10^6*dollars_2019_2012*INDEX('Tax Percentages'!$B$17:$AG$17,MATCH(N$1,'Tax Percentages'!$B$4:$AG$4,0))</f>
        <v/>
      </c>
      <c r="O5" s="99">
        <f>INDEX('AEO Table 3'!$C$23:$AJ$23,MATCH(O$1,'AEO Table 3'!$C$1:$AJ$1,0))/10^6*dollars_2019_2012*INDEX('Tax Percentages'!$B$17:$AG$17,MATCH(O$1,'Tax Percentages'!$B$4:$AG$4,0))</f>
        <v/>
      </c>
      <c r="P5" s="99">
        <f>INDEX('AEO Table 3'!$C$23:$AJ$23,MATCH(P$1,'AEO Table 3'!$C$1:$AJ$1,0))/10^6*dollars_2019_2012*INDEX('Tax Percentages'!$B$17:$AG$17,MATCH(P$1,'Tax Percentages'!$B$4:$AG$4,0))</f>
        <v/>
      </c>
      <c r="Q5" s="99">
        <f>INDEX('AEO Table 3'!$C$23:$AJ$23,MATCH(Q$1,'AEO Table 3'!$C$1:$AJ$1,0))/10^6*dollars_2019_2012*INDEX('Tax Percentages'!$B$17:$AG$17,MATCH(Q$1,'Tax Percentages'!$B$4:$AG$4,0))</f>
        <v/>
      </c>
      <c r="R5" s="99">
        <f>INDEX('AEO Table 3'!$C$23:$AJ$23,MATCH(R$1,'AEO Table 3'!$C$1:$AJ$1,0))/10^6*dollars_2019_2012*INDEX('Tax Percentages'!$B$17:$AG$17,MATCH(R$1,'Tax Percentages'!$B$4:$AG$4,0))</f>
        <v/>
      </c>
      <c r="S5" s="99">
        <f>INDEX('AEO Table 3'!$C$23:$AJ$23,MATCH(S$1,'AEO Table 3'!$C$1:$AJ$1,0))/10^6*dollars_2019_2012*INDEX('Tax Percentages'!$B$17:$AG$17,MATCH(S$1,'Tax Percentages'!$B$4:$AG$4,0))</f>
        <v/>
      </c>
      <c r="T5" s="99">
        <f>INDEX('AEO Table 3'!$C$23:$AJ$23,MATCH(T$1,'AEO Table 3'!$C$1:$AJ$1,0))/10^6*dollars_2019_2012*INDEX('Tax Percentages'!$B$17:$AG$17,MATCH(T$1,'Tax Percentages'!$B$4:$AG$4,0))</f>
        <v/>
      </c>
      <c r="U5" s="99">
        <f>INDEX('AEO Table 3'!$C$23:$AJ$23,MATCH(U$1,'AEO Table 3'!$C$1:$AJ$1,0))/10^6*dollars_2019_2012*INDEX('Tax Percentages'!$B$17:$AG$17,MATCH(U$1,'Tax Percentages'!$B$4:$AG$4,0))</f>
        <v/>
      </c>
      <c r="V5" s="99">
        <f>INDEX('AEO Table 3'!$C$23:$AJ$23,MATCH(V$1,'AEO Table 3'!$C$1:$AJ$1,0))/10^6*dollars_2019_2012*INDEX('Tax Percentages'!$B$17:$AG$17,MATCH(V$1,'Tax Percentages'!$B$4:$AG$4,0))</f>
        <v/>
      </c>
      <c r="W5" s="99">
        <f>INDEX('AEO Table 3'!$C$23:$AJ$23,MATCH(W$1,'AEO Table 3'!$C$1:$AJ$1,0))/10^6*dollars_2019_2012*INDEX('Tax Percentages'!$B$17:$AG$17,MATCH(W$1,'Tax Percentages'!$B$4:$AG$4,0))</f>
        <v/>
      </c>
      <c r="X5" s="99">
        <f>INDEX('AEO Table 3'!$C$23:$AJ$23,MATCH(X$1,'AEO Table 3'!$C$1:$AJ$1,0))/10^6*dollars_2019_2012*INDEX('Tax Percentages'!$B$17:$AG$17,MATCH(X$1,'Tax Percentages'!$B$4:$AG$4,0))</f>
        <v/>
      </c>
      <c r="Y5" s="99">
        <f>INDEX('AEO Table 3'!$C$23:$AJ$23,MATCH(Y$1,'AEO Table 3'!$C$1:$AJ$1,0))/10^6*dollars_2019_2012*INDEX('Tax Percentages'!$B$17:$AG$17,MATCH(Y$1,'Tax Percentages'!$B$4:$AG$4,0))</f>
        <v/>
      </c>
      <c r="Z5" s="99">
        <f>INDEX('AEO Table 3'!$C$23:$AJ$23,MATCH(Z$1,'AEO Table 3'!$C$1:$AJ$1,0))/10^6*dollars_2019_2012*INDEX('Tax Percentages'!$B$17:$AG$17,MATCH(Z$1,'Tax Percentages'!$B$4:$AG$4,0))</f>
        <v/>
      </c>
      <c r="AA5" s="99">
        <f>INDEX('AEO Table 3'!$C$23:$AJ$23,MATCH(AA$1,'AEO Table 3'!$C$1:$AJ$1,0))/10^6*dollars_2019_2012*INDEX('Tax Percentages'!$B$17:$AG$17,MATCH(AA$1,'Tax Percentages'!$B$4:$AG$4,0))</f>
        <v/>
      </c>
      <c r="AB5" s="99">
        <f>INDEX('AEO Table 3'!$C$23:$AJ$23,MATCH(AB$1,'AEO Table 3'!$C$1:$AJ$1,0))/10^6*dollars_2019_2012*INDEX('Tax Percentages'!$B$17:$AG$17,MATCH(AB$1,'Tax Percentages'!$B$4:$AG$4,0))</f>
        <v/>
      </c>
      <c r="AC5" s="99">
        <f>INDEX('AEO Table 3'!$C$23:$AJ$23,MATCH(AC$1,'AEO Table 3'!$C$1:$AJ$1,0))/10^6*dollars_2019_2012*INDEX('Tax Percentages'!$B$17:$AG$17,MATCH(AC$1,'Tax Percentages'!$B$4:$AG$4,0))</f>
        <v/>
      </c>
      <c r="AD5" s="99">
        <f>INDEX('AEO Table 3'!$C$23:$AJ$23,MATCH(AD$1,'AEO Table 3'!$C$1:$AJ$1,0))/10^6*dollars_2019_2012*INDEX('Tax Percentages'!$B$17:$AG$17,MATCH(AD$1,'Tax Percentages'!$B$4:$AG$4,0))</f>
        <v/>
      </c>
      <c r="AE5" s="99">
        <f>INDEX('AEO Table 3'!$C$23:$AJ$23,MATCH(AE$1,'AEO Table 3'!$C$1:$AJ$1,0))/10^6*dollars_2019_2012*INDEX('Tax Percentages'!$B$17:$AG$17,MATCH(AE$1,'Tax Percentages'!$B$4:$AG$4,0))</f>
        <v/>
      </c>
      <c r="AF5" s="99">
        <f>INDEX('AEO Table 3'!$C$23:$AJ$23,MATCH(AF$1,'AEO Table 3'!$C$1:$AJ$1,0))/10^6*dollars_2019_2012*INDEX('Tax Percentages'!$B$17:$AG$17,MATCH(AF$1,'Tax Percentages'!$B$4:$AG$4,0))</f>
        <v/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Fuels'!D$26*About!$A$103*INDEX('Tax Percentages'!$B$18:$AG$18,MATCH(B$1,'Tax Percentages'!$B$4:$AG$4,0))</f>
        <v/>
      </c>
      <c r="C4" s="43">
        <f>'Other Fuels'!E$26*About!$A$103*INDEX('Tax Percentages'!$B$18:$AG$18,MATCH(C$1,'Tax Percentages'!$B$4:$AG$4,0))</f>
        <v/>
      </c>
      <c r="D4" s="43">
        <f>'Other Fuels'!F$26*About!$A$103*INDEX('Tax Percentages'!$B$18:$AG$18,MATCH(D$1,'Tax Percentages'!$B$4:$AG$4,0))</f>
        <v/>
      </c>
      <c r="E4" s="43">
        <f>'Other Fuels'!G$26*About!$A$103*INDEX('Tax Percentages'!$B$18:$AG$18,MATCH(E$1,'Tax Percentages'!$B$4:$AG$4,0))</f>
        <v/>
      </c>
      <c r="F4" s="43">
        <f>'Other Fuels'!H$26*About!$A$103*INDEX('Tax Percentages'!$B$18:$AG$18,MATCH(F$1,'Tax Percentages'!$B$4:$AG$4,0))</f>
        <v/>
      </c>
      <c r="G4" s="43">
        <f>'Other Fuels'!I$26*About!$A$103*INDEX('Tax Percentages'!$B$18:$AG$18,MATCH(G$1,'Tax Percentages'!$B$4:$AG$4,0))</f>
        <v/>
      </c>
      <c r="H4" s="43">
        <f>'Other Fuels'!J$26*About!$A$103*INDEX('Tax Percentages'!$B$18:$AG$18,MATCH(H$1,'Tax Percentages'!$B$4:$AG$4,0))</f>
        <v/>
      </c>
      <c r="I4" s="43">
        <f>'Other Fuels'!K$26*About!$A$103*INDEX('Tax Percentages'!$B$18:$AG$18,MATCH(I$1,'Tax Percentages'!$B$4:$AG$4,0))</f>
        <v/>
      </c>
      <c r="J4" s="43">
        <f>'Other Fuels'!L$26*About!$A$103*INDEX('Tax Percentages'!$B$18:$AG$18,MATCH(J$1,'Tax Percentages'!$B$4:$AG$4,0))</f>
        <v/>
      </c>
      <c r="K4" s="43">
        <f>'Other Fuels'!M$26*About!$A$103*INDEX('Tax Percentages'!$B$18:$AG$18,MATCH(K$1,'Tax Percentages'!$B$4:$AG$4,0))</f>
        <v/>
      </c>
      <c r="L4" s="43">
        <f>'Other Fuels'!N$26*About!$A$103*INDEX('Tax Percentages'!$B$18:$AG$18,MATCH(L$1,'Tax Percentages'!$B$4:$AG$4,0))</f>
        <v/>
      </c>
      <c r="M4" s="43">
        <f>'Other Fuels'!O$26*About!$A$103*INDEX('Tax Percentages'!$B$18:$AG$18,MATCH(M$1,'Tax Percentages'!$B$4:$AG$4,0))</f>
        <v/>
      </c>
      <c r="N4" s="43">
        <f>'Other Fuels'!P$26*About!$A$103*INDEX('Tax Percentages'!$B$18:$AG$18,MATCH(N$1,'Tax Percentages'!$B$4:$AG$4,0))</f>
        <v/>
      </c>
      <c r="O4" s="43">
        <f>'Other Fuels'!Q$26*About!$A$103*INDEX('Tax Percentages'!$B$18:$AG$18,MATCH(O$1,'Tax Percentages'!$B$4:$AG$4,0))</f>
        <v/>
      </c>
      <c r="P4" s="43">
        <f>'Other Fuels'!R$26*About!$A$103*INDEX('Tax Percentages'!$B$18:$AG$18,MATCH(P$1,'Tax Percentages'!$B$4:$AG$4,0))</f>
        <v/>
      </c>
      <c r="Q4" s="43">
        <f>'Other Fuels'!S$26*About!$A$103*INDEX('Tax Percentages'!$B$18:$AG$18,MATCH(Q$1,'Tax Percentages'!$B$4:$AG$4,0))</f>
        <v/>
      </c>
      <c r="R4" s="43">
        <f>'Other Fuels'!T$26*About!$A$103*INDEX('Tax Percentages'!$B$18:$AG$18,MATCH(R$1,'Tax Percentages'!$B$4:$AG$4,0))</f>
        <v/>
      </c>
      <c r="S4" s="43">
        <f>'Other Fuels'!U$26*About!$A$103*INDEX('Tax Percentages'!$B$18:$AG$18,MATCH(S$1,'Tax Percentages'!$B$4:$AG$4,0))</f>
        <v/>
      </c>
      <c r="T4" s="43">
        <f>'Other Fuels'!V$26*About!$A$103*INDEX('Tax Percentages'!$B$18:$AG$18,MATCH(T$1,'Tax Percentages'!$B$4:$AG$4,0))</f>
        <v/>
      </c>
      <c r="U4" s="43">
        <f>'Other Fuels'!W$26*About!$A$103*INDEX('Tax Percentages'!$B$18:$AG$18,MATCH(U$1,'Tax Percentages'!$B$4:$AG$4,0))</f>
        <v/>
      </c>
      <c r="V4" s="43">
        <f>'Other Fuels'!X$26*About!$A$103*INDEX('Tax Percentages'!$B$18:$AG$18,MATCH(V$1,'Tax Percentages'!$B$4:$AG$4,0))</f>
        <v/>
      </c>
      <c r="W4" s="43">
        <f>'Other Fuels'!Y$26*About!$A$103*INDEX('Tax Percentages'!$B$18:$AG$18,MATCH(W$1,'Tax Percentages'!$B$4:$AG$4,0))</f>
        <v/>
      </c>
      <c r="X4" s="43">
        <f>'Other Fuels'!Z$26*About!$A$103*INDEX('Tax Percentages'!$B$18:$AG$18,MATCH(X$1,'Tax Percentages'!$B$4:$AG$4,0))</f>
        <v/>
      </c>
      <c r="Y4" s="43">
        <f>'Other Fuels'!AA$26*About!$A$103*INDEX('Tax Percentages'!$B$18:$AG$18,MATCH(Y$1,'Tax Percentages'!$B$4:$AG$4,0))</f>
        <v/>
      </c>
      <c r="Z4" s="43">
        <f>'Other Fuels'!AB$26*About!$A$103*INDEX('Tax Percentages'!$B$18:$AG$18,MATCH(Z$1,'Tax Percentages'!$B$4:$AG$4,0))</f>
        <v/>
      </c>
      <c r="AA4" s="43">
        <f>'Other Fuels'!AC$26*About!$A$103*INDEX('Tax Percentages'!$B$18:$AG$18,MATCH(AA$1,'Tax Percentages'!$B$4:$AG$4,0))</f>
        <v/>
      </c>
      <c r="AB4" s="43">
        <f>'Other Fuels'!AD$26*About!$A$103*INDEX('Tax Percentages'!$B$18:$AG$18,MATCH(AB$1,'Tax Percentages'!$B$4:$AG$4,0))</f>
        <v/>
      </c>
      <c r="AC4" s="43">
        <f>'Other Fuels'!AE$26*About!$A$103*INDEX('Tax Percentages'!$B$18:$AG$18,MATCH(AC$1,'Tax Percentages'!$B$4:$AG$4,0))</f>
        <v/>
      </c>
      <c r="AD4" s="43">
        <f>'Other Fuels'!AF$26*About!$A$103*INDEX('Tax Percentages'!$B$18:$AG$18,MATCH(AD$1,'Tax Percentages'!$B$4:$AG$4,0))</f>
        <v/>
      </c>
      <c r="AE4" s="43">
        <f>'Other Fuels'!AG$26*About!$A$103*INDEX('Tax Percentages'!$B$18:$AG$18,MATCH(AE$1,'Tax Percentages'!$B$4:$AG$4,0))</f>
        <v/>
      </c>
      <c r="AF4" s="43">
        <f>'Other Fuels'!AH$26*About!$A$103*INDEX('Tax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Fuels'!D$26*About!$A$103*INDEX('Tax Percentages'!$B$18:$AG$18,MATCH(B$1,'Tax Percentages'!$B$4:$AG$4,0))</f>
        <v/>
      </c>
      <c r="C5" s="43">
        <f>'Other Fuels'!E$26*About!$A$103*INDEX('Tax Percentages'!$B$18:$AG$18,MATCH(C$1,'Tax Percentages'!$B$4:$AG$4,0))</f>
        <v/>
      </c>
      <c r="D5" s="43">
        <f>'Other Fuels'!F$26*About!$A$103*INDEX('Tax Percentages'!$B$18:$AG$18,MATCH(D$1,'Tax Percentages'!$B$4:$AG$4,0))</f>
        <v/>
      </c>
      <c r="E5" s="43">
        <f>'Other Fuels'!G$26*About!$A$103*INDEX('Tax Percentages'!$B$18:$AG$18,MATCH(E$1,'Tax Percentages'!$B$4:$AG$4,0))</f>
        <v/>
      </c>
      <c r="F5" s="43">
        <f>'Other Fuels'!H$26*About!$A$103*INDEX('Tax Percentages'!$B$18:$AG$18,MATCH(F$1,'Tax Percentages'!$B$4:$AG$4,0))</f>
        <v/>
      </c>
      <c r="G5" s="43">
        <f>'Other Fuels'!I$26*About!$A$103*INDEX('Tax Percentages'!$B$18:$AG$18,MATCH(G$1,'Tax Percentages'!$B$4:$AG$4,0))</f>
        <v/>
      </c>
      <c r="H5" s="43">
        <f>'Other Fuels'!J$26*About!$A$103*INDEX('Tax Percentages'!$B$18:$AG$18,MATCH(H$1,'Tax Percentages'!$B$4:$AG$4,0))</f>
        <v/>
      </c>
      <c r="I5" s="43">
        <f>'Other Fuels'!K$26*About!$A$103*INDEX('Tax Percentages'!$B$18:$AG$18,MATCH(I$1,'Tax Percentages'!$B$4:$AG$4,0))</f>
        <v/>
      </c>
      <c r="J5" s="43">
        <f>'Other Fuels'!L$26*About!$A$103*INDEX('Tax Percentages'!$B$18:$AG$18,MATCH(J$1,'Tax Percentages'!$B$4:$AG$4,0))</f>
        <v/>
      </c>
      <c r="K5" s="43">
        <f>'Other Fuels'!M$26*About!$A$103*INDEX('Tax Percentages'!$B$18:$AG$18,MATCH(K$1,'Tax Percentages'!$B$4:$AG$4,0))</f>
        <v/>
      </c>
      <c r="L5" s="43">
        <f>'Other Fuels'!N$26*About!$A$103*INDEX('Tax Percentages'!$B$18:$AG$18,MATCH(L$1,'Tax Percentages'!$B$4:$AG$4,0))</f>
        <v/>
      </c>
      <c r="M5" s="43">
        <f>'Other Fuels'!O$26*About!$A$103*INDEX('Tax Percentages'!$B$18:$AG$18,MATCH(M$1,'Tax Percentages'!$B$4:$AG$4,0))</f>
        <v/>
      </c>
      <c r="N5" s="43">
        <f>'Other Fuels'!P$26*About!$A$103*INDEX('Tax Percentages'!$B$18:$AG$18,MATCH(N$1,'Tax Percentages'!$B$4:$AG$4,0))</f>
        <v/>
      </c>
      <c r="O5" s="43">
        <f>'Other Fuels'!Q$26*About!$A$103*INDEX('Tax Percentages'!$B$18:$AG$18,MATCH(O$1,'Tax Percentages'!$B$4:$AG$4,0))</f>
        <v/>
      </c>
      <c r="P5" s="43">
        <f>'Other Fuels'!R$26*About!$A$103*INDEX('Tax Percentages'!$B$18:$AG$18,MATCH(P$1,'Tax Percentages'!$B$4:$AG$4,0))</f>
        <v/>
      </c>
      <c r="Q5" s="43">
        <f>'Other Fuels'!S$26*About!$A$103*INDEX('Tax Percentages'!$B$18:$AG$18,MATCH(Q$1,'Tax Percentages'!$B$4:$AG$4,0))</f>
        <v/>
      </c>
      <c r="R5" s="43">
        <f>'Other Fuels'!T$26*About!$A$103*INDEX('Tax Percentages'!$B$18:$AG$18,MATCH(R$1,'Tax Percentages'!$B$4:$AG$4,0))</f>
        <v/>
      </c>
      <c r="S5" s="43">
        <f>'Other Fuels'!U$26*About!$A$103*INDEX('Tax Percentages'!$B$18:$AG$18,MATCH(S$1,'Tax Percentages'!$B$4:$AG$4,0))</f>
        <v/>
      </c>
      <c r="T5" s="43">
        <f>'Other Fuels'!V$26*About!$A$103*INDEX('Tax Percentages'!$B$18:$AG$18,MATCH(T$1,'Tax Percentages'!$B$4:$AG$4,0))</f>
        <v/>
      </c>
      <c r="U5" s="43">
        <f>'Other Fuels'!W$26*About!$A$103*INDEX('Tax Percentages'!$B$18:$AG$18,MATCH(U$1,'Tax Percentages'!$B$4:$AG$4,0))</f>
        <v/>
      </c>
      <c r="V5" s="43">
        <f>'Other Fuels'!X$26*About!$A$103*INDEX('Tax Percentages'!$B$18:$AG$18,MATCH(V$1,'Tax Percentages'!$B$4:$AG$4,0))</f>
        <v/>
      </c>
      <c r="W5" s="43">
        <f>'Other Fuels'!Y$26*About!$A$103*INDEX('Tax Percentages'!$B$18:$AG$18,MATCH(W$1,'Tax Percentages'!$B$4:$AG$4,0))</f>
        <v/>
      </c>
      <c r="X5" s="43">
        <f>'Other Fuels'!Z$26*About!$A$103*INDEX('Tax Percentages'!$B$18:$AG$18,MATCH(X$1,'Tax Percentages'!$B$4:$AG$4,0))</f>
        <v/>
      </c>
      <c r="Y5" s="43">
        <f>'Other Fuels'!AA$26*About!$A$103*INDEX('Tax Percentages'!$B$18:$AG$18,MATCH(Y$1,'Tax Percentages'!$B$4:$AG$4,0))</f>
        <v/>
      </c>
      <c r="Z5" s="43">
        <f>'Other Fuels'!AB$26*About!$A$103*INDEX('Tax Percentages'!$B$18:$AG$18,MATCH(Z$1,'Tax Percentages'!$B$4:$AG$4,0))</f>
        <v/>
      </c>
      <c r="AA5" s="43">
        <f>'Other Fuels'!AC$26*About!$A$103*INDEX('Tax Percentages'!$B$18:$AG$18,MATCH(AA$1,'Tax Percentages'!$B$4:$AG$4,0))</f>
        <v/>
      </c>
      <c r="AB5" s="43">
        <f>'Other Fuels'!AD$26*About!$A$103*INDEX('Tax Percentages'!$B$18:$AG$18,MATCH(AB$1,'Tax Percentages'!$B$4:$AG$4,0))</f>
        <v/>
      </c>
      <c r="AC5" s="43">
        <f>'Other Fuels'!AE$26*About!$A$103*INDEX('Tax Percentages'!$B$18:$AG$18,MATCH(AC$1,'Tax Percentages'!$B$4:$AG$4,0))</f>
        <v/>
      </c>
      <c r="AD5" s="43">
        <f>'Other Fuels'!AF$26*About!$A$103*INDEX('Tax Percentages'!$B$18:$AG$18,MATCH(AD$1,'Tax Percentages'!$B$4:$AG$4,0))</f>
        <v/>
      </c>
      <c r="AE5" s="43">
        <f>'Other Fuels'!AG$26*About!$A$103*INDEX('Tax Percentages'!$B$18:$AG$18,MATCH(AE$1,'Tax Percentages'!$B$4:$AG$4,0))</f>
        <v/>
      </c>
      <c r="AF5" s="43">
        <f>'Other Fuels'!AH$26*About!$A$103*INDEX('Tax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Fuels'!D$26*About!$A$103*INDEX('Tax Percentages'!$B$18:$AG$18,MATCH(B$1,'Tax Percentages'!$B$4:$AG$4,0))</f>
        <v/>
      </c>
      <c r="C6" s="43">
        <f>'Other Fuels'!E$26*About!$A$103*INDEX('Tax Percentages'!$B$18:$AG$18,MATCH(C$1,'Tax Percentages'!$B$4:$AG$4,0))</f>
        <v/>
      </c>
      <c r="D6" s="43">
        <f>'Other Fuels'!F$26*About!$A$103*INDEX('Tax Percentages'!$B$18:$AG$18,MATCH(D$1,'Tax Percentages'!$B$4:$AG$4,0))</f>
        <v/>
      </c>
      <c r="E6" s="43">
        <f>'Other Fuels'!G$26*About!$A$103*INDEX('Tax Percentages'!$B$18:$AG$18,MATCH(E$1,'Tax Percentages'!$B$4:$AG$4,0))</f>
        <v/>
      </c>
      <c r="F6" s="43">
        <f>'Other Fuels'!H$26*About!$A$103*INDEX('Tax Percentages'!$B$18:$AG$18,MATCH(F$1,'Tax Percentages'!$B$4:$AG$4,0))</f>
        <v/>
      </c>
      <c r="G6" s="43">
        <f>'Other Fuels'!I$26*About!$A$103*INDEX('Tax Percentages'!$B$18:$AG$18,MATCH(G$1,'Tax Percentages'!$B$4:$AG$4,0))</f>
        <v/>
      </c>
      <c r="H6" s="43">
        <f>'Other Fuels'!J$26*About!$A$103*INDEX('Tax Percentages'!$B$18:$AG$18,MATCH(H$1,'Tax Percentages'!$B$4:$AG$4,0))</f>
        <v/>
      </c>
      <c r="I6" s="43">
        <f>'Other Fuels'!K$26*About!$A$103*INDEX('Tax Percentages'!$B$18:$AG$18,MATCH(I$1,'Tax Percentages'!$B$4:$AG$4,0))</f>
        <v/>
      </c>
      <c r="J6" s="43">
        <f>'Other Fuels'!L$26*About!$A$103*INDEX('Tax Percentages'!$B$18:$AG$18,MATCH(J$1,'Tax Percentages'!$B$4:$AG$4,0))</f>
        <v/>
      </c>
      <c r="K6" s="43">
        <f>'Other Fuels'!M$26*About!$A$103*INDEX('Tax Percentages'!$B$18:$AG$18,MATCH(K$1,'Tax Percentages'!$B$4:$AG$4,0))</f>
        <v/>
      </c>
      <c r="L6" s="43">
        <f>'Other Fuels'!N$26*About!$A$103*INDEX('Tax Percentages'!$B$18:$AG$18,MATCH(L$1,'Tax Percentages'!$B$4:$AG$4,0))</f>
        <v/>
      </c>
      <c r="M6" s="43">
        <f>'Other Fuels'!O$26*About!$A$103*INDEX('Tax Percentages'!$B$18:$AG$18,MATCH(M$1,'Tax Percentages'!$B$4:$AG$4,0))</f>
        <v/>
      </c>
      <c r="N6" s="43">
        <f>'Other Fuels'!P$26*About!$A$103*INDEX('Tax Percentages'!$B$18:$AG$18,MATCH(N$1,'Tax Percentages'!$B$4:$AG$4,0))</f>
        <v/>
      </c>
      <c r="O6" s="43">
        <f>'Other Fuels'!Q$26*About!$A$103*INDEX('Tax Percentages'!$B$18:$AG$18,MATCH(O$1,'Tax Percentages'!$B$4:$AG$4,0))</f>
        <v/>
      </c>
      <c r="P6" s="43">
        <f>'Other Fuels'!R$26*About!$A$103*INDEX('Tax Percentages'!$B$18:$AG$18,MATCH(P$1,'Tax Percentages'!$B$4:$AG$4,0))</f>
        <v/>
      </c>
      <c r="Q6" s="43">
        <f>'Other Fuels'!S$26*About!$A$103*INDEX('Tax Percentages'!$B$18:$AG$18,MATCH(Q$1,'Tax Percentages'!$B$4:$AG$4,0))</f>
        <v/>
      </c>
      <c r="R6" s="43">
        <f>'Other Fuels'!T$26*About!$A$103*INDEX('Tax Percentages'!$B$18:$AG$18,MATCH(R$1,'Tax Percentages'!$B$4:$AG$4,0))</f>
        <v/>
      </c>
      <c r="S6" s="43">
        <f>'Other Fuels'!U$26*About!$A$103*INDEX('Tax Percentages'!$B$18:$AG$18,MATCH(S$1,'Tax Percentages'!$B$4:$AG$4,0))</f>
        <v/>
      </c>
      <c r="T6" s="43">
        <f>'Other Fuels'!V$26*About!$A$103*INDEX('Tax Percentages'!$B$18:$AG$18,MATCH(T$1,'Tax Percentages'!$B$4:$AG$4,0))</f>
        <v/>
      </c>
      <c r="U6" s="43">
        <f>'Other Fuels'!W$26*About!$A$103*INDEX('Tax Percentages'!$B$18:$AG$18,MATCH(U$1,'Tax Percentages'!$B$4:$AG$4,0))</f>
        <v/>
      </c>
      <c r="V6" s="43">
        <f>'Other Fuels'!X$26*About!$A$103*INDEX('Tax Percentages'!$B$18:$AG$18,MATCH(V$1,'Tax Percentages'!$B$4:$AG$4,0))</f>
        <v/>
      </c>
      <c r="W6" s="43">
        <f>'Other Fuels'!Y$26*About!$A$103*INDEX('Tax Percentages'!$B$18:$AG$18,MATCH(W$1,'Tax Percentages'!$B$4:$AG$4,0))</f>
        <v/>
      </c>
      <c r="X6" s="43">
        <f>'Other Fuels'!Z$26*About!$A$103*INDEX('Tax Percentages'!$B$18:$AG$18,MATCH(X$1,'Tax Percentages'!$B$4:$AG$4,0))</f>
        <v/>
      </c>
      <c r="Y6" s="43">
        <f>'Other Fuels'!AA$26*About!$A$103*INDEX('Tax Percentages'!$B$18:$AG$18,MATCH(Y$1,'Tax Percentages'!$B$4:$AG$4,0))</f>
        <v/>
      </c>
      <c r="Z6" s="43">
        <f>'Other Fuels'!AB$26*About!$A$103*INDEX('Tax Percentages'!$B$18:$AG$18,MATCH(Z$1,'Tax Percentages'!$B$4:$AG$4,0))</f>
        <v/>
      </c>
      <c r="AA6" s="43">
        <f>'Other Fuels'!AC$26*About!$A$103*INDEX('Tax Percentages'!$B$18:$AG$18,MATCH(AA$1,'Tax Percentages'!$B$4:$AG$4,0))</f>
        <v/>
      </c>
      <c r="AB6" s="43">
        <f>'Other Fuels'!AD$26*About!$A$103*INDEX('Tax Percentages'!$B$18:$AG$18,MATCH(AB$1,'Tax Percentages'!$B$4:$AG$4,0))</f>
        <v/>
      </c>
      <c r="AC6" s="43">
        <f>'Other Fuels'!AE$26*About!$A$103*INDEX('Tax Percentages'!$B$18:$AG$18,MATCH(AC$1,'Tax Percentages'!$B$4:$AG$4,0))</f>
        <v/>
      </c>
      <c r="AD6" s="43">
        <f>'Other Fuels'!AF$26*About!$A$103*INDEX('Tax Percentages'!$B$18:$AG$18,MATCH(AD$1,'Tax Percentages'!$B$4:$AG$4,0))</f>
        <v/>
      </c>
      <c r="AE6" s="43">
        <f>'Other Fuels'!AG$26*About!$A$103*INDEX('Tax Percentages'!$B$18:$AG$18,MATCH(AE$1,'Tax Percentages'!$B$4:$AG$4,0))</f>
        <v/>
      </c>
      <c r="AF6" s="43">
        <f>'Other Fuels'!AH$26*About!$A$103*INDEX('Tax Percentages'!$B$18:$AG$18,MATCH(AF$1,'Tax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3'!52:52,MATCH('BFPaT-fueltax-coal'!B1,'AEO Table 3'!13:13,0))/10^6*dollars_2019_2012*lignite_multiplier*INDEX('Tax Percentages'!$B$20:$AG$20,MATCH(B$1,'Tax Percentages'!$B$4:$AG$4,0))</f>
        <v/>
      </c>
      <c r="C3" s="99">
        <f>INDEX('AEO Table 3'!52:52,MATCH('BFPaT-fueltax-coal'!C1,'AEO Table 3'!13:13,0))/10^6*dollars_2019_2012*lignite_multiplier*INDEX('Tax Percentages'!$B$20:$AG$20,MATCH(C$1,'Tax Percentages'!$B$4:$AG$4,0))</f>
        <v/>
      </c>
      <c r="D3" s="99">
        <f>INDEX('AEO Table 3'!52:52,MATCH('BFPaT-fueltax-coal'!D1,'AEO Table 3'!13:13,0))/10^6*dollars_2019_2012*lignite_multiplier*INDEX('Tax Percentages'!$B$20:$AG$20,MATCH(D$1,'Tax Percentages'!$B$4:$AG$4,0))</f>
        <v/>
      </c>
      <c r="E3" s="99">
        <f>INDEX('AEO Table 3'!52:52,MATCH('BFPaT-fueltax-coal'!E1,'AEO Table 3'!13:13,0))/10^6*dollars_2019_2012*lignite_multiplier*INDEX('Tax Percentages'!$B$20:$AG$20,MATCH(E$1,'Tax Percentages'!$B$4:$AG$4,0))</f>
        <v/>
      </c>
      <c r="F3" s="99">
        <f>INDEX('AEO Table 3'!52:52,MATCH('BFPaT-fueltax-coal'!F1,'AEO Table 3'!13:13,0))/10^6*dollars_2019_2012*lignite_multiplier*INDEX('Tax Percentages'!$B$20:$AG$20,MATCH(F$1,'Tax Percentages'!$B$4:$AG$4,0))</f>
        <v/>
      </c>
      <c r="G3" s="99">
        <f>INDEX('AEO Table 3'!52:52,MATCH('BFPaT-fueltax-coal'!G1,'AEO Table 3'!13:13,0))/10^6*dollars_2019_2012*lignite_multiplier*INDEX('Tax Percentages'!$B$20:$AG$20,MATCH(G$1,'Tax Percentages'!$B$4:$AG$4,0))</f>
        <v/>
      </c>
      <c r="H3" s="99">
        <f>INDEX('AEO Table 3'!52:52,MATCH('BFPaT-fueltax-coal'!H1,'AEO Table 3'!13:13,0))/10^6*dollars_2019_2012*lignite_multiplier*INDEX('Tax Percentages'!$B$20:$AG$20,MATCH(H$1,'Tax Percentages'!$B$4:$AG$4,0))</f>
        <v/>
      </c>
      <c r="I3" s="99">
        <f>INDEX('AEO Table 3'!52:52,MATCH('BFPaT-fueltax-coal'!I1,'AEO Table 3'!13:13,0))/10^6*dollars_2019_2012*lignite_multiplier*INDEX('Tax Percentages'!$B$20:$AG$20,MATCH(I$1,'Tax Percentages'!$B$4:$AG$4,0))</f>
        <v/>
      </c>
      <c r="J3" s="99">
        <f>INDEX('AEO Table 3'!52:52,MATCH('BFPaT-fueltax-coal'!J1,'AEO Table 3'!13:13,0))/10^6*dollars_2019_2012*lignite_multiplier*INDEX('Tax Percentages'!$B$20:$AG$20,MATCH(J$1,'Tax Percentages'!$B$4:$AG$4,0))</f>
        <v/>
      </c>
      <c r="K3" s="99">
        <f>INDEX('AEO Table 3'!52:52,MATCH('BFPaT-fueltax-coal'!K1,'AEO Table 3'!13:13,0))/10^6*dollars_2019_2012*lignite_multiplier*INDEX('Tax Percentages'!$B$20:$AG$20,MATCH(K$1,'Tax Percentages'!$B$4:$AG$4,0))</f>
        <v/>
      </c>
      <c r="L3" s="99">
        <f>INDEX('AEO Table 3'!52:52,MATCH('BFPaT-fueltax-coal'!L1,'AEO Table 3'!13:13,0))/10^6*dollars_2019_2012*lignite_multiplier*INDEX('Tax Percentages'!$B$20:$AG$20,MATCH(L$1,'Tax Percentages'!$B$4:$AG$4,0))</f>
        <v/>
      </c>
      <c r="M3" s="99">
        <f>INDEX('AEO Table 3'!52:52,MATCH('BFPaT-fueltax-coal'!M1,'AEO Table 3'!13:13,0))/10^6*dollars_2019_2012*lignite_multiplier*INDEX('Tax Percentages'!$B$20:$AG$20,MATCH(M$1,'Tax Percentages'!$B$4:$AG$4,0))</f>
        <v/>
      </c>
      <c r="N3" s="99">
        <f>INDEX('AEO Table 3'!52:52,MATCH('BFPaT-fueltax-coal'!N1,'AEO Table 3'!13:13,0))/10^6*dollars_2019_2012*lignite_multiplier*INDEX('Tax Percentages'!$B$20:$AG$20,MATCH(N$1,'Tax Percentages'!$B$4:$AG$4,0))</f>
        <v/>
      </c>
      <c r="O3" s="99">
        <f>INDEX('AEO Table 3'!52:52,MATCH('BFPaT-fueltax-coal'!O1,'AEO Table 3'!13:13,0))/10^6*dollars_2019_2012*lignite_multiplier*INDEX('Tax Percentages'!$B$20:$AG$20,MATCH(O$1,'Tax Percentages'!$B$4:$AG$4,0))</f>
        <v/>
      </c>
      <c r="P3" s="99">
        <f>INDEX('AEO Table 3'!52:52,MATCH('BFPaT-fueltax-coal'!P1,'AEO Table 3'!13:13,0))/10^6*dollars_2019_2012*lignite_multiplier*INDEX('Tax Percentages'!$B$20:$AG$20,MATCH(P$1,'Tax Percentages'!$B$4:$AG$4,0))</f>
        <v/>
      </c>
      <c r="Q3" s="99">
        <f>INDEX('AEO Table 3'!52:52,MATCH('BFPaT-fueltax-coal'!Q1,'AEO Table 3'!13:13,0))/10^6*dollars_2019_2012*lignite_multiplier*INDEX('Tax Percentages'!$B$20:$AG$20,MATCH(Q$1,'Tax Percentages'!$B$4:$AG$4,0))</f>
        <v/>
      </c>
      <c r="R3" s="99">
        <f>INDEX('AEO Table 3'!52:52,MATCH('BFPaT-fueltax-coal'!R1,'AEO Table 3'!13:13,0))/10^6*dollars_2019_2012*lignite_multiplier*INDEX('Tax Percentages'!$B$20:$AG$20,MATCH(R$1,'Tax Percentages'!$B$4:$AG$4,0))</f>
        <v/>
      </c>
      <c r="S3" s="99">
        <f>INDEX('AEO Table 3'!52:52,MATCH('BFPaT-fueltax-coal'!S1,'AEO Table 3'!13:13,0))/10^6*dollars_2019_2012*lignite_multiplier*INDEX('Tax Percentages'!$B$20:$AG$20,MATCH(S$1,'Tax Percentages'!$B$4:$AG$4,0))</f>
        <v/>
      </c>
      <c r="T3" s="99">
        <f>INDEX('AEO Table 3'!52:52,MATCH('BFPaT-fueltax-coal'!T1,'AEO Table 3'!13:13,0))/10^6*dollars_2019_2012*lignite_multiplier*INDEX('Tax Percentages'!$B$20:$AG$20,MATCH(T$1,'Tax Percentages'!$B$4:$AG$4,0))</f>
        <v/>
      </c>
      <c r="U3" s="99">
        <f>INDEX('AEO Table 3'!52:52,MATCH('BFPaT-fueltax-coal'!U1,'AEO Table 3'!13:13,0))/10^6*dollars_2019_2012*lignite_multiplier*INDEX('Tax Percentages'!$B$20:$AG$20,MATCH(U$1,'Tax Percentages'!$B$4:$AG$4,0))</f>
        <v/>
      </c>
      <c r="V3" s="99">
        <f>INDEX('AEO Table 3'!52:52,MATCH('BFPaT-fueltax-coal'!V1,'AEO Table 3'!13:13,0))/10^6*dollars_2019_2012*lignite_multiplier*INDEX('Tax Percentages'!$B$20:$AG$20,MATCH(V$1,'Tax Percentages'!$B$4:$AG$4,0))</f>
        <v/>
      </c>
      <c r="W3" s="99">
        <f>INDEX('AEO Table 3'!52:52,MATCH('BFPaT-fueltax-coal'!W1,'AEO Table 3'!13:13,0))/10^6*dollars_2019_2012*lignite_multiplier*INDEX('Tax Percentages'!$B$20:$AG$20,MATCH(W$1,'Tax Percentages'!$B$4:$AG$4,0))</f>
        <v/>
      </c>
      <c r="X3" s="99">
        <f>INDEX('AEO Table 3'!52:52,MATCH('BFPaT-fueltax-coal'!X1,'AEO Table 3'!13:13,0))/10^6*dollars_2019_2012*lignite_multiplier*INDEX('Tax Percentages'!$B$20:$AG$20,MATCH(X$1,'Tax Percentages'!$B$4:$AG$4,0))</f>
        <v/>
      </c>
      <c r="Y3" s="99">
        <f>INDEX('AEO Table 3'!52:52,MATCH('BFPaT-fueltax-coal'!Y1,'AEO Table 3'!13:13,0))/10^6*dollars_2019_2012*lignite_multiplier*INDEX('Tax Percentages'!$B$20:$AG$20,MATCH(Y$1,'Tax Percentages'!$B$4:$AG$4,0))</f>
        <v/>
      </c>
      <c r="Z3" s="99">
        <f>INDEX('AEO Table 3'!52:52,MATCH('BFPaT-fueltax-coal'!Z1,'AEO Table 3'!13:13,0))/10^6*dollars_2019_2012*lignite_multiplier*INDEX('Tax Percentages'!$B$20:$AG$20,MATCH(Z$1,'Tax Percentages'!$B$4:$AG$4,0))</f>
        <v/>
      </c>
      <c r="AA3" s="99">
        <f>INDEX('AEO Table 3'!52:52,MATCH('BFPaT-fueltax-coal'!AA1,'AEO Table 3'!13:13,0))/10^6*dollars_2019_2012*lignite_multiplier*INDEX('Tax Percentages'!$B$20:$AG$20,MATCH(AA$1,'Tax Percentages'!$B$4:$AG$4,0))</f>
        <v/>
      </c>
      <c r="AB3" s="99">
        <f>INDEX('AEO Table 3'!52:52,MATCH('BFPaT-fueltax-coal'!AB1,'AEO Table 3'!13:13,0))/10^6*dollars_2019_2012*lignite_multiplier*INDEX('Tax Percentages'!$B$20:$AG$20,MATCH(AB$1,'Tax Percentages'!$B$4:$AG$4,0))</f>
        <v/>
      </c>
      <c r="AC3" s="99">
        <f>INDEX('AEO Table 3'!52:52,MATCH('BFPaT-fueltax-coal'!AC1,'AEO Table 3'!13:13,0))/10^6*dollars_2019_2012*lignite_multiplier*INDEX('Tax Percentages'!$B$20:$AG$20,MATCH(AC$1,'Tax Percentages'!$B$4:$AG$4,0))</f>
        <v/>
      </c>
      <c r="AD3" s="99">
        <f>INDEX('AEO Table 3'!52:52,MATCH('BFPaT-fueltax-coal'!AD1,'AEO Table 3'!13:13,0))/10^6*dollars_2019_2012*lignite_multiplier*INDEX('Tax Percentages'!$B$20:$AG$20,MATCH(AD$1,'Tax Percentages'!$B$4:$AG$4,0))</f>
        <v/>
      </c>
      <c r="AE3" s="99">
        <f>INDEX('AEO Table 3'!52:52,MATCH('BFPaT-fueltax-coal'!AE1,'AEO Table 3'!13:13,0))/10^6*dollars_2019_2012*lignite_multiplier*INDEX('Tax Percentages'!$B$20:$AG$20,MATCH(AE$1,'Tax Percentages'!$B$4:$AG$4,0))</f>
        <v/>
      </c>
      <c r="AF3" s="99">
        <f>INDEX('AEO Table 3'!52:52,MATCH('BFPaT-fueltax-coal'!AF1,'AEO Table 3'!13:13,0))/10^6*dollars_2019_2012*lignite_multiplier*INDEX('Tax Percentages'!$B$20:$AG$20,MATCH(AF$1,'Tax Percentages'!$B$4:$AG$4,0))</f>
        <v/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12'!$C$1:$AJ$1,0))/10^6/About!$A$108*dollars_2019_2012*INDEX('Tax Percentages'!$B$21:$AG$21,MATCH(B$1,'Tax Percentages'!$B$4:$AG$4,0))</f>
        <v/>
      </c>
      <c r="C3" s="99">
        <f>INDEX('AEO Table 12'!$C$17:$AJ$17,MATCH(C$1,'AEO Table 12'!$C$1:$AJ$1,0))/10^6/About!$A$108*dollars_2019_2012*INDEX('Tax Percentages'!$B$21:$AG$21,MATCH(C$1,'Tax Percentages'!$B$4:$AG$4,0))</f>
        <v/>
      </c>
      <c r="D3" s="99">
        <f>INDEX('AEO Table 12'!$C$17:$AJ$17,MATCH(D$1,'AEO Table 12'!$C$1:$AJ$1,0))/10^6/About!$A$108*dollars_2019_2012*INDEX('Tax Percentages'!$B$21:$AG$21,MATCH(D$1,'Tax Percentages'!$B$4:$AG$4,0))</f>
        <v/>
      </c>
      <c r="E3" s="99">
        <f>INDEX('AEO Table 12'!$C$17:$AJ$17,MATCH(E$1,'AEO Table 12'!$C$1:$AJ$1,0))/10^6/About!$A$108*dollars_2019_2012*INDEX('Tax Percentages'!$B$21:$AG$21,MATCH(E$1,'Tax Percentages'!$B$4:$AG$4,0))</f>
        <v/>
      </c>
      <c r="F3" s="99">
        <f>INDEX('AEO Table 12'!$C$17:$AJ$17,MATCH(F$1,'AEO Table 12'!$C$1:$AJ$1,0))/10^6/About!$A$108*dollars_2019_2012*INDEX('Tax Percentages'!$B$21:$AG$21,MATCH(F$1,'Tax Percentages'!$B$4:$AG$4,0))</f>
        <v/>
      </c>
      <c r="G3" s="99">
        <f>INDEX('AEO Table 12'!$C$17:$AJ$17,MATCH(G$1,'AEO Table 12'!$C$1:$AJ$1,0))/10^6/About!$A$108*dollars_2019_2012*INDEX('Tax Percentages'!$B$21:$AG$21,MATCH(G$1,'Tax Percentages'!$B$4:$AG$4,0))</f>
        <v/>
      </c>
      <c r="H3" s="99">
        <f>INDEX('AEO Table 12'!$C$17:$AJ$17,MATCH(H$1,'AEO Table 12'!$C$1:$AJ$1,0))/10^6/About!$A$108*dollars_2019_2012*INDEX('Tax Percentages'!$B$21:$AG$21,MATCH(H$1,'Tax Percentages'!$B$4:$AG$4,0))</f>
        <v/>
      </c>
      <c r="I3" s="99">
        <f>INDEX('AEO Table 12'!$C$17:$AJ$17,MATCH(I$1,'AEO Table 12'!$C$1:$AJ$1,0))/10^6/About!$A$108*dollars_2019_2012*INDEX('Tax Percentages'!$B$21:$AG$21,MATCH(I$1,'Tax Percentages'!$B$4:$AG$4,0))</f>
        <v/>
      </c>
      <c r="J3" s="99">
        <f>INDEX('AEO Table 12'!$C$17:$AJ$17,MATCH(J$1,'AEO Table 12'!$C$1:$AJ$1,0))/10^6/About!$A$108*dollars_2019_2012*INDEX('Tax Percentages'!$B$21:$AG$21,MATCH(J$1,'Tax Percentages'!$B$4:$AG$4,0))</f>
        <v/>
      </c>
      <c r="K3" s="99">
        <f>INDEX('AEO Table 12'!$C$17:$AJ$17,MATCH(K$1,'AEO Table 12'!$C$1:$AJ$1,0))/10^6/About!$A$108*dollars_2019_2012*INDEX('Tax Percentages'!$B$21:$AG$21,MATCH(K$1,'Tax Percentages'!$B$4:$AG$4,0))</f>
        <v/>
      </c>
      <c r="L3" s="99">
        <f>INDEX('AEO Table 12'!$C$17:$AJ$17,MATCH(L$1,'AEO Table 12'!$C$1:$AJ$1,0))/10^6/About!$A$108*dollars_2019_2012*INDEX('Tax Percentages'!$B$21:$AG$21,MATCH(L$1,'Tax Percentages'!$B$4:$AG$4,0))</f>
        <v/>
      </c>
      <c r="M3" s="99">
        <f>INDEX('AEO Table 12'!$C$17:$AJ$17,MATCH(M$1,'AEO Table 12'!$C$1:$AJ$1,0))/10^6/About!$A$108*dollars_2019_2012*INDEX('Tax Percentages'!$B$21:$AG$21,MATCH(M$1,'Tax Percentages'!$B$4:$AG$4,0))</f>
        <v/>
      </c>
      <c r="N3" s="99">
        <f>INDEX('AEO Table 12'!$C$17:$AJ$17,MATCH(N$1,'AEO Table 12'!$C$1:$AJ$1,0))/10^6/About!$A$108*dollars_2019_2012*INDEX('Tax Percentages'!$B$21:$AG$21,MATCH(N$1,'Tax Percentages'!$B$4:$AG$4,0))</f>
        <v/>
      </c>
      <c r="O3" s="99">
        <f>INDEX('AEO Table 12'!$C$17:$AJ$17,MATCH(O$1,'AEO Table 12'!$C$1:$AJ$1,0))/10^6/About!$A$108*dollars_2019_2012*INDEX('Tax Percentages'!$B$21:$AG$21,MATCH(O$1,'Tax Percentages'!$B$4:$AG$4,0))</f>
        <v/>
      </c>
      <c r="P3" s="99">
        <f>INDEX('AEO Table 12'!$C$17:$AJ$17,MATCH(P$1,'AEO Table 12'!$C$1:$AJ$1,0))/10^6/About!$A$108*dollars_2019_2012*INDEX('Tax Percentages'!$B$21:$AG$21,MATCH(P$1,'Tax Percentages'!$B$4:$AG$4,0))</f>
        <v/>
      </c>
      <c r="Q3" s="99">
        <f>INDEX('AEO Table 12'!$C$17:$AJ$17,MATCH(Q$1,'AEO Table 12'!$C$1:$AJ$1,0))/10^6/About!$A$108*dollars_2019_2012*INDEX('Tax Percentages'!$B$21:$AG$21,MATCH(Q$1,'Tax Percentages'!$B$4:$AG$4,0))</f>
        <v/>
      </c>
      <c r="R3" s="99">
        <f>INDEX('AEO Table 12'!$C$17:$AJ$17,MATCH(R$1,'AEO Table 12'!$C$1:$AJ$1,0))/10^6/About!$A$108*dollars_2019_2012*INDEX('Tax Percentages'!$B$21:$AG$21,MATCH(R$1,'Tax Percentages'!$B$4:$AG$4,0))</f>
        <v/>
      </c>
      <c r="S3" s="99">
        <f>INDEX('AEO Table 12'!$C$17:$AJ$17,MATCH(S$1,'AEO Table 12'!$C$1:$AJ$1,0))/10^6/About!$A$108*dollars_2019_2012*INDEX('Tax Percentages'!$B$21:$AG$21,MATCH(S$1,'Tax Percentages'!$B$4:$AG$4,0))</f>
        <v/>
      </c>
      <c r="T3" s="99">
        <f>INDEX('AEO Table 12'!$C$17:$AJ$17,MATCH(T$1,'AEO Table 12'!$C$1:$AJ$1,0))/10^6/About!$A$108*dollars_2019_2012*INDEX('Tax Percentages'!$B$21:$AG$21,MATCH(T$1,'Tax Percentages'!$B$4:$AG$4,0))</f>
        <v/>
      </c>
      <c r="U3" s="99">
        <f>INDEX('AEO Table 12'!$C$17:$AJ$17,MATCH(U$1,'AEO Table 12'!$C$1:$AJ$1,0))/10^6/About!$A$108*dollars_2019_2012*INDEX('Tax Percentages'!$B$21:$AG$21,MATCH(U$1,'Tax Percentages'!$B$4:$AG$4,0))</f>
        <v/>
      </c>
      <c r="V3" s="99">
        <f>INDEX('AEO Table 12'!$C$17:$AJ$17,MATCH(V$1,'AEO Table 12'!$C$1:$AJ$1,0))/10^6/About!$A$108*dollars_2019_2012*INDEX('Tax Percentages'!$B$21:$AG$21,MATCH(V$1,'Tax Percentages'!$B$4:$AG$4,0))</f>
        <v/>
      </c>
      <c r="W3" s="99">
        <f>INDEX('AEO Table 12'!$C$17:$AJ$17,MATCH(W$1,'AEO Table 12'!$C$1:$AJ$1,0))/10^6/About!$A$108*dollars_2019_2012*INDEX('Tax Percentages'!$B$21:$AG$21,MATCH(W$1,'Tax Percentages'!$B$4:$AG$4,0))</f>
        <v/>
      </c>
      <c r="X3" s="99">
        <f>INDEX('AEO Table 12'!$C$17:$AJ$17,MATCH(X$1,'AEO Table 12'!$C$1:$AJ$1,0))/10^6/About!$A$108*dollars_2019_2012*INDEX('Tax Percentages'!$B$21:$AG$21,MATCH(X$1,'Tax Percentages'!$B$4:$AG$4,0))</f>
        <v/>
      </c>
      <c r="Y3" s="99">
        <f>INDEX('AEO Table 12'!$C$17:$AJ$17,MATCH(Y$1,'AEO Table 12'!$C$1:$AJ$1,0))/10^6/About!$A$108*dollars_2019_2012*INDEX('Tax Percentages'!$B$21:$AG$21,MATCH(Y$1,'Tax Percentages'!$B$4:$AG$4,0))</f>
        <v/>
      </c>
      <c r="Z3" s="99">
        <f>INDEX('AEO Table 12'!$C$17:$AJ$17,MATCH(Z$1,'AEO Table 12'!$C$1:$AJ$1,0))/10^6/About!$A$108*dollars_2019_2012*INDEX('Tax Percentages'!$B$21:$AG$21,MATCH(Z$1,'Tax Percentages'!$B$4:$AG$4,0))</f>
        <v/>
      </c>
      <c r="AA3" s="99">
        <f>INDEX('AEO Table 12'!$C$17:$AJ$17,MATCH(AA$1,'AEO Table 12'!$C$1:$AJ$1,0))/10^6/About!$A$108*dollars_2019_2012*INDEX('Tax Percentages'!$B$21:$AG$21,MATCH(AA$1,'Tax Percentages'!$B$4:$AG$4,0))</f>
        <v/>
      </c>
      <c r="AB3" s="99">
        <f>INDEX('AEO Table 12'!$C$17:$AJ$17,MATCH(AB$1,'AEO Table 12'!$C$1:$AJ$1,0))/10^6/About!$A$108*dollars_2019_2012*INDEX('Tax Percentages'!$B$21:$AG$21,MATCH(AB$1,'Tax Percentages'!$B$4:$AG$4,0))</f>
        <v/>
      </c>
      <c r="AC3" s="99">
        <f>INDEX('AEO Table 12'!$C$17:$AJ$17,MATCH(AC$1,'AEO Table 12'!$C$1:$AJ$1,0))/10^6/About!$A$108*dollars_2019_2012*INDEX('Tax Percentages'!$B$21:$AG$21,MATCH(AC$1,'Tax Percentages'!$B$4:$AG$4,0))</f>
        <v/>
      </c>
      <c r="AD3" s="99">
        <f>INDEX('AEO Table 12'!$C$17:$AJ$17,MATCH(AD$1,'AEO Table 12'!$C$1:$AJ$1,0))/10^6/About!$A$108*dollars_2019_2012*INDEX('Tax Percentages'!$B$21:$AG$21,MATCH(AD$1,'Tax Percentages'!$B$4:$AG$4,0))</f>
        <v/>
      </c>
      <c r="AE3" s="99">
        <f>INDEX('AEO Table 12'!$C$17:$AJ$17,MATCH(AE$1,'AEO Table 12'!$C$1:$AJ$1,0))/10^6/About!$A$108*dollars_2019_2012*INDEX('Tax Percentages'!$B$21:$AG$21,MATCH(AE$1,'Tax Percentages'!$B$4:$AG$4,0))</f>
        <v/>
      </c>
      <c r="AF3" s="99">
        <f>INDEX('AEO Table 12'!$C$17:$AJ$17,MATCH(AF$1,'AEO Table 12'!$C$1:$AJ$1,0))/10^6/About!$A$108*dollars_2019_2012*INDEX('Tax Percentages'!$B$21:$AG$21,MATCH(AF$1,'Tax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12'!$C$1:$AJ$1,0))/10^6/About!$A$108*dollars_2019_2012*INDEX('Tax Percentages'!$B$21:$AG$21,MATCH(B$1,'Tax Percentages'!$B$4:$AG$4,0))</f>
        <v/>
      </c>
      <c r="C6" s="99">
        <f>INDEX('AEO Table 12'!$C$17:$AJ$17,MATCH(C$1,'AEO Table 12'!$C$1:$AJ$1,0))/10^6/About!$A$108*dollars_2019_2012*INDEX('Tax Percentages'!$B$21:$AG$21,MATCH(C$1,'Tax Percentages'!$B$4:$AG$4,0))</f>
        <v/>
      </c>
      <c r="D6" s="99">
        <f>INDEX('AEO Table 12'!$C$17:$AJ$17,MATCH(D$1,'AEO Table 12'!$C$1:$AJ$1,0))/10^6/About!$A$108*dollars_2019_2012*INDEX('Tax Percentages'!$B$21:$AG$21,MATCH(D$1,'Tax Percentages'!$B$4:$AG$4,0))</f>
        <v/>
      </c>
      <c r="E6" s="99">
        <f>INDEX('AEO Table 12'!$C$17:$AJ$17,MATCH(E$1,'AEO Table 12'!$C$1:$AJ$1,0))/10^6/About!$A$108*dollars_2019_2012*INDEX('Tax Percentages'!$B$21:$AG$21,MATCH(E$1,'Tax Percentages'!$B$4:$AG$4,0))</f>
        <v/>
      </c>
      <c r="F6" s="99">
        <f>INDEX('AEO Table 12'!$C$17:$AJ$17,MATCH(F$1,'AEO Table 12'!$C$1:$AJ$1,0))/10^6/About!$A$108*dollars_2019_2012*INDEX('Tax Percentages'!$B$21:$AG$21,MATCH(F$1,'Tax Percentages'!$B$4:$AG$4,0))</f>
        <v/>
      </c>
      <c r="G6" s="99">
        <f>INDEX('AEO Table 12'!$C$17:$AJ$17,MATCH(G$1,'AEO Table 12'!$C$1:$AJ$1,0))/10^6/About!$A$108*dollars_2019_2012*INDEX('Tax Percentages'!$B$21:$AG$21,MATCH(G$1,'Tax Percentages'!$B$4:$AG$4,0))</f>
        <v/>
      </c>
      <c r="H6" s="99">
        <f>INDEX('AEO Table 12'!$C$17:$AJ$17,MATCH(H$1,'AEO Table 12'!$C$1:$AJ$1,0))/10^6/About!$A$108*dollars_2019_2012*INDEX('Tax Percentages'!$B$21:$AG$21,MATCH(H$1,'Tax Percentages'!$B$4:$AG$4,0))</f>
        <v/>
      </c>
      <c r="I6" s="99">
        <f>INDEX('AEO Table 12'!$C$17:$AJ$17,MATCH(I$1,'AEO Table 12'!$C$1:$AJ$1,0))/10^6/About!$A$108*dollars_2019_2012*INDEX('Tax Percentages'!$B$21:$AG$21,MATCH(I$1,'Tax Percentages'!$B$4:$AG$4,0))</f>
        <v/>
      </c>
      <c r="J6" s="99">
        <f>INDEX('AEO Table 12'!$C$17:$AJ$17,MATCH(J$1,'AEO Table 12'!$C$1:$AJ$1,0))/10^6/About!$A$108*dollars_2019_2012*INDEX('Tax Percentages'!$B$21:$AG$21,MATCH(J$1,'Tax Percentages'!$B$4:$AG$4,0))</f>
        <v/>
      </c>
      <c r="K6" s="99">
        <f>INDEX('AEO Table 12'!$C$17:$AJ$17,MATCH(K$1,'AEO Table 12'!$C$1:$AJ$1,0))/10^6/About!$A$108*dollars_2019_2012*INDEX('Tax Percentages'!$B$21:$AG$21,MATCH(K$1,'Tax Percentages'!$B$4:$AG$4,0))</f>
        <v/>
      </c>
      <c r="L6" s="99">
        <f>INDEX('AEO Table 12'!$C$17:$AJ$17,MATCH(L$1,'AEO Table 12'!$C$1:$AJ$1,0))/10^6/About!$A$108*dollars_2019_2012*INDEX('Tax Percentages'!$B$21:$AG$21,MATCH(L$1,'Tax Percentages'!$B$4:$AG$4,0))</f>
        <v/>
      </c>
      <c r="M6" s="99">
        <f>INDEX('AEO Table 12'!$C$17:$AJ$17,MATCH(M$1,'AEO Table 12'!$C$1:$AJ$1,0))/10^6/About!$A$108*dollars_2019_2012*INDEX('Tax Percentages'!$B$21:$AG$21,MATCH(M$1,'Tax Percentages'!$B$4:$AG$4,0))</f>
        <v/>
      </c>
      <c r="N6" s="99">
        <f>INDEX('AEO Table 12'!$C$17:$AJ$17,MATCH(N$1,'AEO Table 12'!$C$1:$AJ$1,0))/10^6/About!$A$108*dollars_2019_2012*INDEX('Tax Percentages'!$B$21:$AG$21,MATCH(N$1,'Tax Percentages'!$B$4:$AG$4,0))</f>
        <v/>
      </c>
      <c r="O6" s="99">
        <f>INDEX('AEO Table 12'!$C$17:$AJ$17,MATCH(O$1,'AEO Table 12'!$C$1:$AJ$1,0))/10^6/About!$A$108*dollars_2019_2012*INDEX('Tax Percentages'!$B$21:$AG$21,MATCH(O$1,'Tax Percentages'!$B$4:$AG$4,0))</f>
        <v/>
      </c>
      <c r="P6" s="99">
        <f>INDEX('AEO Table 12'!$C$17:$AJ$17,MATCH(P$1,'AEO Table 12'!$C$1:$AJ$1,0))/10^6/About!$A$108*dollars_2019_2012*INDEX('Tax Percentages'!$B$21:$AG$21,MATCH(P$1,'Tax Percentages'!$B$4:$AG$4,0))</f>
        <v/>
      </c>
      <c r="Q6" s="99">
        <f>INDEX('AEO Table 12'!$C$17:$AJ$17,MATCH(Q$1,'AEO Table 12'!$C$1:$AJ$1,0))/10^6/About!$A$108*dollars_2019_2012*INDEX('Tax Percentages'!$B$21:$AG$21,MATCH(Q$1,'Tax Percentages'!$B$4:$AG$4,0))</f>
        <v/>
      </c>
      <c r="R6" s="99">
        <f>INDEX('AEO Table 12'!$C$17:$AJ$17,MATCH(R$1,'AEO Table 12'!$C$1:$AJ$1,0))/10^6/About!$A$108*dollars_2019_2012*INDEX('Tax Percentages'!$B$21:$AG$21,MATCH(R$1,'Tax Percentages'!$B$4:$AG$4,0))</f>
        <v/>
      </c>
      <c r="S6" s="99">
        <f>INDEX('AEO Table 12'!$C$17:$AJ$17,MATCH(S$1,'AEO Table 12'!$C$1:$AJ$1,0))/10^6/About!$A$108*dollars_2019_2012*INDEX('Tax Percentages'!$B$21:$AG$21,MATCH(S$1,'Tax Percentages'!$B$4:$AG$4,0))</f>
        <v/>
      </c>
      <c r="T6" s="99">
        <f>INDEX('AEO Table 12'!$C$17:$AJ$17,MATCH(T$1,'AEO Table 12'!$C$1:$AJ$1,0))/10^6/About!$A$108*dollars_2019_2012*INDEX('Tax Percentages'!$B$21:$AG$21,MATCH(T$1,'Tax Percentages'!$B$4:$AG$4,0))</f>
        <v/>
      </c>
      <c r="U6" s="99">
        <f>INDEX('AEO Table 12'!$C$17:$AJ$17,MATCH(U$1,'AEO Table 12'!$C$1:$AJ$1,0))/10^6/About!$A$108*dollars_2019_2012*INDEX('Tax Percentages'!$B$21:$AG$21,MATCH(U$1,'Tax Percentages'!$B$4:$AG$4,0))</f>
        <v/>
      </c>
      <c r="V6" s="99">
        <f>INDEX('AEO Table 12'!$C$17:$AJ$17,MATCH(V$1,'AEO Table 12'!$C$1:$AJ$1,0))/10^6/About!$A$108*dollars_2019_2012*INDEX('Tax Percentages'!$B$21:$AG$21,MATCH(V$1,'Tax Percentages'!$B$4:$AG$4,0))</f>
        <v/>
      </c>
      <c r="W6" s="99">
        <f>INDEX('AEO Table 12'!$C$17:$AJ$17,MATCH(W$1,'AEO Table 12'!$C$1:$AJ$1,0))/10^6/About!$A$108*dollars_2019_2012*INDEX('Tax Percentages'!$B$21:$AG$21,MATCH(W$1,'Tax Percentages'!$B$4:$AG$4,0))</f>
        <v/>
      </c>
      <c r="X6" s="99">
        <f>INDEX('AEO Table 12'!$C$17:$AJ$17,MATCH(X$1,'AEO Table 12'!$C$1:$AJ$1,0))/10^6/About!$A$108*dollars_2019_2012*INDEX('Tax Percentages'!$B$21:$AG$21,MATCH(X$1,'Tax Percentages'!$B$4:$AG$4,0))</f>
        <v/>
      </c>
      <c r="Y6" s="99">
        <f>INDEX('AEO Table 12'!$C$17:$AJ$17,MATCH(Y$1,'AEO Table 12'!$C$1:$AJ$1,0))/10^6/About!$A$108*dollars_2019_2012*INDEX('Tax Percentages'!$B$21:$AG$21,MATCH(Y$1,'Tax Percentages'!$B$4:$AG$4,0))</f>
        <v/>
      </c>
      <c r="Z6" s="99">
        <f>INDEX('AEO Table 12'!$C$17:$AJ$17,MATCH(Z$1,'AEO Table 12'!$C$1:$AJ$1,0))/10^6/About!$A$108*dollars_2019_2012*INDEX('Tax Percentages'!$B$21:$AG$21,MATCH(Z$1,'Tax Percentages'!$B$4:$AG$4,0))</f>
        <v/>
      </c>
      <c r="AA6" s="99">
        <f>INDEX('AEO Table 12'!$C$17:$AJ$17,MATCH(AA$1,'AEO Table 12'!$C$1:$AJ$1,0))/10^6/About!$A$108*dollars_2019_2012*INDEX('Tax Percentages'!$B$21:$AG$21,MATCH(AA$1,'Tax Percentages'!$B$4:$AG$4,0))</f>
        <v/>
      </c>
      <c r="AB6" s="99">
        <f>INDEX('AEO Table 12'!$C$17:$AJ$17,MATCH(AB$1,'AEO Table 12'!$C$1:$AJ$1,0))/10^6/About!$A$108*dollars_2019_2012*INDEX('Tax Percentages'!$B$21:$AG$21,MATCH(AB$1,'Tax Percentages'!$B$4:$AG$4,0))</f>
        <v/>
      </c>
      <c r="AC6" s="99">
        <f>INDEX('AEO Table 12'!$C$17:$AJ$17,MATCH(AC$1,'AEO Table 12'!$C$1:$AJ$1,0))/10^6/About!$A$108*dollars_2019_2012*INDEX('Tax Percentages'!$B$21:$AG$21,MATCH(AC$1,'Tax Percentages'!$B$4:$AG$4,0))</f>
        <v/>
      </c>
      <c r="AD6" s="99">
        <f>INDEX('AEO Table 12'!$C$17:$AJ$17,MATCH(AD$1,'AEO Table 12'!$C$1:$AJ$1,0))/10^6/About!$A$108*dollars_2019_2012*INDEX('Tax Percentages'!$B$21:$AG$21,MATCH(AD$1,'Tax Percentages'!$B$4:$AG$4,0))</f>
        <v/>
      </c>
      <c r="AE6" s="99">
        <f>INDEX('AEO Table 12'!$C$17:$AJ$17,MATCH(AE$1,'AEO Table 12'!$C$1:$AJ$1,0))/10^6/About!$A$108*dollars_2019_2012*INDEX('Tax Percentages'!$B$21:$AG$21,MATCH(AE$1,'Tax Percentages'!$B$4:$AG$4,0))</f>
        <v/>
      </c>
      <c r="AF6" s="99">
        <f>INDEX('AEO Table 12'!$C$17:$AJ$17,MATCH(AF$1,'AEO Table 12'!$C$1:$AJ$1,0))/10^6/About!$A$108*dollars_2019_2012*INDEX('Tax Percentages'!$B$21:$AG$21,MATCH(AF$1,'Tax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3'!$C$44:$AJ$44,MATCH(B$1,'AEO Table 3'!$C$1:$AJ$1,0))/10^6*dollars_2019_2012*INDEX('Tax Percentages'!$B$22:$AG$22,MATCH(B$1,'Tax Percentages'!$B$4:$AG$4,0))</f>
        <v/>
      </c>
      <c r="C2" s="99">
        <f>INDEX('AEO Table 3'!$C$44:$AJ$44,MATCH(C$1,'AEO Table 3'!$C$1:$AJ$1,0))/10^6*dollars_2019_2012*INDEX('Tax Percentages'!$B$22:$AG$22,MATCH(C$1,'Tax Percentages'!$B$4:$AG$4,0))</f>
        <v/>
      </c>
      <c r="D2" s="99">
        <f>INDEX('AEO Table 3'!$C$44:$AJ$44,MATCH(D$1,'AEO Table 3'!$C$1:$AJ$1,0))/10^6*dollars_2019_2012*INDEX('Tax Percentages'!$B$22:$AG$22,MATCH(D$1,'Tax Percentages'!$B$4:$AG$4,0))</f>
        <v/>
      </c>
      <c r="E2" s="99">
        <f>INDEX('AEO Table 3'!$C$44:$AJ$44,MATCH(E$1,'AEO Table 3'!$C$1:$AJ$1,0))/10^6*dollars_2019_2012*INDEX('Tax Percentages'!$B$22:$AG$22,MATCH(E$1,'Tax Percentages'!$B$4:$AG$4,0))</f>
        <v/>
      </c>
      <c r="F2" s="99">
        <f>INDEX('AEO Table 3'!$C$44:$AJ$44,MATCH(F$1,'AEO Table 3'!$C$1:$AJ$1,0))/10^6*dollars_2019_2012*INDEX('Tax Percentages'!$B$22:$AG$22,MATCH(F$1,'Tax Percentages'!$B$4:$AG$4,0))</f>
        <v/>
      </c>
      <c r="G2" s="99">
        <f>INDEX('AEO Table 3'!$C$44:$AJ$44,MATCH(G$1,'AEO Table 3'!$C$1:$AJ$1,0))/10^6*dollars_2019_2012*INDEX('Tax Percentages'!$B$22:$AG$22,MATCH(G$1,'Tax Percentages'!$B$4:$AG$4,0))</f>
        <v/>
      </c>
      <c r="H2" s="99">
        <f>INDEX('AEO Table 3'!$C$44:$AJ$44,MATCH(H$1,'AEO Table 3'!$C$1:$AJ$1,0))/10^6*dollars_2019_2012*INDEX('Tax Percentages'!$B$22:$AG$22,MATCH(H$1,'Tax Percentages'!$B$4:$AG$4,0))</f>
        <v/>
      </c>
      <c r="I2" s="99">
        <f>INDEX('AEO Table 3'!$C$44:$AJ$44,MATCH(I$1,'AEO Table 3'!$C$1:$AJ$1,0))/10^6*dollars_2019_2012*INDEX('Tax Percentages'!$B$22:$AG$22,MATCH(I$1,'Tax Percentages'!$B$4:$AG$4,0))</f>
        <v/>
      </c>
      <c r="J2" s="99">
        <f>INDEX('AEO Table 3'!$C$44:$AJ$44,MATCH(J$1,'AEO Table 3'!$C$1:$AJ$1,0))/10^6*dollars_2019_2012*INDEX('Tax Percentages'!$B$22:$AG$22,MATCH(J$1,'Tax Percentages'!$B$4:$AG$4,0))</f>
        <v/>
      </c>
      <c r="K2" s="99">
        <f>INDEX('AEO Table 3'!$C$44:$AJ$44,MATCH(K$1,'AEO Table 3'!$C$1:$AJ$1,0))/10^6*dollars_2019_2012*INDEX('Tax Percentages'!$B$22:$AG$22,MATCH(K$1,'Tax Percentages'!$B$4:$AG$4,0))</f>
        <v/>
      </c>
      <c r="L2" s="99">
        <f>INDEX('AEO Table 3'!$C$44:$AJ$44,MATCH(L$1,'AEO Table 3'!$C$1:$AJ$1,0))/10^6*dollars_2019_2012*INDEX('Tax Percentages'!$B$22:$AG$22,MATCH(L$1,'Tax Percentages'!$B$4:$AG$4,0))</f>
        <v/>
      </c>
      <c r="M2" s="99">
        <f>INDEX('AEO Table 3'!$C$44:$AJ$44,MATCH(M$1,'AEO Table 3'!$C$1:$AJ$1,0))/10^6*dollars_2019_2012*INDEX('Tax Percentages'!$B$22:$AG$22,MATCH(M$1,'Tax Percentages'!$B$4:$AG$4,0))</f>
        <v/>
      </c>
      <c r="N2" s="99">
        <f>INDEX('AEO Table 3'!$C$44:$AJ$44,MATCH(N$1,'AEO Table 3'!$C$1:$AJ$1,0))/10^6*dollars_2019_2012*INDEX('Tax Percentages'!$B$22:$AG$22,MATCH(N$1,'Tax Percentages'!$B$4:$AG$4,0))</f>
        <v/>
      </c>
      <c r="O2" s="99">
        <f>INDEX('AEO Table 3'!$C$44:$AJ$44,MATCH(O$1,'AEO Table 3'!$C$1:$AJ$1,0))/10^6*dollars_2019_2012*INDEX('Tax Percentages'!$B$22:$AG$22,MATCH(O$1,'Tax Percentages'!$B$4:$AG$4,0))</f>
        <v/>
      </c>
      <c r="P2" s="99">
        <f>INDEX('AEO Table 3'!$C$44:$AJ$44,MATCH(P$1,'AEO Table 3'!$C$1:$AJ$1,0))/10^6*dollars_2019_2012*INDEX('Tax Percentages'!$B$22:$AG$22,MATCH(P$1,'Tax Percentages'!$B$4:$AG$4,0))</f>
        <v/>
      </c>
      <c r="Q2" s="99">
        <f>INDEX('AEO Table 3'!$C$44:$AJ$44,MATCH(Q$1,'AEO Table 3'!$C$1:$AJ$1,0))/10^6*dollars_2019_2012*INDEX('Tax Percentages'!$B$22:$AG$22,MATCH(Q$1,'Tax Percentages'!$B$4:$AG$4,0))</f>
        <v/>
      </c>
      <c r="R2" s="99">
        <f>INDEX('AEO Table 3'!$C$44:$AJ$44,MATCH(R$1,'AEO Table 3'!$C$1:$AJ$1,0))/10^6*dollars_2019_2012*INDEX('Tax Percentages'!$B$22:$AG$22,MATCH(R$1,'Tax Percentages'!$B$4:$AG$4,0))</f>
        <v/>
      </c>
      <c r="S2" s="99">
        <f>INDEX('AEO Table 3'!$C$44:$AJ$44,MATCH(S$1,'AEO Table 3'!$C$1:$AJ$1,0))/10^6*dollars_2019_2012*INDEX('Tax Percentages'!$B$22:$AG$22,MATCH(S$1,'Tax Percentages'!$B$4:$AG$4,0))</f>
        <v/>
      </c>
      <c r="T2" s="99">
        <f>INDEX('AEO Table 3'!$C$44:$AJ$44,MATCH(T$1,'AEO Table 3'!$C$1:$AJ$1,0))/10^6*dollars_2019_2012*INDEX('Tax Percentages'!$B$22:$AG$22,MATCH(T$1,'Tax Percentages'!$B$4:$AG$4,0))</f>
        <v/>
      </c>
      <c r="U2" s="99">
        <f>INDEX('AEO Table 3'!$C$44:$AJ$44,MATCH(U$1,'AEO Table 3'!$C$1:$AJ$1,0))/10^6*dollars_2019_2012*INDEX('Tax Percentages'!$B$22:$AG$22,MATCH(U$1,'Tax Percentages'!$B$4:$AG$4,0))</f>
        <v/>
      </c>
      <c r="V2" s="99">
        <f>INDEX('AEO Table 3'!$C$44:$AJ$44,MATCH(V$1,'AEO Table 3'!$C$1:$AJ$1,0))/10^6*dollars_2019_2012*INDEX('Tax Percentages'!$B$22:$AG$22,MATCH(V$1,'Tax Percentages'!$B$4:$AG$4,0))</f>
        <v/>
      </c>
      <c r="W2" s="99">
        <f>INDEX('AEO Table 3'!$C$44:$AJ$44,MATCH(W$1,'AEO Table 3'!$C$1:$AJ$1,0))/10^6*dollars_2019_2012*INDEX('Tax Percentages'!$B$22:$AG$22,MATCH(W$1,'Tax Percentages'!$B$4:$AG$4,0))</f>
        <v/>
      </c>
      <c r="X2" s="99">
        <f>INDEX('AEO Table 3'!$C$44:$AJ$44,MATCH(X$1,'AEO Table 3'!$C$1:$AJ$1,0))/10^6*dollars_2019_2012*INDEX('Tax Percentages'!$B$22:$AG$22,MATCH(X$1,'Tax Percentages'!$B$4:$AG$4,0))</f>
        <v/>
      </c>
      <c r="Y2" s="99">
        <f>INDEX('AEO Table 3'!$C$44:$AJ$44,MATCH(Y$1,'AEO Table 3'!$C$1:$AJ$1,0))/10^6*dollars_2019_2012*INDEX('Tax Percentages'!$B$22:$AG$22,MATCH(Y$1,'Tax Percentages'!$B$4:$AG$4,0))</f>
        <v/>
      </c>
      <c r="Z2" s="99">
        <f>INDEX('AEO Table 3'!$C$44:$AJ$44,MATCH(Z$1,'AEO Table 3'!$C$1:$AJ$1,0))/10^6*dollars_2019_2012*INDEX('Tax Percentages'!$B$22:$AG$22,MATCH(Z$1,'Tax Percentages'!$B$4:$AG$4,0))</f>
        <v/>
      </c>
      <c r="AA2" s="99">
        <f>INDEX('AEO Table 3'!$C$44:$AJ$44,MATCH(AA$1,'AEO Table 3'!$C$1:$AJ$1,0))/10^6*dollars_2019_2012*INDEX('Tax Percentages'!$B$22:$AG$22,MATCH(AA$1,'Tax Percentages'!$B$4:$AG$4,0))</f>
        <v/>
      </c>
      <c r="AB2" s="99">
        <f>INDEX('AEO Table 3'!$C$44:$AJ$44,MATCH(AB$1,'AEO Table 3'!$C$1:$AJ$1,0))/10^6*dollars_2019_2012*INDEX('Tax Percentages'!$B$22:$AG$22,MATCH(AB$1,'Tax Percentages'!$B$4:$AG$4,0))</f>
        <v/>
      </c>
      <c r="AC2" s="99">
        <f>INDEX('AEO Table 3'!$C$44:$AJ$44,MATCH(AC$1,'AEO Table 3'!$C$1:$AJ$1,0))/10^6*dollars_2019_2012*INDEX('Tax Percentages'!$B$22:$AG$22,MATCH(AC$1,'Tax Percentages'!$B$4:$AG$4,0))</f>
        <v/>
      </c>
      <c r="AD2" s="99">
        <f>INDEX('AEO Table 3'!$C$44:$AJ$44,MATCH(AD$1,'AEO Table 3'!$C$1:$AJ$1,0))/10^6*dollars_2019_2012*INDEX('Tax Percentages'!$B$22:$AG$22,MATCH(AD$1,'Tax Percentages'!$B$4:$AG$4,0))</f>
        <v/>
      </c>
      <c r="AE2" s="99">
        <f>INDEX('AEO Table 3'!$C$44:$AJ$44,MATCH(AE$1,'AEO Table 3'!$C$1:$AJ$1,0))/10^6*dollars_2019_2012*INDEX('Tax Percentages'!$B$22:$AG$22,MATCH(AE$1,'Tax Percentages'!$B$4:$AG$4,0))</f>
        <v/>
      </c>
      <c r="AF2" s="99">
        <f>INDEX('AEO Table 3'!$C$44:$AJ$44,MATCH(AF$1,'AEO Table 3'!$C$1:$AJ$1,0))/10^6*dollars_2019_2012*INDEX('Tax Percentages'!$B$22:$AG$22,MATCH(AF$1,'Tax Percentages'!$B$4:$AG$4,0))</f>
        <v/>
      </c>
    </row>
    <row r="3">
      <c r="A3" s="71" t="inlineStr">
        <is>
          <t>Electricity Sector</t>
        </is>
      </c>
      <c r="B3" s="99">
        <f>INDEX('AEO Table 3'!$C$50:$AJ$50,MATCH(B$1,'AEO Table 3'!$C$1:$AJ$1,0))/10^6*dollars_2019_2012*INDEX('Tax Percentages'!$B$22:$AG$22,MATCH(B$1,'Tax Percentages'!$B$4:$AG$4,0))</f>
        <v/>
      </c>
      <c r="C3" s="99">
        <f>INDEX('AEO Table 3'!$C$50:$AJ$50,MATCH(C$1,'AEO Table 3'!$C$1:$AJ$1,0))/10^6*dollars_2019_2012*INDEX('Tax Percentages'!$B$22:$AG$22,MATCH(C$1,'Tax Percentages'!$B$4:$AG$4,0))</f>
        <v/>
      </c>
      <c r="D3" s="99">
        <f>INDEX('AEO Table 3'!$C$50:$AJ$50,MATCH(D$1,'AEO Table 3'!$C$1:$AJ$1,0))/10^6*dollars_2019_2012*INDEX('Tax Percentages'!$B$22:$AG$22,MATCH(D$1,'Tax Percentages'!$B$4:$AG$4,0))</f>
        <v/>
      </c>
      <c r="E3" s="99">
        <f>INDEX('AEO Table 3'!$C$50:$AJ$50,MATCH(E$1,'AEO Table 3'!$C$1:$AJ$1,0))/10^6*dollars_2019_2012*INDEX('Tax Percentages'!$B$22:$AG$22,MATCH(E$1,'Tax Percentages'!$B$4:$AG$4,0))</f>
        <v/>
      </c>
      <c r="F3" s="99">
        <f>INDEX('AEO Table 3'!$C$50:$AJ$50,MATCH(F$1,'AEO Table 3'!$C$1:$AJ$1,0))/10^6*dollars_2019_2012*INDEX('Tax Percentages'!$B$22:$AG$22,MATCH(F$1,'Tax Percentages'!$B$4:$AG$4,0))</f>
        <v/>
      </c>
      <c r="G3" s="99">
        <f>INDEX('AEO Table 3'!$C$50:$AJ$50,MATCH(G$1,'AEO Table 3'!$C$1:$AJ$1,0))/10^6*dollars_2019_2012*INDEX('Tax Percentages'!$B$22:$AG$22,MATCH(G$1,'Tax Percentages'!$B$4:$AG$4,0))</f>
        <v/>
      </c>
      <c r="H3" s="99">
        <f>INDEX('AEO Table 3'!$C$50:$AJ$50,MATCH(H$1,'AEO Table 3'!$C$1:$AJ$1,0))/10^6*dollars_2019_2012*INDEX('Tax Percentages'!$B$22:$AG$22,MATCH(H$1,'Tax Percentages'!$B$4:$AG$4,0))</f>
        <v/>
      </c>
      <c r="I3" s="99">
        <f>INDEX('AEO Table 3'!$C$50:$AJ$50,MATCH(I$1,'AEO Table 3'!$C$1:$AJ$1,0))/10^6*dollars_2019_2012*INDEX('Tax Percentages'!$B$22:$AG$22,MATCH(I$1,'Tax Percentages'!$B$4:$AG$4,0))</f>
        <v/>
      </c>
      <c r="J3" s="99">
        <f>INDEX('AEO Table 3'!$C$50:$AJ$50,MATCH(J$1,'AEO Table 3'!$C$1:$AJ$1,0))/10^6*dollars_2019_2012*INDEX('Tax Percentages'!$B$22:$AG$22,MATCH(J$1,'Tax Percentages'!$B$4:$AG$4,0))</f>
        <v/>
      </c>
      <c r="K3" s="99">
        <f>INDEX('AEO Table 3'!$C$50:$AJ$50,MATCH(K$1,'AEO Table 3'!$C$1:$AJ$1,0))/10^6*dollars_2019_2012*INDEX('Tax Percentages'!$B$22:$AG$22,MATCH(K$1,'Tax Percentages'!$B$4:$AG$4,0))</f>
        <v/>
      </c>
      <c r="L3" s="99">
        <f>INDEX('AEO Table 3'!$C$50:$AJ$50,MATCH(L$1,'AEO Table 3'!$C$1:$AJ$1,0))/10^6*dollars_2019_2012*INDEX('Tax Percentages'!$B$22:$AG$22,MATCH(L$1,'Tax Percentages'!$B$4:$AG$4,0))</f>
        <v/>
      </c>
      <c r="M3" s="99">
        <f>INDEX('AEO Table 3'!$C$50:$AJ$50,MATCH(M$1,'AEO Table 3'!$C$1:$AJ$1,0))/10^6*dollars_2019_2012*INDEX('Tax Percentages'!$B$22:$AG$22,MATCH(M$1,'Tax Percentages'!$B$4:$AG$4,0))</f>
        <v/>
      </c>
      <c r="N3" s="99">
        <f>INDEX('AEO Table 3'!$C$50:$AJ$50,MATCH(N$1,'AEO Table 3'!$C$1:$AJ$1,0))/10^6*dollars_2019_2012*INDEX('Tax Percentages'!$B$22:$AG$22,MATCH(N$1,'Tax Percentages'!$B$4:$AG$4,0))</f>
        <v/>
      </c>
      <c r="O3" s="99">
        <f>INDEX('AEO Table 3'!$C$50:$AJ$50,MATCH(O$1,'AEO Table 3'!$C$1:$AJ$1,0))/10^6*dollars_2019_2012*INDEX('Tax Percentages'!$B$22:$AG$22,MATCH(O$1,'Tax Percentages'!$B$4:$AG$4,0))</f>
        <v/>
      </c>
      <c r="P3" s="99">
        <f>INDEX('AEO Table 3'!$C$50:$AJ$50,MATCH(P$1,'AEO Table 3'!$C$1:$AJ$1,0))/10^6*dollars_2019_2012*INDEX('Tax Percentages'!$B$22:$AG$22,MATCH(P$1,'Tax Percentages'!$B$4:$AG$4,0))</f>
        <v/>
      </c>
      <c r="Q3" s="99">
        <f>INDEX('AEO Table 3'!$C$50:$AJ$50,MATCH(Q$1,'AEO Table 3'!$C$1:$AJ$1,0))/10^6*dollars_2019_2012*INDEX('Tax Percentages'!$B$22:$AG$22,MATCH(Q$1,'Tax Percentages'!$B$4:$AG$4,0))</f>
        <v/>
      </c>
      <c r="R3" s="99">
        <f>INDEX('AEO Table 3'!$C$50:$AJ$50,MATCH(R$1,'AEO Table 3'!$C$1:$AJ$1,0))/10^6*dollars_2019_2012*INDEX('Tax Percentages'!$B$22:$AG$22,MATCH(R$1,'Tax Percentages'!$B$4:$AG$4,0))</f>
        <v/>
      </c>
      <c r="S3" s="99">
        <f>INDEX('AEO Table 3'!$C$50:$AJ$50,MATCH(S$1,'AEO Table 3'!$C$1:$AJ$1,0))/10^6*dollars_2019_2012*INDEX('Tax Percentages'!$B$22:$AG$22,MATCH(S$1,'Tax Percentages'!$B$4:$AG$4,0))</f>
        <v/>
      </c>
      <c r="T3" s="99">
        <f>INDEX('AEO Table 3'!$C$50:$AJ$50,MATCH(T$1,'AEO Table 3'!$C$1:$AJ$1,0))/10^6*dollars_2019_2012*INDEX('Tax Percentages'!$B$22:$AG$22,MATCH(T$1,'Tax Percentages'!$B$4:$AG$4,0))</f>
        <v/>
      </c>
      <c r="U3" s="99">
        <f>INDEX('AEO Table 3'!$C$50:$AJ$50,MATCH(U$1,'AEO Table 3'!$C$1:$AJ$1,0))/10^6*dollars_2019_2012*INDEX('Tax Percentages'!$B$22:$AG$22,MATCH(U$1,'Tax Percentages'!$B$4:$AG$4,0))</f>
        <v/>
      </c>
      <c r="V3" s="99">
        <f>INDEX('AEO Table 3'!$C$50:$AJ$50,MATCH(V$1,'AEO Table 3'!$C$1:$AJ$1,0))/10^6*dollars_2019_2012*INDEX('Tax Percentages'!$B$22:$AG$22,MATCH(V$1,'Tax Percentages'!$B$4:$AG$4,0))</f>
        <v/>
      </c>
      <c r="W3" s="99">
        <f>INDEX('AEO Table 3'!$C$50:$AJ$50,MATCH(W$1,'AEO Table 3'!$C$1:$AJ$1,0))/10^6*dollars_2019_2012*INDEX('Tax Percentages'!$B$22:$AG$22,MATCH(W$1,'Tax Percentages'!$B$4:$AG$4,0))</f>
        <v/>
      </c>
      <c r="X3" s="99">
        <f>INDEX('AEO Table 3'!$C$50:$AJ$50,MATCH(X$1,'AEO Table 3'!$C$1:$AJ$1,0))/10^6*dollars_2019_2012*INDEX('Tax Percentages'!$B$22:$AG$22,MATCH(X$1,'Tax Percentages'!$B$4:$AG$4,0))</f>
        <v/>
      </c>
      <c r="Y3" s="99">
        <f>INDEX('AEO Table 3'!$C$50:$AJ$50,MATCH(Y$1,'AEO Table 3'!$C$1:$AJ$1,0))/10^6*dollars_2019_2012*INDEX('Tax Percentages'!$B$22:$AG$22,MATCH(Y$1,'Tax Percentages'!$B$4:$AG$4,0))</f>
        <v/>
      </c>
      <c r="Z3" s="99">
        <f>INDEX('AEO Table 3'!$C$50:$AJ$50,MATCH(Z$1,'AEO Table 3'!$C$1:$AJ$1,0))/10^6*dollars_2019_2012*INDEX('Tax Percentages'!$B$22:$AG$22,MATCH(Z$1,'Tax Percentages'!$B$4:$AG$4,0))</f>
        <v/>
      </c>
      <c r="AA3" s="99">
        <f>INDEX('AEO Table 3'!$C$50:$AJ$50,MATCH(AA$1,'AEO Table 3'!$C$1:$AJ$1,0))/10^6*dollars_2019_2012*INDEX('Tax Percentages'!$B$22:$AG$22,MATCH(AA$1,'Tax Percentages'!$B$4:$AG$4,0))</f>
        <v/>
      </c>
      <c r="AB3" s="99">
        <f>INDEX('AEO Table 3'!$C$50:$AJ$50,MATCH(AB$1,'AEO Table 3'!$C$1:$AJ$1,0))/10^6*dollars_2019_2012*INDEX('Tax Percentages'!$B$22:$AG$22,MATCH(AB$1,'Tax Percentages'!$B$4:$AG$4,0))</f>
        <v/>
      </c>
      <c r="AC3" s="99">
        <f>INDEX('AEO Table 3'!$C$50:$AJ$50,MATCH(AC$1,'AEO Table 3'!$C$1:$AJ$1,0))/10^6*dollars_2019_2012*INDEX('Tax Percentages'!$B$22:$AG$22,MATCH(AC$1,'Tax Percentages'!$B$4:$AG$4,0))</f>
        <v/>
      </c>
      <c r="AD3" s="99">
        <f>INDEX('AEO Table 3'!$C$50:$AJ$50,MATCH(AD$1,'AEO Table 3'!$C$1:$AJ$1,0))/10^6*dollars_2019_2012*INDEX('Tax Percentages'!$B$22:$AG$22,MATCH(AD$1,'Tax Percentages'!$B$4:$AG$4,0))</f>
        <v/>
      </c>
      <c r="AE3" s="99">
        <f>INDEX('AEO Table 3'!$C$50:$AJ$50,MATCH(AE$1,'AEO Table 3'!$C$1:$AJ$1,0))/10^6*dollars_2019_2012*INDEX('Tax Percentages'!$B$22:$AG$22,MATCH(AE$1,'Tax Percentages'!$B$4:$AG$4,0))</f>
        <v/>
      </c>
      <c r="AF3" s="99">
        <f>INDEX('AEO Table 3'!$C$50:$AJ$50,MATCH(AF$1,'AEO Table 3'!$C$1:$AJ$1,0))/10^6*dollars_2019_2012*INDEX('Tax Percentages'!$B$22:$AG$22,MATCH(AF$1,'Tax Percentages'!$B$4:$AG$4,0))</f>
        <v/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>
        <f>INDEX('AEO Table 3'!$C$24:$AJ$24,MATCH(B$1,'AEO Table 3'!$C$1:$AJ$1,0))/10^6*dollars_2019_2012*INDEX('Tax Percentages'!$B$22:$AG$22,MATCH(B$1,'Tax Percentages'!$B$4:$AG$4,0))</f>
        <v/>
      </c>
      <c r="C5" s="99">
        <f>INDEX('AEO Table 3'!$C$24:$AJ$24,MATCH(C$1,'AEO Table 3'!$C$1:$AJ$1,0))/10^6*dollars_2019_2012*INDEX('Tax Percentages'!$B$22:$AG$22,MATCH(C$1,'Tax Percentages'!$B$4:$AG$4,0))</f>
        <v/>
      </c>
      <c r="D5" s="99">
        <f>INDEX('AEO Table 3'!$C$24:$AJ$24,MATCH(D$1,'AEO Table 3'!$C$1:$AJ$1,0))/10^6*dollars_2019_2012*INDEX('Tax Percentages'!$B$22:$AG$22,MATCH(D$1,'Tax Percentages'!$B$4:$AG$4,0))</f>
        <v/>
      </c>
      <c r="E5" s="99">
        <f>INDEX('AEO Table 3'!$C$24:$AJ$24,MATCH(E$1,'AEO Table 3'!$C$1:$AJ$1,0))/10^6*dollars_2019_2012*INDEX('Tax Percentages'!$B$22:$AG$22,MATCH(E$1,'Tax Percentages'!$B$4:$AG$4,0))</f>
        <v/>
      </c>
      <c r="F5" s="99">
        <f>INDEX('AEO Table 3'!$C$24:$AJ$24,MATCH(F$1,'AEO Table 3'!$C$1:$AJ$1,0))/10^6*dollars_2019_2012*INDEX('Tax Percentages'!$B$22:$AG$22,MATCH(F$1,'Tax Percentages'!$B$4:$AG$4,0))</f>
        <v/>
      </c>
      <c r="G5" s="99">
        <f>INDEX('AEO Table 3'!$C$24:$AJ$24,MATCH(G$1,'AEO Table 3'!$C$1:$AJ$1,0))/10^6*dollars_2019_2012*INDEX('Tax Percentages'!$B$22:$AG$22,MATCH(G$1,'Tax Percentages'!$B$4:$AG$4,0))</f>
        <v/>
      </c>
      <c r="H5" s="99">
        <f>INDEX('AEO Table 3'!$C$24:$AJ$24,MATCH(H$1,'AEO Table 3'!$C$1:$AJ$1,0))/10^6*dollars_2019_2012*INDEX('Tax Percentages'!$B$22:$AG$22,MATCH(H$1,'Tax Percentages'!$B$4:$AG$4,0))</f>
        <v/>
      </c>
      <c r="I5" s="99">
        <f>INDEX('AEO Table 3'!$C$24:$AJ$24,MATCH(I$1,'AEO Table 3'!$C$1:$AJ$1,0))/10^6*dollars_2019_2012*INDEX('Tax Percentages'!$B$22:$AG$22,MATCH(I$1,'Tax Percentages'!$B$4:$AG$4,0))</f>
        <v/>
      </c>
      <c r="J5" s="99">
        <f>INDEX('AEO Table 3'!$C$24:$AJ$24,MATCH(J$1,'AEO Table 3'!$C$1:$AJ$1,0))/10^6*dollars_2019_2012*INDEX('Tax Percentages'!$B$22:$AG$22,MATCH(J$1,'Tax Percentages'!$B$4:$AG$4,0))</f>
        <v/>
      </c>
      <c r="K5" s="99">
        <f>INDEX('AEO Table 3'!$C$24:$AJ$24,MATCH(K$1,'AEO Table 3'!$C$1:$AJ$1,0))/10^6*dollars_2019_2012*INDEX('Tax Percentages'!$B$22:$AG$22,MATCH(K$1,'Tax Percentages'!$B$4:$AG$4,0))</f>
        <v/>
      </c>
      <c r="L5" s="99">
        <f>INDEX('AEO Table 3'!$C$24:$AJ$24,MATCH(L$1,'AEO Table 3'!$C$1:$AJ$1,0))/10^6*dollars_2019_2012*INDEX('Tax Percentages'!$B$22:$AG$22,MATCH(L$1,'Tax Percentages'!$B$4:$AG$4,0))</f>
        <v/>
      </c>
      <c r="M5" s="99">
        <f>INDEX('AEO Table 3'!$C$24:$AJ$24,MATCH(M$1,'AEO Table 3'!$C$1:$AJ$1,0))/10^6*dollars_2019_2012*INDEX('Tax Percentages'!$B$22:$AG$22,MATCH(M$1,'Tax Percentages'!$B$4:$AG$4,0))</f>
        <v/>
      </c>
      <c r="N5" s="99">
        <f>INDEX('AEO Table 3'!$C$24:$AJ$24,MATCH(N$1,'AEO Table 3'!$C$1:$AJ$1,0))/10^6*dollars_2019_2012*INDEX('Tax Percentages'!$B$22:$AG$22,MATCH(N$1,'Tax Percentages'!$B$4:$AG$4,0))</f>
        <v/>
      </c>
      <c r="O5" s="99">
        <f>INDEX('AEO Table 3'!$C$24:$AJ$24,MATCH(O$1,'AEO Table 3'!$C$1:$AJ$1,0))/10^6*dollars_2019_2012*INDEX('Tax Percentages'!$B$22:$AG$22,MATCH(O$1,'Tax Percentages'!$B$4:$AG$4,0))</f>
        <v/>
      </c>
      <c r="P5" s="99">
        <f>INDEX('AEO Table 3'!$C$24:$AJ$24,MATCH(P$1,'AEO Table 3'!$C$1:$AJ$1,0))/10^6*dollars_2019_2012*INDEX('Tax Percentages'!$B$22:$AG$22,MATCH(P$1,'Tax Percentages'!$B$4:$AG$4,0))</f>
        <v/>
      </c>
      <c r="Q5" s="99">
        <f>INDEX('AEO Table 3'!$C$24:$AJ$24,MATCH(Q$1,'AEO Table 3'!$C$1:$AJ$1,0))/10^6*dollars_2019_2012*INDEX('Tax Percentages'!$B$22:$AG$22,MATCH(Q$1,'Tax Percentages'!$B$4:$AG$4,0))</f>
        <v/>
      </c>
      <c r="R5" s="99">
        <f>INDEX('AEO Table 3'!$C$24:$AJ$24,MATCH(R$1,'AEO Table 3'!$C$1:$AJ$1,0))/10^6*dollars_2019_2012*INDEX('Tax Percentages'!$B$22:$AG$22,MATCH(R$1,'Tax Percentages'!$B$4:$AG$4,0))</f>
        <v/>
      </c>
      <c r="S5" s="99">
        <f>INDEX('AEO Table 3'!$C$24:$AJ$24,MATCH(S$1,'AEO Table 3'!$C$1:$AJ$1,0))/10^6*dollars_2019_2012*INDEX('Tax Percentages'!$B$22:$AG$22,MATCH(S$1,'Tax Percentages'!$B$4:$AG$4,0))</f>
        <v/>
      </c>
      <c r="T5" s="99">
        <f>INDEX('AEO Table 3'!$C$24:$AJ$24,MATCH(T$1,'AEO Table 3'!$C$1:$AJ$1,0))/10^6*dollars_2019_2012*INDEX('Tax Percentages'!$B$22:$AG$22,MATCH(T$1,'Tax Percentages'!$B$4:$AG$4,0))</f>
        <v/>
      </c>
      <c r="U5" s="99">
        <f>INDEX('AEO Table 3'!$C$24:$AJ$24,MATCH(U$1,'AEO Table 3'!$C$1:$AJ$1,0))/10^6*dollars_2019_2012*INDEX('Tax Percentages'!$B$22:$AG$22,MATCH(U$1,'Tax Percentages'!$B$4:$AG$4,0))</f>
        <v/>
      </c>
      <c r="V5" s="99">
        <f>INDEX('AEO Table 3'!$C$24:$AJ$24,MATCH(V$1,'AEO Table 3'!$C$1:$AJ$1,0))/10^6*dollars_2019_2012*INDEX('Tax Percentages'!$B$22:$AG$22,MATCH(V$1,'Tax Percentages'!$B$4:$AG$4,0))</f>
        <v/>
      </c>
      <c r="W5" s="99">
        <f>INDEX('AEO Table 3'!$C$24:$AJ$24,MATCH(W$1,'AEO Table 3'!$C$1:$AJ$1,0))/10^6*dollars_2019_2012*INDEX('Tax Percentages'!$B$22:$AG$22,MATCH(W$1,'Tax Percentages'!$B$4:$AG$4,0))</f>
        <v/>
      </c>
      <c r="X5" s="99">
        <f>INDEX('AEO Table 3'!$C$24:$AJ$24,MATCH(X$1,'AEO Table 3'!$C$1:$AJ$1,0))/10^6*dollars_2019_2012*INDEX('Tax Percentages'!$B$22:$AG$22,MATCH(X$1,'Tax Percentages'!$B$4:$AG$4,0))</f>
        <v/>
      </c>
      <c r="Y5" s="99">
        <f>INDEX('AEO Table 3'!$C$24:$AJ$24,MATCH(Y$1,'AEO Table 3'!$C$1:$AJ$1,0))/10^6*dollars_2019_2012*INDEX('Tax Percentages'!$B$22:$AG$22,MATCH(Y$1,'Tax Percentages'!$B$4:$AG$4,0))</f>
        <v/>
      </c>
      <c r="Z5" s="99">
        <f>INDEX('AEO Table 3'!$C$24:$AJ$24,MATCH(Z$1,'AEO Table 3'!$C$1:$AJ$1,0))/10^6*dollars_2019_2012*INDEX('Tax Percentages'!$B$22:$AG$22,MATCH(Z$1,'Tax Percentages'!$B$4:$AG$4,0))</f>
        <v/>
      </c>
      <c r="AA5" s="99">
        <f>INDEX('AEO Table 3'!$C$24:$AJ$24,MATCH(AA$1,'AEO Table 3'!$C$1:$AJ$1,0))/10^6*dollars_2019_2012*INDEX('Tax Percentages'!$B$22:$AG$22,MATCH(AA$1,'Tax Percentages'!$B$4:$AG$4,0))</f>
        <v/>
      </c>
      <c r="AB5" s="99">
        <f>INDEX('AEO Table 3'!$C$24:$AJ$24,MATCH(AB$1,'AEO Table 3'!$C$1:$AJ$1,0))/10^6*dollars_2019_2012*INDEX('Tax Percentages'!$B$22:$AG$22,MATCH(AB$1,'Tax Percentages'!$B$4:$AG$4,0))</f>
        <v/>
      </c>
      <c r="AC5" s="99">
        <f>INDEX('AEO Table 3'!$C$24:$AJ$24,MATCH(AC$1,'AEO Table 3'!$C$1:$AJ$1,0))/10^6*dollars_2019_2012*INDEX('Tax Percentages'!$B$22:$AG$22,MATCH(AC$1,'Tax Percentages'!$B$4:$AG$4,0))</f>
        <v/>
      </c>
      <c r="AD5" s="99">
        <f>INDEX('AEO Table 3'!$C$24:$AJ$24,MATCH(AD$1,'AEO Table 3'!$C$1:$AJ$1,0))/10^6*dollars_2019_2012*INDEX('Tax Percentages'!$B$22:$AG$22,MATCH(AD$1,'Tax Percentages'!$B$4:$AG$4,0))</f>
        <v/>
      </c>
      <c r="AE5" s="99">
        <f>INDEX('AEO Table 3'!$C$24:$AJ$24,MATCH(AE$1,'AEO Table 3'!$C$1:$AJ$1,0))/10^6*dollars_2019_2012*INDEX('Tax Percentages'!$B$22:$AG$22,MATCH(AE$1,'Tax Percentages'!$B$4:$AG$4,0))</f>
        <v/>
      </c>
      <c r="AF5" s="99">
        <f>INDEX('AEO Table 3'!$C$24:$AJ$24,MATCH(AF$1,'AEO Table 3'!$C$1:$AJ$1,0))/10^6*dollars_2019_2012*INDEX('Tax Percentages'!$B$22:$AG$22,MATCH(AF$1,'Tax Percentages'!$B$4:$AG$4,0))</f>
        <v/>
      </c>
    </row>
    <row r="6">
      <c r="A6" s="71" t="inlineStr">
        <is>
          <t>Industry Sector</t>
        </is>
      </c>
      <c r="B6" s="99">
        <f>INDEX('AEO Table 3'!$C$31:$AJ$31,MATCH(B$1,'AEO Table 3'!$C$1:$AJ$1,0))/10^6*dollars_2019_2012*INDEX('Tax Percentages'!$B$22:$AG$22,MATCH(B$1,'Tax Percentages'!$B$4:$AG$4,0))</f>
        <v/>
      </c>
      <c r="C6" s="99">
        <f>INDEX('AEO Table 3'!$C$31:$AJ$31,MATCH(C$1,'AEO Table 3'!$C$1:$AJ$1,0))/10^6*dollars_2019_2012*INDEX('Tax Percentages'!$B$22:$AG$22,MATCH(C$1,'Tax Percentages'!$B$4:$AG$4,0))</f>
        <v/>
      </c>
      <c r="D6" s="99">
        <f>INDEX('AEO Table 3'!$C$31:$AJ$31,MATCH(D$1,'AEO Table 3'!$C$1:$AJ$1,0))/10^6*dollars_2019_2012*INDEX('Tax Percentages'!$B$22:$AG$22,MATCH(D$1,'Tax Percentages'!$B$4:$AG$4,0))</f>
        <v/>
      </c>
      <c r="E6" s="99">
        <f>INDEX('AEO Table 3'!$C$31:$AJ$31,MATCH(E$1,'AEO Table 3'!$C$1:$AJ$1,0))/10^6*dollars_2019_2012*INDEX('Tax Percentages'!$B$22:$AG$22,MATCH(E$1,'Tax Percentages'!$B$4:$AG$4,0))</f>
        <v/>
      </c>
      <c r="F6" s="99">
        <f>INDEX('AEO Table 3'!$C$31:$AJ$31,MATCH(F$1,'AEO Table 3'!$C$1:$AJ$1,0))/10^6*dollars_2019_2012*INDEX('Tax Percentages'!$B$22:$AG$22,MATCH(F$1,'Tax Percentages'!$B$4:$AG$4,0))</f>
        <v/>
      </c>
      <c r="G6" s="99">
        <f>INDEX('AEO Table 3'!$C$31:$AJ$31,MATCH(G$1,'AEO Table 3'!$C$1:$AJ$1,0))/10^6*dollars_2019_2012*INDEX('Tax Percentages'!$B$22:$AG$22,MATCH(G$1,'Tax Percentages'!$B$4:$AG$4,0))</f>
        <v/>
      </c>
      <c r="H6" s="99">
        <f>INDEX('AEO Table 3'!$C$31:$AJ$31,MATCH(H$1,'AEO Table 3'!$C$1:$AJ$1,0))/10^6*dollars_2019_2012*INDEX('Tax Percentages'!$B$22:$AG$22,MATCH(H$1,'Tax Percentages'!$B$4:$AG$4,0))</f>
        <v/>
      </c>
      <c r="I6" s="99">
        <f>INDEX('AEO Table 3'!$C$31:$AJ$31,MATCH(I$1,'AEO Table 3'!$C$1:$AJ$1,0))/10^6*dollars_2019_2012*INDEX('Tax Percentages'!$B$22:$AG$22,MATCH(I$1,'Tax Percentages'!$B$4:$AG$4,0))</f>
        <v/>
      </c>
      <c r="J6" s="99">
        <f>INDEX('AEO Table 3'!$C$31:$AJ$31,MATCH(J$1,'AEO Table 3'!$C$1:$AJ$1,0))/10^6*dollars_2019_2012*INDEX('Tax Percentages'!$B$22:$AG$22,MATCH(J$1,'Tax Percentages'!$B$4:$AG$4,0))</f>
        <v/>
      </c>
      <c r="K6" s="99">
        <f>INDEX('AEO Table 3'!$C$31:$AJ$31,MATCH(K$1,'AEO Table 3'!$C$1:$AJ$1,0))/10^6*dollars_2019_2012*INDEX('Tax Percentages'!$B$22:$AG$22,MATCH(K$1,'Tax Percentages'!$B$4:$AG$4,0))</f>
        <v/>
      </c>
      <c r="L6" s="99">
        <f>INDEX('AEO Table 3'!$C$31:$AJ$31,MATCH(L$1,'AEO Table 3'!$C$1:$AJ$1,0))/10^6*dollars_2019_2012*INDEX('Tax Percentages'!$B$22:$AG$22,MATCH(L$1,'Tax Percentages'!$B$4:$AG$4,0))</f>
        <v/>
      </c>
      <c r="M6" s="99">
        <f>INDEX('AEO Table 3'!$C$31:$AJ$31,MATCH(M$1,'AEO Table 3'!$C$1:$AJ$1,0))/10^6*dollars_2019_2012*INDEX('Tax Percentages'!$B$22:$AG$22,MATCH(M$1,'Tax Percentages'!$B$4:$AG$4,0))</f>
        <v/>
      </c>
      <c r="N6" s="99">
        <f>INDEX('AEO Table 3'!$C$31:$AJ$31,MATCH(N$1,'AEO Table 3'!$C$1:$AJ$1,0))/10^6*dollars_2019_2012*INDEX('Tax Percentages'!$B$22:$AG$22,MATCH(N$1,'Tax Percentages'!$B$4:$AG$4,0))</f>
        <v/>
      </c>
      <c r="O6" s="99">
        <f>INDEX('AEO Table 3'!$C$31:$AJ$31,MATCH(O$1,'AEO Table 3'!$C$1:$AJ$1,0))/10^6*dollars_2019_2012*INDEX('Tax Percentages'!$B$22:$AG$22,MATCH(O$1,'Tax Percentages'!$B$4:$AG$4,0))</f>
        <v/>
      </c>
      <c r="P6" s="99">
        <f>INDEX('AEO Table 3'!$C$31:$AJ$31,MATCH(P$1,'AEO Table 3'!$C$1:$AJ$1,0))/10^6*dollars_2019_2012*INDEX('Tax Percentages'!$B$22:$AG$22,MATCH(P$1,'Tax Percentages'!$B$4:$AG$4,0))</f>
        <v/>
      </c>
      <c r="Q6" s="99">
        <f>INDEX('AEO Table 3'!$C$31:$AJ$31,MATCH(Q$1,'AEO Table 3'!$C$1:$AJ$1,0))/10^6*dollars_2019_2012*INDEX('Tax Percentages'!$B$22:$AG$22,MATCH(Q$1,'Tax Percentages'!$B$4:$AG$4,0))</f>
        <v/>
      </c>
      <c r="R6" s="99">
        <f>INDEX('AEO Table 3'!$C$31:$AJ$31,MATCH(R$1,'AEO Table 3'!$C$1:$AJ$1,0))/10^6*dollars_2019_2012*INDEX('Tax Percentages'!$B$22:$AG$22,MATCH(R$1,'Tax Percentages'!$B$4:$AG$4,0))</f>
        <v/>
      </c>
      <c r="S6" s="99">
        <f>INDEX('AEO Table 3'!$C$31:$AJ$31,MATCH(S$1,'AEO Table 3'!$C$1:$AJ$1,0))/10^6*dollars_2019_2012*INDEX('Tax Percentages'!$B$22:$AG$22,MATCH(S$1,'Tax Percentages'!$B$4:$AG$4,0))</f>
        <v/>
      </c>
      <c r="T6" s="99">
        <f>INDEX('AEO Table 3'!$C$31:$AJ$31,MATCH(T$1,'AEO Table 3'!$C$1:$AJ$1,0))/10^6*dollars_2019_2012*INDEX('Tax Percentages'!$B$22:$AG$22,MATCH(T$1,'Tax Percentages'!$B$4:$AG$4,0))</f>
        <v/>
      </c>
      <c r="U6" s="99">
        <f>INDEX('AEO Table 3'!$C$31:$AJ$31,MATCH(U$1,'AEO Table 3'!$C$1:$AJ$1,0))/10^6*dollars_2019_2012*INDEX('Tax Percentages'!$B$22:$AG$22,MATCH(U$1,'Tax Percentages'!$B$4:$AG$4,0))</f>
        <v/>
      </c>
      <c r="V6" s="99">
        <f>INDEX('AEO Table 3'!$C$31:$AJ$31,MATCH(V$1,'AEO Table 3'!$C$1:$AJ$1,0))/10^6*dollars_2019_2012*INDEX('Tax Percentages'!$B$22:$AG$22,MATCH(V$1,'Tax Percentages'!$B$4:$AG$4,0))</f>
        <v/>
      </c>
      <c r="W6" s="99">
        <f>INDEX('AEO Table 3'!$C$31:$AJ$31,MATCH(W$1,'AEO Table 3'!$C$1:$AJ$1,0))/10^6*dollars_2019_2012*INDEX('Tax Percentages'!$B$22:$AG$22,MATCH(W$1,'Tax Percentages'!$B$4:$AG$4,0))</f>
        <v/>
      </c>
      <c r="X6" s="99">
        <f>INDEX('AEO Table 3'!$C$31:$AJ$31,MATCH(X$1,'AEO Table 3'!$C$1:$AJ$1,0))/10^6*dollars_2019_2012*INDEX('Tax Percentages'!$B$22:$AG$22,MATCH(X$1,'Tax Percentages'!$B$4:$AG$4,0))</f>
        <v/>
      </c>
      <c r="Y6" s="99">
        <f>INDEX('AEO Table 3'!$C$31:$AJ$31,MATCH(Y$1,'AEO Table 3'!$C$1:$AJ$1,0))/10^6*dollars_2019_2012*INDEX('Tax Percentages'!$B$22:$AG$22,MATCH(Y$1,'Tax Percentages'!$B$4:$AG$4,0))</f>
        <v/>
      </c>
      <c r="Z6" s="99">
        <f>INDEX('AEO Table 3'!$C$31:$AJ$31,MATCH(Z$1,'AEO Table 3'!$C$1:$AJ$1,0))/10^6*dollars_2019_2012*INDEX('Tax Percentages'!$B$22:$AG$22,MATCH(Z$1,'Tax Percentages'!$B$4:$AG$4,0))</f>
        <v/>
      </c>
      <c r="AA6" s="99">
        <f>INDEX('AEO Table 3'!$C$31:$AJ$31,MATCH(AA$1,'AEO Table 3'!$C$1:$AJ$1,0))/10^6*dollars_2019_2012*INDEX('Tax Percentages'!$B$22:$AG$22,MATCH(AA$1,'Tax Percentages'!$B$4:$AG$4,0))</f>
        <v/>
      </c>
      <c r="AB6" s="99">
        <f>INDEX('AEO Table 3'!$C$31:$AJ$31,MATCH(AB$1,'AEO Table 3'!$C$1:$AJ$1,0))/10^6*dollars_2019_2012*INDEX('Tax Percentages'!$B$22:$AG$22,MATCH(AB$1,'Tax Percentages'!$B$4:$AG$4,0))</f>
        <v/>
      </c>
      <c r="AC6" s="99">
        <f>INDEX('AEO Table 3'!$C$31:$AJ$31,MATCH(AC$1,'AEO Table 3'!$C$1:$AJ$1,0))/10^6*dollars_2019_2012*INDEX('Tax Percentages'!$B$22:$AG$22,MATCH(AC$1,'Tax Percentages'!$B$4:$AG$4,0))</f>
        <v/>
      </c>
      <c r="AD6" s="99">
        <f>INDEX('AEO Table 3'!$C$31:$AJ$31,MATCH(AD$1,'AEO Table 3'!$C$1:$AJ$1,0))/10^6*dollars_2019_2012*INDEX('Tax Percentages'!$B$22:$AG$22,MATCH(AD$1,'Tax Percentages'!$B$4:$AG$4,0))</f>
        <v/>
      </c>
      <c r="AE6" s="99">
        <f>INDEX('AEO Table 3'!$C$31:$AJ$31,MATCH(AE$1,'AEO Table 3'!$C$1:$AJ$1,0))/10^6*dollars_2019_2012*INDEX('Tax Percentages'!$B$22:$AG$22,MATCH(AE$1,'Tax Percentages'!$B$4:$AG$4,0))</f>
        <v/>
      </c>
      <c r="AF6" s="99">
        <f>INDEX('AEO Table 3'!$C$31:$AJ$31,MATCH(AF$1,'AEO Table 3'!$C$1:$AJ$1,0))/10^6*dollars_2019_2012*INDEX('Tax Percentages'!$B$22:$AG$22,MATCH(AF$1,'Tax Percentages'!$B$4:$AG$4,0))</f>
        <v/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3'!$C$1:$AJ$1,0))/10^6*dollars_2019_2012*INDEX('Tax Percentages'!$B$22:$AG$22,MATCH(B$1,'Tax Percentages'!$B$4:$AG$4,0))</f>
        <v/>
      </c>
      <c r="C7" s="99">
        <f>INDEX('AEO Table 3'!$C$31:$AJ$31,MATCH(C$1,'AEO Table 3'!$C$1:$AJ$1,0))/10^6*dollars_2019_2012*INDEX('Tax Percentages'!$B$22:$AG$22,MATCH(C$1,'Tax Percentages'!$B$4:$AG$4,0))</f>
        <v/>
      </c>
      <c r="D7" s="99">
        <f>INDEX('AEO Table 3'!$C$31:$AJ$31,MATCH(D$1,'AEO Table 3'!$C$1:$AJ$1,0))/10^6*dollars_2019_2012*INDEX('Tax Percentages'!$B$22:$AG$22,MATCH(D$1,'Tax Percentages'!$B$4:$AG$4,0))</f>
        <v/>
      </c>
      <c r="E7" s="99">
        <f>INDEX('AEO Table 3'!$C$31:$AJ$31,MATCH(E$1,'AEO Table 3'!$C$1:$AJ$1,0))/10^6*dollars_2019_2012*INDEX('Tax Percentages'!$B$22:$AG$22,MATCH(E$1,'Tax Percentages'!$B$4:$AG$4,0))</f>
        <v/>
      </c>
      <c r="F7" s="99">
        <f>INDEX('AEO Table 3'!$C$31:$AJ$31,MATCH(F$1,'AEO Table 3'!$C$1:$AJ$1,0))/10^6*dollars_2019_2012*INDEX('Tax Percentages'!$B$22:$AG$22,MATCH(F$1,'Tax Percentages'!$B$4:$AG$4,0))</f>
        <v/>
      </c>
      <c r="G7" s="99">
        <f>INDEX('AEO Table 3'!$C$31:$AJ$31,MATCH(G$1,'AEO Table 3'!$C$1:$AJ$1,0))/10^6*dollars_2019_2012*INDEX('Tax Percentages'!$B$22:$AG$22,MATCH(G$1,'Tax Percentages'!$B$4:$AG$4,0))</f>
        <v/>
      </c>
      <c r="H7" s="99">
        <f>INDEX('AEO Table 3'!$C$31:$AJ$31,MATCH(H$1,'AEO Table 3'!$C$1:$AJ$1,0))/10^6*dollars_2019_2012*INDEX('Tax Percentages'!$B$22:$AG$22,MATCH(H$1,'Tax Percentages'!$B$4:$AG$4,0))</f>
        <v/>
      </c>
      <c r="I7" s="99">
        <f>INDEX('AEO Table 3'!$C$31:$AJ$31,MATCH(I$1,'AEO Table 3'!$C$1:$AJ$1,0))/10^6*dollars_2019_2012*INDEX('Tax Percentages'!$B$22:$AG$22,MATCH(I$1,'Tax Percentages'!$B$4:$AG$4,0))</f>
        <v/>
      </c>
      <c r="J7" s="99">
        <f>INDEX('AEO Table 3'!$C$31:$AJ$31,MATCH(J$1,'AEO Table 3'!$C$1:$AJ$1,0))/10^6*dollars_2019_2012*INDEX('Tax Percentages'!$B$22:$AG$22,MATCH(J$1,'Tax Percentages'!$B$4:$AG$4,0))</f>
        <v/>
      </c>
      <c r="K7" s="99">
        <f>INDEX('AEO Table 3'!$C$31:$AJ$31,MATCH(K$1,'AEO Table 3'!$C$1:$AJ$1,0))/10^6*dollars_2019_2012*INDEX('Tax Percentages'!$B$22:$AG$22,MATCH(K$1,'Tax Percentages'!$B$4:$AG$4,0))</f>
        <v/>
      </c>
      <c r="L7" s="99">
        <f>INDEX('AEO Table 3'!$C$31:$AJ$31,MATCH(L$1,'AEO Table 3'!$C$1:$AJ$1,0))/10^6*dollars_2019_2012*INDEX('Tax Percentages'!$B$22:$AG$22,MATCH(L$1,'Tax Percentages'!$B$4:$AG$4,0))</f>
        <v/>
      </c>
      <c r="M7" s="99">
        <f>INDEX('AEO Table 3'!$C$31:$AJ$31,MATCH(M$1,'AEO Table 3'!$C$1:$AJ$1,0))/10^6*dollars_2019_2012*INDEX('Tax Percentages'!$B$22:$AG$22,MATCH(M$1,'Tax Percentages'!$B$4:$AG$4,0))</f>
        <v/>
      </c>
      <c r="N7" s="99">
        <f>INDEX('AEO Table 3'!$C$31:$AJ$31,MATCH(N$1,'AEO Table 3'!$C$1:$AJ$1,0))/10^6*dollars_2019_2012*INDEX('Tax Percentages'!$B$22:$AG$22,MATCH(N$1,'Tax Percentages'!$B$4:$AG$4,0))</f>
        <v/>
      </c>
      <c r="O7" s="99">
        <f>INDEX('AEO Table 3'!$C$31:$AJ$31,MATCH(O$1,'AEO Table 3'!$C$1:$AJ$1,0))/10^6*dollars_2019_2012*INDEX('Tax Percentages'!$B$22:$AG$22,MATCH(O$1,'Tax Percentages'!$B$4:$AG$4,0))</f>
        <v/>
      </c>
      <c r="P7" s="99">
        <f>INDEX('AEO Table 3'!$C$31:$AJ$31,MATCH(P$1,'AEO Table 3'!$C$1:$AJ$1,0))/10^6*dollars_2019_2012*INDEX('Tax Percentages'!$B$22:$AG$22,MATCH(P$1,'Tax Percentages'!$B$4:$AG$4,0))</f>
        <v/>
      </c>
      <c r="Q7" s="99">
        <f>INDEX('AEO Table 3'!$C$31:$AJ$31,MATCH(Q$1,'AEO Table 3'!$C$1:$AJ$1,0))/10^6*dollars_2019_2012*INDEX('Tax Percentages'!$B$22:$AG$22,MATCH(Q$1,'Tax Percentages'!$B$4:$AG$4,0))</f>
        <v/>
      </c>
      <c r="R7" s="99">
        <f>INDEX('AEO Table 3'!$C$31:$AJ$31,MATCH(R$1,'AEO Table 3'!$C$1:$AJ$1,0))/10^6*dollars_2019_2012*INDEX('Tax Percentages'!$B$22:$AG$22,MATCH(R$1,'Tax Percentages'!$B$4:$AG$4,0))</f>
        <v/>
      </c>
      <c r="S7" s="99">
        <f>INDEX('AEO Table 3'!$C$31:$AJ$31,MATCH(S$1,'AEO Table 3'!$C$1:$AJ$1,0))/10^6*dollars_2019_2012*INDEX('Tax Percentages'!$B$22:$AG$22,MATCH(S$1,'Tax Percentages'!$B$4:$AG$4,0))</f>
        <v/>
      </c>
      <c r="T7" s="99">
        <f>INDEX('AEO Table 3'!$C$31:$AJ$31,MATCH(T$1,'AEO Table 3'!$C$1:$AJ$1,0))/10^6*dollars_2019_2012*INDEX('Tax Percentages'!$B$22:$AG$22,MATCH(T$1,'Tax Percentages'!$B$4:$AG$4,0))</f>
        <v/>
      </c>
      <c r="U7" s="99">
        <f>INDEX('AEO Table 3'!$C$31:$AJ$31,MATCH(U$1,'AEO Table 3'!$C$1:$AJ$1,0))/10^6*dollars_2019_2012*INDEX('Tax Percentages'!$B$22:$AG$22,MATCH(U$1,'Tax Percentages'!$B$4:$AG$4,0))</f>
        <v/>
      </c>
      <c r="V7" s="99">
        <f>INDEX('AEO Table 3'!$C$31:$AJ$31,MATCH(V$1,'AEO Table 3'!$C$1:$AJ$1,0))/10^6*dollars_2019_2012*INDEX('Tax Percentages'!$B$22:$AG$22,MATCH(V$1,'Tax Percentages'!$B$4:$AG$4,0))</f>
        <v/>
      </c>
      <c r="W7" s="99">
        <f>INDEX('AEO Table 3'!$C$31:$AJ$31,MATCH(W$1,'AEO Table 3'!$C$1:$AJ$1,0))/10^6*dollars_2019_2012*INDEX('Tax Percentages'!$B$22:$AG$22,MATCH(W$1,'Tax Percentages'!$B$4:$AG$4,0))</f>
        <v/>
      </c>
      <c r="X7" s="99">
        <f>INDEX('AEO Table 3'!$C$31:$AJ$31,MATCH(X$1,'AEO Table 3'!$C$1:$AJ$1,0))/10^6*dollars_2019_2012*INDEX('Tax Percentages'!$B$22:$AG$22,MATCH(X$1,'Tax Percentages'!$B$4:$AG$4,0))</f>
        <v/>
      </c>
      <c r="Y7" s="99">
        <f>INDEX('AEO Table 3'!$C$31:$AJ$31,MATCH(Y$1,'AEO Table 3'!$C$1:$AJ$1,0))/10^6*dollars_2019_2012*INDEX('Tax Percentages'!$B$22:$AG$22,MATCH(Y$1,'Tax Percentages'!$B$4:$AG$4,0))</f>
        <v/>
      </c>
      <c r="Z7" s="99">
        <f>INDEX('AEO Table 3'!$C$31:$AJ$31,MATCH(Z$1,'AEO Table 3'!$C$1:$AJ$1,0))/10^6*dollars_2019_2012*INDEX('Tax Percentages'!$B$22:$AG$22,MATCH(Z$1,'Tax Percentages'!$B$4:$AG$4,0))</f>
        <v/>
      </c>
      <c r="AA7" s="99">
        <f>INDEX('AEO Table 3'!$C$31:$AJ$31,MATCH(AA$1,'AEO Table 3'!$C$1:$AJ$1,0))/10^6*dollars_2019_2012*INDEX('Tax Percentages'!$B$22:$AG$22,MATCH(AA$1,'Tax Percentages'!$B$4:$AG$4,0))</f>
        <v/>
      </c>
      <c r="AB7" s="99">
        <f>INDEX('AEO Table 3'!$C$31:$AJ$31,MATCH(AB$1,'AEO Table 3'!$C$1:$AJ$1,0))/10^6*dollars_2019_2012*INDEX('Tax Percentages'!$B$22:$AG$22,MATCH(AB$1,'Tax Percentages'!$B$4:$AG$4,0))</f>
        <v/>
      </c>
      <c r="AC7" s="99">
        <f>INDEX('AEO Table 3'!$C$31:$AJ$31,MATCH(AC$1,'AEO Table 3'!$C$1:$AJ$1,0))/10^6*dollars_2019_2012*INDEX('Tax Percentages'!$B$22:$AG$22,MATCH(AC$1,'Tax Percentages'!$B$4:$AG$4,0))</f>
        <v/>
      </c>
      <c r="AD7" s="99">
        <f>INDEX('AEO Table 3'!$C$31:$AJ$31,MATCH(AD$1,'AEO Table 3'!$C$1:$AJ$1,0))/10^6*dollars_2019_2012*INDEX('Tax Percentages'!$B$22:$AG$22,MATCH(AD$1,'Tax Percentages'!$B$4:$AG$4,0))</f>
        <v/>
      </c>
      <c r="AE7" s="99">
        <f>INDEX('AEO Table 3'!$C$31:$AJ$31,MATCH(AE$1,'AEO Table 3'!$C$1:$AJ$1,0))/10^6*dollars_2019_2012*INDEX('Tax Percentages'!$B$22:$AG$22,MATCH(AE$1,'Tax Percentages'!$B$4:$AG$4,0))</f>
        <v/>
      </c>
      <c r="AF7" s="99">
        <f>INDEX('AEO Table 3'!$C$31:$AJ$31,MATCH(AF$1,'AEO Table 3'!$C$1:$AJ$1,0))/10^6*dollars_2019_2012*INDEX('Tax Percentages'!$B$22:$AG$22,MATCH(AF$1,'Tax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3'!$C$39:$AJ$39,MATCH(B$1,'AEO Table 3'!$C$1:$AJ$1,0))/10^6*dollars_2019_2012*INDEX('Tax Percentages'!$B$23:$AG$23,MATCH(B$1,'Tax Percentages'!$B$4:$AG$4,0))</f>
        <v/>
      </c>
      <c r="C2" s="99">
        <f>INDEX('AEO Table 3'!$C$39:$AJ$39,MATCH(C$1,'AEO Table 3'!$C$1:$AJ$1,0))/10^6*dollars_2019_2012*INDEX('Tax Percentages'!$B$23:$AG$23,MATCH(C$1,'Tax Percentages'!$B$4:$AG$4,0))</f>
        <v/>
      </c>
      <c r="D2" s="99">
        <f>INDEX('AEO Table 3'!$C$39:$AJ$39,MATCH(D$1,'AEO Table 3'!$C$1:$AJ$1,0))/10^6*dollars_2019_2012*INDEX('Tax Percentages'!$B$23:$AG$23,MATCH(D$1,'Tax Percentages'!$B$4:$AG$4,0))</f>
        <v/>
      </c>
      <c r="E2" s="99">
        <f>INDEX('AEO Table 3'!$C$39:$AJ$39,MATCH(E$1,'AEO Table 3'!$C$1:$AJ$1,0))/10^6*dollars_2019_2012*INDEX('Tax Percentages'!$B$23:$AG$23,MATCH(E$1,'Tax Percentages'!$B$4:$AG$4,0))</f>
        <v/>
      </c>
      <c r="F2" s="99">
        <f>INDEX('AEO Table 3'!$C$39:$AJ$39,MATCH(F$1,'AEO Table 3'!$C$1:$AJ$1,0))/10^6*dollars_2019_2012*INDEX('Tax Percentages'!$B$23:$AG$23,MATCH(F$1,'Tax Percentages'!$B$4:$AG$4,0))</f>
        <v/>
      </c>
      <c r="G2" s="99">
        <f>INDEX('AEO Table 3'!$C$39:$AJ$39,MATCH(G$1,'AEO Table 3'!$C$1:$AJ$1,0))/10^6*dollars_2019_2012*INDEX('Tax Percentages'!$B$23:$AG$23,MATCH(G$1,'Tax Percentages'!$B$4:$AG$4,0))</f>
        <v/>
      </c>
      <c r="H2" s="99">
        <f>INDEX('AEO Table 3'!$C$39:$AJ$39,MATCH(H$1,'AEO Table 3'!$C$1:$AJ$1,0))/10^6*dollars_2019_2012*INDEX('Tax Percentages'!$B$23:$AG$23,MATCH(H$1,'Tax Percentages'!$B$4:$AG$4,0))</f>
        <v/>
      </c>
      <c r="I2" s="99">
        <f>INDEX('AEO Table 3'!$C$39:$AJ$39,MATCH(I$1,'AEO Table 3'!$C$1:$AJ$1,0))/10^6*dollars_2019_2012*INDEX('Tax Percentages'!$B$23:$AG$23,MATCH(I$1,'Tax Percentages'!$B$4:$AG$4,0))</f>
        <v/>
      </c>
      <c r="J2" s="99">
        <f>INDEX('AEO Table 3'!$C$39:$AJ$39,MATCH(J$1,'AEO Table 3'!$C$1:$AJ$1,0))/10^6*dollars_2019_2012*INDEX('Tax Percentages'!$B$23:$AG$23,MATCH(J$1,'Tax Percentages'!$B$4:$AG$4,0))</f>
        <v/>
      </c>
      <c r="K2" s="99">
        <f>INDEX('AEO Table 3'!$C$39:$AJ$39,MATCH(K$1,'AEO Table 3'!$C$1:$AJ$1,0))/10^6*dollars_2019_2012*INDEX('Tax Percentages'!$B$23:$AG$23,MATCH(K$1,'Tax Percentages'!$B$4:$AG$4,0))</f>
        <v/>
      </c>
      <c r="L2" s="99">
        <f>INDEX('AEO Table 3'!$C$39:$AJ$39,MATCH(L$1,'AEO Table 3'!$C$1:$AJ$1,0))/10^6*dollars_2019_2012*INDEX('Tax Percentages'!$B$23:$AG$23,MATCH(L$1,'Tax Percentages'!$B$4:$AG$4,0))</f>
        <v/>
      </c>
      <c r="M2" s="99">
        <f>INDEX('AEO Table 3'!$C$39:$AJ$39,MATCH(M$1,'AEO Table 3'!$C$1:$AJ$1,0))/10^6*dollars_2019_2012*INDEX('Tax Percentages'!$B$23:$AG$23,MATCH(M$1,'Tax Percentages'!$B$4:$AG$4,0))</f>
        <v/>
      </c>
      <c r="N2" s="99">
        <f>INDEX('AEO Table 3'!$C$39:$AJ$39,MATCH(N$1,'AEO Table 3'!$C$1:$AJ$1,0))/10^6*dollars_2019_2012*INDEX('Tax Percentages'!$B$23:$AG$23,MATCH(N$1,'Tax Percentages'!$B$4:$AG$4,0))</f>
        <v/>
      </c>
      <c r="O2" s="99">
        <f>INDEX('AEO Table 3'!$C$39:$AJ$39,MATCH(O$1,'AEO Table 3'!$C$1:$AJ$1,0))/10^6*dollars_2019_2012*INDEX('Tax Percentages'!$B$23:$AG$23,MATCH(O$1,'Tax Percentages'!$B$4:$AG$4,0))</f>
        <v/>
      </c>
      <c r="P2" s="99">
        <f>INDEX('AEO Table 3'!$C$39:$AJ$39,MATCH(P$1,'AEO Table 3'!$C$1:$AJ$1,0))/10^6*dollars_2019_2012*INDEX('Tax Percentages'!$B$23:$AG$23,MATCH(P$1,'Tax Percentages'!$B$4:$AG$4,0))</f>
        <v/>
      </c>
      <c r="Q2" s="99">
        <f>INDEX('AEO Table 3'!$C$39:$AJ$39,MATCH(Q$1,'AEO Table 3'!$C$1:$AJ$1,0))/10^6*dollars_2019_2012*INDEX('Tax Percentages'!$B$23:$AG$23,MATCH(Q$1,'Tax Percentages'!$B$4:$AG$4,0))</f>
        <v/>
      </c>
      <c r="R2" s="99">
        <f>INDEX('AEO Table 3'!$C$39:$AJ$39,MATCH(R$1,'AEO Table 3'!$C$1:$AJ$1,0))/10^6*dollars_2019_2012*INDEX('Tax Percentages'!$B$23:$AG$23,MATCH(R$1,'Tax Percentages'!$B$4:$AG$4,0))</f>
        <v/>
      </c>
      <c r="S2" s="99">
        <f>INDEX('AEO Table 3'!$C$39:$AJ$39,MATCH(S$1,'AEO Table 3'!$C$1:$AJ$1,0))/10^6*dollars_2019_2012*INDEX('Tax Percentages'!$B$23:$AG$23,MATCH(S$1,'Tax Percentages'!$B$4:$AG$4,0))</f>
        <v/>
      </c>
      <c r="T2" s="99">
        <f>INDEX('AEO Table 3'!$C$39:$AJ$39,MATCH(T$1,'AEO Table 3'!$C$1:$AJ$1,0))/10^6*dollars_2019_2012*INDEX('Tax Percentages'!$B$23:$AG$23,MATCH(T$1,'Tax Percentages'!$B$4:$AG$4,0))</f>
        <v/>
      </c>
      <c r="U2" s="99">
        <f>INDEX('AEO Table 3'!$C$39:$AJ$39,MATCH(U$1,'AEO Table 3'!$C$1:$AJ$1,0))/10^6*dollars_2019_2012*INDEX('Tax Percentages'!$B$23:$AG$23,MATCH(U$1,'Tax Percentages'!$B$4:$AG$4,0))</f>
        <v/>
      </c>
      <c r="V2" s="99">
        <f>INDEX('AEO Table 3'!$C$39:$AJ$39,MATCH(V$1,'AEO Table 3'!$C$1:$AJ$1,0))/10^6*dollars_2019_2012*INDEX('Tax Percentages'!$B$23:$AG$23,MATCH(V$1,'Tax Percentages'!$B$4:$AG$4,0))</f>
        <v/>
      </c>
      <c r="W2" s="99">
        <f>INDEX('AEO Table 3'!$C$39:$AJ$39,MATCH(W$1,'AEO Table 3'!$C$1:$AJ$1,0))/10^6*dollars_2019_2012*INDEX('Tax Percentages'!$B$23:$AG$23,MATCH(W$1,'Tax Percentages'!$B$4:$AG$4,0))</f>
        <v/>
      </c>
      <c r="X2" s="99">
        <f>INDEX('AEO Table 3'!$C$39:$AJ$39,MATCH(X$1,'AEO Table 3'!$C$1:$AJ$1,0))/10^6*dollars_2019_2012*INDEX('Tax Percentages'!$B$23:$AG$23,MATCH(X$1,'Tax Percentages'!$B$4:$AG$4,0))</f>
        <v/>
      </c>
      <c r="Y2" s="99">
        <f>INDEX('AEO Table 3'!$C$39:$AJ$39,MATCH(Y$1,'AEO Table 3'!$C$1:$AJ$1,0))/10^6*dollars_2019_2012*INDEX('Tax Percentages'!$B$23:$AG$23,MATCH(Y$1,'Tax Percentages'!$B$4:$AG$4,0))</f>
        <v/>
      </c>
      <c r="Z2" s="99">
        <f>INDEX('AEO Table 3'!$C$39:$AJ$39,MATCH(Z$1,'AEO Table 3'!$C$1:$AJ$1,0))/10^6*dollars_2019_2012*INDEX('Tax Percentages'!$B$23:$AG$23,MATCH(Z$1,'Tax Percentages'!$B$4:$AG$4,0))</f>
        <v/>
      </c>
      <c r="AA2" s="99">
        <f>INDEX('AEO Table 3'!$C$39:$AJ$39,MATCH(AA$1,'AEO Table 3'!$C$1:$AJ$1,0))/10^6*dollars_2019_2012*INDEX('Tax Percentages'!$B$23:$AG$23,MATCH(AA$1,'Tax Percentages'!$B$4:$AG$4,0))</f>
        <v/>
      </c>
      <c r="AB2" s="99">
        <f>INDEX('AEO Table 3'!$C$39:$AJ$39,MATCH(AB$1,'AEO Table 3'!$C$1:$AJ$1,0))/10^6*dollars_2019_2012*INDEX('Tax Percentages'!$B$23:$AG$23,MATCH(AB$1,'Tax Percentages'!$B$4:$AG$4,0))</f>
        <v/>
      </c>
      <c r="AC2" s="99">
        <f>INDEX('AEO Table 3'!$C$39:$AJ$39,MATCH(AC$1,'AEO Table 3'!$C$1:$AJ$1,0))/10^6*dollars_2019_2012*INDEX('Tax Percentages'!$B$23:$AG$23,MATCH(AC$1,'Tax Percentages'!$B$4:$AG$4,0))</f>
        <v/>
      </c>
      <c r="AD2" s="99">
        <f>INDEX('AEO Table 3'!$C$39:$AJ$39,MATCH(AD$1,'AEO Table 3'!$C$1:$AJ$1,0))/10^6*dollars_2019_2012*INDEX('Tax Percentages'!$B$23:$AG$23,MATCH(AD$1,'Tax Percentages'!$B$4:$AG$4,0))</f>
        <v/>
      </c>
      <c r="AE2" s="99">
        <f>INDEX('AEO Table 3'!$C$39:$AJ$39,MATCH(AE$1,'AEO Table 3'!$C$1:$AJ$1,0))/10^6*dollars_2019_2012*INDEX('Tax Percentages'!$B$23:$AG$23,MATCH(AE$1,'Tax Percentages'!$B$4:$AG$4,0))</f>
        <v/>
      </c>
      <c r="AF2" s="99">
        <f>INDEX('AEO Table 3'!$C$39:$AJ$39,MATCH(AF$1,'AEO Table 3'!$C$1:$AJ$1,0))/10^6*dollars_2019_2012*INDEX('Tax Percentages'!$B$23:$AG$23,MATCH(AF$1,'Tax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3'!$C$16:$AJ$16,MATCH(B$1,'AEO Table 3'!$C$1:$AJ$1,0))/10^6*dollars_2019_2012*INDEX('Tax Percentages'!$B$23:$AG$23,MATCH(B$1,'Tax Percentages'!$B$4:$AG$4,0))</f>
        <v/>
      </c>
      <c r="C4" s="99">
        <f>INDEX('AEO Table 3'!$C$16:$AJ$16,MATCH(C$1,'AEO Table 3'!$C$1:$AJ$1,0))/10^6*dollars_2019_2012*INDEX('Tax Percentages'!$B$23:$AG$23,MATCH(C$1,'Tax Percentages'!$B$4:$AG$4,0))</f>
        <v/>
      </c>
      <c r="D4" s="99">
        <f>INDEX('AEO Table 3'!$C$16:$AJ$16,MATCH(D$1,'AEO Table 3'!$C$1:$AJ$1,0))/10^6*dollars_2019_2012*INDEX('Tax Percentages'!$B$23:$AG$23,MATCH(D$1,'Tax Percentages'!$B$4:$AG$4,0))</f>
        <v/>
      </c>
      <c r="E4" s="99">
        <f>INDEX('AEO Table 3'!$C$16:$AJ$16,MATCH(E$1,'AEO Table 3'!$C$1:$AJ$1,0))/10^6*dollars_2019_2012*INDEX('Tax Percentages'!$B$23:$AG$23,MATCH(E$1,'Tax Percentages'!$B$4:$AG$4,0))</f>
        <v/>
      </c>
      <c r="F4" s="99">
        <f>INDEX('AEO Table 3'!$C$16:$AJ$16,MATCH(F$1,'AEO Table 3'!$C$1:$AJ$1,0))/10^6*dollars_2019_2012*INDEX('Tax Percentages'!$B$23:$AG$23,MATCH(F$1,'Tax Percentages'!$B$4:$AG$4,0))</f>
        <v/>
      </c>
      <c r="G4" s="99">
        <f>INDEX('AEO Table 3'!$C$16:$AJ$16,MATCH(G$1,'AEO Table 3'!$C$1:$AJ$1,0))/10^6*dollars_2019_2012*INDEX('Tax Percentages'!$B$23:$AG$23,MATCH(G$1,'Tax Percentages'!$B$4:$AG$4,0))</f>
        <v/>
      </c>
      <c r="H4" s="99">
        <f>INDEX('AEO Table 3'!$C$16:$AJ$16,MATCH(H$1,'AEO Table 3'!$C$1:$AJ$1,0))/10^6*dollars_2019_2012*INDEX('Tax Percentages'!$B$23:$AG$23,MATCH(H$1,'Tax Percentages'!$B$4:$AG$4,0))</f>
        <v/>
      </c>
      <c r="I4" s="99">
        <f>INDEX('AEO Table 3'!$C$16:$AJ$16,MATCH(I$1,'AEO Table 3'!$C$1:$AJ$1,0))/10^6*dollars_2019_2012*INDEX('Tax Percentages'!$B$23:$AG$23,MATCH(I$1,'Tax Percentages'!$B$4:$AG$4,0))</f>
        <v/>
      </c>
      <c r="J4" s="99">
        <f>INDEX('AEO Table 3'!$C$16:$AJ$16,MATCH(J$1,'AEO Table 3'!$C$1:$AJ$1,0))/10^6*dollars_2019_2012*INDEX('Tax Percentages'!$B$23:$AG$23,MATCH(J$1,'Tax Percentages'!$B$4:$AG$4,0))</f>
        <v/>
      </c>
      <c r="K4" s="99">
        <f>INDEX('AEO Table 3'!$C$16:$AJ$16,MATCH(K$1,'AEO Table 3'!$C$1:$AJ$1,0))/10^6*dollars_2019_2012*INDEX('Tax Percentages'!$B$23:$AG$23,MATCH(K$1,'Tax Percentages'!$B$4:$AG$4,0))</f>
        <v/>
      </c>
      <c r="L4" s="99">
        <f>INDEX('AEO Table 3'!$C$16:$AJ$16,MATCH(L$1,'AEO Table 3'!$C$1:$AJ$1,0))/10^6*dollars_2019_2012*INDEX('Tax Percentages'!$B$23:$AG$23,MATCH(L$1,'Tax Percentages'!$B$4:$AG$4,0))</f>
        <v/>
      </c>
      <c r="M4" s="99">
        <f>INDEX('AEO Table 3'!$C$16:$AJ$16,MATCH(M$1,'AEO Table 3'!$C$1:$AJ$1,0))/10^6*dollars_2019_2012*INDEX('Tax Percentages'!$B$23:$AG$23,MATCH(M$1,'Tax Percentages'!$B$4:$AG$4,0))</f>
        <v/>
      </c>
      <c r="N4" s="99">
        <f>INDEX('AEO Table 3'!$C$16:$AJ$16,MATCH(N$1,'AEO Table 3'!$C$1:$AJ$1,0))/10^6*dollars_2019_2012*INDEX('Tax Percentages'!$B$23:$AG$23,MATCH(N$1,'Tax Percentages'!$B$4:$AG$4,0))</f>
        <v/>
      </c>
      <c r="O4" s="99">
        <f>INDEX('AEO Table 3'!$C$16:$AJ$16,MATCH(O$1,'AEO Table 3'!$C$1:$AJ$1,0))/10^6*dollars_2019_2012*INDEX('Tax Percentages'!$B$23:$AG$23,MATCH(O$1,'Tax Percentages'!$B$4:$AG$4,0))</f>
        <v/>
      </c>
      <c r="P4" s="99">
        <f>INDEX('AEO Table 3'!$C$16:$AJ$16,MATCH(P$1,'AEO Table 3'!$C$1:$AJ$1,0))/10^6*dollars_2019_2012*INDEX('Tax Percentages'!$B$23:$AG$23,MATCH(P$1,'Tax Percentages'!$B$4:$AG$4,0))</f>
        <v/>
      </c>
      <c r="Q4" s="99">
        <f>INDEX('AEO Table 3'!$C$16:$AJ$16,MATCH(Q$1,'AEO Table 3'!$C$1:$AJ$1,0))/10^6*dollars_2019_2012*INDEX('Tax Percentages'!$B$23:$AG$23,MATCH(Q$1,'Tax Percentages'!$B$4:$AG$4,0))</f>
        <v/>
      </c>
      <c r="R4" s="99">
        <f>INDEX('AEO Table 3'!$C$16:$AJ$16,MATCH(R$1,'AEO Table 3'!$C$1:$AJ$1,0))/10^6*dollars_2019_2012*INDEX('Tax Percentages'!$B$23:$AG$23,MATCH(R$1,'Tax Percentages'!$B$4:$AG$4,0))</f>
        <v/>
      </c>
      <c r="S4" s="99">
        <f>INDEX('AEO Table 3'!$C$16:$AJ$16,MATCH(S$1,'AEO Table 3'!$C$1:$AJ$1,0))/10^6*dollars_2019_2012*INDEX('Tax Percentages'!$B$23:$AG$23,MATCH(S$1,'Tax Percentages'!$B$4:$AG$4,0))</f>
        <v/>
      </c>
      <c r="T4" s="99">
        <f>INDEX('AEO Table 3'!$C$16:$AJ$16,MATCH(T$1,'AEO Table 3'!$C$1:$AJ$1,0))/10^6*dollars_2019_2012*INDEX('Tax Percentages'!$B$23:$AG$23,MATCH(T$1,'Tax Percentages'!$B$4:$AG$4,0))</f>
        <v/>
      </c>
      <c r="U4" s="99">
        <f>INDEX('AEO Table 3'!$C$16:$AJ$16,MATCH(U$1,'AEO Table 3'!$C$1:$AJ$1,0))/10^6*dollars_2019_2012*INDEX('Tax Percentages'!$B$23:$AG$23,MATCH(U$1,'Tax Percentages'!$B$4:$AG$4,0))</f>
        <v/>
      </c>
      <c r="V4" s="99">
        <f>INDEX('AEO Table 3'!$C$16:$AJ$16,MATCH(V$1,'AEO Table 3'!$C$1:$AJ$1,0))/10^6*dollars_2019_2012*INDEX('Tax Percentages'!$B$23:$AG$23,MATCH(V$1,'Tax Percentages'!$B$4:$AG$4,0))</f>
        <v/>
      </c>
      <c r="W4" s="99">
        <f>INDEX('AEO Table 3'!$C$16:$AJ$16,MATCH(W$1,'AEO Table 3'!$C$1:$AJ$1,0))/10^6*dollars_2019_2012*INDEX('Tax Percentages'!$B$23:$AG$23,MATCH(W$1,'Tax Percentages'!$B$4:$AG$4,0))</f>
        <v/>
      </c>
      <c r="X4" s="99">
        <f>INDEX('AEO Table 3'!$C$16:$AJ$16,MATCH(X$1,'AEO Table 3'!$C$1:$AJ$1,0))/10^6*dollars_2019_2012*INDEX('Tax Percentages'!$B$23:$AG$23,MATCH(X$1,'Tax Percentages'!$B$4:$AG$4,0))</f>
        <v/>
      </c>
      <c r="Y4" s="99">
        <f>INDEX('AEO Table 3'!$C$16:$AJ$16,MATCH(Y$1,'AEO Table 3'!$C$1:$AJ$1,0))/10^6*dollars_2019_2012*INDEX('Tax Percentages'!$B$23:$AG$23,MATCH(Y$1,'Tax Percentages'!$B$4:$AG$4,0))</f>
        <v/>
      </c>
      <c r="Z4" s="99">
        <f>INDEX('AEO Table 3'!$C$16:$AJ$16,MATCH(Z$1,'AEO Table 3'!$C$1:$AJ$1,0))/10^6*dollars_2019_2012*INDEX('Tax Percentages'!$B$23:$AG$23,MATCH(Z$1,'Tax Percentages'!$B$4:$AG$4,0))</f>
        <v/>
      </c>
      <c r="AA4" s="99">
        <f>INDEX('AEO Table 3'!$C$16:$AJ$16,MATCH(AA$1,'AEO Table 3'!$C$1:$AJ$1,0))/10^6*dollars_2019_2012*INDEX('Tax Percentages'!$B$23:$AG$23,MATCH(AA$1,'Tax Percentages'!$B$4:$AG$4,0))</f>
        <v/>
      </c>
      <c r="AB4" s="99">
        <f>INDEX('AEO Table 3'!$C$16:$AJ$16,MATCH(AB$1,'AEO Table 3'!$C$1:$AJ$1,0))/10^6*dollars_2019_2012*INDEX('Tax Percentages'!$B$23:$AG$23,MATCH(AB$1,'Tax Percentages'!$B$4:$AG$4,0))</f>
        <v/>
      </c>
      <c r="AC4" s="99">
        <f>INDEX('AEO Table 3'!$C$16:$AJ$16,MATCH(AC$1,'AEO Table 3'!$C$1:$AJ$1,0))/10^6*dollars_2019_2012*INDEX('Tax Percentages'!$B$23:$AG$23,MATCH(AC$1,'Tax Percentages'!$B$4:$AG$4,0))</f>
        <v/>
      </c>
      <c r="AD4" s="99">
        <f>INDEX('AEO Table 3'!$C$16:$AJ$16,MATCH(AD$1,'AEO Table 3'!$C$1:$AJ$1,0))/10^6*dollars_2019_2012*INDEX('Tax Percentages'!$B$23:$AG$23,MATCH(AD$1,'Tax Percentages'!$B$4:$AG$4,0))</f>
        <v/>
      </c>
      <c r="AE4" s="99">
        <f>INDEX('AEO Table 3'!$C$16:$AJ$16,MATCH(AE$1,'AEO Table 3'!$C$1:$AJ$1,0))/10^6*dollars_2019_2012*INDEX('Tax Percentages'!$B$23:$AG$23,MATCH(AE$1,'Tax Percentages'!$B$4:$AG$4,0))</f>
        <v/>
      </c>
      <c r="AF4" s="99">
        <f>INDEX('AEO Table 3'!$C$16:$AJ$16,MATCH(AF$1,'AEO Table 3'!$C$1:$AJ$1,0))/10^6*dollars_2019_2012*INDEX('Tax Percentages'!$B$23:$AG$23,MATCH(AF$1,'Tax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3'!$C$22:$AJ$22,MATCH(B$1,'AEO Table 3'!$C$1:$AJ$1,0))/10^6*dollars_2019_2012*INDEX('Tax Percentages'!$B$23:$AG$23,MATCH(B$1,'Tax Percentages'!$B$4:$AG$4,0))</f>
        <v/>
      </c>
      <c r="C5" s="99">
        <f>INDEX('AEO Table 3'!$C$22:$AJ$22,MATCH(C$1,'AEO Table 3'!$C$1:$AJ$1,0))/10^6*dollars_2019_2012*INDEX('Tax Percentages'!$B$23:$AG$23,MATCH(C$1,'Tax Percentages'!$B$4:$AG$4,0))</f>
        <v/>
      </c>
      <c r="D5" s="99">
        <f>INDEX('AEO Table 3'!$C$22:$AJ$22,MATCH(D$1,'AEO Table 3'!$C$1:$AJ$1,0))/10^6*dollars_2019_2012*INDEX('Tax Percentages'!$B$23:$AG$23,MATCH(D$1,'Tax Percentages'!$B$4:$AG$4,0))</f>
        <v/>
      </c>
      <c r="E5" s="99">
        <f>INDEX('AEO Table 3'!$C$22:$AJ$22,MATCH(E$1,'AEO Table 3'!$C$1:$AJ$1,0))/10^6*dollars_2019_2012*INDEX('Tax Percentages'!$B$23:$AG$23,MATCH(E$1,'Tax Percentages'!$B$4:$AG$4,0))</f>
        <v/>
      </c>
      <c r="F5" s="99">
        <f>INDEX('AEO Table 3'!$C$22:$AJ$22,MATCH(F$1,'AEO Table 3'!$C$1:$AJ$1,0))/10^6*dollars_2019_2012*INDEX('Tax Percentages'!$B$23:$AG$23,MATCH(F$1,'Tax Percentages'!$B$4:$AG$4,0))</f>
        <v/>
      </c>
      <c r="G5" s="99">
        <f>INDEX('AEO Table 3'!$C$22:$AJ$22,MATCH(G$1,'AEO Table 3'!$C$1:$AJ$1,0))/10^6*dollars_2019_2012*INDEX('Tax Percentages'!$B$23:$AG$23,MATCH(G$1,'Tax Percentages'!$B$4:$AG$4,0))</f>
        <v/>
      </c>
      <c r="H5" s="99">
        <f>INDEX('AEO Table 3'!$C$22:$AJ$22,MATCH(H$1,'AEO Table 3'!$C$1:$AJ$1,0))/10^6*dollars_2019_2012*INDEX('Tax Percentages'!$B$23:$AG$23,MATCH(H$1,'Tax Percentages'!$B$4:$AG$4,0))</f>
        <v/>
      </c>
      <c r="I5" s="99">
        <f>INDEX('AEO Table 3'!$C$22:$AJ$22,MATCH(I$1,'AEO Table 3'!$C$1:$AJ$1,0))/10^6*dollars_2019_2012*INDEX('Tax Percentages'!$B$23:$AG$23,MATCH(I$1,'Tax Percentages'!$B$4:$AG$4,0))</f>
        <v/>
      </c>
      <c r="J5" s="99">
        <f>INDEX('AEO Table 3'!$C$22:$AJ$22,MATCH(J$1,'AEO Table 3'!$C$1:$AJ$1,0))/10^6*dollars_2019_2012*INDEX('Tax Percentages'!$B$23:$AG$23,MATCH(J$1,'Tax Percentages'!$B$4:$AG$4,0))</f>
        <v/>
      </c>
      <c r="K5" s="99">
        <f>INDEX('AEO Table 3'!$C$22:$AJ$22,MATCH(K$1,'AEO Table 3'!$C$1:$AJ$1,0))/10^6*dollars_2019_2012*INDEX('Tax Percentages'!$B$23:$AG$23,MATCH(K$1,'Tax Percentages'!$B$4:$AG$4,0))</f>
        <v/>
      </c>
      <c r="L5" s="99">
        <f>INDEX('AEO Table 3'!$C$22:$AJ$22,MATCH(L$1,'AEO Table 3'!$C$1:$AJ$1,0))/10^6*dollars_2019_2012*INDEX('Tax Percentages'!$B$23:$AG$23,MATCH(L$1,'Tax Percentages'!$B$4:$AG$4,0))</f>
        <v/>
      </c>
      <c r="M5" s="99">
        <f>INDEX('AEO Table 3'!$C$22:$AJ$22,MATCH(M$1,'AEO Table 3'!$C$1:$AJ$1,0))/10^6*dollars_2019_2012*INDEX('Tax Percentages'!$B$23:$AG$23,MATCH(M$1,'Tax Percentages'!$B$4:$AG$4,0))</f>
        <v/>
      </c>
      <c r="N5" s="99">
        <f>INDEX('AEO Table 3'!$C$22:$AJ$22,MATCH(N$1,'AEO Table 3'!$C$1:$AJ$1,0))/10^6*dollars_2019_2012*INDEX('Tax Percentages'!$B$23:$AG$23,MATCH(N$1,'Tax Percentages'!$B$4:$AG$4,0))</f>
        <v/>
      </c>
      <c r="O5" s="99">
        <f>INDEX('AEO Table 3'!$C$22:$AJ$22,MATCH(O$1,'AEO Table 3'!$C$1:$AJ$1,0))/10^6*dollars_2019_2012*INDEX('Tax Percentages'!$B$23:$AG$23,MATCH(O$1,'Tax Percentages'!$B$4:$AG$4,0))</f>
        <v/>
      </c>
      <c r="P5" s="99">
        <f>INDEX('AEO Table 3'!$C$22:$AJ$22,MATCH(P$1,'AEO Table 3'!$C$1:$AJ$1,0))/10^6*dollars_2019_2012*INDEX('Tax Percentages'!$B$23:$AG$23,MATCH(P$1,'Tax Percentages'!$B$4:$AG$4,0))</f>
        <v/>
      </c>
      <c r="Q5" s="99">
        <f>INDEX('AEO Table 3'!$C$22:$AJ$22,MATCH(Q$1,'AEO Table 3'!$C$1:$AJ$1,0))/10^6*dollars_2019_2012*INDEX('Tax Percentages'!$B$23:$AG$23,MATCH(Q$1,'Tax Percentages'!$B$4:$AG$4,0))</f>
        <v/>
      </c>
      <c r="R5" s="99">
        <f>INDEX('AEO Table 3'!$C$22:$AJ$22,MATCH(R$1,'AEO Table 3'!$C$1:$AJ$1,0))/10^6*dollars_2019_2012*INDEX('Tax Percentages'!$B$23:$AG$23,MATCH(R$1,'Tax Percentages'!$B$4:$AG$4,0))</f>
        <v/>
      </c>
      <c r="S5" s="99">
        <f>INDEX('AEO Table 3'!$C$22:$AJ$22,MATCH(S$1,'AEO Table 3'!$C$1:$AJ$1,0))/10^6*dollars_2019_2012*INDEX('Tax Percentages'!$B$23:$AG$23,MATCH(S$1,'Tax Percentages'!$B$4:$AG$4,0))</f>
        <v/>
      </c>
      <c r="T5" s="99">
        <f>INDEX('AEO Table 3'!$C$22:$AJ$22,MATCH(T$1,'AEO Table 3'!$C$1:$AJ$1,0))/10^6*dollars_2019_2012*INDEX('Tax Percentages'!$B$23:$AG$23,MATCH(T$1,'Tax Percentages'!$B$4:$AG$4,0))</f>
        <v/>
      </c>
      <c r="U5" s="99">
        <f>INDEX('AEO Table 3'!$C$22:$AJ$22,MATCH(U$1,'AEO Table 3'!$C$1:$AJ$1,0))/10^6*dollars_2019_2012*INDEX('Tax Percentages'!$B$23:$AG$23,MATCH(U$1,'Tax Percentages'!$B$4:$AG$4,0))</f>
        <v/>
      </c>
      <c r="V5" s="99">
        <f>INDEX('AEO Table 3'!$C$22:$AJ$22,MATCH(V$1,'AEO Table 3'!$C$1:$AJ$1,0))/10^6*dollars_2019_2012*INDEX('Tax Percentages'!$B$23:$AG$23,MATCH(V$1,'Tax Percentages'!$B$4:$AG$4,0))</f>
        <v/>
      </c>
      <c r="W5" s="99">
        <f>INDEX('AEO Table 3'!$C$22:$AJ$22,MATCH(W$1,'AEO Table 3'!$C$1:$AJ$1,0))/10^6*dollars_2019_2012*INDEX('Tax Percentages'!$B$23:$AG$23,MATCH(W$1,'Tax Percentages'!$B$4:$AG$4,0))</f>
        <v/>
      </c>
      <c r="X5" s="99">
        <f>INDEX('AEO Table 3'!$C$22:$AJ$22,MATCH(X$1,'AEO Table 3'!$C$1:$AJ$1,0))/10^6*dollars_2019_2012*INDEX('Tax Percentages'!$B$23:$AG$23,MATCH(X$1,'Tax Percentages'!$B$4:$AG$4,0))</f>
        <v/>
      </c>
      <c r="Y5" s="99">
        <f>INDEX('AEO Table 3'!$C$22:$AJ$22,MATCH(Y$1,'AEO Table 3'!$C$1:$AJ$1,0))/10^6*dollars_2019_2012*INDEX('Tax Percentages'!$B$23:$AG$23,MATCH(Y$1,'Tax Percentages'!$B$4:$AG$4,0))</f>
        <v/>
      </c>
      <c r="Z5" s="99">
        <f>INDEX('AEO Table 3'!$C$22:$AJ$22,MATCH(Z$1,'AEO Table 3'!$C$1:$AJ$1,0))/10^6*dollars_2019_2012*INDEX('Tax Percentages'!$B$23:$AG$23,MATCH(Z$1,'Tax Percentages'!$B$4:$AG$4,0))</f>
        <v/>
      </c>
      <c r="AA5" s="99">
        <f>INDEX('AEO Table 3'!$C$22:$AJ$22,MATCH(AA$1,'AEO Table 3'!$C$1:$AJ$1,0))/10^6*dollars_2019_2012*INDEX('Tax Percentages'!$B$23:$AG$23,MATCH(AA$1,'Tax Percentages'!$B$4:$AG$4,0))</f>
        <v/>
      </c>
      <c r="AB5" s="99">
        <f>INDEX('AEO Table 3'!$C$22:$AJ$22,MATCH(AB$1,'AEO Table 3'!$C$1:$AJ$1,0))/10^6*dollars_2019_2012*INDEX('Tax Percentages'!$B$23:$AG$23,MATCH(AB$1,'Tax Percentages'!$B$4:$AG$4,0))</f>
        <v/>
      </c>
      <c r="AC5" s="99">
        <f>INDEX('AEO Table 3'!$C$22:$AJ$22,MATCH(AC$1,'AEO Table 3'!$C$1:$AJ$1,0))/10^6*dollars_2019_2012*INDEX('Tax Percentages'!$B$23:$AG$23,MATCH(AC$1,'Tax Percentages'!$B$4:$AG$4,0))</f>
        <v/>
      </c>
      <c r="AD5" s="99">
        <f>INDEX('AEO Table 3'!$C$22:$AJ$22,MATCH(AD$1,'AEO Table 3'!$C$1:$AJ$1,0))/10^6*dollars_2019_2012*INDEX('Tax Percentages'!$B$23:$AG$23,MATCH(AD$1,'Tax Percentages'!$B$4:$AG$4,0))</f>
        <v/>
      </c>
      <c r="AE5" s="99">
        <f>INDEX('AEO Table 3'!$C$22:$AJ$22,MATCH(AE$1,'AEO Table 3'!$C$1:$AJ$1,0))/10^6*dollars_2019_2012*INDEX('Tax Percentages'!$B$23:$AG$23,MATCH(AE$1,'Tax Percentages'!$B$4:$AG$4,0))</f>
        <v/>
      </c>
      <c r="AF5" s="99">
        <f>INDEX('AEO Table 3'!$C$22:$AJ$22,MATCH(AF$1,'AEO Table 3'!$C$1:$AJ$1,0))/10^6*dollars_2019_2012*INDEX('Tax Percentages'!$B$23:$AG$23,MATCH(AF$1,'Tax Percentages'!$B$4:$AG$4,0))</f>
        <v/>
      </c>
    </row>
    <row r="6">
      <c r="A6" s="71" t="inlineStr">
        <is>
          <t>Industry Sector</t>
        </is>
      </c>
      <c r="B6" s="99">
        <f>INDEX('AEO Table 3'!$C$29:$AJ$29,MATCH(B$1,'AEO Table 3'!$C$1:$AJ$1,0))/10^6*dollars_2019_2012*INDEX('Tax Percentages'!$B$23:$AG$23,MATCH(B$1,'Tax Percentages'!$B$4:$AG$4,0))</f>
        <v/>
      </c>
      <c r="C6" s="99">
        <f>INDEX('AEO Table 3'!$C$29:$AJ$29,MATCH(C$1,'AEO Table 3'!$C$1:$AJ$1,0))/10^6*dollars_2019_2012*INDEX('Tax Percentages'!$B$23:$AG$23,MATCH(C$1,'Tax Percentages'!$B$4:$AG$4,0))</f>
        <v/>
      </c>
      <c r="D6" s="99">
        <f>INDEX('AEO Table 3'!$C$29:$AJ$29,MATCH(D$1,'AEO Table 3'!$C$1:$AJ$1,0))/10^6*dollars_2019_2012*INDEX('Tax Percentages'!$B$23:$AG$23,MATCH(D$1,'Tax Percentages'!$B$4:$AG$4,0))</f>
        <v/>
      </c>
      <c r="E6" s="99">
        <f>INDEX('AEO Table 3'!$C$29:$AJ$29,MATCH(E$1,'AEO Table 3'!$C$1:$AJ$1,0))/10^6*dollars_2019_2012*INDEX('Tax Percentages'!$B$23:$AG$23,MATCH(E$1,'Tax Percentages'!$B$4:$AG$4,0))</f>
        <v/>
      </c>
      <c r="F6" s="99">
        <f>INDEX('AEO Table 3'!$C$29:$AJ$29,MATCH(F$1,'AEO Table 3'!$C$1:$AJ$1,0))/10^6*dollars_2019_2012*INDEX('Tax Percentages'!$B$23:$AG$23,MATCH(F$1,'Tax Percentages'!$B$4:$AG$4,0))</f>
        <v/>
      </c>
      <c r="G6" s="99">
        <f>INDEX('AEO Table 3'!$C$29:$AJ$29,MATCH(G$1,'AEO Table 3'!$C$1:$AJ$1,0))/10^6*dollars_2019_2012*INDEX('Tax Percentages'!$B$23:$AG$23,MATCH(G$1,'Tax Percentages'!$B$4:$AG$4,0))</f>
        <v/>
      </c>
      <c r="H6" s="99">
        <f>INDEX('AEO Table 3'!$C$29:$AJ$29,MATCH(H$1,'AEO Table 3'!$C$1:$AJ$1,0))/10^6*dollars_2019_2012*INDEX('Tax Percentages'!$B$23:$AG$23,MATCH(H$1,'Tax Percentages'!$B$4:$AG$4,0))</f>
        <v/>
      </c>
      <c r="I6" s="99">
        <f>INDEX('AEO Table 3'!$C$29:$AJ$29,MATCH(I$1,'AEO Table 3'!$C$1:$AJ$1,0))/10^6*dollars_2019_2012*INDEX('Tax Percentages'!$B$23:$AG$23,MATCH(I$1,'Tax Percentages'!$B$4:$AG$4,0))</f>
        <v/>
      </c>
      <c r="J6" s="99">
        <f>INDEX('AEO Table 3'!$C$29:$AJ$29,MATCH(J$1,'AEO Table 3'!$C$1:$AJ$1,0))/10^6*dollars_2019_2012*INDEX('Tax Percentages'!$B$23:$AG$23,MATCH(J$1,'Tax Percentages'!$B$4:$AG$4,0))</f>
        <v/>
      </c>
      <c r="K6" s="99">
        <f>INDEX('AEO Table 3'!$C$29:$AJ$29,MATCH(K$1,'AEO Table 3'!$C$1:$AJ$1,0))/10^6*dollars_2019_2012*INDEX('Tax Percentages'!$B$23:$AG$23,MATCH(K$1,'Tax Percentages'!$B$4:$AG$4,0))</f>
        <v/>
      </c>
      <c r="L6" s="99">
        <f>INDEX('AEO Table 3'!$C$29:$AJ$29,MATCH(L$1,'AEO Table 3'!$C$1:$AJ$1,0))/10^6*dollars_2019_2012*INDEX('Tax Percentages'!$B$23:$AG$23,MATCH(L$1,'Tax Percentages'!$B$4:$AG$4,0))</f>
        <v/>
      </c>
      <c r="M6" s="99">
        <f>INDEX('AEO Table 3'!$C$29:$AJ$29,MATCH(M$1,'AEO Table 3'!$C$1:$AJ$1,0))/10^6*dollars_2019_2012*INDEX('Tax Percentages'!$B$23:$AG$23,MATCH(M$1,'Tax Percentages'!$B$4:$AG$4,0))</f>
        <v/>
      </c>
      <c r="N6" s="99">
        <f>INDEX('AEO Table 3'!$C$29:$AJ$29,MATCH(N$1,'AEO Table 3'!$C$1:$AJ$1,0))/10^6*dollars_2019_2012*INDEX('Tax Percentages'!$B$23:$AG$23,MATCH(N$1,'Tax Percentages'!$B$4:$AG$4,0))</f>
        <v/>
      </c>
      <c r="O6" s="99">
        <f>INDEX('AEO Table 3'!$C$29:$AJ$29,MATCH(O$1,'AEO Table 3'!$C$1:$AJ$1,0))/10^6*dollars_2019_2012*INDEX('Tax Percentages'!$B$23:$AG$23,MATCH(O$1,'Tax Percentages'!$B$4:$AG$4,0))</f>
        <v/>
      </c>
      <c r="P6" s="99">
        <f>INDEX('AEO Table 3'!$C$29:$AJ$29,MATCH(P$1,'AEO Table 3'!$C$1:$AJ$1,0))/10^6*dollars_2019_2012*INDEX('Tax Percentages'!$B$23:$AG$23,MATCH(P$1,'Tax Percentages'!$B$4:$AG$4,0))</f>
        <v/>
      </c>
      <c r="Q6" s="99">
        <f>INDEX('AEO Table 3'!$C$29:$AJ$29,MATCH(Q$1,'AEO Table 3'!$C$1:$AJ$1,0))/10^6*dollars_2019_2012*INDEX('Tax Percentages'!$B$23:$AG$23,MATCH(Q$1,'Tax Percentages'!$B$4:$AG$4,0))</f>
        <v/>
      </c>
      <c r="R6" s="99">
        <f>INDEX('AEO Table 3'!$C$29:$AJ$29,MATCH(R$1,'AEO Table 3'!$C$1:$AJ$1,0))/10^6*dollars_2019_2012*INDEX('Tax Percentages'!$B$23:$AG$23,MATCH(R$1,'Tax Percentages'!$B$4:$AG$4,0))</f>
        <v/>
      </c>
      <c r="S6" s="99">
        <f>INDEX('AEO Table 3'!$C$29:$AJ$29,MATCH(S$1,'AEO Table 3'!$C$1:$AJ$1,0))/10^6*dollars_2019_2012*INDEX('Tax Percentages'!$B$23:$AG$23,MATCH(S$1,'Tax Percentages'!$B$4:$AG$4,0))</f>
        <v/>
      </c>
      <c r="T6" s="99">
        <f>INDEX('AEO Table 3'!$C$29:$AJ$29,MATCH(T$1,'AEO Table 3'!$C$1:$AJ$1,0))/10^6*dollars_2019_2012*INDEX('Tax Percentages'!$B$23:$AG$23,MATCH(T$1,'Tax Percentages'!$B$4:$AG$4,0))</f>
        <v/>
      </c>
      <c r="U6" s="99">
        <f>INDEX('AEO Table 3'!$C$29:$AJ$29,MATCH(U$1,'AEO Table 3'!$C$1:$AJ$1,0))/10^6*dollars_2019_2012*INDEX('Tax Percentages'!$B$23:$AG$23,MATCH(U$1,'Tax Percentages'!$B$4:$AG$4,0))</f>
        <v/>
      </c>
      <c r="V6" s="99">
        <f>INDEX('AEO Table 3'!$C$29:$AJ$29,MATCH(V$1,'AEO Table 3'!$C$1:$AJ$1,0))/10^6*dollars_2019_2012*INDEX('Tax Percentages'!$B$23:$AG$23,MATCH(V$1,'Tax Percentages'!$B$4:$AG$4,0))</f>
        <v/>
      </c>
      <c r="W6" s="99">
        <f>INDEX('AEO Table 3'!$C$29:$AJ$29,MATCH(W$1,'AEO Table 3'!$C$1:$AJ$1,0))/10^6*dollars_2019_2012*INDEX('Tax Percentages'!$B$23:$AG$23,MATCH(W$1,'Tax Percentages'!$B$4:$AG$4,0))</f>
        <v/>
      </c>
      <c r="X6" s="99">
        <f>INDEX('AEO Table 3'!$C$29:$AJ$29,MATCH(X$1,'AEO Table 3'!$C$1:$AJ$1,0))/10^6*dollars_2019_2012*INDEX('Tax Percentages'!$B$23:$AG$23,MATCH(X$1,'Tax Percentages'!$B$4:$AG$4,0))</f>
        <v/>
      </c>
      <c r="Y6" s="99">
        <f>INDEX('AEO Table 3'!$C$29:$AJ$29,MATCH(Y$1,'AEO Table 3'!$C$1:$AJ$1,0))/10^6*dollars_2019_2012*INDEX('Tax Percentages'!$B$23:$AG$23,MATCH(Y$1,'Tax Percentages'!$B$4:$AG$4,0))</f>
        <v/>
      </c>
      <c r="Z6" s="99">
        <f>INDEX('AEO Table 3'!$C$29:$AJ$29,MATCH(Z$1,'AEO Table 3'!$C$1:$AJ$1,0))/10^6*dollars_2019_2012*INDEX('Tax Percentages'!$B$23:$AG$23,MATCH(Z$1,'Tax Percentages'!$B$4:$AG$4,0))</f>
        <v/>
      </c>
      <c r="AA6" s="99">
        <f>INDEX('AEO Table 3'!$C$29:$AJ$29,MATCH(AA$1,'AEO Table 3'!$C$1:$AJ$1,0))/10^6*dollars_2019_2012*INDEX('Tax Percentages'!$B$23:$AG$23,MATCH(AA$1,'Tax Percentages'!$B$4:$AG$4,0))</f>
        <v/>
      </c>
      <c r="AB6" s="99">
        <f>INDEX('AEO Table 3'!$C$29:$AJ$29,MATCH(AB$1,'AEO Table 3'!$C$1:$AJ$1,0))/10^6*dollars_2019_2012*INDEX('Tax Percentages'!$B$23:$AG$23,MATCH(AB$1,'Tax Percentages'!$B$4:$AG$4,0))</f>
        <v/>
      </c>
      <c r="AC6" s="99">
        <f>INDEX('AEO Table 3'!$C$29:$AJ$29,MATCH(AC$1,'AEO Table 3'!$C$1:$AJ$1,0))/10^6*dollars_2019_2012*INDEX('Tax Percentages'!$B$23:$AG$23,MATCH(AC$1,'Tax Percentages'!$B$4:$AG$4,0))</f>
        <v/>
      </c>
      <c r="AD6" s="99">
        <f>INDEX('AEO Table 3'!$C$29:$AJ$29,MATCH(AD$1,'AEO Table 3'!$C$1:$AJ$1,0))/10^6*dollars_2019_2012*INDEX('Tax Percentages'!$B$23:$AG$23,MATCH(AD$1,'Tax Percentages'!$B$4:$AG$4,0))</f>
        <v/>
      </c>
      <c r="AE6" s="99">
        <f>INDEX('AEO Table 3'!$C$29:$AJ$29,MATCH(AE$1,'AEO Table 3'!$C$1:$AJ$1,0))/10^6*dollars_2019_2012*INDEX('Tax Percentages'!$B$23:$AG$23,MATCH(AE$1,'Tax Percentages'!$B$4:$AG$4,0))</f>
        <v/>
      </c>
      <c r="AF6" s="99">
        <f>INDEX('AEO Table 3'!$C$29:$AJ$29,MATCH(AF$1,'AEO Table 3'!$C$1:$AJ$1,0))/10^6*dollars_2019_2012*INDEX('Tax Percentages'!$B$23:$AG$23,MATCH(AF$1,'Tax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C9" sqref="C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Hydrogen!E$41*About!$A$102*INDEX('Tax Percentages'!$B$25:$AG$25,MATCH(B$1,'Tax Percentages'!$B$4:$AG$4,0))</f>
        <v/>
      </c>
      <c r="C2" s="43">
        <f>Hydrogen!F$41*About!$A$102*INDEX('Tax Percentages'!$B$25:$AG$25,MATCH(C$1,'Tax Percentages'!$B$4:$AG$4,0))</f>
        <v/>
      </c>
      <c r="D2" s="43">
        <f>Hydrogen!G$41*About!$A$102*INDEX('Tax Percentages'!$B$25:$AG$25,MATCH(D$1,'Tax Percentages'!$B$4:$AG$4,0))</f>
        <v/>
      </c>
      <c r="E2" s="43">
        <f>Hydrogen!H$41*About!$A$102*INDEX('Tax Percentages'!$B$25:$AG$25,MATCH(E$1,'Tax Percentages'!$B$4:$AG$4,0))</f>
        <v/>
      </c>
      <c r="F2" s="43">
        <f>Hydrogen!I$41*About!$A$102*INDEX('Tax Percentages'!$B$25:$AG$25,MATCH(F$1,'Tax Percentages'!$B$4:$AG$4,0))</f>
        <v/>
      </c>
      <c r="G2" s="43">
        <f>Hydrogen!J$41*About!$A$102*INDEX('Tax Percentages'!$B$25:$AG$25,MATCH(G$1,'Tax Percentages'!$B$4:$AG$4,0))</f>
        <v/>
      </c>
      <c r="H2" s="43">
        <f>Hydrogen!K$41*About!$A$102*INDEX('Tax Percentages'!$B$25:$AG$25,MATCH(H$1,'Tax Percentages'!$B$4:$AG$4,0))</f>
        <v/>
      </c>
      <c r="I2" s="43">
        <f>Hydrogen!L$41*About!$A$102*INDEX('Tax Percentages'!$B$25:$AG$25,MATCH(I$1,'Tax Percentages'!$B$4:$AG$4,0))</f>
        <v/>
      </c>
      <c r="J2" s="43">
        <f>Hydrogen!M$41*About!$A$102*INDEX('Tax Percentages'!$B$25:$AG$25,MATCH(J$1,'Tax Percentages'!$B$4:$AG$4,0))</f>
        <v/>
      </c>
      <c r="K2" s="43">
        <f>Hydrogen!N$41*About!$A$102*INDEX('Tax Percentages'!$B$25:$AG$25,MATCH(K$1,'Tax Percentages'!$B$4:$AG$4,0))</f>
        <v/>
      </c>
      <c r="L2" s="43">
        <f>Hydrogen!O$41*About!$A$102*INDEX('Tax Percentages'!$B$25:$AG$25,MATCH(L$1,'Tax Percentages'!$B$4:$AG$4,0))</f>
        <v/>
      </c>
      <c r="M2" s="43">
        <f>Hydrogen!P$41*About!$A$102*INDEX('Tax Percentages'!$B$25:$AG$25,MATCH(M$1,'Tax Percentages'!$B$4:$AG$4,0))</f>
        <v/>
      </c>
      <c r="N2" s="43">
        <f>Hydrogen!Q$41*About!$A$102*INDEX('Tax Percentages'!$B$25:$AG$25,MATCH(N$1,'Tax Percentages'!$B$4:$AG$4,0))</f>
        <v/>
      </c>
      <c r="O2" s="43">
        <f>Hydrogen!R$41*About!$A$102*INDEX('Tax Percentages'!$B$25:$AG$25,MATCH(O$1,'Tax Percentages'!$B$4:$AG$4,0))</f>
        <v/>
      </c>
      <c r="P2" s="43">
        <f>Hydrogen!S$41*About!$A$102*INDEX('Tax Percentages'!$B$25:$AG$25,MATCH(P$1,'Tax Percentages'!$B$4:$AG$4,0))</f>
        <v/>
      </c>
      <c r="Q2" s="43">
        <f>Hydrogen!T$41*About!$A$102*INDEX('Tax Percentages'!$B$25:$AG$25,MATCH(Q$1,'Tax Percentages'!$B$4:$AG$4,0))</f>
        <v/>
      </c>
      <c r="R2" s="43">
        <f>Hydrogen!U$41*About!$A$102*INDEX('Tax Percentages'!$B$25:$AG$25,MATCH(R$1,'Tax Percentages'!$B$4:$AG$4,0))</f>
        <v/>
      </c>
      <c r="S2" s="43">
        <f>Hydrogen!V$41*About!$A$102*INDEX('Tax Percentages'!$B$25:$AG$25,MATCH(S$1,'Tax Percentages'!$B$4:$AG$4,0))</f>
        <v/>
      </c>
      <c r="T2" s="43">
        <f>Hydrogen!W$41*About!$A$102*INDEX('Tax Percentages'!$B$25:$AG$25,MATCH(T$1,'Tax Percentages'!$B$4:$AG$4,0))</f>
        <v/>
      </c>
      <c r="U2" s="43">
        <f>Hydrogen!X$41*About!$A$102*INDEX('Tax Percentages'!$B$25:$AG$25,MATCH(U$1,'Tax Percentages'!$B$4:$AG$4,0))</f>
        <v/>
      </c>
      <c r="V2" s="43">
        <f>Hydrogen!Y$41*About!$A$102*INDEX('Tax Percentages'!$B$25:$AG$25,MATCH(V$1,'Tax Percentages'!$B$4:$AG$4,0))</f>
        <v/>
      </c>
      <c r="W2" s="43">
        <f>Hydrogen!Z$41*About!$A$102*INDEX('Tax Percentages'!$B$25:$AG$25,MATCH(W$1,'Tax Percentages'!$B$4:$AG$4,0))</f>
        <v/>
      </c>
      <c r="X2" s="43">
        <f>Hydrogen!AA$41*About!$A$102*INDEX('Tax Percentages'!$B$25:$AG$25,MATCH(X$1,'Tax Percentages'!$B$4:$AG$4,0))</f>
        <v/>
      </c>
      <c r="Y2" s="43">
        <f>Hydrogen!AB$41*About!$A$102*INDEX('Tax Percentages'!$B$25:$AG$25,MATCH(Y$1,'Tax Percentages'!$B$4:$AG$4,0))</f>
        <v/>
      </c>
      <c r="Z2" s="43">
        <f>Hydrogen!AC$41*About!$A$102*INDEX('Tax Percentages'!$B$25:$AG$25,MATCH(Z$1,'Tax Percentages'!$B$4:$AG$4,0))</f>
        <v/>
      </c>
      <c r="AA2" s="43">
        <f>Hydrogen!AD$41*About!$A$102*INDEX('Tax Percentages'!$B$25:$AG$25,MATCH(AA$1,'Tax Percentages'!$B$4:$AG$4,0))</f>
        <v/>
      </c>
      <c r="AB2" s="43">
        <f>Hydrogen!AE$41*About!$A$102*INDEX('Tax Percentages'!$B$25:$AG$25,MATCH(AB$1,'Tax Percentages'!$B$4:$AG$4,0))</f>
        <v/>
      </c>
      <c r="AC2" s="43">
        <f>Hydrogen!AF$41*About!$A$102*INDEX('Tax Percentages'!$B$25:$AG$25,MATCH(AC$1,'Tax Percentages'!$B$4:$AG$4,0))</f>
        <v/>
      </c>
      <c r="AD2" s="43">
        <f>Hydrogen!AG$41*About!$A$102*INDEX('Tax Percentages'!$B$25:$AG$25,MATCH(AD$1,'Tax Percentages'!$B$4:$AG$4,0))</f>
        <v/>
      </c>
      <c r="AE2" s="43">
        <f>Hydrogen!AH$41*About!$A$102*INDEX('Tax Percentages'!$B$25:$AG$25,MATCH(AE$1,'Tax Percentages'!$B$4:$AG$4,0))</f>
        <v/>
      </c>
      <c r="AF2" s="43">
        <f>Hydrogen!AI$41*About!$A$102*INDEX('Tax Percentages'!$B$25:$AG$25,MATCH(AF$1,'Tax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Hydrogen!E$41*About!$A$102*INDEX('Tax Percentages'!$B$25:$AG$25,MATCH(B$1,'Tax Percentages'!$B$4:$AG$4,0))</f>
        <v/>
      </c>
      <c r="C4" s="43">
        <f>Hydrogen!F$41*About!$A$102*INDEX('Tax Percentages'!$B$25:$AG$25,MATCH(C$1,'Tax Percentages'!$B$4:$AG$4,0))</f>
        <v/>
      </c>
      <c r="D4" s="43">
        <f>Hydrogen!G$41*About!$A$102*INDEX('Tax Percentages'!$B$25:$AG$25,MATCH(D$1,'Tax Percentages'!$B$4:$AG$4,0))</f>
        <v/>
      </c>
      <c r="E4" s="43">
        <f>Hydrogen!H$41*About!$A$102*INDEX('Tax Percentages'!$B$25:$AG$25,MATCH(E$1,'Tax Percentages'!$B$4:$AG$4,0))</f>
        <v/>
      </c>
      <c r="F4" s="43">
        <f>Hydrogen!I$41*About!$A$102*INDEX('Tax Percentages'!$B$25:$AG$25,MATCH(F$1,'Tax Percentages'!$B$4:$AG$4,0))</f>
        <v/>
      </c>
      <c r="G4" s="43">
        <f>Hydrogen!J$41*About!$A$102*INDEX('Tax Percentages'!$B$25:$AG$25,MATCH(G$1,'Tax Percentages'!$B$4:$AG$4,0))</f>
        <v/>
      </c>
      <c r="H4" s="43">
        <f>Hydrogen!K$41*About!$A$102*INDEX('Tax Percentages'!$B$25:$AG$25,MATCH(H$1,'Tax Percentages'!$B$4:$AG$4,0))</f>
        <v/>
      </c>
      <c r="I4" s="43">
        <f>Hydrogen!L$41*About!$A$102*INDEX('Tax Percentages'!$B$25:$AG$25,MATCH(I$1,'Tax Percentages'!$B$4:$AG$4,0))</f>
        <v/>
      </c>
      <c r="J4" s="43">
        <f>Hydrogen!M$41*About!$A$102*INDEX('Tax Percentages'!$B$25:$AG$25,MATCH(J$1,'Tax Percentages'!$B$4:$AG$4,0))</f>
        <v/>
      </c>
      <c r="K4" s="43">
        <f>Hydrogen!N$41*About!$A$102*INDEX('Tax Percentages'!$B$25:$AG$25,MATCH(K$1,'Tax Percentages'!$B$4:$AG$4,0))</f>
        <v/>
      </c>
      <c r="L4" s="43">
        <f>Hydrogen!O$41*About!$A$102*INDEX('Tax Percentages'!$B$25:$AG$25,MATCH(L$1,'Tax Percentages'!$B$4:$AG$4,0))</f>
        <v/>
      </c>
      <c r="M4" s="43">
        <f>Hydrogen!P$41*About!$A$102*INDEX('Tax Percentages'!$B$25:$AG$25,MATCH(M$1,'Tax Percentages'!$B$4:$AG$4,0))</f>
        <v/>
      </c>
      <c r="N4" s="43">
        <f>Hydrogen!Q$41*About!$A$102*INDEX('Tax Percentages'!$B$25:$AG$25,MATCH(N$1,'Tax Percentages'!$B$4:$AG$4,0))</f>
        <v/>
      </c>
      <c r="O4" s="43">
        <f>Hydrogen!R$41*About!$A$102*INDEX('Tax Percentages'!$B$25:$AG$25,MATCH(O$1,'Tax Percentages'!$B$4:$AG$4,0))</f>
        <v/>
      </c>
      <c r="P4" s="43">
        <f>Hydrogen!S$41*About!$A$102*INDEX('Tax Percentages'!$B$25:$AG$25,MATCH(P$1,'Tax Percentages'!$B$4:$AG$4,0))</f>
        <v/>
      </c>
      <c r="Q4" s="43">
        <f>Hydrogen!T$41*About!$A$102*INDEX('Tax Percentages'!$B$25:$AG$25,MATCH(Q$1,'Tax Percentages'!$B$4:$AG$4,0))</f>
        <v/>
      </c>
      <c r="R4" s="43">
        <f>Hydrogen!U$41*About!$A$102*INDEX('Tax Percentages'!$B$25:$AG$25,MATCH(R$1,'Tax Percentages'!$B$4:$AG$4,0))</f>
        <v/>
      </c>
      <c r="S4" s="43">
        <f>Hydrogen!V$41*About!$A$102*INDEX('Tax Percentages'!$B$25:$AG$25,MATCH(S$1,'Tax Percentages'!$B$4:$AG$4,0))</f>
        <v/>
      </c>
      <c r="T4" s="43">
        <f>Hydrogen!W$41*About!$A$102*INDEX('Tax Percentages'!$B$25:$AG$25,MATCH(T$1,'Tax Percentages'!$B$4:$AG$4,0))</f>
        <v/>
      </c>
      <c r="U4" s="43">
        <f>Hydrogen!X$41*About!$A$102*INDEX('Tax Percentages'!$B$25:$AG$25,MATCH(U$1,'Tax Percentages'!$B$4:$AG$4,0))</f>
        <v/>
      </c>
      <c r="V4" s="43">
        <f>Hydrogen!Y$41*About!$A$102*INDEX('Tax Percentages'!$B$25:$AG$25,MATCH(V$1,'Tax Percentages'!$B$4:$AG$4,0))</f>
        <v/>
      </c>
      <c r="W4" s="43">
        <f>Hydrogen!Z$41*About!$A$102*INDEX('Tax Percentages'!$B$25:$AG$25,MATCH(W$1,'Tax Percentages'!$B$4:$AG$4,0))</f>
        <v/>
      </c>
      <c r="X4" s="43">
        <f>Hydrogen!AA$41*About!$A$102*INDEX('Tax Percentages'!$B$25:$AG$25,MATCH(X$1,'Tax Percentages'!$B$4:$AG$4,0))</f>
        <v/>
      </c>
      <c r="Y4" s="43">
        <f>Hydrogen!AB$41*About!$A$102*INDEX('Tax Percentages'!$B$25:$AG$25,MATCH(Y$1,'Tax Percentages'!$B$4:$AG$4,0))</f>
        <v/>
      </c>
      <c r="Z4" s="43">
        <f>Hydrogen!AC$41*About!$A$102*INDEX('Tax Percentages'!$B$25:$AG$25,MATCH(Z$1,'Tax Percentages'!$B$4:$AG$4,0))</f>
        <v/>
      </c>
      <c r="AA4" s="43">
        <f>Hydrogen!AD$41*About!$A$102*INDEX('Tax Percentages'!$B$25:$AG$25,MATCH(AA$1,'Tax Percentages'!$B$4:$AG$4,0))</f>
        <v/>
      </c>
      <c r="AB4" s="43">
        <f>Hydrogen!AE$41*About!$A$102*INDEX('Tax Percentages'!$B$25:$AG$25,MATCH(AB$1,'Tax Percentages'!$B$4:$AG$4,0))</f>
        <v/>
      </c>
      <c r="AC4" s="43">
        <f>Hydrogen!AF$41*About!$A$102*INDEX('Tax Percentages'!$B$25:$AG$25,MATCH(AC$1,'Tax Percentages'!$B$4:$AG$4,0))</f>
        <v/>
      </c>
      <c r="AD4" s="43">
        <f>Hydrogen!AG$41*About!$A$102*INDEX('Tax Percentages'!$B$25:$AG$25,MATCH(AD$1,'Tax Percentages'!$B$4:$AG$4,0))</f>
        <v/>
      </c>
      <c r="AE4" s="43">
        <f>Hydrogen!AH$41*About!$A$102*INDEX('Tax Percentages'!$B$25:$AG$25,MATCH(AE$1,'Tax Percentages'!$B$4:$AG$4,0))</f>
        <v/>
      </c>
      <c r="AF4" s="43">
        <f>Hydrogen!AI$41*About!$A$102*INDEX('Tax Percentages'!$B$25:$AG$25,MATCH(AF$1,'Tax Percentages'!$B$4:$AG$4,0))</f>
        <v/>
      </c>
    </row>
    <row r="5">
      <c r="A5" s="71" t="inlineStr">
        <is>
          <t>Commercial Buildings Sector</t>
        </is>
      </c>
      <c r="B5" s="43">
        <f>Hydrogen!E$41*About!$A$102*INDEX('Tax Percentages'!$B$25:$AG$25,MATCH(B$1,'Tax Percentages'!$B$4:$AG$4,0))</f>
        <v/>
      </c>
      <c r="C5" s="43">
        <f>Hydrogen!F$41*About!$A$102*INDEX('Tax Percentages'!$B$25:$AG$25,MATCH(C$1,'Tax Percentages'!$B$4:$AG$4,0))</f>
        <v/>
      </c>
      <c r="D5" s="43">
        <f>Hydrogen!G$41*About!$A$102*INDEX('Tax Percentages'!$B$25:$AG$25,MATCH(D$1,'Tax Percentages'!$B$4:$AG$4,0))</f>
        <v/>
      </c>
      <c r="E5" s="43">
        <f>Hydrogen!H$41*About!$A$102*INDEX('Tax Percentages'!$B$25:$AG$25,MATCH(E$1,'Tax Percentages'!$B$4:$AG$4,0))</f>
        <v/>
      </c>
      <c r="F5" s="43">
        <f>Hydrogen!I$41*About!$A$102*INDEX('Tax Percentages'!$B$25:$AG$25,MATCH(F$1,'Tax Percentages'!$B$4:$AG$4,0))</f>
        <v/>
      </c>
      <c r="G5" s="43">
        <f>Hydrogen!J$41*About!$A$102*INDEX('Tax Percentages'!$B$25:$AG$25,MATCH(G$1,'Tax Percentages'!$B$4:$AG$4,0))</f>
        <v/>
      </c>
      <c r="H5" s="43">
        <f>Hydrogen!K$41*About!$A$102*INDEX('Tax Percentages'!$B$25:$AG$25,MATCH(H$1,'Tax Percentages'!$B$4:$AG$4,0))</f>
        <v/>
      </c>
      <c r="I5" s="43">
        <f>Hydrogen!L$41*About!$A$102*INDEX('Tax Percentages'!$B$25:$AG$25,MATCH(I$1,'Tax Percentages'!$B$4:$AG$4,0))</f>
        <v/>
      </c>
      <c r="J5" s="43">
        <f>Hydrogen!M$41*About!$A$102*INDEX('Tax Percentages'!$B$25:$AG$25,MATCH(J$1,'Tax Percentages'!$B$4:$AG$4,0))</f>
        <v/>
      </c>
      <c r="K5" s="43">
        <f>Hydrogen!N$41*About!$A$102*INDEX('Tax Percentages'!$B$25:$AG$25,MATCH(K$1,'Tax Percentages'!$B$4:$AG$4,0))</f>
        <v/>
      </c>
      <c r="L5" s="43">
        <f>Hydrogen!O$41*About!$A$102*INDEX('Tax Percentages'!$B$25:$AG$25,MATCH(L$1,'Tax Percentages'!$B$4:$AG$4,0))</f>
        <v/>
      </c>
      <c r="M5" s="43">
        <f>Hydrogen!P$41*About!$A$102*INDEX('Tax Percentages'!$B$25:$AG$25,MATCH(M$1,'Tax Percentages'!$B$4:$AG$4,0))</f>
        <v/>
      </c>
      <c r="N5" s="43">
        <f>Hydrogen!Q$41*About!$A$102*INDEX('Tax Percentages'!$B$25:$AG$25,MATCH(N$1,'Tax Percentages'!$B$4:$AG$4,0))</f>
        <v/>
      </c>
      <c r="O5" s="43">
        <f>Hydrogen!R$41*About!$A$102*INDEX('Tax Percentages'!$B$25:$AG$25,MATCH(O$1,'Tax Percentages'!$B$4:$AG$4,0))</f>
        <v/>
      </c>
      <c r="P5" s="43">
        <f>Hydrogen!S$41*About!$A$102*INDEX('Tax Percentages'!$B$25:$AG$25,MATCH(P$1,'Tax Percentages'!$B$4:$AG$4,0))</f>
        <v/>
      </c>
      <c r="Q5" s="43">
        <f>Hydrogen!T$41*About!$A$102*INDEX('Tax Percentages'!$B$25:$AG$25,MATCH(Q$1,'Tax Percentages'!$B$4:$AG$4,0))</f>
        <v/>
      </c>
      <c r="R5" s="43">
        <f>Hydrogen!U$41*About!$A$102*INDEX('Tax Percentages'!$B$25:$AG$25,MATCH(R$1,'Tax Percentages'!$B$4:$AG$4,0))</f>
        <v/>
      </c>
      <c r="S5" s="43">
        <f>Hydrogen!V$41*About!$A$102*INDEX('Tax Percentages'!$B$25:$AG$25,MATCH(S$1,'Tax Percentages'!$B$4:$AG$4,0))</f>
        <v/>
      </c>
      <c r="T5" s="43">
        <f>Hydrogen!W$41*About!$A$102*INDEX('Tax Percentages'!$B$25:$AG$25,MATCH(T$1,'Tax Percentages'!$B$4:$AG$4,0))</f>
        <v/>
      </c>
      <c r="U5" s="43">
        <f>Hydrogen!X$41*About!$A$102*INDEX('Tax Percentages'!$B$25:$AG$25,MATCH(U$1,'Tax Percentages'!$B$4:$AG$4,0))</f>
        <v/>
      </c>
      <c r="V5" s="43">
        <f>Hydrogen!Y$41*About!$A$102*INDEX('Tax Percentages'!$B$25:$AG$25,MATCH(V$1,'Tax Percentages'!$B$4:$AG$4,0))</f>
        <v/>
      </c>
      <c r="W5" s="43">
        <f>Hydrogen!Z$41*About!$A$102*INDEX('Tax Percentages'!$B$25:$AG$25,MATCH(W$1,'Tax Percentages'!$B$4:$AG$4,0))</f>
        <v/>
      </c>
      <c r="X5" s="43">
        <f>Hydrogen!AA$41*About!$A$102*INDEX('Tax Percentages'!$B$25:$AG$25,MATCH(X$1,'Tax Percentages'!$B$4:$AG$4,0))</f>
        <v/>
      </c>
      <c r="Y5" s="43">
        <f>Hydrogen!AB$41*About!$A$102*INDEX('Tax Percentages'!$B$25:$AG$25,MATCH(Y$1,'Tax Percentages'!$B$4:$AG$4,0))</f>
        <v/>
      </c>
      <c r="Z5" s="43">
        <f>Hydrogen!AC$41*About!$A$102*INDEX('Tax Percentages'!$B$25:$AG$25,MATCH(Z$1,'Tax Percentages'!$B$4:$AG$4,0))</f>
        <v/>
      </c>
      <c r="AA5" s="43">
        <f>Hydrogen!AD$41*About!$A$102*INDEX('Tax Percentages'!$B$25:$AG$25,MATCH(AA$1,'Tax Percentages'!$B$4:$AG$4,0))</f>
        <v/>
      </c>
      <c r="AB5" s="43">
        <f>Hydrogen!AE$41*About!$A$102*INDEX('Tax Percentages'!$B$25:$AG$25,MATCH(AB$1,'Tax Percentages'!$B$4:$AG$4,0))</f>
        <v/>
      </c>
      <c r="AC5" s="43">
        <f>Hydrogen!AF$41*About!$A$102*INDEX('Tax Percentages'!$B$25:$AG$25,MATCH(AC$1,'Tax Percentages'!$B$4:$AG$4,0))</f>
        <v/>
      </c>
      <c r="AD5" s="43">
        <f>Hydrogen!AG$41*About!$A$102*INDEX('Tax Percentages'!$B$25:$AG$25,MATCH(AD$1,'Tax Percentages'!$B$4:$AG$4,0))</f>
        <v/>
      </c>
      <c r="AE5" s="43">
        <f>Hydrogen!AH$41*About!$A$102*INDEX('Tax Percentages'!$B$25:$AG$25,MATCH(AE$1,'Tax Percentages'!$B$4:$AG$4,0))</f>
        <v/>
      </c>
      <c r="AF5" s="43">
        <f>Hydrogen!AI$41*About!$A$102*INDEX('Tax Percentages'!$B$25:$AG$25,MATCH(AF$1,'Tax Percentages'!$B$4:$AG$4,0))</f>
        <v/>
      </c>
    </row>
    <row r="6">
      <c r="A6" s="71" t="inlineStr">
        <is>
          <t>Industry Sector</t>
        </is>
      </c>
      <c r="B6" s="43">
        <f>Hydrogen!E$41*About!$A$102*INDEX('Tax Percentages'!$B$25:$AG$25,MATCH(B$1,'Tax Percentages'!$B$4:$AG$4,0))</f>
        <v/>
      </c>
      <c r="C6" s="43">
        <f>Hydrogen!F$41*About!$A$102*INDEX('Tax Percentages'!$B$25:$AG$25,MATCH(C$1,'Tax Percentages'!$B$4:$AG$4,0))</f>
        <v/>
      </c>
      <c r="D6" s="43">
        <f>Hydrogen!G$41*About!$A$102*INDEX('Tax Percentages'!$B$25:$AG$25,MATCH(D$1,'Tax Percentages'!$B$4:$AG$4,0))</f>
        <v/>
      </c>
      <c r="E6" s="43">
        <f>Hydrogen!H$41*About!$A$102*INDEX('Tax Percentages'!$B$25:$AG$25,MATCH(E$1,'Tax Percentages'!$B$4:$AG$4,0))</f>
        <v/>
      </c>
      <c r="F6" s="43">
        <f>Hydrogen!I$41*About!$A$102*INDEX('Tax Percentages'!$B$25:$AG$25,MATCH(F$1,'Tax Percentages'!$B$4:$AG$4,0))</f>
        <v/>
      </c>
      <c r="G6" s="43">
        <f>Hydrogen!J$41*About!$A$102*INDEX('Tax Percentages'!$B$25:$AG$25,MATCH(G$1,'Tax Percentages'!$B$4:$AG$4,0))</f>
        <v/>
      </c>
      <c r="H6" s="43">
        <f>Hydrogen!K$41*About!$A$102*INDEX('Tax Percentages'!$B$25:$AG$25,MATCH(H$1,'Tax Percentages'!$B$4:$AG$4,0))</f>
        <v/>
      </c>
      <c r="I6" s="43">
        <f>Hydrogen!L$41*About!$A$102*INDEX('Tax Percentages'!$B$25:$AG$25,MATCH(I$1,'Tax Percentages'!$B$4:$AG$4,0))</f>
        <v/>
      </c>
      <c r="J6" s="43">
        <f>Hydrogen!M$41*About!$A$102*INDEX('Tax Percentages'!$B$25:$AG$25,MATCH(J$1,'Tax Percentages'!$B$4:$AG$4,0))</f>
        <v/>
      </c>
      <c r="K6" s="43">
        <f>Hydrogen!N$41*About!$A$102*INDEX('Tax Percentages'!$B$25:$AG$25,MATCH(K$1,'Tax Percentages'!$B$4:$AG$4,0))</f>
        <v/>
      </c>
      <c r="L6" s="43">
        <f>Hydrogen!O$41*About!$A$102*INDEX('Tax Percentages'!$B$25:$AG$25,MATCH(L$1,'Tax Percentages'!$B$4:$AG$4,0))</f>
        <v/>
      </c>
      <c r="M6" s="43">
        <f>Hydrogen!P$41*About!$A$102*INDEX('Tax Percentages'!$B$25:$AG$25,MATCH(M$1,'Tax Percentages'!$B$4:$AG$4,0))</f>
        <v/>
      </c>
      <c r="N6" s="43">
        <f>Hydrogen!Q$41*About!$A$102*INDEX('Tax Percentages'!$B$25:$AG$25,MATCH(N$1,'Tax Percentages'!$B$4:$AG$4,0))</f>
        <v/>
      </c>
      <c r="O6" s="43">
        <f>Hydrogen!R$41*About!$A$102*INDEX('Tax Percentages'!$B$25:$AG$25,MATCH(O$1,'Tax Percentages'!$B$4:$AG$4,0))</f>
        <v/>
      </c>
      <c r="P6" s="43">
        <f>Hydrogen!S$41*About!$A$102*INDEX('Tax Percentages'!$B$25:$AG$25,MATCH(P$1,'Tax Percentages'!$B$4:$AG$4,0))</f>
        <v/>
      </c>
      <c r="Q6" s="43">
        <f>Hydrogen!T$41*About!$A$102*INDEX('Tax Percentages'!$B$25:$AG$25,MATCH(Q$1,'Tax Percentages'!$B$4:$AG$4,0))</f>
        <v/>
      </c>
      <c r="R6" s="43">
        <f>Hydrogen!U$41*About!$A$102*INDEX('Tax Percentages'!$B$25:$AG$25,MATCH(R$1,'Tax Percentages'!$B$4:$AG$4,0))</f>
        <v/>
      </c>
      <c r="S6" s="43">
        <f>Hydrogen!V$41*About!$A$102*INDEX('Tax Percentages'!$B$25:$AG$25,MATCH(S$1,'Tax Percentages'!$B$4:$AG$4,0))</f>
        <v/>
      </c>
      <c r="T6" s="43">
        <f>Hydrogen!W$41*About!$A$102*INDEX('Tax Percentages'!$B$25:$AG$25,MATCH(T$1,'Tax Percentages'!$B$4:$AG$4,0))</f>
        <v/>
      </c>
      <c r="U6" s="43">
        <f>Hydrogen!X$41*About!$A$102*INDEX('Tax Percentages'!$B$25:$AG$25,MATCH(U$1,'Tax Percentages'!$B$4:$AG$4,0))</f>
        <v/>
      </c>
      <c r="V6" s="43">
        <f>Hydrogen!Y$41*About!$A$102*INDEX('Tax Percentages'!$B$25:$AG$25,MATCH(V$1,'Tax Percentages'!$B$4:$AG$4,0))</f>
        <v/>
      </c>
      <c r="W6" s="43">
        <f>Hydrogen!Z$41*About!$A$102*INDEX('Tax Percentages'!$B$25:$AG$25,MATCH(W$1,'Tax Percentages'!$B$4:$AG$4,0))</f>
        <v/>
      </c>
      <c r="X6" s="43">
        <f>Hydrogen!AA$41*About!$A$102*INDEX('Tax Percentages'!$B$25:$AG$25,MATCH(X$1,'Tax Percentages'!$B$4:$AG$4,0))</f>
        <v/>
      </c>
      <c r="Y6" s="43">
        <f>Hydrogen!AB$41*About!$A$102*INDEX('Tax Percentages'!$B$25:$AG$25,MATCH(Y$1,'Tax Percentages'!$B$4:$AG$4,0))</f>
        <v/>
      </c>
      <c r="Z6" s="43">
        <f>Hydrogen!AC$41*About!$A$102*INDEX('Tax Percentages'!$B$25:$AG$25,MATCH(Z$1,'Tax Percentages'!$B$4:$AG$4,0))</f>
        <v/>
      </c>
      <c r="AA6" s="43">
        <f>Hydrogen!AD$41*About!$A$102*INDEX('Tax Percentages'!$B$25:$AG$25,MATCH(AA$1,'Tax Percentages'!$B$4:$AG$4,0))</f>
        <v/>
      </c>
      <c r="AB6" s="43">
        <f>Hydrogen!AE$41*About!$A$102*INDEX('Tax Percentages'!$B$25:$AG$25,MATCH(AB$1,'Tax Percentages'!$B$4:$AG$4,0))</f>
        <v/>
      </c>
      <c r="AC6" s="43">
        <f>Hydrogen!AF$41*About!$A$102*INDEX('Tax Percentages'!$B$25:$AG$25,MATCH(AC$1,'Tax Percentages'!$B$4:$AG$4,0))</f>
        <v/>
      </c>
      <c r="AD6" s="43">
        <f>Hydrogen!AG$41*About!$A$102*INDEX('Tax Percentages'!$B$25:$AG$25,MATCH(AD$1,'Tax Percentages'!$B$4:$AG$4,0))</f>
        <v/>
      </c>
      <c r="AE6" s="43">
        <f>Hydrogen!AH$41*About!$A$102*INDEX('Tax Percentages'!$B$25:$AG$25,MATCH(AE$1,'Tax Percentages'!$B$4:$AG$4,0))</f>
        <v/>
      </c>
      <c r="AF6" s="43">
        <f>Hydrogen!AI$41*About!$A$102*INDEX('Tax Percentages'!$B$25:$AG$25,MATCH(AF$1,'Tax Percentages'!$B$4:$AG$4,0))</f>
        <v/>
      </c>
    </row>
    <row r="7">
      <c r="A7" s="71" t="inlineStr">
        <is>
          <t>District Heating Sector</t>
        </is>
      </c>
      <c r="B7" s="43">
        <f>Hydrogen!E$41*About!$A$102*INDEX('Tax Percentages'!$B$25:$AG$25,MATCH(B$1,'Tax Percentages'!$B$4:$AG$4,0))</f>
        <v/>
      </c>
      <c r="C7" s="43">
        <f>Hydrogen!F$41*About!$A$102*INDEX('Tax Percentages'!$B$25:$AG$25,MATCH(C$1,'Tax Percentages'!$B$4:$AG$4,0))</f>
        <v/>
      </c>
      <c r="D7" s="43">
        <f>Hydrogen!G$41*About!$A$102*INDEX('Tax Percentages'!$B$25:$AG$25,MATCH(D$1,'Tax Percentages'!$B$4:$AG$4,0))</f>
        <v/>
      </c>
      <c r="E7" s="43">
        <f>Hydrogen!H$41*About!$A$102*INDEX('Tax Percentages'!$B$25:$AG$25,MATCH(E$1,'Tax Percentages'!$B$4:$AG$4,0))</f>
        <v/>
      </c>
      <c r="F7" s="43">
        <f>Hydrogen!I$41*About!$A$102*INDEX('Tax Percentages'!$B$25:$AG$25,MATCH(F$1,'Tax Percentages'!$B$4:$AG$4,0))</f>
        <v/>
      </c>
      <c r="G7" s="43">
        <f>Hydrogen!J$41*About!$A$102*INDEX('Tax Percentages'!$B$25:$AG$25,MATCH(G$1,'Tax Percentages'!$B$4:$AG$4,0))</f>
        <v/>
      </c>
      <c r="H7" s="43">
        <f>Hydrogen!K$41*About!$A$102*INDEX('Tax Percentages'!$B$25:$AG$25,MATCH(H$1,'Tax Percentages'!$B$4:$AG$4,0))</f>
        <v/>
      </c>
      <c r="I7" s="43">
        <f>Hydrogen!L$41*About!$A$102*INDEX('Tax Percentages'!$B$25:$AG$25,MATCH(I$1,'Tax Percentages'!$B$4:$AG$4,0))</f>
        <v/>
      </c>
      <c r="J7" s="43">
        <f>Hydrogen!M$41*About!$A$102*INDEX('Tax Percentages'!$B$25:$AG$25,MATCH(J$1,'Tax Percentages'!$B$4:$AG$4,0))</f>
        <v/>
      </c>
      <c r="K7" s="43">
        <f>Hydrogen!N$41*About!$A$102*INDEX('Tax Percentages'!$B$25:$AG$25,MATCH(K$1,'Tax Percentages'!$B$4:$AG$4,0))</f>
        <v/>
      </c>
      <c r="L7" s="43">
        <f>Hydrogen!O$41*About!$A$102*INDEX('Tax Percentages'!$B$25:$AG$25,MATCH(L$1,'Tax Percentages'!$B$4:$AG$4,0))</f>
        <v/>
      </c>
      <c r="M7" s="43">
        <f>Hydrogen!P$41*About!$A$102*INDEX('Tax Percentages'!$B$25:$AG$25,MATCH(M$1,'Tax Percentages'!$B$4:$AG$4,0))</f>
        <v/>
      </c>
      <c r="N7" s="43">
        <f>Hydrogen!Q$41*About!$A$102*INDEX('Tax Percentages'!$B$25:$AG$25,MATCH(N$1,'Tax Percentages'!$B$4:$AG$4,0))</f>
        <v/>
      </c>
      <c r="O7" s="43">
        <f>Hydrogen!R$41*About!$A$102*INDEX('Tax Percentages'!$B$25:$AG$25,MATCH(O$1,'Tax Percentages'!$B$4:$AG$4,0))</f>
        <v/>
      </c>
      <c r="P7" s="43">
        <f>Hydrogen!S$41*About!$A$102*INDEX('Tax Percentages'!$B$25:$AG$25,MATCH(P$1,'Tax Percentages'!$B$4:$AG$4,0))</f>
        <v/>
      </c>
      <c r="Q7" s="43">
        <f>Hydrogen!T$41*About!$A$102*INDEX('Tax Percentages'!$B$25:$AG$25,MATCH(Q$1,'Tax Percentages'!$B$4:$AG$4,0))</f>
        <v/>
      </c>
      <c r="R7" s="43">
        <f>Hydrogen!U$41*About!$A$102*INDEX('Tax Percentages'!$B$25:$AG$25,MATCH(R$1,'Tax Percentages'!$B$4:$AG$4,0))</f>
        <v/>
      </c>
      <c r="S7" s="43">
        <f>Hydrogen!V$41*About!$A$102*INDEX('Tax Percentages'!$B$25:$AG$25,MATCH(S$1,'Tax Percentages'!$B$4:$AG$4,0))</f>
        <v/>
      </c>
      <c r="T7" s="43">
        <f>Hydrogen!W$41*About!$A$102*INDEX('Tax Percentages'!$B$25:$AG$25,MATCH(T$1,'Tax Percentages'!$B$4:$AG$4,0))</f>
        <v/>
      </c>
      <c r="U7" s="43">
        <f>Hydrogen!X$41*About!$A$102*INDEX('Tax Percentages'!$B$25:$AG$25,MATCH(U$1,'Tax Percentages'!$B$4:$AG$4,0))</f>
        <v/>
      </c>
      <c r="V7" s="43">
        <f>Hydrogen!Y$41*About!$A$102*INDEX('Tax Percentages'!$B$25:$AG$25,MATCH(V$1,'Tax Percentages'!$B$4:$AG$4,0))</f>
        <v/>
      </c>
      <c r="W7" s="43">
        <f>Hydrogen!Z$41*About!$A$102*INDEX('Tax Percentages'!$B$25:$AG$25,MATCH(W$1,'Tax Percentages'!$B$4:$AG$4,0))</f>
        <v/>
      </c>
      <c r="X7" s="43">
        <f>Hydrogen!AA$41*About!$A$102*INDEX('Tax Percentages'!$B$25:$AG$25,MATCH(X$1,'Tax Percentages'!$B$4:$AG$4,0))</f>
        <v/>
      </c>
      <c r="Y7" s="43">
        <f>Hydrogen!AB$41*About!$A$102*INDEX('Tax Percentages'!$B$25:$AG$25,MATCH(Y$1,'Tax Percentages'!$B$4:$AG$4,0))</f>
        <v/>
      </c>
      <c r="Z7" s="43">
        <f>Hydrogen!AC$41*About!$A$102*INDEX('Tax Percentages'!$B$25:$AG$25,MATCH(Z$1,'Tax Percentages'!$B$4:$AG$4,0))</f>
        <v/>
      </c>
      <c r="AA7" s="43">
        <f>Hydrogen!AD$41*About!$A$102*INDEX('Tax Percentages'!$B$25:$AG$25,MATCH(AA$1,'Tax Percentages'!$B$4:$AG$4,0))</f>
        <v/>
      </c>
      <c r="AB7" s="43">
        <f>Hydrogen!AE$41*About!$A$102*INDEX('Tax Percentages'!$B$25:$AG$25,MATCH(AB$1,'Tax Percentages'!$B$4:$AG$4,0))</f>
        <v/>
      </c>
      <c r="AC7" s="43">
        <f>Hydrogen!AF$41*About!$A$102*INDEX('Tax Percentages'!$B$25:$AG$25,MATCH(AC$1,'Tax Percentages'!$B$4:$AG$4,0))</f>
        <v/>
      </c>
      <c r="AD7" s="43">
        <f>Hydrogen!AG$41*About!$A$102*INDEX('Tax Percentages'!$B$25:$AG$25,MATCH(AD$1,'Tax Percentages'!$B$4:$AG$4,0))</f>
        <v/>
      </c>
      <c r="AE7" s="43">
        <f>Hydrogen!AH$41*About!$A$102*INDEX('Tax Percentages'!$B$25:$AG$25,MATCH(AE$1,'Tax Percentages'!$B$4:$AG$4,0))</f>
        <v/>
      </c>
      <c r="AF7" s="43">
        <f>Hydrogen!AI$41*About!$A$102*INDEX('Tax Percentages'!$B$25:$AG$25,MATCH(AF$1,'Tax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2021-05-20T15:10:24Z</dcterms:modified>
  <cp:lastModifiedBy>Nathan Iyer</cp:lastModifiedBy>
</cp:coreProperties>
</file>