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D:\Jonah\Documents\EPS Model\Test\.USE THIS TO TEST\InputData\trans\SYVbT\"/>
    </mc:Choice>
  </mc:AlternateContent>
  <xr:revisionPtr revIDLastSave="0" documentId="13_ncr:1_{859A6DD6-AA14-488F-913A-02277DCD4C5A}" xr6:coauthVersionLast="45" xr6:coauthVersionMax="45" xr10:uidLastSave="{00000000-0000-0000-0000-000000000000}"/>
  <bookViews>
    <workbookView xWindow="1515" yWindow="1515" windowWidth="13560" windowHeight="13575" xr2:uid="{00000000-000D-0000-FFFF-FFFF00000000}"/>
  </bookViews>
  <sheets>
    <sheet name="About" sheetId="1" r:id="rId1"/>
    <sheet name="SYVbT-passenger" sheetId="2" r:id="rId2"/>
    <sheet name="SYVbT-freight" sheetId="4" r:id="rId3"/>
    <sheet name="LDV psg" sheetId="26" r:id="rId4"/>
    <sheet name="OR EV data" sheetId="27" r:id="rId5"/>
    <sheet name="HDV frt" sheetId="17" r:id="rId6"/>
    <sheet name="LDV freight" sheetId="21" r:id="rId7"/>
    <sheet name="HDV psg" sheetId="18" r:id="rId8"/>
    <sheet name="Motorbikes" sheetId="16" r:id="rId9"/>
    <sheet name="OR, CA, and US population" sheetId="19" r:id="rId10"/>
    <sheet name="OR rail frt " sheetId="29" r:id="rId11"/>
    <sheet name="AEO 49" sheetId="5" r:id="rId12"/>
    <sheet name="Aviation" sheetId="24" r:id="rId13"/>
    <sheet name="FRA" sheetId="13" r:id="rId14"/>
    <sheet name="NTS 1-11" sheetId="7"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4" l="1"/>
  <c r="E2" i="29"/>
  <c r="E2" i="4"/>
  <c r="D2" i="4"/>
  <c r="K4" i="21"/>
  <c r="J4" i="21"/>
  <c r="I4" i="21"/>
  <c r="H4" i="21"/>
  <c r="E5" i="2"/>
  <c r="B9" i="24"/>
  <c r="B5" i="24"/>
  <c r="B3" i="24"/>
  <c r="D7" i="2"/>
  <c r="C4" i="16"/>
  <c r="E3" i="16"/>
  <c r="E3" i="2"/>
  <c r="D3" i="2"/>
  <c r="D8" i="18"/>
  <c r="D7" i="18"/>
  <c r="E3" i="4"/>
  <c r="M7" i="17"/>
  <c r="L4" i="17"/>
  <c r="H5" i="17"/>
  <c r="H4" i="17"/>
  <c r="H3" i="17"/>
  <c r="I5" i="17" s="1"/>
  <c r="H9" i="17" s="1"/>
  <c r="C3" i="4" s="1"/>
  <c r="I4" i="17" l="1"/>
  <c r="H8" i="17" s="1"/>
  <c r="D6" i="18" s="1"/>
  <c r="C3" i="2" s="1"/>
  <c r="C90" i="19"/>
  <c r="C89" i="19"/>
  <c r="C88" i="19"/>
  <c r="C87" i="19"/>
  <c r="C86" i="19"/>
  <c r="C85" i="19"/>
  <c r="AK62" i="19"/>
  <c r="AJ62" i="19"/>
  <c r="AI62" i="19"/>
  <c r="AH62" i="19"/>
  <c r="AG62" i="19"/>
  <c r="AF62" i="19"/>
  <c r="AE62" i="19"/>
  <c r="AD62" i="19"/>
  <c r="AC62" i="19"/>
  <c r="AB62" i="19"/>
  <c r="AA62" i="19"/>
  <c r="Z62" i="19"/>
  <c r="Y62" i="19"/>
  <c r="X62" i="19"/>
  <c r="W62" i="19"/>
  <c r="V62" i="19"/>
  <c r="U62" i="19"/>
  <c r="T62" i="19"/>
  <c r="S62" i="19"/>
  <c r="R62" i="19"/>
  <c r="Q62" i="19"/>
  <c r="P62" i="19"/>
  <c r="AK61" i="19"/>
  <c r="AJ61" i="19"/>
  <c r="AI61" i="19"/>
  <c r="AH61" i="19"/>
  <c r="AG61" i="19"/>
  <c r="AF61" i="19"/>
  <c r="AE61" i="19"/>
  <c r="AD61" i="19"/>
  <c r="AC61" i="19"/>
  <c r="AB61" i="19"/>
  <c r="AA61" i="19"/>
  <c r="Z61" i="19"/>
  <c r="Y61" i="19"/>
  <c r="X61" i="19"/>
  <c r="W61" i="19"/>
  <c r="V61" i="19"/>
  <c r="U61" i="19"/>
  <c r="T61" i="19"/>
  <c r="S61" i="19"/>
  <c r="R61" i="19"/>
  <c r="Q61" i="19"/>
  <c r="P61" i="19"/>
  <c r="AG60" i="19"/>
  <c r="AK60" i="19"/>
  <c r="AJ60" i="19"/>
  <c r="AI60" i="19"/>
  <c r="AH60" i="19"/>
  <c r="AF60" i="19"/>
  <c r="AE60" i="19"/>
  <c r="AD60" i="19"/>
  <c r="AC60" i="19"/>
  <c r="AB60" i="19"/>
  <c r="AA60" i="19"/>
  <c r="Z60" i="19"/>
  <c r="Y60" i="19"/>
  <c r="X60" i="19"/>
  <c r="W60" i="19"/>
  <c r="V60" i="19"/>
  <c r="U60" i="19"/>
  <c r="T60" i="19"/>
  <c r="S60" i="19"/>
  <c r="R60" i="19"/>
  <c r="Q60" i="19"/>
  <c r="P60" i="19"/>
  <c r="O61" i="19"/>
  <c r="O62" i="19"/>
  <c r="O60" i="19"/>
  <c r="O59" i="19"/>
  <c r="AK59" i="19"/>
  <c r="AJ59" i="19"/>
  <c r="AI59" i="19"/>
  <c r="AH59" i="19"/>
  <c r="AG59" i="19"/>
  <c r="AF59" i="19"/>
  <c r="AE59" i="19"/>
  <c r="AD59" i="19"/>
  <c r="AC59" i="19"/>
  <c r="AB59" i="19"/>
  <c r="AA59" i="19"/>
  <c r="Z59" i="19"/>
  <c r="Y59" i="19"/>
  <c r="X59" i="19"/>
  <c r="W59" i="19"/>
  <c r="V59" i="19"/>
  <c r="U59" i="19"/>
  <c r="T59" i="19"/>
  <c r="S59" i="19"/>
  <c r="R59" i="19"/>
  <c r="Q59" i="19"/>
  <c r="P59" i="19"/>
  <c r="O57" i="19"/>
  <c r="O58" i="19"/>
  <c r="AB58" i="19"/>
  <c r="AK58" i="19"/>
  <c r="AJ58" i="19"/>
  <c r="AI58" i="19"/>
  <c r="AH58" i="19"/>
  <c r="AG58" i="19"/>
  <c r="AF58" i="19"/>
  <c r="AE58" i="19"/>
  <c r="AD58" i="19"/>
  <c r="AC58" i="19"/>
  <c r="AA58" i="19"/>
  <c r="Z58" i="19"/>
  <c r="Y58" i="19"/>
  <c r="X58" i="19"/>
  <c r="W58" i="19"/>
  <c r="V58" i="19"/>
  <c r="U58" i="19"/>
  <c r="T58" i="19"/>
  <c r="S58" i="19"/>
  <c r="R58" i="19"/>
  <c r="Q58" i="19"/>
  <c r="P58" i="19"/>
  <c r="N62" i="19"/>
  <c r="N61" i="19"/>
  <c r="N60" i="19"/>
  <c r="N59" i="19"/>
  <c r="N58" i="19"/>
  <c r="N57" i="19"/>
  <c r="M62" i="19"/>
  <c r="M61" i="19"/>
  <c r="M60" i="19"/>
  <c r="M59" i="19"/>
  <c r="M58" i="19"/>
  <c r="M57" i="19"/>
  <c r="L62" i="19"/>
  <c r="L61" i="19"/>
  <c r="L60" i="19"/>
  <c r="L59" i="19"/>
  <c r="L58" i="19"/>
  <c r="L57" i="19"/>
  <c r="K62" i="19"/>
  <c r="K61" i="19"/>
  <c r="K60" i="19"/>
  <c r="K59" i="19"/>
  <c r="K58" i="19"/>
  <c r="K57" i="19"/>
  <c r="J62" i="19"/>
  <c r="J61" i="19"/>
  <c r="J60" i="19"/>
  <c r="J59" i="19"/>
  <c r="J58" i="19"/>
  <c r="J57" i="19"/>
  <c r="I62" i="19"/>
  <c r="I61" i="19"/>
  <c r="I60" i="19"/>
  <c r="I59" i="19"/>
  <c r="I58" i="19"/>
  <c r="I57" i="19"/>
  <c r="H62" i="19"/>
  <c r="H61" i="19"/>
  <c r="H60" i="19"/>
  <c r="H59" i="19"/>
  <c r="H58" i="19"/>
  <c r="H57" i="19"/>
  <c r="G62" i="19"/>
  <c r="G61" i="19"/>
  <c r="G60" i="19"/>
  <c r="G59" i="19"/>
  <c r="G58" i="19"/>
  <c r="G57" i="19"/>
  <c r="F62" i="19"/>
  <c r="F61" i="19"/>
  <c r="F60" i="19"/>
  <c r="F59" i="19"/>
  <c r="F58" i="19"/>
  <c r="F57" i="19"/>
  <c r="E62" i="19"/>
  <c r="E61" i="19"/>
  <c r="E60" i="19"/>
  <c r="E59" i="19"/>
  <c r="E58" i="19"/>
  <c r="E57" i="19"/>
  <c r="D62" i="19"/>
  <c r="D61" i="19"/>
  <c r="D60" i="19"/>
  <c r="D59" i="19"/>
  <c r="D58" i="19"/>
  <c r="D57" i="19"/>
  <c r="C62" i="19"/>
  <c r="C61" i="19"/>
  <c r="C60" i="19"/>
  <c r="C59" i="19"/>
  <c r="C58" i="19"/>
  <c r="C57" i="19"/>
  <c r="B62" i="19"/>
  <c r="B61" i="19"/>
  <c r="B60" i="19"/>
  <c r="B59" i="19"/>
  <c r="B58" i="19"/>
  <c r="B57" i="19"/>
  <c r="AK57" i="19"/>
  <c r="AJ57" i="19"/>
  <c r="AI57" i="19"/>
  <c r="AH57" i="19"/>
  <c r="AG57" i="19"/>
  <c r="AF57" i="19"/>
  <c r="AE57" i="19"/>
  <c r="AD57" i="19"/>
  <c r="AC57" i="19"/>
  <c r="AB57" i="19"/>
  <c r="AA57" i="19"/>
  <c r="Z57" i="19"/>
  <c r="Y57" i="19"/>
  <c r="X57" i="19"/>
  <c r="W57" i="19"/>
  <c r="V57" i="19"/>
  <c r="U57" i="19"/>
  <c r="T57" i="19"/>
  <c r="S57" i="19"/>
  <c r="R57" i="19"/>
  <c r="Q57" i="19"/>
  <c r="P57" i="19"/>
  <c r="AK53" i="19"/>
  <c r="AK52" i="19"/>
  <c r="AK51" i="19"/>
  <c r="AK50" i="19"/>
  <c r="AK49" i="19"/>
  <c r="AK48" i="19"/>
  <c r="AJ53" i="19"/>
  <c r="AJ52" i="19"/>
  <c r="AJ51" i="19"/>
  <c r="AJ50" i="19"/>
  <c r="AJ49" i="19"/>
  <c r="AJ48" i="19"/>
  <c r="AI53" i="19"/>
  <c r="AI52" i="19"/>
  <c r="AI51" i="19"/>
  <c r="AI50" i="19"/>
  <c r="AI49" i="19"/>
  <c r="AI48" i="19"/>
  <c r="AH53" i="19"/>
  <c r="AH52" i="19"/>
  <c r="AH51" i="19"/>
  <c r="AH50" i="19"/>
  <c r="AH49" i="19"/>
  <c r="AH48" i="19"/>
  <c r="AG53" i="19"/>
  <c r="AG52" i="19"/>
  <c r="AG51" i="19"/>
  <c r="AG50" i="19"/>
  <c r="AG49" i="19"/>
  <c r="AG48" i="19"/>
  <c r="AF53" i="19"/>
  <c r="AF52" i="19"/>
  <c r="AF51" i="19"/>
  <c r="AF50" i="19"/>
  <c r="AF49" i="19"/>
  <c r="AF48" i="19"/>
  <c r="AE53" i="19"/>
  <c r="AE52" i="19"/>
  <c r="AE51" i="19"/>
  <c r="AE50" i="19"/>
  <c r="AE49" i="19"/>
  <c r="AE48" i="19"/>
  <c r="AD53" i="19"/>
  <c r="AD52" i="19"/>
  <c r="AD51" i="19"/>
  <c r="AD50" i="19"/>
  <c r="AD49" i="19"/>
  <c r="AD48" i="19"/>
  <c r="AC53" i="19"/>
  <c r="AC52" i="19"/>
  <c r="AC51" i="19"/>
  <c r="AC50" i="19"/>
  <c r="AC49" i="19"/>
  <c r="AC48" i="19"/>
  <c r="AB53" i="19"/>
  <c r="AB52" i="19"/>
  <c r="AB51" i="19"/>
  <c r="AB50" i="19"/>
  <c r="AB49" i="19"/>
  <c r="AB48" i="19"/>
  <c r="AA53" i="19"/>
  <c r="AA52" i="19"/>
  <c r="AA51" i="19"/>
  <c r="AA50" i="19"/>
  <c r="AA49" i="19"/>
  <c r="AA48" i="19"/>
  <c r="Z53" i="19"/>
  <c r="Z52" i="19"/>
  <c r="Z51" i="19"/>
  <c r="Z50" i="19"/>
  <c r="Z49" i="19"/>
  <c r="Z48" i="19"/>
  <c r="Y53" i="19"/>
  <c r="Y52" i="19"/>
  <c r="Y51" i="19"/>
  <c r="Y50" i="19"/>
  <c r="Y49" i="19"/>
  <c r="Y48" i="19"/>
  <c r="X53" i="19"/>
  <c r="X52" i="19"/>
  <c r="X51" i="19"/>
  <c r="X50" i="19"/>
  <c r="X49" i="19"/>
  <c r="X48" i="19"/>
  <c r="W53" i="19"/>
  <c r="W52" i="19"/>
  <c r="W51" i="19"/>
  <c r="W50" i="19"/>
  <c r="W49" i="19"/>
  <c r="W48" i="19"/>
  <c r="V53" i="19"/>
  <c r="V52" i="19"/>
  <c r="V51" i="19"/>
  <c r="V50" i="19"/>
  <c r="V49" i="19"/>
  <c r="V48" i="19"/>
  <c r="U53" i="19"/>
  <c r="U52" i="19"/>
  <c r="U51" i="19"/>
  <c r="U50" i="19"/>
  <c r="U49" i="19"/>
  <c r="U48" i="19"/>
  <c r="T53" i="19"/>
  <c r="T52" i="19"/>
  <c r="T51" i="19"/>
  <c r="T50" i="19"/>
  <c r="T49" i="19"/>
  <c r="T48" i="19"/>
  <c r="S49" i="19"/>
  <c r="S50" i="19"/>
  <c r="S51" i="19"/>
  <c r="S52" i="19"/>
  <c r="S53" i="19"/>
  <c r="S48" i="19"/>
  <c r="R49" i="19"/>
  <c r="R50" i="19"/>
  <c r="R51" i="19"/>
  <c r="R52" i="19"/>
  <c r="R53" i="19"/>
  <c r="R48" i="19"/>
  <c r="Q49" i="19"/>
  <c r="Q50" i="19"/>
  <c r="Q51" i="19"/>
  <c r="Q52" i="19"/>
  <c r="Q53" i="19"/>
  <c r="Q48" i="19"/>
  <c r="P49" i="19"/>
  <c r="P50" i="19"/>
  <c r="P51" i="19"/>
  <c r="P52" i="19"/>
  <c r="P53" i="19"/>
  <c r="P48" i="19"/>
  <c r="O53" i="19"/>
  <c r="O52" i="19"/>
  <c r="O51" i="19"/>
  <c r="O50" i="19"/>
  <c r="O49" i="19"/>
  <c r="O48" i="19"/>
  <c r="N53" i="19"/>
  <c r="N52" i="19"/>
  <c r="N51" i="19"/>
  <c r="N50" i="19"/>
  <c r="N49" i="19"/>
  <c r="N48" i="19"/>
  <c r="M53" i="19"/>
  <c r="M52" i="19"/>
  <c r="M51" i="19"/>
  <c r="M50" i="19"/>
  <c r="M49" i="19"/>
  <c r="M48" i="19"/>
  <c r="L53" i="19"/>
  <c r="L52" i="19"/>
  <c r="L51" i="19"/>
  <c r="L50" i="19"/>
  <c r="L49" i="19"/>
  <c r="L48" i="19"/>
  <c r="K53" i="19"/>
  <c r="K52" i="19"/>
  <c r="K51" i="19"/>
  <c r="K50" i="19"/>
  <c r="K49" i="19"/>
  <c r="K48" i="19"/>
  <c r="J53" i="19"/>
  <c r="J52" i="19"/>
  <c r="J51" i="19"/>
  <c r="J50" i="19"/>
  <c r="J49" i="19"/>
  <c r="J48" i="19"/>
  <c r="I52" i="19"/>
  <c r="I53" i="19"/>
  <c r="I51" i="19"/>
  <c r="I50" i="19"/>
  <c r="I49" i="19"/>
  <c r="I48" i="19"/>
  <c r="H53" i="19"/>
  <c r="H52" i="19"/>
  <c r="H51" i="19"/>
  <c r="H50" i="19"/>
  <c r="H49" i="19"/>
  <c r="H48" i="19"/>
  <c r="G53" i="19"/>
  <c r="G52" i="19"/>
  <c r="G51" i="19"/>
  <c r="G50" i="19"/>
  <c r="G49" i="19"/>
  <c r="G48" i="19"/>
  <c r="F53" i="19"/>
  <c r="F52" i="19"/>
  <c r="F51" i="19"/>
  <c r="F50" i="19"/>
  <c r="F49" i="19"/>
  <c r="F48" i="19"/>
  <c r="E53" i="19"/>
  <c r="E52" i="19"/>
  <c r="E51" i="19"/>
  <c r="E50" i="19"/>
  <c r="E49" i="19"/>
  <c r="E48" i="19"/>
  <c r="D53" i="19"/>
  <c r="D52" i="19"/>
  <c r="D51" i="19"/>
  <c r="D50" i="19"/>
  <c r="D49" i="19"/>
  <c r="D48" i="19"/>
  <c r="C53" i="19"/>
  <c r="C52" i="19"/>
  <c r="C51" i="19"/>
  <c r="C50" i="19"/>
  <c r="C49" i="19"/>
  <c r="C48" i="19"/>
  <c r="B52" i="19"/>
  <c r="B49" i="19"/>
  <c r="B53" i="19"/>
  <c r="B51" i="19"/>
  <c r="B50" i="19"/>
  <c r="B48"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C8" i="19"/>
  <c r="B8" i="19"/>
  <c r="D62" i="26" l="1"/>
  <c r="B26" i="26"/>
  <c r="F2" i="2" s="1"/>
  <c r="D66" i="26"/>
  <c r="B2" i="2"/>
  <c r="B25" i="26"/>
  <c r="B10" i="26"/>
  <c r="B13" i="26" s="1"/>
  <c r="B44" i="26"/>
  <c r="D2" i="2" l="1"/>
  <c r="B86" i="26"/>
  <c r="B87" i="26" s="1"/>
  <c r="A57" i="26" l="1"/>
  <c r="B58" i="26"/>
  <c r="C62" i="26"/>
  <c r="E62" i="26"/>
  <c r="F62" i="26"/>
  <c r="G62" i="26"/>
  <c r="B62" i="26"/>
  <c r="C66" i="26"/>
  <c r="E66" i="26"/>
  <c r="F66" i="26"/>
  <c r="A62" i="26"/>
  <c r="B63" i="26"/>
  <c r="C67" i="26"/>
  <c r="F67" i="26"/>
  <c r="A63" i="26"/>
  <c r="B64" i="26"/>
  <c r="D68" i="26"/>
  <c r="F68" i="26"/>
  <c r="B55" i="26"/>
  <c r="C59" i="26"/>
  <c r="D59" i="26"/>
  <c r="E59" i="26"/>
  <c r="F59" i="26"/>
  <c r="G59" i="26"/>
  <c r="A55" i="26"/>
  <c r="C60" i="26"/>
  <c r="E60" i="26"/>
  <c r="G60" i="26"/>
  <c r="A56" i="26"/>
  <c r="B57" i="26"/>
  <c r="F61" i="26"/>
  <c r="G61" i="26"/>
  <c r="F60" i="26" l="1"/>
  <c r="B56" i="26" l="1"/>
  <c r="A14" i="24"/>
  <c r="D60" i="26" l="1"/>
  <c r="B7" i="24" l="1"/>
  <c r="AK16" i="19"/>
  <c r="AK23" i="19" s="1"/>
  <c r="AJ16" i="19"/>
  <c r="AJ23" i="19" s="1"/>
  <c r="AI16" i="19"/>
  <c r="AI23" i="19" s="1"/>
  <c r="AH16" i="19"/>
  <c r="AH23" i="19" s="1"/>
  <c r="AG16" i="19"/>
  <c r="AG23" i="19" s="1"/>
  <c r="AF16" i="19"/>
  <c r="AF23" i="19" s="1"/>
  <c r="AE16" i="19"/>
  <c r="AE23" i="19" s="1"/>
  <c r="AD16" i="19"/>
  <c r="AD23" i="19" s="1"/>
  <c r="AC16" i="19"/>
  <c r="AC23" i="19" s="1"/>
  <c r="AB16" i="19"/>
  <c r="AB23" i="19" s="1"/>
  <c r="AA16" i="19"/>
  <c r="AA23" i="19" s="1"/>
  <c r="Z16" i="19"/>
  <c r="Z23" i="19" s="1"/>
  <c r="Y16" i="19"/>
  <c r="Y23" i="19" s="1"/>
  <c r="X16" i="19"/>
  <c r="X23" i="19" s="1"/>
  <c r="W16" i="19"/>
  <c r="W23" i="19" s="1"/>
  <c r="V16" i="19"/>
  <c r="V23" i="19" s="1"/>
  <c r="U16" i="19"/>
  <c r="U23" i="19" s="1"/>
  <c r="T16" i="19"/>
  <c r="T23" i="19" s="1"/>
  <c r="S16" i="19"/>
  <c r="S23" i="19" s="1"/>
  <c r="R16" i="19"/>
  <c r="R23" i="19" s="1"/>
  <c r="Q16" i="19"/>
  <c r="Q23" i="19" s="1"/>
  <c r="P16" i="19"/>
  <c r="P23" i="19" s="1"/>
  <c r="O16" i="19"/>
  <c r="O23" i="19" s="1"/>
  <c r="N16" i="19"/>
  <c r="N23" i="19" s="1"/>
  <c r="M16" i="19"/>
  <c r="M23" i="19" s="1"/>
  <c r="L16" i="19"/>
  <c r="L23" i="19" s="1"/>
  <c r="K16" i="19"/>
  <c r="K23" i="19" s="1"/>
  <c r="J16" i="19"/>
  <c r="J23" i="19" s="1"/>
  <c r="I16" i="19"/>
  <c r="I23" i="19" s="1"/>
  <c r="H16" i="19"/>
  <c r="H23" i="19" s="1"/>
  <c r="G16" i="19"/>
  <c r="G23" i="19" s="1"/>
  <c r="F16" i="19"/>
  <c r="F23" i="19" s="1"/>
  <c r="E16" i="19"/>
  <c r="E23" i="19" s="1"/>
  <c r="D16" i="19"/>
  <c r="C16" i="19"/>
  <c r="C23" i="19" s="1"/>
  <c r="B16" i="19"/>
  <c r="B23" i="19" s="1"/>
  <c r="AU16" i="19"/>
  <c r="AT16" i="19"/>
  <c r="AS16" i="19"/>
  <c r="AR16" i="19"/>
  <c r="AQ16" i="19"/>
  <c r="AP16" i="19"/>
  <c r="AO16" i="19"/>
  <c r="AN16" i="19"/>
  <c r="AM16" i="19"/>
  <c r="AL16" i="19"/>
  <c r="C14" i="19"/>
  <c r="D14" i="19" s="1"/>
  <c r="E14" i="19" s="1"/>
  <c r="F14" i="19" s="1"/>
  <c r="G14" i="19" s="1"/>
  <c r="H14" i="19" s="1"/>
  <c r="I14" i="19" s="1"/>
  <c r="J14" i="19" s="1"/>
  <c r="K14" i="19" s="1"/>
  <c r="L14" i="19" s="1"/>
  <c r="M14" i="19" s="1"/>
  <c r="N14" i="19" s="1"/>
  <c r="O14" i="19" s="1"/>
  <c r="P14" i="19" s="1"/>
  <c r="Q14" i="19" s="1"/>
  <c r="R14" i="19" s="1"/>
  <c r="S14" i="19" s="1"/>
  <c r="T14" i="19" s="1"/>
  <c r="U14" i="19" s="1"/>
  <c r="V14" i="19" s="1"/>
  <c r="W14" i="19" s="1"/>
  <c r="X14" i="19" s="1"/>
  <c r="Y14" i="19" s="1"/>
  <c r="Z14" i="19" s="1"/>
  <c r="AA14" i="19" s="1"/>
  <c r="AB14" i="19" s="1"/>
  <c r="AC14" i="19" s="1"/>
  <c r="AD14" i="19" s="1"/>
  <c r="AE14" i="19" s="1"/>
  <c r="AF14" i="19" s="1"/>
  <c r="AG14" i="19" s="1"/>
  <c r="AH14" i="19" s="1"/>
  <c r="AI14" i="19" s="1"/>
  <c r="AJ14" i="19" s="1"/>
  <c r="AK14" i="19" s="1"/>
  <c r="AL14" i="19" s="1"/>
  <c r="AM14" i="19" s="1"/>
  <c r="AN14" i="19" s="1"/>
  <c r="AO14" i="19" s="1"/>
  <c r="AP14" i="19" s="1"/>
  <c r="AQ14" i="19" s="1"/>
  <c r="AR14" i="19" s="1"/>
  <c r="AS14" i="19" s="1"/>
  <c r="AT14" i="19" s="1"/>
  <c r="AU14" i="19" s="1"/>
  <c r="E68" i="26"/>
  <c r="C68" i="26"/>
  <c r="C61" i="26"/>
  <c r="E67" i="26"/>
  <c r="D67" i="26"/>
  <c r="AJ9" i="7"/>
  <c r="AJ14" i="7"/>
  <c r="AJ17" i="7"/>
  <c r="AJ18" i="7"/>
  <c r="AK37" i="7" s="1"/>
  <c r="AJ20" i="7"/>
  <c r="AJ25" i="7"/>
  <c r="AJ29" i="7"/>
  <c r="AJ32" i="7"/>
  <c r="AJ33" i="7"/>
  <c r="E61" i="26"/>
  <c r="D61" i="26"/>
  <c r="A96" i="19"/>
  <c r="AH34" i="7"/>
  <c r="AI33" i="7"/>
  <c r="AH33" i="7"/>
  <c r="AI32" i="7"/>
  <c r="AH32" i="7"/>
  <c r="AI29" i="7"/>
  <c r="AH29" i="7"/>
  <c r="AI25" i="7"/>
  <c r="AH25" i="7"/>
  <c r="AI20" i="7"/>
  <c r="AH20" i="7"/>
  <c r="AI18" i="7"/>
  <c r="AH18" i="7"/>
  <c r="AI17" i="7"/>
  <c r="AH17" i="7"/>
  <c r="AI14" i="7"/>
  <c r="AH14" i="7"/>
  <c r="AI9" i="7"/>
  <c r="AH9" i="7"/>
  <c r="AF6" i="7"/>
  <c r="AE6" i="7"/>
  <c r="AD6" i="7"/>
  <c r="AC6" i="7"/>
  <c r="AB6" i="7"/>
  <c r="AA6" i="7"/>
  <c r="Z6" i="7"/>
  <c r="Y6" i="7"/>
  <c r="X6" i="7"/>
  <c r="W6" i="7"/>
  <c r="V6" i="7"/>
  <c r="U6" i="7"/>
  <c r="T6" i="7"/>
  <c r="S6" i="7"/>
  <c r="R6" i="7"/>
  <c r="Q6" i="7"/>
  <c r="P6" i="7"/>
  <c r="O6" i="7"/>
  <c r="N6" i="7"/>
  <c r="M6" i="7"/>
  <c r="L6" i="7"/>
  <c r="K6" i="7"/>
  <c r="J6" i="7"/>
  <c r="I6" i="7"/>
  <c r="H6" i="7"/>
  <c r="G6" i="7"/>
  <c r="F6" i="7"/>
  <c r="E6" i="7"/>
  <c r="D6" i="7"/>
  <c r="C6" i="7"/>
  <c r="B6" i="7"/>
  <c r="C54" i="26" l="1"/>
  <c r="D23" i="19"/>
  <c r="B4" i="24" s="1"/>
  <c r="E6" i="2"/>
  <c r="C53" i="26"/>
  <c r="C55" i="26" s="1"/>
  <c r="AK38" i="7"/>
  <c r="E6" i="4" l="1"/>
  <c r="E4" i="2"/>
  <c r="B8" i="24"/>
  <c r="E4" i="4" s="1"/>
</calcChain>
</file>

<file path=xl/sharedStrings.xml><?xml version="1.0" encoding="utf-8"?>
<sst xmlns="http://schemas.openxmlformats.org/spreadsheetml/2006/main" count="964" uniqueCount="551">
  <si>
    <t>SYVbT Start Year Vehicles by Technology</t>
  </si>
  <si>
    <t>Sources:</t>
  </si>
  <si>
    <t>Notes</t>
  </si>
  <si>
    <t>LDVs</t>
  </si>
  <si>
    <t>HDVs</t>
  </si>
  <si>
    <t>aircraft</t>
  </si>
  <si>
    <t>rail</t>
  </si>
  <si>
    <t>ships</t>
  </si>
  <si>
    <t>motorbikes</t>
  </si>
  <si>
    <t>battery electric vehicle</t>
  </si>
  <si>
    <t>natural gas vehicle</t>
  </si>
  <si>
    <t>gasoline vehicle</t>
  </si>
  <si>
    <t>diesel vehicle</t>
  </si>
  <si>
    <t>plugin hybrid vehicle</t>
  </si>
  <si>
    <t>2016 and projections:  EIA AEO2017 National Energy Modeling System run ref2017.d120816a.</t>
  </si>
  <si>
    <t xml:space="preserve">   Source: 2015 stock data:  Jet Inventory Services, World Jet Inventory:  Year-End 2015 (December 2015).</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</si>
  <si>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</si>
  <si>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</si>
  <si>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</si>
  <si>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</si>
  <si>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</si>
  <si>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</si>
  <si>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</si>
  <si>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</si>
  <si>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</si>
  <si>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</si>
  <si>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</si>
  <si>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</si>
  <si>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</si>
  <si>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</si>
  <si>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</si>
  <si>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</si>
  <si>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</si>
  <si>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</si>
  <si>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</si>
  <si>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</si>
  <si>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</si>
  <si>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</si>
  <si>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</si>
  <si>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</si>
  <si>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</si>
  <si>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</si>
  <si>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</si>
  <si>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</si>
  <si>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</si>
  <si>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</si>
  <si>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</si>
  <si>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</si>
  <si>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</si>
  <si>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</si>
  <si>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</si>
  <si>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</si>
  <si>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</si>
  <si>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</si>
  <si>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</si>
  <si>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</si>
  <si>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</si>
  <si>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</si>
  <si>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</si>
  <si>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</si>
  <si>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</si>
  <si>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</si>
  <si>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</si>
  <si>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</si>
  <si>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</si>
  <si>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</si>
  <si>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</si>
  <si>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</si>
  <si>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</si>
  <si>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</si>
  <si>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</si>
  <si>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</si>
  <si>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</si>
  <si>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</si>
  <si>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</si>
  <si>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</si>
  <si>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</si>
  <si>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</si>
  <si>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</si>
  <si>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</si>
  <si>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</si>
  <si>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</si>
  <si>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</si>
  <si>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</si>
  <si>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</si>
  <si>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</si>
  <si>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</si>
  <si>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</si>
  <si>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</si>
  <si>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</si>
  <si>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</si>
  <si>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</si>
  <si>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</si>
  <si>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</si>
  <si>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</si>
  <si>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</si>
  <si>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</si>
  <si>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</si>
  <si>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</si>
  <si>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</si>
  <si>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</si>
  <si>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</si>
  <si>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</si>
  <si>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</si>
  <si>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</si>
  <si>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</si>
  <si>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</si>
  <si>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</si>
  <si>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</si>
  <si>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</si>
  <si>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</si>
  <si>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</si>
  <si>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</si>
  <si>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</si>
  <si>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</si>
  <si>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</si>
  <si>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</si>
  <si>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</si>
  <si>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</si>
  <si>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</si>
  <si>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</si>
  <si>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</si>
  <si>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</si>
  <si>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</si>
  <si>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</si>
  <si>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</si>
  <si>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</si>
  <si>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</si>
  <si>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</si>
  <si>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</si>
  <si>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</si>
  <si>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</si>
  <si>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</si>
  <si>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</si>
  <si>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</si>
  <si>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</si>
  <si>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</si>
  <si>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</si>
  <si>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</si>
  <si>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</si>
  <si>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</si>
  <si>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</si>
  <si>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</si>
  <si>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</si>
  <si>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</si>
  <si>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</si>
  <si>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</si>
  <si>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</si>
  <si>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</si>
  <si>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</si>
  <si>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</si>
  <si>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</si>
  <si>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</si>
  <si>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</si>
  <si>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</si>
  <si>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</si>
  <si>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</si>
  <si>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</si>
  <si>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</si>
  <si>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</si>
  <si>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</si>
  <si>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</si>
  <si>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</si>
  <si>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</si>
  <si>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</si>
  <si>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</si>
  <si>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</si>
  <si>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</si>
  <si>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</si>
  <si>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</si>
  <si>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</si>
  <si>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</si>
  <si>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</si>
  <si>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</si>
  <si>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</si>
  <si>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</si>
  <si>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</si>
  <si>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</si>
  <si>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</si>
  <si>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</si>
  <si>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</si>
  <si>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</si>
  <si>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</si>
  <si>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</si>
  <si>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</si>
  <si>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</si>
  <si>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</si>
  <si>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</si>
  <si>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</si>
  <si>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</si>
  <si>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</si>
  <si>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</si>
  <si>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</si>
  <si>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</si>
  <si>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</si>
  <si>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</si>
  <si>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</si>
  <si>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</si>
  <si>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</si>
  <si>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</si>
  <si>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</si>
  <si>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</si>
  <si>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</si>
  <si>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</si>
  <si>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</si>
  <si>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</si>
  <si>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</si>
  <si>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</si>
  <si>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</si>
  <si>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</si>
  <si>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</si>
  <si>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</si>
  <si>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2016-</t>
  </si>
  <si>
    <t/>
  </si>
  <si>
    <t>49. Aircraft Stock</t>
  </si>
  <si>
    <t>ATS000</t>
  </si>
  <si>
    <t xml:space="preserve"> January 2017</t>
  </si>
  <si>
    <t>Release Date</t>
  </si>
  <si>
    <t>d120816a</t>
  </si>
  <si>
    <t>Datekey</t>
  </si>
  <si>
    <t>Reference case</t>
  </si>
  <si>
    <t>ref2017</t>
  </si>
  <si>
    <t>Scenario</t>
  </si>
  <si>
    <t>Annual Energy Outlook 2017</t>
  </si>
  <si>
    <t>Report</t>
  </si>
  <si>
    <t>ref2017.d120816a</t>
  </si>
  <si>
    <t>EIA</t>
  </si>
  <si>
    <t>Table 49</t>
  </si>
  <si>
    <t>https://www.eia.gov/outlooks/aeo/supplement/excel/suptab_49.xlsx</t>
  </si>
  <si>
    <r>
      <t xml:space="preserve">1960-2014: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Mar. 2, 2016.</t>
    </r>
  </si>
  <si>
    <t>Recreational boats:</t>
  </si>
  <si>
    <t>2001-14: U.S. Department of Transportation, Maritime Administration, United States Flag Privately-Owned Merchant Fleet Summary, available at http://www.marad.dot.gov/resources/data-statistics/#fleet-stats as of Mar. 2, 2016.</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</si>
  <si>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</si>
  <si>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</si>
  <si>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</si>
  <si>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Nonself-propelled vessels and self-propelled vessels:</t>
  </si>
  <si>
    <t>Water transportation:</t>
  </si>
  <si>
    <r>
      <t xml:space="preserve">2001-14: Association of American Railroads, </t>
    </r>
    <r>
      <rPr>
        <i/>
        <sz val="9"/>
        <rFont val="Arial"/>
        <family val="2"/>
      </rPr>
      <t xml:space="preserve">Railroad Facts </t>
    </r>
    <r>
      <rPr>
        <sz val="9"/>
        <rFont val="Arial"/>
        <family val="2"/>
      </rPr>
      <t>(Washington, DC: Annual Issues), p. 77 and similar pages in earlier editions.</t>
    </r>
  </si>
  <si>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</si>
  <si>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</si>
  <si>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</si>
  <si>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</si>
  <si>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2014: Association of American Railroads, Railroad Facts (Washington, DC: Annual Issues), pp. 51..</t>
  </si>
  <si>
    <t>Class I, locomotive</t>
  </si>
  <si>
    <t>2014: Association of American Railroads, Railroad Facts (Washington, DC: Annual Issues), pp. 69.</t>
  </si>
  <si>
    <t xml:space="preserve">Class I, freight cars: </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</si>
  <si>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</si>
  <si>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</si>
  <si>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</si>
  <si>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</si>
  <si>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</si>
  <si>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1995-2014: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2016.</t>
    </r>
  </si>
  <si>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</si>
  <si>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</si>
  <si>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r>
      <t xml:space="preserve">2007-14: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2016.</t>
    </r>
  </si>
  <si>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</si>
  <si>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</si>
  <si>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</si>
  <si>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</si>
  <si>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</si>
  <si>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</si>
  <si>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r>
      <t>2007-14: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2016.</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</si>
  <si>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</si>
  <si>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</si>
  <si>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</si>
  <si>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</si>
  <si>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1990-2014: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Mar. 2, 2016.</t>
    </r>
  </si>
  <si>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</si>
  <si>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</si>
  <si>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</si>
  <si>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</si>
  <si>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</si>
  <si>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1995-2014: Department of Transportation, Federal aviation administration, FAA Aerospace Forecasts, tables  21, 22, and 27, available at https://www.faa.gov/data_research/aviation/aerospace_forecasts/ as of Mar. 10, 2016.</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</si>
  <si>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</si>
  <si>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</si>
  <si>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</si>
  <si>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</si>
  <si>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</si>
  <si>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</si>
  <si>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</si>
  <si>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</si>
  <si>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</si>
  <si>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</si>
  <si>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</si>
  <si>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</si>
  <si>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Data for 2007-14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</si>
  <si>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</si>
  <si>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</si>
  <si>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</si>
  <si>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</si>
  <si>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</si>
  <si>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</si>
  <si>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</si>
  <si>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</si>
  <si>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</si>
  <si>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</si>
  <si>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</si>
  <si>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</si>
  <si>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</si>
  <si>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</si>
  <si>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</si>
  <si>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KEY:</t>
    </r>
    <r>
      <rPr>
        <sz val="9"/>
        <rFont val="Arial"/>
        <family val="2"/>
      </rPr>
      <t xml:space="preserve"> N = data do not exist; U = data are unavailable; R = revised.</t>
    </r>
  </si>
  <si>
    <r>
      <t>Recreational boats</t>
    </r>
    <r>
      <rPr>
        <vertAlign val="superscript"/>
        <sz val="11"/>
        <rFont val="Arial Narrow"/>
        <family val="2"/>
      </rPr>
      <t>n</t>
    </r>
  </si>
  <si>
    <r>
      <t>Oceangoing self-propelled vessels (1,000 gross tons and over)</t>
    </r>
    <r>
      <rPr>
        <vertAlign val="superscript"/>
        <sz val="11"/>
        <rFont val="Arial Narrow"/>
        <family val="2"/>
      </rPr>
      <t>m</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</si>
  <si>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</si>
  <si>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</si>
  <si>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</si>
  <si>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</si>
  <si>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</si>
  <si>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</si>
  <si>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</si>
  <si>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</si>
  <si>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</si>
  <si>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</si>
  <si>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</si>
  <si>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</si>
  <si>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</si>
  <si>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</si>
  <si>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</si>
  <si>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</si>
  <si>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</si>
  <si>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</si>
  <si>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</si>
  <si>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</si>
  <si>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</si>
  <si>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</si>
  <si>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</si>
  <si>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</si>
  <si>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</si>
  <si>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</si>
  <si>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</si>
  <si>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</si>
  <si>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</si>
  <si>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</si>
  <si>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</si>
  <si>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</si>
  <si>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(extrapolated)</t>
  </si>
  <si>
    <t>National Transportation Statistics</t>
  </si>
  <si>
    <t>Table 1-11</t>
  </si>
  <si>
    <t>http://www.rita.dot.gov/bts/sites/rita.dot.gov.bts/files/table_01_11_4.xlsx</t>
  </si>
  <si>
    <t>Railroad Type</t>
  </si>
  <si>
    <t>Number of Companies</t>
  </si>
  <si>
    <t>Miles of Track</t>
  </si>
  <si>
    <t>Employees</t>
  </si>
  <si>
    <t>Revenues (bil)</t>
  </si>
  <si>
    <t>Class I</t>
  </si>
  <si>
    <t>Class II (Regional)</t>
  </si>
  <si>
    <t>Class III (Local)</t>
  </si>
  <si>
    <t>Class II and Class III (Small) Railroad Statistics</t>
  </si>
  <si>
    <t>http://www.infrastructurereportcard.org/wp-content/uploads/2017/05/C1-140212-001_D1-FRA-Report-on-RRs-Report-9-30.pdf</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</si>
  <si>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</si>
  <si>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</si>
  <si>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</si>
  <si>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</si>
  <si>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</si>
  <si>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</si>
  <si>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Reference Gasoline LDV</t>
  </si>
  <si>
    <t>BEV</t>
  </si>
  <si>
    <t>Hydrogen Fuel Cell</t>
  </si>
  <si>
    <t>passenger rail, ships</t>
  </si>
  <si>
    <t xml:space="preserve"> </t>
  </si>
  <si>
    <t>Gasoline Bus</t>
  </si>
  <si>
    <t>Diesel Bus</t>
  </si>
  <si>
    <t>CNG Bus</t>
  </si>
  <si>
    <t>LNG Bus</t>
  </si>
  <si>
    <t>start year data</t>
  </si>
  <si>
    <t>US freight</t>
  </si>
  <si>
    <t>US passenger</t>
  </si>
  <si>
    <t>CA passenger</t>
  </si>
  <si>
    <t>CA freight</t>
  </si>
  <si>
    <t>rail freight</t>
  </si>
  <si>
    <t>air freight</t>
  </si>
  <si>
    <t>air pssgr</t>
  </si>
  <si>
    <t>ships freight</t>
  </si>
  <si>
    <t>Motorcycles (Gasoline) - number</t>
  </si>
  <si>
    <t>passenger rail</t>
  </si>
  <si>
    <t>sum passenger rail</t>
  </si>
  <si>
    <t>rail pssgr</t>
  </si>
  <si>
    <t>ship psgr</t>
  </si>
  <si>
    <t>assume per capita and apply to self propelled vessels</t>
  </si>
  <si>
    <t>sum water vessels (excluding recreation)</t>
  </si>
  <si>
    <t>We adapt national data.  National data source:</t>
  </si>
  <si>
    <t>Federal DoTransportation</t>
  </si>
  <si>
    <t>Please see individual worksheets for additional information regarding estimations.</t>
  </si>
  <si>
    <t>Baseline MDV-Gasoline</t>
  </si>
  <si>
    <t>Reference MDV-Gasoline</t>
  </si>
  <si>
    <t>Reference MDV-Diesel</t>
  </si>
  <si>
    <t>Battery Electric MDV</t>
  </si>
  <si>
    <t>LDV freight = MDV in E3 pathways</t>
  </si>
  <si>
    <t>For Freight Rail, we use the cargo distance transported and other loading and distance variables to calculate the number of trains</t>
  </si>
  <si>
    <t>loading</t>
  </si>
  <si>
    <t>distance traveled</t>
  </si>
  <si>
    <t>2017 number of trains</t>
  </si>
  <si>
    <t>freight rail</t>
  </si>
  <si>
    <t>Caltrans</t>
  </si>
  <si>
    <t>2013 California State Rail Plan Appendices</t>
  </si>
  <si>
    <t>http://www.dot.ca.gov/californiarail/docs/Final_Copy_2013_CSRP_Appendices.pdf</t>
  </si>
  <si>
    <t>Table C5</t>
  </si>
  <si>
    <t>HD truck stock in reference</t>
  </si>
  <si>
    <t>Reference Diesel HDV</t>
  </si>
  <si>
    <t>Reference CNG HDV</t>
  </si>
  <si>
    <t>Population Scaling</t>
  </si>
  <si>
    <t>Estimates</t>
  </si>
  <si>
    <t>Projections</t>
  </si>
  <si>
    <t>National population</t>
  </si>
  <si>
    <t xml:space="preserve">Table 1.  Projections of the Population and Components of Change for the United States: 2015 to 2060 </t>
  </si>
  <si>
    <t>Year</t>
  </si>
  <si>
    <t>Population (in thousands)</t>
  </si>
  <si>
    <t xml:space="preserve">Population   </t>
  </si>
  <si>
    <t xml:space="preserve">Source </t>
  </si>
  <si>
    <t xml:space="preserve">US Census Buereau </t>
  </si>
  <si>
    <t>https://www.census.gov/data/tables/2014/demo/popproj/2014-summary-tables.html</t>
  </si>
  <si>
    <t>% of active aircraft for passengers</t>
  </si>
  <si>
    <t>Share of aircraft used for passengers (from BNVFE, "Calculations Etc" tab):</t>
  </si>
  <si>
    <t>Total US</t>
  </si>
  <si>
    <t>Passenger</t>
  </si>
  <si>
    <t>Freight</t>
  </si>
  <si>
    <t>then take that amount and apportion it based on intrastate travel from the GHG inventory and passenger/freight.</t>
  </si>
  <si>
    <t>For freight ships, we assume more ships to allow for roughly 25,000 tons of cargo per ship. There are many</t>
  </si>
  <si>
    <t>non US-registered ships in California ports, so the US value is quite low.</t>
  </si>
  <si>
    <t>For freight aircraft, use the passenger aircraft value of 90 due to modeling constraints.</t>
  </si>
  <si>
    <t>Share of California passenger aircraft that are intrastate (assumption):</t>
  </si>
  <si>
    <t>Share of California aircraft that are for passenger purposes</t>
  </si>
  <si>
    <t>SP Gasoline LDV</t>
  </si>
  <si>
    <t>SP PHEV25</t>
  </si>
  <si>
    <t>Gas by E3 data</t>
  </si>
  <si>
    <t>https://www.dmv.ca.gov/portal/wcm/connect/5aa16cd3-39a5-402f-9453-0d353706cc9a/official.pdf?MOD=AJPERES</t>
  </si>
  <si>
    <t>Updated LDV data</t>
  </si>
  <si>
    <t>"Non-CVRA Trucks/Coml. Vehicles *" = these include pickup trucks</t>
  </si>
  <si>
    <t>"Includes pickup trucks and vehicles used or maintained for hire or for transportation of persons or of property"</t>
  </si>
  <si>
    <t>2017 data</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</si>
  <si>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</si>
  <si>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</si>
  <si>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</si>
  <si>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</si>
  <si>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</si>
  <si>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</si>
  <si>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HDVs, MDVs (LDV frt)</t>
  </si>
  <si>
    <t xml:space="preserve">For electric vehicles </t>
  </si>
  <si>
    <t>PSGR class</t>
  </si>
  <si>
    <t>Freight class</t>
  </si>
  <si>
    <t>Sum of freight</t>
  </si>
  <si>
    <t>Sum of psgr - excluding LDV</t>
  </si>
  <si>
    <t>Sum before LDV psgr</t>
  </si>
  <si>
    <t>BEV and PHEV from other sources</t>
  </si>
  <si>
    <t>California Air Resources Board</t>
  </si>
  <si>
    <r>
      <t xml:space="preserve">Data used to generate figures in the </t>
    </r>
    <r>
      <rPr>
        <b/>
        <i/>
        <sz val="11"/>
        <color theme="8" tint="-0.249977111117893"/>
        <rFont val="Calibri"/>
        <family val="2"/>
        <scheme val="minor"/>
      </rPr>
      <t>California Greenhouse Gas Emissions for 2000 to 2017- Trends of Emissions and Other Indicators</t>
    </r>
    <r>
      <rPr>
        <b/>
        <sz val="11"/>
        <color theme="8" tint="-0.249977111117893"/>
        <rFont val="Calibri"/>
        <family val="2"/>
        <scheme val="minor"/>
      </rPr>
      <t xml:space="preserve"> report</t>
    </r>
  </si>
  <si>
    <t>Figure 3: Trends in California GHG Emissions</t>
  </si>
  <si>
    <t>Parameter</t>
  </si>
  <si>
    <t>Unit</t>
  </si>
  <si>
    <t>Transportation</t>
  </si>
  <si>
    <r>
      <t>MMT CO</t>
    </r>
    <r>
      <rPr>
        <vertAlign val="subscript"/>
        <sz val="11"/>
        <color theme="1"/>
        <rFont val="Calibri"/>
        <family val="2"/>
        <scheme val="minor"/>
      </rPr>
      <t>2</t>
    </r>
    <r>
      <rPr>
        <sz val="11"/>
        <color theme="1"/>
        <rFont val="Calibri"/>
        <family val="2"/>
        <scheme val="minor"/>
      </rPr>
      <t>e</t>
    </r>
  </si>
  <si>
    <t>Electric Power</t>
  </si>
  <si>
    <t>Industrial</t>
  </si>
  <si>
    <t>Commercial &amp; Residential</t>
  </si>
  <si>
    <t>Agriculture</t>
  </si>
  <si>
    <t>High GWP</t>
  </si>
  <si>
    <t>Recycling &amp; Waste</t>
  </si>
  <si>
    <r>
      <rPr>
        <b/>
        <sz val="11"/>
        <color theme="1"/>
        <rFont val="Calibri"/>
        <family val="2"/>
        <scheme val="minor"/>
      </rPr>
      <t>Source:</t>
    </r>
    <r>
      <rPr>
        <sz val="11"/>
        <color theme="1"/>
        <rFont val="Calibri"/>
        <family val="2"/>
        <scheme val="minor"/>
      </rPr>
      <t xml:space="preserve"> California Air Resources Board (2019). California Greenhouse Gas Emission Inventory - 2019 Edition.  Data available at: https://ww3.arb.ca.gov/cc/inventory/data/data.htm</t>
    </r>
  </si>
  <si>
    <t>most recent run</t>
  </si>
  <si>
    <t xml:space="preserve">desired level </t>
  </si>
  <si>
    <t>adjustment ratio</t>
  </si>
  <si>
    <t>overshooting transportation</t>
  </si>
  <si>
    <t>Gas implied</t>
  </si>
  <si>
    <t>Automobiles from DMV</t>
  </si>
  <si>
    <t>subtract</t>
  </si>
  <si>
    <t>ODOT data on registrations</t>
  </si>
  <si>
    <t>https://www.oregon.gov/odot/dmv/pages/news/vehicle_stats.aspx</t>
  </si>
  <si>
    <t>https://www.oregon.gov/deq/aq/programs/Pages/Clean-Fuels-Data.aspx</t>
  </si>
  <si>
    <t>Qtr</t>
  </si>
  <si>
    <t>Total EV &amp; PHEV</t>
  </si>
  <si>
    <t>Total BEV</t>
  </si>
  <si>
    <t>Total PHEV</t>
  </si>
  <si>
    <t>Q1-2013</t>
  </si>
  <si>
    <t>Q2-2013</t>
  </si>
  <si>
    <t>Q3-2013</t>
  </si>
  <si>
    <t>Q4-2013</t>
  </si>
  <si>
    <t>Q1-2014</t>
  </si>
  <si>
    <t>Q2-2014</t>
  </si>
  <si>
    <t>Q3-2014</t>
  </si>
  <si>
    <t>Q4-2014</t>
  </si>
  <si>
    <t>Q1-2015</t>
  </si>
  <si>
    <t>Q2-2015</t>
  </si>
  <si>
    <t>Q3-2015</t>
  </si>
  <si>
    <t>Q4-2015</t>
  </si>
  <si>
    <t>Q1-2016</t>
  </si>
  <si>
    <t>Q2-2016</t>
  </si>
  <si>
    <t>Q3-2016</t>
  </si>
  <si>
    <t>Q4-2016</t>
  </si>
  <si>
    <t>Q1-2017</t>
  </si>
  <si>
    <t>Q2-2017</t>
  </si>
  <si>
    <t>Q3-2017</t>
  </si>
  <si>
    <t>Q4-2017</t>
  </si>
  <si>
    <t>Q1-2018</t>
  </si>
  <si>
    <t>Q2-2018</t>
  </si>
  <si>
    <t>Q3-2018</t>
  </si>
  <si>
    <t>Q4-2018</t>
  </si>
  <si>
    <t>Q1-2019</t>
  </si>
  <si>
    <t>Q2-2019</t>
  </si>
  <si>
    <t>Q3-2019</t>
  </si>
  <si>
    <t>Q4-2019</t>
  </si>
  <si>
    <t>data: https://www.oregon.gov/deq/aq/programs/Pages/Clean-Fuels-Data.aspx</t>
  </si>
  <si>
    <t>2017 BEV total:</t>
  </si>
  <si>
    <t>2017 PHEV total:</t>
  </si>
  <si>
    <t>https://www.pdx.edu/prc/current-documents-and-presentations</t>
  </si>
  <si>
    <t>Oregon population</t>
  </si>
  <si>
    <t>Linear Extrapolation</t>
  </si>
  <si>
    <t>2050 data: https://www.oregon.gov/das/OEA/Pages/forecastdemographic.aspx</t>
  </si>
  <si>
    <t xml:space="preserve">single year interpolation used between 5 year estimates. </t>
  </si>
  <si>
    <t>OR per capita share</t>
  </si>
  <si>
    <t>Resulting Oregon fraction of national population</t>
  </si>
  <si>
    <t>OR DMV data on registrations</t>
  </si>
  <si>
    <t>2017</t>
  </si>
  <si>
    <t>2013-2019</t>
  </si>
  <si>
    <t>Oregon Clean Fuels Program</t>
  </si>
  <si>
    <t>Start year (2016) fractions of BCDT for Oregon over US.  For details of how BCDT is calculated, please see BCDT spreadsheet.</t>
  </si>
  <si>
    <t>We adapt CA data. CA data:</t>
  </si>
  <si>
    <t>California population</t>
  </si>
  <si>
    <t>ratio</t>
  </si>
  <si>
    <t>OR passenger</t>
  </si>
  <si>
    <t>OR freight</t>
  </si>
  <si>
    <t>source: https://www.nwnatural.com/aboutnwnatural/environmentalstewardship/naturalgasvehicles</t>
  </si>
  <si>
    <t xml:space="preserve">natural gas total </t>
  </si>
  <si>
    <t>--&gt;</t>
  </si>
  <si>
    <t xml:space="preserve">We know Oregon has roughly 400 NGVs total but don't know the passenger/freight breakdown so we apply the CA ratio as an estimate. </t>
  </si>
  <si>
    <t>2017 CA total NGVs</t>
  </si>
  <si>
    <t>2017 CA psg NGVs:</t>
  </si>
  <si>
    <t>2017 CA frt NGVs:</t>
  </si>
  <si>
    <t>OR psg NGV estimate</t>
  </si>
  <si>
    <t>psg NGV est.</t>
  </si>
  <si>
    <t>Or frt NGV estimate</t>
  </si>
  <si>
    <t>data below is from CA</t>
  </si>
  <si>
    <t>OR/CA population ratio:</t>
  </si>
  <si>
    <t>2017 OR/CA population ratio:</t>
  </si>
  <si>
    <t>Oregon NGV total:</t>
  </si>
  <si>
    <t>Oregon Diesel HDV total:</t>
  </si>
  <si>
    <t>psg Gas est.</t>
  </si>
  <si>
    <t>Oregon:</t>
  </si>
  <si>
    <t>psg Diesel est.</t>
  </si>
  <si>
    <t>Oregon EPS uses same assumptions as CA below:</t>
  </si>
  <si>
    <t>Oregon</t>
  </si>
  <si>
    <t>Oregon Intrastate</t>
  </si>
  <si>
    <t>Oregon est.</t>
  </si>
  <si>
    <t>We adapt CA data:</t>
  </si>
  <si>
    <t>CA rail frt:</t>
  </si>
  <si>
    <t>source:</t>
  </si>
  <si>
    <t>OR est.</t>
  </si>
  <si>
    <t>For the OR in EPS 1.3.2, the start year is 2017.</t>
  </si>
  <si>
    <t xml:space="preserve">For passenger and freight aircraft, we take the national total and apportion it to OR based on population, </t>
  </si>
  <si>
    <t>LPG vehicle</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</si>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</sst>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 #,##0"/>
    <numFmt numFmtId="166" formatCode="&quot;(R)&quot;\ #,##0;&quot;(R) -&quot;#,##0;&quot;(R) &quot;\ 0"/>
    <numFmt numFmtId="167" formatCode="_(* #,##0_);_(* \(#,##0\);_(* &quot;-&quot;??_);_(@_)"/>
    <numFmt numFmtId="168" formatCode="\(\R\)\ #,##0"/>
    <numFmt numFmtId="169" formatCode="###0.00_)"/>
    <numFmt numFmtId="170" formatCode="#,##0_)"/>
    <numFmt numFmtId="171" formatCode="0.000"/>
    <numFmt numFmtId="172" formatCode="0.0"/>
  </numFmts>
  <fonts count="9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0"/>
      <name val="Arial"/>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name val="Calibri"/>
      <family val="2"/>
      <scheme val="minor"/>
    </font>
    <font>
      <sz val="11"/>
      <name val="Calibri"/>
      <family val="2"/>
    </font>
    <font>
      <sz val="11"/>
      <name val="Arial"/>
      <family val="2"/>
    </font>
    <font>
      <b/>
      <i/>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1"/>
      <color theme="8" tint="-0.249977111117893"/>
      <name val="Calibri"/>
      <family val="2"/>
      <scheme val="minor"/>
    </font>
    <font>
      <b/>
      <i/>
      <sz val="11"/>
      <color theme="8" tint="-0.249977111117893"/>
      <name val="Calibri"/>
      <family val="2"/>
      <scheme val="minor"/>
    </font>
    <font>
      <sz val="11"/>
      <color theme="1"/>
      <name val="Arial"/>
      <family val="2"/>
    </font>
    <font>
      <vertAlign val="subscript"/>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rgb="FFFF0000"/>
      <name val="Calibri"/>
      <family val="2"/>
      <scheme val="minor"/>
    </font>
    <font>
      <b/>
      <sz val="10"/>
      <color theme="1"/>
      <name val="Times New Roman"/>
      <family val="1"/>
    </font>
    <font>
      <sz val="10"/>
      <color theme="1"/>
      <name val="Times New Roman"/>
      <family val="1"/>
    </font>
    <font>
      <b/>
      <sz val="11"/>
      <name val="Calibri"/>
      <family val="2"/>
      <scheme val="minor"/>
    </font>
    <font>
      <u/>
      <sz val="10"/>
      <color theme="10"/>
      <name val="Arial"/>
      <family val="2"/>
    </font>
    <font>
      <sz val="8"/>
      <color theme="1"/>
      <name val="Arial"/>
      <family val="2"/>
    </font>
    <font>
      <sz val="8"/>
      <color theme="0"/>
      <name val="Arial"/>
      <family val="2"/>
    </font>
    <font>
      <sz val="8"/>
      <color rgb="FF9C0006"/>
      <name val="Arial"/>
      <family val="2"/>
    </font>
    <font>
      <b/>
      <sz val="8"/>
      <color rgb="FFFA7D00"/>
      <name val="Arial"/>
      <family val="2"/>
    </font>
    <font>
      <b/>
      <sz val="8"/>
      <color theme="0"/>
      <name val="Arial"/>
      <family val="2"/>
    </font>
    <font>
      <sz val="10"/>
      <color rgb="FF000000"/>
      <name val="Times New Roman"/>
      <family val="1"/>
    </font>
    <font>
      <i/>
      <sz val="8"/>
      <color rgb="FF7F7F7F"/>
      <name val="Arial"/>
      <family val="2"/>
    </font>
    <font>
      <sz val="8"/>
      <color rgb="FF006100"/>
      <name val="Arial"/>
      <family val="2"/>
    </font>
    <font>
      <b/>
      <sz val="15"/>
      <color theme="3"/>
      <name val="Arial"/>
      <family val="2"/>
    </font>
    <font>
      <b/>
      <sz val="13"/>
      <color theme="3"/>
      <name val="Arial"/>
      <family val="2"/>
    </font>
    <font>
      <b/>
      <sz val="11"/>
      <color theme="3"/>
      <name val="Arial"/>
      <family val="2"/>
    </font>
    <font>
      <sz val="8"/>
      <color rgb="FF3F3F76"/>
      <name val="Arial"/>
      <family val="2"/>
    </font>
    <font>
      <sz val="8"/>
      <color rgb="FFFA7D00"/>
      <name val="Arial"/>
      <family val="2"/>
    </font>
    <font>
      <sz val="8"/>
      <color rgb="FF9C6500"/>
      <name val="Arial"/>
      <family val="2"/>
    </font>
    <font>
      <sz val="10"/>
      <name val="MS Sans Serif"/>
      <family val="2"/>
    </font>
    <font>
      <b/>
      <sz val="8"/>
      <color rgb="FF3F3F3F"/>
      <name val="Arial"/>
      <family val="2"/>
    </font>
    <font>
      <b/>
      <sz val="8"/>
      <color theme="1"/>
      <name val="Arial"/>
      <family val="2"/>
    </font>
    <font>
      <sz val="8"/>
      <color rgb="FFFF0000"/>
      <name val="Arial"/>
      <family val="2"/>
    </font>
    <font>
      <sz val="12"/>
      <name val="Arial"/>
      <family val="2"/>
    </font>
    <font>
      <sz val="11"/>
      <color theme="0"/>
      <name val="Arial"/>
      <family val="2"/>
    </font>
    <font>
      <sz val="12"/>
      <color rgb="FF9C0006"/>
      <name val="Times New Roman"/>
      <family val="2"/>
    </font>
    <font>
      <b/>
      <sz val="12"/>
      <color rgb="FFFA7D00"/>
      <name val="Times New Roman"/>
      <family val="2"/>
    </font>
    <font>
      <sz val="12"/>
      <color theme="1"/>
      <name val="Times New Roman"/>
      <family val="2"/>
    </font>
    <font>
      <sz val="11"/>
      <color rgb="FF006100"/>
      <name val="Arial"/>
      <family val="2"/>
    </font>
    <font>
      <sz val="12"/>
      <color rgb="FF006100"/>
      <name val="Times New Roman"/>
      <family val="2"/>
    </font>
    <font>
      <sz val="11"/>
      <color rgb="FF9C6500"/>
      <name val="Calibri"/>
      <family val="2"/>
      <scheme val="minor"/>
    </font>
    <font>
      <sz val="10"/>
      <name val="Times New Roman"/>
      <family val="1"/>
    </font>
  </fonts>
  <fills count="6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591">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4" fillId="0" borderId="0">
      <alignment horizontal="left" vertical="top"/>
    </xf>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7"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29" fillId="5" borderId="0" applyNumberFormat="0" applyBorder="0" applyAlignment="0" applyProtection="0"/>
    <xf numFmtId="0" fontId="30" fillId="22" borderId="11" applyNumberFormat="0" applyAlignment="0" applyProtection="0"/>
    <xf numFmtId="0" fontId="31"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2" fillId="0" borderId="0" applyFont="0" applyFill="0" applyBorder="0" applyAlignment="0" applyProtection="0"/>
    <xf numFmtId="43" fontId="27" fillId="0" borderId="0" applyFont="0" applyFill="0" applyBorder="0" applyAlignment="0" applyProtection="0"/>
    <xf numFmtId="43" fontId="9" fillId="0" borderId="0" applyFont="0" applyFill="0" applyBorder="0" applyAlignment="0" applyProtection="0"/>
    <xf numFmtId="43" fontId="2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9" fontId="33" fillId="0" borderId="6" applyNumberFormat="0" applyFill="0">
      <alignment horizontal="right"/>
    </xf>
    <xf numFmtId="170" fontId="34" fillId="0" borderId="6">
      <alignment horizontal="right" vertical="center"/>
    </xf>
    <xf numFmtId="49" fontId="35" fillId="0" borderId="6">
      <alignment horizontal="left" vertical="center"/>
    </xf>
    <xf numFmtId="169" fontId="33" fillId="0" borderId="6" applyNumberFormat="0" applyFill="0">
      <alignment horizontal="right"/>
    </xf>
    <xf numFmtId="0" fontId="36" fillId="0" borderId="0" applyNumberFormat="0" applyFill="0" applyBorder="0" applyAlignment="0" applyProtection="0"/>
    <xf numFmtId="0" fontId="37" fillId="6" borderId="0" applyNumberFormat="0" applyBorder="0" applyAlignment="0" applyProtection="0"/>
    <xf numFmtId="0" fontId="38" fillId="0" borderId="13" applyNumberFormat="0" applyFill="0" applyAlignment="0" applyProtection="0"/>
    <xf numFmtId="0" fontId="39" fillId="0" borderId="14" applyNumberFormat="0" applyFill="0" applyAlignment="0" applyProtection="0"/>
    <xf numFmtId="0" fontId="40" fillId="0" borderId="15" applyNumberFormat="0" applyFill="0" applyAlignment="0" applyProtection="0"/>
    <xf numFmtId="0" fontId="40" fillId="0" borderId="0" applyNumberFormat="0" applyFill="0" applyBorder="0" applyAlignment="0" applyProtection="0"/>
    <xf numFmtId="0" fontId="41" fillId="0" borderId="16">
      <alignment horizontal="right" vertical="center"/>
    </xf>
    <xf numFmtId="0" fontId="42" fillId="0" borderId="6">
      <alignment horizontal="left" vertical="center"/>
    </xf>
    <xf numFmtId="0" fontId="33" fillId="0" borderId="6">
      <alignment horizontal="left" vertical="center"/>
    </xf>
    <xf numFmtId="0" fontId="18" fillId="0" borderId="6">
      <alignment horizontal="left"/>
    </xf>
    <xf numFmtId="0" fontId="18" fillId="24" borderId="0">
      <alignment horizontal="centerContinuous" wrapText="1"/>
    </xf>
    <xf numFmtId="0" fontId="43" fillId="9" borderId="11" applyNumberFormat="0" applyAlignment="0" applyProtection="0"/>
    <xf numFmtId="0" fontId="44" fillId="0" borderId="17" applyNumberFormat="0" applyFill="0" applyAlignment="0" applyProtection="0"/>
    <xf numFmtId="0" fontId="45"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2"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6" fillId="0" borderId="0"/>
    <xf numFmtId="0" fontId="8" fillId="0" borderId="0"/>
    <xf numFmtId="37" fontId="47"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8"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5" fillId="0" borderId="0">
      <alignment horizontal="right"/>
    </xf>
    <xf numFmtId="49" fontId="34" fillId="0" borderId="0">
      <alignment horizontal="left" vertical="center"/>
    </xf>
    <xf numFmtId="49" fontId="35" fillId="0" borderId="6">
      <alignment horizontal="left"/>
    </xf>
    <xf numFmtId="169" fontId="34" fillId="0" borderId="0" applyNumberFormat="0">
      <alignment horizontal="right"/>
    </xf>
    <xf numFmtId="0" fontId="41" fillId="27" borderId="0">
      <alignment horizontal="centerContinuous" vertical="center" wrapText="1"/>
    </xf>
    <xf numFmtId="0" fontId="41" fillId="0" borderId="20">
      <alignment horizontal="left" vertical="center"/>
    </xf>
    <xf numFmtId="0" fontId="49" fillId="0" borderId="0" applyNumberFormat="0" applyFill="0" applyBorder="0" applyAlignment="0" applyProtection="0"/>
    <xf numFmtId="0" fontId="18" fillId="0" borderId="0">
      <alignment horizontal="left"/>
    </xf>
    <xf numFmtId="0" fontId="50" fillId="0" borderId="0">
      <alignment horizontal="left"/>
    </xf>
    <xf numFmtId="0" fontId="33" fillId="0" borderId="0">
      <alignment horizontal="left"/>
    </xf>
    <xf numFmtId="0" fontId="50" fillId="0" borderId="0">
      <alignment horizontal="left"/>
    </xf>
    <xf numFmtId="0" fontId="33" fillId="0" borderId="0">
      <alignment horizontal="left"/>
    </xf>
    <xf numFmtId="0" fontId="51" fillId="0" borderId="21" applyNumberFormat="0" applyFill="0" applyAlignment="0" applyProtection="0"/>
    <xf numFmtId="0" fontId="52" fillId="0" borderId="0" applyNumberFormat="0" applyFill="0" applyBorder="0" applyAlignment="0" applyProtection="0"/>
    <xf numFmtId="49" fontId="34" fillId="0" borderId="6">
      <alignment horizontal="left"/>
    </xf>
    <xf numFmtId="0" fontId="41"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4" fillId="0" borderId="0"/>
    <xf numFmtId="0" fontId="57" fillId="0" borderId="0" applyNumberFormat="0" applyFill="0" applyBorder="0" applyAlignment="0" applyProtection="0"/>
    <xf numFmtId="43" fontId="62" fillId="0" borderId="0" applyFont="0" applyFill="0" applyBorder="0" applyAlignment="0" applyProtection="0"/>
    <xf numFmtId="9" fontId="62" fillId="0" borderId="0" applyFont="0" applyFill="0" applyBorder="0" applyAlignment="0" applyProtection="0"/>
    <xf numFmtId="0" fontId="71" fillId="0" borderId="0" applyNumberFormat="0" applyFill="0" applyBorder="0" applyAlignment="0" applyProtection="0"/>
    <xf numFmtId="0" fontId="9" fillId="0" borderId="0"/>
    <xf numFmtId="0" fontId="72"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72"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72"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72"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72"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72"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72"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72"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72"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72"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72"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72"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73" fillId="41" borderId="0" applyNumberFormat="0" applyBorder="0" applyAlignment="0" applyProtection="0"/>
    <xf numFmtId="0" fontId="73" fillId="45" borderId="0" applyNumberFormat="0" applyBorder="0" applyAlignment="0" applyProtection="0"/>
    <xf numFmtId="0" fontId="73" fillId="49" borderId="0" applyNumberFormat="0" applyBorder="0" applyAlignment="0" applyProtection="0"/>
    <xf numFmtId="0" fontId="73" fillId="53" borderId="0" applyNumberFormat="0" applyBorder="0" applyAlignment="0" applyProtection="0"/>
    <xf numFmtId="0" fontId="73" fillId="57" borderId="0" applyNumberFormat="0" applyBorder="0" applyAlignment="0" applyProtection="0"/>
    <xf numFmtId="0" fontId="73" fillId="61" borderId="0" applyNumberFormat="0" applyBorder="0" applyAlignment="0" applyProtection="0"/>
    <xf numFmtId="0" fontId="73" fillId="38" borderId="0" applyNumberFormat="0" applyBorder="0" applyAlignment="0" applyProtection="0"/>
    <xf numFmtId="0" fontId="73" fillId="42" borderId="0" applyNumberFormat="0" applyBorder="0" applyAlignment="0" applyProtection="0"/>
    <xf numFmtId="0" fontId="73" fillId="46" borderId="0" applyNumberFormat="0" applyBorder="0" applyAlignment="0" applyProtection="0"/>
    <xf numFmtId="0" fontId="73" fillId="50" borderId="0" applyNumberFormat="0" applyBorder="0" applyAlignment="0" applyProtection="0"/>
    <xf numFmtId="0" fontId="73" fillId="54" borderId="0" applyNumberFormat="0" applyBorder="0" applyAlignment="0" applyProtection="0"/>
    <xf numFmtId="0" fontId="73" fillId="58" borderId="0" applyNumberFormat="0" applyBorder="0" applyAlignment="0" applyProtection="0"/>
    <xf numFmtId="0" fontId="74" fillId="33" borderId="0" applyNumberFormat="0" applyBorder="0" applyAlignment="0" applyProtection="0"/>
    <xf numFmtId="0" fontId="75" fillId="36" borderId="31" applyNumberFormat="0" applyAlignment="0" applyProtection="0"/>
    <xf numFmtId="0" fontId="76" fillId="37" borderId="34" applyNumberFormat="0" applyAlignment="0" applyProtection="0"/>
    <xf numFmtId="41" fontId="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7" fillId="0" borderId="0" applyFont="0" applyFill="0" applyBorder="0" applyAlignment="0" applyProtection="0"/>
    <xf numFmtId="43" fontId="9" fillId="0" borderId="0" applyFont="0" applyFill="0" applyBorder="0" applyAlignment="0" applyProtection="0"/>
    <xf numFmtId="42" fontId="9" fillId="0" borderId="0" applyFont="0" applyFill="0" applyBorder="0" applyAlignment="0" applyProtection="0"/>
    <xf numFmtId="0" fontId="78" fillId="0" borderId="0" applyNumberFormat="0" applyFill="0" applyBorder="0" applyAlignment="0" applyProtection="0"/>
    <xf numFmtId="0" fontId="79" fillId="32" borderId="0" applyNumberFormat="0" applyBorder="0" applyAlignment="0" applyProtection="0"/>
    <xf numFmtId="0" fontId="80" fillId="0" borderId="28" applyNumberFormat="0" applyFill="0" applyAlignment="0" applyProtection="0"/>
    <xf numFmtId="0" fontId="81" fillId="0" borderId="29" applyNumberFormat="0" applyFill="0" applyAlignment="0" applyProtection="0"/>
    <xf numFmtId="0" fontId="82" fillId="0" borderId="30" applyNumberFormat="0" applyFill="0" applyAlignment="0" applyProtection="0"/>
    <xf numFmtId="0" fontId="82" fillId="0" borderId="0" applyNumberFormat="0" applyFill="0" applyBorder="0" applyAlignment="0" applyProtection="0"/>
    <xf numFmtId="0" fontId="83" fillId="35" borderId="31" applyNumberFormat="0" applyAlignment="0" applyProtection="0"/>
    <xf numFmtId="0" fontId="84" fillId="0" borderId="33" applyNumberFormat="0" applyFill="0" applyAlignment="0" applyProtection="0"/>
    <xf numFmtId="0" fontId="85" fillId="34" borderId="0" applyNumberFormat="0" applyBorder="0" applyAlignment="0" applyProtection="0"/>
    <xf numFmtId="0" fontId="7" fillId="0" borderId="0"/>
    <xf numFmtId="0" fontId="9" fillId="0" borderId="0"/>
    <xf numFmtId="0" fontId="9" fillId="0" borderId="0"/>
    <xf numFmtId="0" fontId="7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2"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 fillId="3" borderId="5" applyNumberFormat="0" applyFont="0" applyAlignment="0" applyProtection="0"/>
    <xf numFmtId="0" fontId="87" fillId="36" borderId="32" applyNumberFormat="0" applyAlignment="0" applyProtection="0"/>
    <xf numFmtId="43"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88" fillId="0" borderId="35" applyNumberFormat="0" applyFill="0" applyAlignment="0" applyProtection="0"/>
    <xf numFmtId="0" fontId="89" fillId="0" borderId="0" applyNumberForma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62" fillId="0" borderId="0" applyFont="0" applyFill="0" applyBorder="0" applyAlignment="0" applyProtection="0"/>
    <xf numFmtId="9" fontId="62" fillId="0" borderId="0" applyFont="0" applyFill="0" applyBorder="0" applyAlignment="0" applyProtection="0"/>
    <xf numFmtId="0" fontId="90" fillId="3" borderId="5" applyNumberFormat="0" applyFont="0" applyAlignment="0" applyProtection="0"/>
    <xf numFmtId="0" fontId="90" fillId="3" borderId="5" applyNumberFormat="0" applyFont="0" applyAlignment="0" applyProtection="0"/>
    <xf numFmtId="0" fontId="90" fillId="3" borderId="5" applyNumberFormat="0" applyFont="0" applyAlignment="0" applyProtection="0"/>
    <xf numFmtId="0" fontId="90" fillId="3" borderId="5" applyNumberFormat="0" applyFont="0" applyAlignment="0" applyProtection="0"/>
    <xf numFmtId="0" fontId="62" fillId="0" borderId="0"/>
    <xf numFmtId="0" fontId="90" fillId="0" borderId="0"/>
    <xf numFmtId="0" fontId="62" fillId="0" borderId="0"/>
    <xf numFmtId="0" fontId="62" fillId="0" borderId="0"/>
    <xf numFmtId="0" fontId="94" fillId="0" borderId="0"/>
    <xf numFmtId="0" fontId="90" fillId="0" borderId="0"/>
    <xf numFmtId="0" fontId="62" fillId="0" borderId="0"/>
    <xf numFmtId="0" fontId="62" fillId="0" borderId="0"/>
    <xf numFmtId="0" fontId="62" fillId="0" borderId="0"/>
    <xf numFmtId="0" fontId="94" fillId="0" borderId="0"/>
    <xf numFmtId="0" fontId="90" fillId="0" borderId="0"/>
    <xf numFmtId="0" fontId="90" fillId="0" borderId="0"/>
    <xf numFmtId="0" fontId="97" fillId="34" borderId="0" applyNumberFormat="0" applyBorder="0" applyAlignment="0" applyProtection="0"/>
    <xf numFmtId="0" fontId="96" fillId="32" borderId="0" applyNumberFormat="0" applyBorder="0" applyAlignment="0" applyProtection="0"/>
    <xf numFmtId="0" fontId="95"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64" fillId="32" borderId="0" applyNumberFormat="0" applyBorder="0" applyAlignment="0" applyProtection="0"/>
    <xf numFmtId="0" fontId="96" fillId="32" borderId="0" applyNumberFormat="0" applyBorder="0" applyAlignment="0" applyProtection="0"/>
    <xf numFmtId="43" fontId="9"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94" fillId="0" borderId="0" applyFont="0" applyFill="0" applyBorder="0" applyAlignment="0" applyProtection="0"/>
    <xf numFmtId="43" fontId="9" fillId="0" borderId="0" applyFont="0" applyFill="0" applyBorder="0" applyAlignment="0" applyProtection="0"/>
    <xf numFmtId="43" fontId="94" fillId="0" borderId="0" applyFont="0" applyFill="0" applyBorder="0" applyAlignment="0" applyProtection="0"/>
    <xf numFmtId="43" fontId="62" fillId="0" borderId="0" applyFont="0" applyFill="0" applyBorder="0" applyAlignment="0" applyProtection="0"/>
    <xf numFmtId="0" fontId="66" fillId="36" borderId="31" applyNumberFormat="0" applyAlignment="0" applyProtection="0"/>
    <xf numFmtId="0" fontId="93" fillId="36" borderId="31" applyNumberFormat="0" applyAlignment="0" applyProtection="0"/>
    <xf numFmtId="0" fontId="92" fillId="33" borderId="0" applyNumberFormat="0" applyBorder="0" applyAlignment="0" applyProtection="0"/>
    <xf numFmtId="0" fontId="92" fillId="33" borderId="0" applyNumberFormat="0" applyBorder="0" applyAlignment="0" applyProtection="0"/>
    <xf numFmtId="0" fontId="92" fillId="33" borderId="0" applyNumberFormat="0" applyBorder="0" applyAlignment="0" applyProtection="0"/>
    <xf numFmtId="0" fontId="65" fillId="33" borderId="0" applyNumberFormat="0" applyBorder="0" applyAlignment="0" applyProtection="0"/>
    <xf numFmtId="0" fontId="92" fillId="33" borderId="0" applyNumberFormat="0" applyBorder="0" applyAlignment="0" applyProtection="0"/>
    <xf numFmtId="0" fontId="91" fillId="54" borderId="0" applyNumberFormat="0" applyBorder="0" applyAlignment="0" applyProtection="0"/>
    <xf numFmtId="0" fontId="91" fillId="42" borderId="0" applyNumberFormat="0" applyBorder="0" applyAlignment="0" applyProtection="0"/>
    <xf numFmtId="0" fontId="62" fillId="0" borderId="0"/>
  </cellStyleXfs>
  <cellXfs count="204">
    <xf numFmtId="0" fontId="0" fillId="0" borderId="0" xfId="0"/>
    <xf numFmtId="0" fontId="1" fillId="0" borderId="0" xfId="0" applyFont="1"/>
    <xf numFmtId="0" fontId="2" fillId="0" borderId="0" xfId="1"/>
    <xf numFmtId="0" fontId="3" fillId="0" borderId="0" xfId="1"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0" fontId="5" fillId="0" borderId="0" xfId="1" applyFont="1"/>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1" applyAlignment="1" applyProtection="1">
      <alignment horizontal="left"/>
    </xf>
    <xf numFmtId="0" fontId="2" fillId="0" borderId="0" xfId="6" applyFont="1"/>
    <xf numFmtId="0" fontId="6" fillId="0" borderId="0" xfId="7" applyFont="1" applyFill="1" applyBorder="1" applyAlignment="1">
      <alignment horizontal="left"/>
    </xf>
    <xf numFmtId="0" fontId="7" fillId="0" borderId="0" xfId="1" applyFont="1"/>
    <xf numFmtId="0" fontId="1" fillId="2" borderId="0" xfId="0" applyFont="1" applyFill="1"/>
    <xf numFmtId="0" fontId="0" fillId="0" borderId="0" xfId="0" applyAlignment="1">
      <alignment horizontal="left"/>
    </xf>
    <xf numFmtId="0" fontId="1" fillId="0" borderId="0" xfId="0" applyFont="1" applyAlignment="1">
      <alignment horizontal="right"/>
    </xf>
    <xf numFmtId="0" fontId="9" fillId="0" borderId="0" xfId="8" applyFont="1" applyFill="1" applyAlignment="1"/>
    <xf numFmtId="0" fontId="10" fillId="0" borderId="0" xfId="8" applyFont="1" applyFill="1" applyAlignment="1"/>
    <xf numFmtId="0" fontId="5" fillId="0" borderId="0" xfId="8" applyFont="1" applyFill="1" applyAlignment="1">
      <alignment horizontal="left" vertical="center"/>
    </xf>
    <xf numFmtId="0" fontId="11" fillId="0" borderId="0" xfId="8" applyFont="1" applyFill="1" applyAlignment="1">
      <alignment horizontal="left" vertical="center"/>
    </xf>
    <xf numFmtId="0" fontId="9" fillId="0" borderId="0" xfId="8" applyFont="1" applyFill="1" applyAlignment="1">
      <alignment horizontal="left" vertical="center"/>
    </xf>
    <xf numFmtId="0" fontId="10" fillId="0" borderId="0" xfId="8" applyFont="1" applyFill="1" applyAlignment="1">
      <alignment horizontal="left" vertical="center"/>
    </xf>
    <xf numFmtId="0" fontId="5" fillId="0" borderId="0" xfId="8" applyFont="1" applyFill="1" applyBorder="1" applyAlignment="1">
      <alignment horizontal="left" vertical="center"/>
    </xf>
    <xf numFmtId="0" fontId="9" fillId="0" borderId="0" xfId="8" applyFont="1" applyFill="1" applyAlignment="1">
      <alignment vertical="center"/>
    </xf>
    <xf numFmtId="0" fontId="10" fillId="0" borderId="0" xfId="8" applyFont="1" applyFill="1" applyAlignment="1">
      <alignment vertical="center"/>
    </xf>
    <xf numFmtId="0" fontId="5" fillId="0" borderId="0" xfId="8" applyFont="1" applyFill="1" applyBorder="1" applyAlignment="1">
      <alignment vertical="center"/>
    </xf>
    <xf numFmtId="3" fontId="19" fillId="0" borderId="0" xfId="8" applyNumberFormat="1" applyFont="1" applyFill="1" applyBorder="1" applyAlignment="1">
      <alignment horizontal="right" vertical="center"/>
    </xf>
    <xf numFmtId="3" fontId="5" fillId="0" borderId="0" xfId="8" applyNumberFormat="1" applyFont="1" applyFill="1" applyAlignment="1">
      <alignment horizontal="left" vertical="center"/>
    </xf>
    <xf numFmtId="3" fontId="9" fillId="0" borderId="8" xfId="8" applyNumberFormat="1" applyFont="1" applyFill="1" applyBorder="1"/>
    <xf numFmtId="3" fontId="19" fillId="0" borderId="8" xfId="8" applyNumberFormat="1" applyFont="1" applyFill="1" applyBorder="1" applyAlignment="1">
      <alignment horizontal="right"/>
    </xf>
    <xf numFmtId="3" fontId="19" fillId="0" borderId="8" xfId="8" applyNumberFormat="1" applyFont="1" applyFill="1" applyBorder="1" applyAlignment="1"/>
    <xf numFmtId="3" fontId="19" fillId="0" borderId="8" xfId="11" applyNumberFormat="1" applyFont="1" applyFill="1" applyBorder="1" applyAlignment="1">
      <alignment horizontal="right"/>
    </xf>
    <xf numFmtId="0" fontId="19" fillId="0" borderId="8" xfId="10" applyFont="1" applyFill="1" applyBorder="1" applyAlignment="1">
      <alignment horizontal="left"/>
    </xf>
    <xf numFmtId="3" fontId="19" fillId="0" borderId="0" xfId="8" applyNumberFormat="1" applyFont="1" applyFill="1" applyBorder="1" applyAlignment="1"/>
    <xf numFmtId="37" fontId="19" fillId="0" borderId="0" xfId="8" applyNumberFormat="1" applyFont="1" applyFill="1" applyBorder="1" applyAlignment="1"/>
    <xf numFmtId="3" fontId="19" fillId="0" borderId="0" xfId="8" applyNumberFormat="1" applyFont="1" applyFill="1" applyBorder="1" applyAlignment="1">
      <alignment horizontal="right"/>
    </xf>
    <xf numFmtId="165" fontId="19" fillId="0" borderId="0" xfId="8" applyNumberFormat="1" applyFont="1" applyFill="1" applyAlignment="1"/>
    <xf numFmtId="0" fontId="19" fillId="0" borderId="0" xfId="10" applyFont="1" applyFill="1" applyBorder="1" applyAlignment="1">
      <alignment horizontal="left" wrapText="1"/>
    </xf>
    <xf numFmtId="3" fontId="19" fillId="0" borderId="0" xfId="11" applyNumberFormat="1" applyFont="1" applyFill="1" applyBorder="1" applyAlignment="1">
      <alignment horizontal="right"/>
    </xf>
    <xf numFmtId="0" fontId="19" fillId="0" borderId="0" xfId="10" applyFont="1" applyFill="1" applyBorder="1" applyAlignment="1">
      <alignment horizontal="left"/>
    </xf>
    <xf numFmtId="3" fontId="19" fillId="0" borderId="0" xfId="8" applyNumberFormat="1" applyFont="1" applyFill="1" applyBorder="1" applyAlignment="1">
      <alignment horizontal="right" wrapText="1"/>
    </xf>
    <xf numFmtId="0" fontId="21" fillId="0" borderId="0" xfId="8" applyFont="1" applyFill="1" applyAlignment="1"/>
    <xf numFmtId="3" fontId="22" fillId="0" borderId="0" xfId="8" applyNumberFormat="1" applyFont="1" applyFill="1" applyBorder="1" applyAlignment="1"/>
    <xf numFmtId="0" fontId="22" fillId="0" borderId="0" xfId="10" quotePrefix="1" applyFont="1" applyFill="1" applyBorder="1" applyAlignment="1">
      <alignment horizontal="left"/>
    </xf>
    <xf numFmtId="3" fontId="19" fillId="0" borderId="0" xfId="8" applyNumberFormat="1" applyFont="1" applyFill="1" applyAlignment="1">
      <alignment horizontal="right"/>
    </xf>
    <xf numFmtId="3" fontId="19" fillId="0" borderId="0" xfId="12" applyNumberFormat="1" applyFont="1" applyFill="1" applyBorder="1"/>
    <xf numFmtId="166" fontId="19" fillId="0" borderId="0" xfId="10" applyNumberFormat="1" applyFont="1" applyFill="1" applyBorder="1" applyAlignment="1">
      <alignment horizontal="left"/>
    </xf>
    <xf numFmtId="0" fontId="22" fillId="0" borderId="0" xfId="10" applyFont="1" applyFill="1" applyBorder="1" applyAlignment="1">
      <alignment horizontal="left"/>
    </xf>
    <xf numFmtId="3" fontId="9" fillId="0" borderId="0" xfId="13" applyNumberFormat="1" applyFont="1" applyFill="1" applyBorder="1" applyAlignment="1" applyProtection="1">
      <alignment horizontal="right" vertical="center"/>
    </xf>
    <xf numFmtId="167" fontId="9" fillId="0" borderId="0" xfId="13" applyNumberFormat="1" applyFont="1" applyFill="1" applyBorder="1" applyAlignment="1" applyProtection="1">
      <alignment horizontal="right" vertical="center"/>
    </xf>
    <xf numFmtId="0" fontId="19" fillId="0" borderId="0" xfId="8" applyFont="1" applyFill="1" applyBorder="1" applyAlignment="1">
      <alignment horizontal="left"/>
    </xf>
    <xf numFmtId="37" fontId="19" fillId="0" borderId="0" xfId="8" applyNumberFormat="1" applyFont="1" applyFill="1" applyBorder="1" applyAlignment="1">
      <alignment horizontal="right"/>
    </xf>
    <xf numFmtId="0" fontId="9" fillId="0" borderId="0" xfId="8" applyFont="1" applyFill="1" applyAlignment="1">
      <alignment horizontal="right"/>
    </xf>
    <xf numFmtId="3" fontId="22" fillId="0" borderId="0" xfId="11" applyNumberFormat="1" applyFont="1" applyFill="1" applyBorder="1" applyAlignment="1">
      <alignment horizontal="right"/>
    </xf>
    <xf numFmtId="168" fontId="22" fillId="0" borderId="0" xfId="11" applyNumberFormat="1" applyFont="1" applyFill="1" applyBorder="1" applyAlignment="1">
      <alignment horizontal="right"/>
    </xf>
    <xf numFmtId="3" fontId="9" fillId="0" borderId="0" xfId="14" applyNumberFormat="1" applyFont="1" applyFill="1" applyBorder="1"/>
    <xf numFmtId="0" fontId="22" fillId="0" borderId="0" xfId="8" applyFont="1" applyFill="1" applyBorder="1" applyAlignment="1"/>
    <xf numFmtId="3" fontId="22" fillId="0" borderId="0" xfId="8" applyNumberFormat="1" applyFont="1" applyFill="1" applyAlignment="1"/>
    <xf numFmtId="0" fontId="9" fillId="0" borderId="0" xfId="8" applyFont="1" applyFill="1" applyAlignment="1">
      <alignment horizontal="center"/>
    </xf>
    <xf numFmtId="0" fontId="22" fillId="0" borderId="9" xfId="8" applyFont="1" applyFill="1" applyBorder="1" applyAlignment="1">
      <alignment horizontal="center"/>
    </xf>
    <xf numFmtId="0" fontId="22" fillId="0" borderId="10" xfId="8" applyFont="1" applyFill="1" applyBorder="1" applyAlignment="1">
      <alignment horizontal="center"/>
    </xf>
    <xf numFmtId="0" fontId="22" fillId="0" borderId="10" xfId="15" applyNumberFormat="1" applyFont="1" applyFill="1" applyBorder="1" applyAlignment="1">
      <alignment horizontal="center"/>
    </xf>
    <xf numFmtId="0" fontId="19" fillId="0" borderId="10" xfId="8" applyFont="1" applyFill="1" applyBorder="1" applyAlignment="1">
      <alignment horizontal="center"/>
    </xf>
    <xf numFmtId="0" fontId="21" fillId="0" borderId="0" xfId="8" applyFont="1" applyFill="1" applyAlignment="1">
      <alignment horizontal="center"/>
    </xf>
    <xf numFmtId="0" fontId="21" fillId="28" borderId="0" xfId="8" applyFont="1" applyFill="1" applyAlignment="1">
      <alignment horizontal="center"/>
    </xf>
    <xf numFmtId="1" fontId="9" fillId="0" borderId="0" xfId="8" applyNumberFormat="1" applyFont="1" applyFill="1" applyAlignment="1"/>
    <xf numFmtId="0" fontId="0" fillId="0" borderId="0" xfId="0" applyFill="1"/>
    <xf numFmtId="11" fontId="0" fillId="0" borderId="0" xfId="0" applyNumberFormat="1"/>
    <xf numFmtId="2" fontId="0" fillId="0" borderId="0" xfId="0" applyNumberFormat="1"/>
    <xf numFmtId="0" fontId="0" fillId="29" borderId="0" xfId="0" applyFill="1"/>
    <xf numFmtId="11" fontId="0" fillId="29" borderId="0" xfId="0" applyNumberFormat="1" applyFill="1"/>
    <xf numFmtId="11" fontId="0" fillId="0" borderId="0" xfId="0" applyNumberFormat="1" applyFill="1"/>
    <xf numFmtId="1" fontId="9" fillId="0" borderId="0" xfId="8" applyNumberFormat="1" applyFont="1" applyFill="1" applyAlignment="1">
      <alignment horizontal="left" vertical="center"/>
    </xf>
    <xf numFmtId="0" fontId="9" fillId="0" borderId="0" xfId="8" applyFont="1" applyFill="1" applyAlignment="1">
      <alignment horizontal="left" vertical="center" wrapText="1"/>
    </xf>
    <xf numFmtId="11" fontId="0" fillId="2" borderId="0" xfId="0" applyNumberFormat="1" applyFill="1"/>
    <xf numFmtId="1" fontId="0" fillId="0" borderId="0" xfId="0" applyNumberFormat="1"/>
    <xf numFmtId="1" fontId="0" fillId="2" borderId="0" xfId="0" applyNumberFormat="1" applyFill="1"/>
    <xf numFmtId="1" fontId="0" fillId="0" borderId="0" xfId="0" applyNumberFormat="1" applyFill="1"/>
    <xf numFmtId="1" fontId="53" fillId="0" borderId="0" xfId="142" applyNumberFormat="1" applyFont="1"/>
    <xf numFmtId="0" fontId="0" fillId="0" borderId="0" xfId="0" applyFont="1"/>
    <xf numFmtId="0" fontId="1" fillId="0" borderId="22" xfId="0" applyFont="1" applyBorder="1"/>
    <xf numFmtId="0" fontId="54" fillId="0" borderId="0" xfId="144"/>
    <xf numFmtId="0" fontId="53" fillId="0" borderId="25" xfId="144" applyFont="1" applyBorder="1"/>
    <xf numFmtId="0" fontId="8" fillId="0" borderId="22" xfId="144" applyNumberFormat="1" applyFont="1" applyBorder="1"/>
    <xf numFmtId="0" fontId="8" fillId="0" borderId="26" xfId="144" applyNumberFormat="1" applyFont="1" applyBorder="1"/>
    <xf numFmtId="3" fontId="53" fillId="0" borderId="27" xfId="144" applyNumberFormat="1" applyFont="1" applyBorder="1"/>
    <xf numFmtId="3" fontId="53" fillId="0" borderId="22" xfId="144" applyNumberFormat="1" applyFont="1" applyBorder="1"/>
    <xf numFmtId="3" fontId="53" fillId="0" borderId="26" xfId="144" applyNumberFormat="1" applyFont="1" applyBorder="1"/>
    <xf numFmtId="0" fontId="8" fillId="0" borderId="0" xfId="0" applyFont="1"/>
    <xf numFmtId="3"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xf numFmtId="0" fontId="56" fillId="0" borderId="0" xfId="0" applyFont="1"/>
    <xf numFmtId="9" fontId="1" fillId="29" borderId="0" xfId="0" applyNumberFormat="1" applyFont="1" applyFill="1"/>
    <xf numFmtId="0" fontId="57" fillId="0" borderId="0" xfId="145"/>
    <xf numFmtId="167" fontId="0" fillId="0" borderId="0" xfId="142" applyNumberFormat="1" applyFont="1"/>
    <xf numFmtId="167" fontId="0" fillId="0" borderId="0" xfId="0" applyNumberFormat="1"/>
    <xf numFmtId="0" fontId="0" fillId="0" borderId="0" xfId="0" applyAlignment="1">
      <alignment wrapText="1"/>
    </xf>
    <xf numFmtId="0" fontId="0" fillId="0" borderId="0" xfId="0"/>
    <xf numFmtId="0" fontId="57" fillId="0" borderId="0" xfId="145"/>
    <xf numFmtId="0" fontId="1" fillId="0" borderId="22" xfId="0" applyFont="1" applyBorder="1" applyAlignment="1">
      <alignment horizontal="center" vertical="center"/>
    </xf>
    <xf numFmtId="171" fontId="0" fillId="0" borderId="22" xfId="0" applyNumberFormat="1" applyBorder="1"/>
    <xf numFmtId="0" fontId="1" fillId="0" borderId="0" xfId="0" applyFont="1"/>
    <xf numFmtId="0" fontId="58" fillId="0" borderId="0" xfId="0" applyFont="1"/>
    <xf numFmtId="0" fontId="59" fillId="0" borderId="0" xfId="0" applyFont="1"/>
    <xf numFmtId="0" fontId="60" fillId="0" borderId="0" xfId="0" applyFont="1"/>
    <xf numFmtId="0" fontId="0" fillId="0" borderId="0" xfId="0" applyFont="1" applyFill="1" applyBorder="1" applyAlignment="1">
      <alignment horizontal="left" vertical="center"/>
    </xf>
    <xf numFmtId="0" fontId="0" fillId="0" borderId="22" xfId="0" applyFont="1" applyBorder="1" applyAlignment="1">
      <alignment horizontal="center"/>
    </xf>
    <xf numFmtId="9" fontId="0" fillId="0" borderId="0" xfId="0" applyNumberFormat="1"/>
    <xf numFmtId="1" fontId="0" fillId="0" borderId="0" xfId="0" applyNumberFormat="1"/>
    <xf numFmtId="172" fontId="0" fillId="0" borderId="0" xfId="0" applyNumberFormat="1"/>
    <xf numFmtId="172" fontId="0" fillId="0" borderId="22" xfId="143" applyNumberFormat="1" applyFont="1" applyBorder="1"/>
    <xf numFmtId="0" fontId="0" fillId="31" borderId="0" xfId="0" applyFill="1"/>
    <xf numFmtId="0" fontId="0" fillId="0" borderId="0" xfId="142" applyNumberFormat="1" applyFont="1"/>
    <xf numFmtId="0" fontId="8" fillId="0" borderId="9" xfId="144" applyFont="1" applyBorder="1" applyAlignment="1"/>
    <xf numFmtId="0" fontId="0" fillId="0" borderId="0" xfId="0"/>
    <xf numFmtId="0" fontId="69" fillId="0" borderId="39" xfId="0" applyFont="1" applyBorder="1"/>
    <xf numFmtId="0" fontId="68" fillId="0" borderId="36" xfId="0" applyFont="1" applyBorder="1" applyAlignment="1">
      <alignment horizontal="center" wrapText="1"/>
    </xf>
    <xf numFmtId="3" fontId="68" fillId="0" borderId="37" xfId="0" applyNumberFormat="1" applyFont="1" applyBorder="1" applyAlignment="1">
      <alignment horizontal="center" wrapText="1"/>
    </xf>
    <xf numFmtId="3" fontId="68" fillId="0" borderId="38" xfId="0" applyNumberFormat="1" applyFont="1" applyBorder="1" applyAlignment="1">
      <alignment horizontal="center" wrapText="1"/>
    </xf>
    <xf numFmtId="3" fontId="69" fillId="0" borderId="22" xfId="0" applyNumberFormat="1" applyFont="1" applyBorder="1" applyAlignment="1">
      <alignment horizontal="center"/>
    </xf>
    <xf numFmtId="3" fontId="69" fillId="0" borderId="40" xfId="0" applyNumberFormat="1" applyFont="1" applyBorder="1" applyAlignment="1">
      <alignment horizontal="center"/>
    </xf>
    <xf numFmtId="0" fontId="69" fillId="0" borderId="39" xfId="0" applyFont="1" applyFill="1" applyBorder="1"/>
    <xf numFmtId="0" fontId="69" fillId="0" borderId="41" xfId="0" applyFont="1" applyFill="1" applyBorder="1"/>
    <xf numFmtId="3" fontId="69" fillId="0" borderId="42" xfId="0" applyNumberFormat="1" applyFont="1" applyBorder="1" applyAlignment="1">
      <alignment horizontal="center"/>
    </xf>
    <xf numFmtId="3" fontId="69" fillId="0" borderId="43" xfId="0" applyNumberFormat="1" applyFont="1" applyBorder="1" applyAlignment="1">
      <alignment horizontal="center"/>
    </xf>
    <xf numFmtId="3" fontId="69" fillId="0" borderId="0" xfId="0" applyNumberFormat="1" applyFont="1" applyAlignment="1">
      <alignment horizontal="center"/>
    </xf>
    <xf numFmtId="0" fontId="8" fillId="0" borderId="24" xfId="144" applyFont="1" applyBorder="1" applyAlignment="1"/>
    <xf numFmtId="3" fontId="1" fillId="0" borderId="44" xfId="142" applyNumberFormat="1" applyFont="1" applyBorder="1" applyAlignment="1">
      <alignment horizontal="center"/>
    </xf>
    <xf numFmtId="3" fontId="1" fillId="0" borderId="44" xfId="142" applyNumberFormat="1" applyFont="1" applyBorder="1" applyAlignment="1">
      <alignment horizontal="center"/>
    </xf>
    <xf numFmtId="3" fontId="1" fillId="0" borderId="44" xfId="142" applyNumberFormat="1" applyFont="1" applyBorder="1" applyAlignment="1">
      <alignment horizontal="center"/>
    </xf>
    <xf numFmtId="3" fontId="1" fillId="0" borderId="44" xfId="142" applyNumberFormat="1" applyFont="1" applyBorder="1" applyAlignment="1">
      <alignment horizontal="center"/>
    </xf>
    <xf numFmtId="3" fontId="1" fillId="0" borderId="44" xfId="142" applyNumberFormat="1" applyFont="1" applyBorder="1" applyAlignment="1">
      <alignment horizontal="center"/>
    </xf>
    <xf numFmtId="3" fontId="1" fillId="0" borderId="44" xfId="142" applyNumberFormat="1" applyFont="1" applyBorder="1" applyAlignment="1">
      <alignment horizontal="center"/>
    </xf>
    <xf numFmtId="3" fontId="70" fillId="0" borderId="45" xfId="142" applyNumberFormat="1" applyFont="1" applyBorder="1" applyAlignment="1">
      <alignment horizontal="center"/>
    </xf>
    <xf numFmtId="3" fontId="70" fillId="0" borderId="7" xfId="75" applyNumberFormat="1" applyFont="1" applyBorder="1"/>
    <xf numFmtId="0" fontId="67" fillId="0" borderId="0" xfId="0" applyFont="1"/>
    <xf numFmtId="11" fontId="67" fillId="0" borderId="0" xfId="0" applyNumberFormat="1" applyFont="1"/>
    <xf numFmtId="11" fontId="67" fillId="0" borderId="0" xfId="0" applyNumberFormat="1" applyFont="1" applyFill="1"/>
    <xf numFmtId="0" fontId="67" fillId="0" borderId="0" xfId="0" applyNumberFormat="1" applyFont="1"/>
    <xf numFmtId="3" fontId="70" fillId="0" borderId="45" xfId="142" applyNumberFormat="1" applyFont="1" applyBorder="1" applyAlignment="1" applyProtection="1">
      <alignment horizontal="center"/>
      <protection locked="0"/>
    </xf>
    <xf numFmtId="3" fontId="21" fillId="0" borderId="7" xfId="0" applyNumberFormat="1" applyFont="1" applyBorder="1"/>
    <xf numFmtId="0" fontId="0" fillId="0" borderId="0" xfId="0"/>
    <xf numFmtId="3" fontId="21" fillId="0" borderId="7" xfId="0" applyNumberFormat="1" applyFont="1" applyBorder="1"/>
    <xf numFmtId="3" fontId="0" fillId="0" borderId="10" xfId="0" applyNumberFormat="1" applyBorder="1"/>
    <xf numFmtId="3" fontId="0" fillId="0" borderId="47" xfId="0" applyNumberFormat="1" applyBorder="1"/>
    <xf numFmtId="3" fontId="0" fillId="0" borderId="48" xfId="0" applyNumberFormat="1" applyBorder="1"/>
    <xf numFmtId="3" fontId="70" fillId="0" borderId="7" xfId="149" applyNumberFormat="1" applyFont="1" applyBorder="1"/>
    <xf numFmtId="0" fontId="0" fillId="0" borderId="0" xfId="0" quotePrefix="1"/>
    <xf numFmtId="0" fontId="0" fillId="0" borderId="0" xfId="0" applyFont="1" applyFill="1"/>
    <xf numFmtId="43" fontId="0" fillId="0" borderId="0" xfId="142" applyFont="1"/>
    <xf numFmtId="3" fontId="53" fillId="0" borderId="47" xfId="0" applyNumberFormat="1" applyFont="1" applyBorder="1"/>
    <xf numFmtId="3" fontId="53" fillId="0" borderId="46" xfId="0" applyNumberFormat="1" applyFont="1" applyBorder="1"/>
    <xf numFmtId="3" fontId="53" fillId="0" borderId="48" xfId="0" applyNumberFormat="1" applyFont="1" applyBorder="1"/>
    <xf numFmtId="3" fontId="98" fillId="30" borderId="0" xfId="1565" applyNumberFormat="1" applyFont="1" applyFill="1"/>
    <xf numFmtId="0" fontId="53" fillId="0" borderId="0" xfId="0" applyFont="1"/>
    <xf numFmtId="2" fontId="0" fillId="0" borderId="0" xfId="143" applyNumberFormat="1" applyFont="1"/>
    <xf numFmtId="0" fontId="0" fillId="29" borderId="0" xfId="0" applyFont="1" applyFill="1"/>
    <xf numFmtId="0" fontId="0" fillId="0" borderId="49" xfId="0" applyBorder="1"/>
    <xf numFmtId="0" fontId="0" fillId="0" borderId="50" xfId="0" applyBorder="1"/>
    <xf numFmtId="0" fontId="0" fillId="0" borderId="51" xfId="0" applyBorder="1"/>
    <xf numFmtId="0" fontId="0" fillId="0" borderId="52" xfId="0" applyBorder="1"/>
    <xf numFmtId="0" fontId="0" fillId="0" borderId="0" xfId="0" applyBorder="1"/>
    <xf numFmtId="0" fontId="1" fillId="0" borderId="53" xfId="0" applyFont="1" applyBorder="1"/>
    <xf numFmtId="0" fontId="0" fillId="0" borderId="47" xfId="0" applyBorder="1"/>
    <xf numFmtId="0" fontId="0" fillId="0" borderId="46" xfId="0" applyBorder="1"/>
    <xf numFmtId="0" fontId="1" fillId="0" borderId="48" xfId="0" applyFont="1" applyBorder="1"/>
    <xf numFmtId="11" fontId="1" fillId="0" borderId="0" xfId="0" applyNumberFormat="1" applyFont="1"/>
    <xf numFmtId="0" fontId="0" fillId="0" borderId="53" xfId="0" quotePrefix="1" applyBorder="1"/>
    <xf numFmtId="0" fontId="0" fillId="0" borderId="48" xfId="0" quotePrefix="1" applyBorder="1"/>
    <xf numFmtId="11" fontId="0" fillId="0" borderId="0" xfId="0" applyNumberFormat="1" applyBorder="1"/>
    <xf numFmtId="0" fontId="55" fillId="0" borderId="0" xfId="144" applyFont="1" applyAlignment="1">
      <alignment horizontal="left"/>
    </xf>
    <xf numFmtId="0" fontId="8" fillId="0" borderId="23" xfId="144" applyFont="1" applyBorder="1" applyAlignment="1">
      <alignment horizontal="center"/>
    </xf>
    <xf numFmtId="0" fontId="8" fillId="0" borderId="9" xfId="144" applyFont="1" applyBorder="1" applyAlignment="1">
      <alignment horizontal="center"/>
    </xf>
    <xf numFmtId="0" fontId="2" fillId="0" borderId="1" xfId="2" applyFont="1" applyFill="1" applyBorder="1" applyAlignment="1">
      <alignment wrapText="1"/>
    </xf>
    <xf numFmtId="0" fontId="12" fillId="0" borderId="0" xfId="8" applyFont="1" applyFill="1" applyBorder="1" applyAlignment="1">
      <alignment vertical="center" wrapText="1"/>
    </xf>
    <xf numFmtId="0" fontId="16" fillId="0" borderId="0" xfId="10" applyNumberFormat="1" applyFont="1" applyFill="1" applyBorder="1" applyAlignment="1">
      <alignment vertical="center" wrapText="1"/>
    </xf>
    <xf numFmtId="0" fontId="16" fillId="0" borderId="0" xfId="9" applyNumberFormat="1" applyFont="1" applyFill="1" applyAlignment="1">
      <alignment vertical="center" wrapText="1"/>
    </xf>
    <xf numFmtId="0" fontId="16" fillId="0" borderId="0" xfId="9" applyNumberFormat="1" applyFont="1" applyFill="1" applyAlignment="1">
      <alignment horizontal="left" vertical="center" wrapText="1"/>
    </xf>
    <xf numFmtId="0" fontId="16" fillId="0" borderId="0" xfId="9" applyFont="1" applyFill="1" applyAlignment="1">
      <alignment vertical="center" wrapText="1"/>
    </xf>
    <xf numFmtId="0" fontId="25" fillId="0" borderId="8" xfId="16" applyFont="1" applyFill="1" applyBorder="1" applyAlignment="1">
      <alignment horizontal="left" wrapText="1"/>
    </xf>
    <xf numFmtId="0" fontId="13" fillId="0" borderId="0" xfId="8" applyNumberFormat="1" applyFont="1" applyFill="1" applyAlignment="1">
      <alignment vertical="center" wrapText="1"/>
    </xf>
    <xf numFmtId="49" fontId="12" fillId="0" borderId="0" xfId="8" applyNumberFormat="1" applyFont="1" applyFill="1" applyAlignment="1">
      <alignment vertical="center" wrapText="1"/>
    </xf>
    <xf numFmtId="49" fontId="13" fillId="0" borderId="0" xfId="8" applyNumberFormat="1" applyFont="1" applyFill="1" applyAlignment="1">
      <alignment horizontal="left" vertical="center" wrapText="1"/>
    </xf>
    <xf numFmtId="49" fontId="14" fillId="0" borderId="0" xfId="8" applyNumberFormat="1" applyFont="1" applyFill="1" applyAlignment="1">
      <alignment horizontal="left" vertical="center" wrapText="1"/>
    </xf>
    <xf numFmtId="0" fontId="13" fillId="0" borderId="0" xfId="8" applyFont="1" applyFill="1" applyAlignment="1">
      <alignment horizontal="left" vertical="center" wrapText="1"/>
    </xf>
    <xf numFmtId="49" fontId="14" fillId="0" borderId="0" xfId="8" applyNumberFormat="1" applyFont="1" applyFill="1" applyAlignment="1">
      <alignment vertical="center" wrapText="1"/>
    </xf>
    <xf numFmtId="0" fontId="12" fillId="0" borderId="7" xfId="8" applyFont="1" applyFill="1" applyBorder="1" applyAlignment="1">
      <alignment vertical="center" wrapText="1"/>
    </xf>
    <xf numFmtId="49" fontId="14" fillId="0" borderId="0" xfId="8" applyNumberFormat="1" applyFont="1" applyFill="1" applyAlignment="1">
      <alignment wrapText="1"/>
    </xf>
    <xf numFmtId="49" fontId="13" fillId="0" borderId="0" xfId="8" applyNumberFormat="1" applyFont="1" applyFill="1" applyAlignment="1">
      <alignment wrapText="1"/>
    </xf>
    <xf numFmtId="0" fontId="13" fillId="0" borderId="0" xfId="9" applyFont="1" applyFill="1" applyAlignment="1">
      <alignment vertical="center" wrapText="1"/>
    </xf>
    <xf numFmtId="0" fontId="5" fillId="0" borderId="0" xfId="8" applyFont="1" applyFill="1" applyAlignment="1">
      <alignment horizontal="center" vertical="center"/>
    </xf>
    <xf numFmtId="49" fontId="13" fillId="0" borderId="0" xfId="8" applyNumberFormat="1" applyFont="1" applyFill="1" applyAlignment="1">
      <alignment vertical="center" wrapText="1"/>
    </xf>
    <xf numFmtId="2" fontId="13" fillId="0" borderId="0" xfId="8" applyNumberFormat="1" applyFont="1" applyFill="1" applyAlignment="1">
      <alignment vertical="center" wrapText="1"/>
    </xf>
    <xf numFmtId="0" fontId="13" fillId="0" borderId="0" xfId="8" applyFont="1" applyFill="1" applyAlignment="1">
      <alignment vertical="center" wrapText="1"/>
    </xf>
    <xf numFmtId="0" fontId="13" fillId="0" borderId="0" xfId="8" applyFont="1" applyFill="1" applyAlignment="1">
      <alignment horizontal="center" vertical="center" wrapText="1"/>
    </xf>
    <xf numFmtId="0" fontId="12" fillId="0" borderId="0" xfId="9" applyFont="1" applyFill="1" applyAlignment="1">
      <alignment vertical="center" wrapText="1"/>
    </xf>
    <xf numFmtId="0" fontId="12" fillId="0" borderId="0" xfId="8" applyFont="1" applyFill="1" applyAlignment="1">
      <alignment vertical="center" wrapText="1"/>
    </xf>
    <xf numFmtId="49" fontId="13" fillId="0" borderId="0" xfId="8" applyNumberFormat="1" applyFont="1" applyFill="1" applyAlignment="1">
      <alignment horizontal="left" wrapText="1"/>
    </xf>
    <xf numFmtId="0" fontId="13" fillId="0" borderId="0" xfId="8" applyFont="1" applyFill="1" applyAlignment="1">
      <alignment horizontal="left" wrapText="1"/>
    </xf>
  </cellXfs>
  <cellStyles count="1591">
    <cellStyle name="20% - Accent1 2" xfId="17" xr:uid="{00000000-0005-0000-0000-000000000000}"/>
    <cellStyle name="20% - Accent1 2 2" xfId="150" xr:uid="{432FAE11-1E7B-4D57-8F23-8BAA48B826F4}"/>
    <cellStyle name="20% - Accent1 3" xfId="151" xr:uid="{E47EF195-1B12-4F3B-8A44-800D80907EFD}"/>
    <cellStyle name="20% - Accent1 3 2" xfId="152" xr:uid="{4E959991-EE23-4DBE-9035-A3A849B7ACFA}"/>
    <cellStyle name="20% - Accent1 3 2 2" xfId="153" xr:uid="{AA04EFA1-1068-4C24-B629-65E36D2800AD}"/>
    <cellStyle name="20% - Accent1 3 2 2 2" xfId="154" xr:uid="{F5E784F6-3BC3-454C-A916-A4E6DDAF2ABD}"/>
    <cellStyle name="20% - Accent1 3 2 3" xfId="155" xr:uid="{ABCC5898-CA9B-47AB-AD33-2DF2D7B16C7F}"/>
    <cellStyle name="20% - Accent1 3 3" xfId="156" xr:uid="{26E7E2D8-7F8C-40AD-8D44-F319AE5D8B19}"/>
    <cellStyle name="20% - Accent1 3 3 2" xfId="157" xr:uid="{203C4306-4EDF-4C78-BCEE-629FFC750890}"/>
    <cellStyle name="20% - Accent1 3 3 2 2" xfId="158" xr:uid="{85698AB6-887B-4C6C-9848-DADF56DF706E}"/>
    <cellStyle name="20% - Accent1 3 3 3" xfId="159" xr:uid="{C951CD01-1D75-4F33-8414-B259BD9446E4}"/>
    <cellStyle name="20% - Accent1 3 4" xfId="160" xr:uid="{1D238445-331A-43EF-8018-3537863496E6}"/>
    <cellStyle name="20% - Accent1 3 4 2" xfId="161" xr:uid="{2000EC5D-088C-4347-BC96-57AC7E725945}"/>
    <cellStyle name="20% - Accent1 3 5" xfId="162" xr:uid="{2DA7D317-2472-4890-A658-C5F9B3545ED2}"/>
    <cellStyle name="20% - Accent1 4" xfId="163" xr:uid="{58F82CC5-1BC4-4FF8-8050-F12B723C6F24}"/>
    <cellStyle name="20% - Accent1 4 2" xfId="164" xr:uid="{E9ADB9FE-DEBD-4104-9857-18D9CD5E8E5E}"/>
    <cellStyle name="20% - Accent1 4 2 2" xfId="165" xr:uid="{AC118D89-8BDD-41D8-862B-B78CB7F899C4}"/>
    <cellStyle name="20% - Accent1 4 3" xfId="166" xr:uid="{F12449E1-FA16-4A57-9BFE-6EC6C8CA1D80}"/>
    <cellStyle name="20% - Accent1 5" xfId="167" xr:uid="{BC559683-B720-4474-BCA5-6F21579DCD45}"/>
    <cellStyle name="20% - Accent1 5 2" xfId="168" xr:uid="{719E7916-9A7F-49FB-B8B7-D34D8A058173}"/>
    <cellStyle name="20% - Accent1 5 2 2" xfId="169" xr:uid="{EE760806-BD67-47B6-960D-8F2912ED56C6}"/>
    <cellStyle name="20% - Accent1 5 3" xfId="170" xr:uid="{00489A93-CC88-4DDF-80E8-A2E8B36DAA6F}"/>
    <cellStyle name="20% - Accent1 6" xfId="171" xr:uid="{7ACEA31E-C9A0-4A92-9A63-6368DE5C743D}"/>
    <cellStyle name="20% - Accent1 6 2" xfId="172" xr:uid="{2C2473D7-BA2E-42B4-8942-DFC907C0D7FA}"/>
    <cellStyle name="20% - Accent1 7" xfId="173" xr:uid="{0638D927-B8F6-4F79-A376-F4320A81D043}"/>
    <cellStyle name="20% - Accent2 2" xfId="18" xr:uid="{00000000-0005-0000-0000-000001000000}"/>
    <cellStyle name="20% - Accent2 2 2" xfId="174" xr:uid="{9226D3BA-0FFC-40EC-9CEC-9C95170CF4DA}"/>
    <cellStyle name="20% - Accent2 3" xfId="175" xr:uid="{CCAFB1D1-F17D-4AE9-9AFE-E5F94363B35C}"/>
    <cellStyle name="20% - Accent2 3 2" xfId="176" xr:uid="{C5866108-2623-4632-A63B-5C253256A9A7}"/>
    <cellStyle name="20% - Accent2 3 2 2" xfId="177" xr:uid="{CBDF3921-D445-4735-84B8-D3C16DCE8D7D}"/>
    <cellStyle name="20% - Accent2 3 2 2 2" xfId="178" xr:uid="{892F3182-E828-4657-9C71-676EA1E08217}"/>
    <cellStyle name="20% - Accent2 3 2 3" xfId="179" xr:uid="{F419BD40-7D9C-4CFD-9223-AEE2F7638F3F}"/>
    <cellStyle name="20% - Accent2 3 3" xfId="180" xr:uid="{8F519701-779D-43E7-BB7A-CB5DB4E4058A}"/>
    <cellStyle name="20% - Accent2 3 3 2" xfId="181" xr:uid="{30D18E30-A992-44D4-B95E-D3B126C9C05B}"/>
    <cellStyle name="20% - Accent2 3 3 2 2" xfId="182" xr:uid="{EBC39193-B521-4D01-9297-0921A6F6F7EF}"/>
    <cellStyle name="20% - Accent2 3 3 3" xfId="183" xr:uid="{88322A27-4529-4D32-BFCF-1E43F1535AB3}"/>
    <cellStyle name="20% - Accent2 3 4" xfId="184" xr:uid="{F609C226-A3E2-4C6B-9E83-1657D9EC0CD6}"/>
    <cellStyle name="20% - Accent2 3 4 2" xfId="185" xr:uid="{529B02C9-DE89-47BA-BB97-031933F7EA83}"/>
    <cellStyle name="20% - Accent2 3 5" xfId="186" xr:uid="{9FDCAF3C-B7BE-4F28-BF92-79D44572919C}"/>
    <cellStyle name="20% - Accent2 4" xfId="187" xr:uid="{F6C03110-9753-48BB-BBE5-A09CA50F466D}"/>
    <cellStyle name="20% - Accent2 4 2" xfId="188" xr:uid="{0A901CD5-CE8F-4E5F-B3F2-A5878CE8F4BB}"/>
    <cellStyle name="20% - Accent2 4 2 2" xfId="189" xr:uid="{D8545A57-A63A-49CF-89E1-9CCA11475CF9}"/>
    <cellStyle name="20% - Accent2 4 3" xfId="190" xr:uid="{3B14155B-F321-47FE-84D5-90A13C2572BF}"/>
    <cellStyle name="20% - Accent2 5" xfId="191" xr:uid="{6D3263E6-FEF0-452F-B612-53807899CF4A}"/>
    <cellStyle name="20% - Accent2 5 2" xfId="192" xr:uid="{8DB121E8-0E97-4C5B-86A6-E8B81D84BA88}"/>
    <cellStyle name="20% - Accent2 5 2 2" xfId="193" xr:uid="{0E2A719B-4CB7-452F-B07B-9E998394B575}"/>
    <cellStyle name="20% - Accent2 5 3" xfId="194" xr:uid="{FEB8BAFA-A183-442E-9996-0E58823188A2}"/>
    <cellStyle name="20% - Accent2 6" xfId="195" xr:uid="{66C65B44-9002-4438-A04E-3D6F0F81286A}"/>
    <cellStyle name="20% - Accent2 6 2" xfId="196" xr:uid="{5CEF7DE4-193C-4E4C-B46D-8ED7A2CD344B}"/>
    <cellStyle name="20% - Accent2 7" xfId="197" xr:uid="{E78625E2-C793-4E75-801C-BA6CB9E02414}"/>
    <cellStyle name="20% - Accent3 2" xfId="19" xr:uid="{00000000-0005-0000-0000-000002000000}"/>
    <cellStyle name="20% - Accent3 2 2" xfId="198" xr:uid="{03C302EA-FC36-4F62-816B-788626E2A4DE}"/>
    <cellStyle name="20% - Accent3 3" xfId="199" xr:uid="{76F69905-291D-4458-B83B-57F24877E664}"/>
    <cellStyle name="20% - Accent3 3 2" xfId="200" xr:uid="{01278F6C-92EC-44C2-B1E0-2E743F7A0CE2}"/>
    <cellStyle name="20% - Accent3 3 2 2" xfId="201" xr:uid="{49B545B0-5440-44E0-A728-8838DF4114AE}"/>
    <cellStyle name="20% - Accent3 3 2 2 2" xfId="202" xr:uid="{B96BB32A-C8AE-415B-94EE-A1D90F99027F}"/>
    <cellStyle name="20% - Accent3 3 2 3" xfId="203" xr:uid="{AF3AA07C-DAE9-4C61-8F45-E4E4A2CBA28C}"/>
    <cellStyle name="20% - Accent3 3 3" xfId="204" xr:uid="{8788FA5A-51B8-41D7-9DFB-297F547C7C5D}"/>
    <cellStyle name="20% - Accent3 3 3 2" xfId="205" xr:uid="{4F2B8D5B-4024-4863-8123-6383AEDB6F3F}"/>
    <cellStyle name="20% - Accent3 3 3 2 2" xfId="206" xr:uid="{07E4232F-5A86-4C2E-96EF-F070C2819265}"/>
    <cellStyle name="20% - Accent3 3 3 3" xfId="207" xr:uid="{F0B515F4-0649-4C77-A3E0-4AF1FB39B772}"/>
    <cellStyle name="20% - Accent3 3 4" xfId="208" xr:uid="{89DCD29F-774E-46CE-982C-C6C8EE9DE8C5}"/>
    <cellStyle name="20% - Accent3 3 4 2" xfId="209" xr:uid="{54E0C312-B3DC-414B-AB48-B707F4837FA9}"/>
    <cellStyle name="20% - Accent3 3 5" xfId="210" xr:uid="{FC832866-CBE4-4F7D-BF8C-B59D403911B7}"/>
    <cellStyle name="20% - Accent3 4" xfId="211" xr:uid="{589207DD-0F87-4BA4-8478-E850E462F151}"/>
    <cellStyle name="20% - Accent3 4 2" xfId="212" xr:uid="{2C34AACB-22D1-4B06-8DD4-16D7E6902CC3}"/>
    <cellStyle name="20% - Accent3 4 2 2" xfId="213" xr:uid="{9F88A9B5-1793-4312-A0CB-971AAEC65C9E}"/>
    <cellStyle name="20% - Accent3 4 3" xfId="214" xr:uid="{7F9D5328-E578-4047-ABF7-4F64C7F95A61}"/>
    <cellStyle name="20% - Accent3 5" xfId="215" xr:uid="{9A543013-FA81-4817-9456-1B0FEA9F40DA}"/>
    <cellStyle name="20% - Accent3 5 2" xfId="216" xr:uid="{CE5B6970-DC25-43A4-A98F-3CF0C247C1F2}"/>
    <cellStyle name="20% - Accent3 5 2 2" xfId="217" xr:uid="{C939D542-0A22-479B-AA62-6BF0875E2BFD}"/>
    <cellStyle name="20% - Accent3 5 3" xfId="218" xr:uid="{5FFFFBE3-26CD-4A44-A000-8E68D3B6223C}"/>
    <cellStyle name="20% - Accent3 6" xfId="219" xr:uid="{89EEE723-6C77-41D0-8AE2-163CB75DBD51}"/>
    <cellStyle name="20% - Accent3 6 2" xfId="220" xr:uid="{85C9E7A5-04A5-42AC-B0AD-0563B9FC69B5}"/>
    <cellStyle name="20% - Accent3 7" xfId="221" xr:uid="{587ECC2E-7192-4F44-B1B6-CCE41612D9D7}"/>
    <cellStyle name="20% - Accent4 2" xfId="20" xr:uid="{00000000-0005-0000-0000-000003000000}"/>
    <cellStyle name="20% - Accent4 2 2" xfId="222" xr:uid="{D05E5293-5E64-4DBA-8EF3-3250FBAA6001}"/>
    <cellStyle name="20% - Accent4 3" xfId="223" xr:uid="{987741B6-8E67-4A54-908D-92F015AC8779}"/>
    <cellStyle name="20% - Accent4 3 2" xfId="224" xr:uid="{B2FF6F6B-17FD-4743-9EE3-5579CABDF3D8}"/>
    <cellStyle name="20% - Accent4 3 2 2" xfId="225" xr:uid="{68B27EB9-42F9-4446-A0B7-84EA5C641A8F}"/>
    <cellStyle name="20% - Accent4 3 2 2 2" xfId="226" xr:uid="{F087C1E2-AAA9-4A6B-95E6-955A3E3EC900}"/>
    <cellStyle name="20% - Accent4 3 2 3" xfId="227" xr:uid="{F2E5E252-99F5-4A2A-A562-3F55BC601819}"/>
    <cellStyle name="20% - Accent4 3 3" xfId="228" xr:uid="{48DFF918-D161-4A41-8671-936D5DFCAFD0}"/>
    <cellStyle name="20% - Accent4 3 3 2" xfId="229" xr:uid="{2B0512FB-8AD2-4C35-8CC9-D46AFD00D882}"/>
    <cellStyle name="20% - Accent4 3 3 2 2" xfId="230" xr:uid="{959194D7-E7F0-495D-BFBD-EC3EE952C5CD}"/>
    <cellStyle name="20% - Accent4 3 3 3" xfId="231" xr:uid="{0E3200AD-A681-40CB-8E35-A2DA51E78680}"/>
    <cellStyle name="20% - Accent4 3 4" xfId="232" xr:uid="{A37328D5-C8CD-4C8A-A3A6-7BE26680AFEB}"/>
    <cellStyle name="20% - Accent4 3 4 2" xfId="233" xr:uid="{BBFDB0C2-0FDB-45FF-8917-E6F7C27ADA73}"/>
    <cellStyle name="20% - Accent4 3 5" xfId="234" xr:uid="{304F0425-597E-495A-90B1-F9D0C5A4E21B}"/>
    <cellStyle name="20% - Accent4 4" xfId="235" xr:uid="{635294D7-53ED-49A0-8E10-F63A8FDF9CC6}"/>
    <cellStyle name="20% - Accent4 4 2" xfId="236" xr:uid="{C4942CF8-8049-42C6-B610-49C2DB5823DC}"/>
    <cellStyle name="20% - Accent4 4 2 2" xfId="237" xr:uid="{20228331-C57B-4252-9422-50761B361A24}"/>
    <cellStyle name="20% - Accent4 4 3" xfId="238" xr:uid="{A959955A-951F-498B-AFF5-965D62F6FBF5}"/>
    <cellStyle name="20% - Accent4 5" xfId="239" xr:uid="{944D2C55-B82C-481B-8138-DC6C89E79D72}"/>
    <cellStyle name="20% - Accent4 5 2" xfId="240" xr:uid="{B84197B2-39BD-405A-AF91-7B673EA4F807}"/>
    <cellStyle name="20% - Accent4 5 2 2" xfId="241" xr:uid="{C706078D-18BA-4A48-B901-06B56C57A364}"/>
    <cellStyle name="20% - Accent4 5 3" xfId="242" xr:uid="{6615F477-0758-464A-B807-1D3B743ED2CD}"/>
    <cellStyle name="20% - Accent4 6" xfId="243" xr:uid="{42501EC3-EECD-40C5-8358-230E3EE7E53A}"/>
    <cellStyle name="20% - Accent4 6 2" xfId="244" xr:uid="{D24F8363-74E4-44C3-ABBE-24E1EC6E0C1A}"/>
    <cellStyle name="20% - Accent4 7" xfId="245" xr:uid="{4ACB8DFA-50B8-479C-981E-DE55AB59FBF1}"/>
    <cellStyle name="20% - Accent5 2" xfId="21" xr:uid="{00000000-0005-0000-0000-000004000000}"/>
    <cellStyle name="20% - Accent5 2 2" xfId="246" xr:uid="{D3F0523D-577D-433F-9366-E434C3E49176}"/>
    <cellStyle name="20% - Accent5 3" xfId="247" xr:uid="{2E3CBF7A-E67A-46FB-A922-65605770B23C}"/>
    <cellStyle name="20% - Accent5 3 2" xfId="248" xr:uid="{F45AC2EA-D3E7-4737-9126-BBC79B822010}"/>
    <cellStyle name="20% - Accent5 3 2 2" xfId="249" xr:uid="{B8F04913-937D-41EA-9568-B4711F59E19D}"/>
    <cellStyle name="20% - Accent5 3 2 2 2" xfId="250" xr:uid="{8CE36467-5599-4EF8-A1E7-972A479640DC}"/>
    <cellStyle name="20% - Accent5 3 2 3" xfId="251" xr:uid="{4250E9EC-3D22-490F-9B0C-21AC6970A05D}"/>
    <cellStyle name="20% - Accent5 3 3" xfId="252" xr:uid="{FB81B106-37FE-4297-8BA3-907CB37D1379}"/>
    <cellStyle name="20% - Accent5 3 3 2" xfId="253" xr:uid="{0A7F433A-F444-4CF2-90F9-866CBD3C395C}"/>
    <cellStyle name="20% - Accent5 3 3 2 2" xfId="254" xr:uid="{0F465BF0-983C-4302-93EB-D2B109BEF2DC}"/>
    <cellStyle name="20% - Accent5 3 3 3" xfId="255" xr:uid="{A9AD8E7B-80C7-4601-A6D7-8556269E6C54}"/>
    <cellStyle name="20% - Accent5 3 4" xfId="256" xr:uid="{86E5C373-AC8F-49B2-A03D-4D6F0BF8EDF8}"/>
    <cellStyle name="20% - Accent5 3 4 2" xfId="257" xr:uid="{74EAF814-C447-4617-9463-AB67D5E025E4}"/>
    <cellStyle name="20% - Accent5 3 5" xfId="258" xr:uid="{6DE5E2AD-CA94-4707-9BFC-D417DE0C288F}"/>
    <cellStyle name="20% - Accent5 4" xfId="259" xr:uid="{C27414C8-AC40-49F6-A695-2155D1B0F257}"/>
    <cellStyle name="20% - Accent5 4 2" xfId="260" xr:uid="{9A86585C-2602-4957-8BEF-E117BF544DE8}"/>
    <cellStyle name="20% - Accent5 4 2 2" xfId="261" xr:uid="{6B60B3DA-03AA-4771-AD90-CB45EA7AD306}"/>
    <cellStyle name="20% - Accent5 4 3" xfId="262" xr:uid="{7BAD0521-8786-4892-B6BE-4BC38071014A}"/>
    <cellStyle name="20% - Accent5 5" xfId="263" xr:uid="{D91368BA-1347-4AA8-AB7E-29FE20AB93E6}"/>
    <cellStyle name="20% - Accent5 5 2" xfId="264" xr:uid="{B6C3E791-D633-40E6-A029-B9603DEE62E8}"/>
    <cellStyle name="20% - Accent5 5 2 2" xfId="265" xr:uid="{BCEC2E69-C0B5-4678-9FDE-C635F0BA10D8}"/>
    <cellStyle name="20% - Accent5 5 3" xfId="266" xr:uid="{4AC33B78-6ED5-4169-A827-C813CAF3C405}"/>
    <cellStyle name="20% - Accent5 6" xfId="267" xr:uid="{3B1B194E-AE45-4D37-A93B-0C3972C3257E}"/>
    <cellStyle name="20% - Accent5 6 2" xfId="268" xr:uid="{BA5DBC53-6BDC-4F1A-BF44-F2CB22878361}"/>
    <cellStyle name="20% - Accent5 7" xfId="269" xr:uid="{8B04B252-8462-4209-8AB7-71EE857EB9B8}"/>
    <cellStyle name="20% - Accent6 2" xfId="22" xr:uid="{00000000-0005-0000-0000-000005000000}"/>
    <cellStyle name="20% - Accent6 2 2" xfId="270" xr:uid="{6BACAD43-E49C-4B8C-921B-ECA279C02CAB}"/>
    <cellStyle name="20% - Accent6 3" xfId="271" xr:uid="{F09CE4B7-E701-4010-B3EF-47ACBC7FCB5E}"/>
    <cellStyle name="20% - Accent6 3 2" xfId="272" xr:uid="{5E15B665-498E-423D-83D7-750C93DEC3C7}"/>
    <cellStyle name="20% - Accent6 3 2 2" xfId="273" xr:uid="{E058EB98-ED2D-4153-815B-46C3E91D078C}"/>
    <cellStyle name="20% - Accent6 3 2 2 2" xfId="274" xr:uid="{61FD979F-E586-4B60-BB5F-F01DD81BB42E}"/>
    <cellStyle name="20% - Accent6 3 2 3" xfId="275" xr:uid="{1829D9D5-C7BA-4D9D-9605-D72246A0F857}"/>
    <cellStyle name="20% - Accent6 3 3" xfId="276" xr:uid="{5FF4C2CD-77D0-4022-A1D7-59B28E4328E8}"/>
    <cellStyle name="20% - Accent6 3 3 2" xfId="277" xr:uid="{1B78DF00-B824-4A2F-B17A-76DC698B16E6}"/>
    <cellStyle name="20% - Accent6 3 3 2 2" xfId="278" xr:uid="{4D3AE843-48E3-47ED-A268-F73F033F4798}"/>
    <cellStyle name="20% - Accent6 3 3 3" xfId="279" xr:uid="{ECCCF9CA-ABA0-4964-87C0-81FA8C87E895}"/>
    <cellStyle name="20% - Accent6 3 4" xfId="280" xr:uid="{3B377B8C-20E3-4FDF-BA01-7ECFA8C5F3BA}"/>
    <cellStyle name="20% - Accent6 3 4 2" xfId="281" xr:uid="{BBB62095-04EE-4C61-A7FE-3A6B1F715B1C}"/>
    <cellStyle name="20% - Accent6 3 5" xfId="282" xr:uid="{F7F106D7-17E4-45ED-BCA9-4989AE4F1AE3}"/>
    <cellStyle name="20% - Accent6 4" xfId="283" xr:uid="{4373391F-7065-4B9A-AC26-C3F068F291A3}"/>
    <cellStyle name="20% - Accent6 4 2" xfId="284" xr:uid="{53D936E7-0DC8-4FF7-9874-9E01C68CE7C7}"/>
    <cellStyle name="20% - Accent6 4 2 2" xfId="285" xr:uid="{6C8351BB-D8EE-4E18-84D0-A0E04036D9BD}"/>
    <cellStyle name="20% - Accent6 4 3" xfId="286" xr:uid="{C294212E-388B-4166-84A9-4A4D97096768}"/>
    <cellStyle name="20% - Accent6 5" xfId="287" xr:uid="{A1F02648-AB08-4E24-8291-99C938A790A4}"/>
    <cellStyle name="20% - Accent6 5 2" xfId="288" xr:uid="{1581ABC7-F369-4374-8C60-25AE3CCE41F8}"/>
    <cellStyle name="20% - Accent6 5 2 2" xfId="289" xr:uid="{A1A51D1E-CE37-4AD1-BB9A-03CE72A30A4C}"/>
    <cellStyle name="20% - Accent6 5 3" xfId="290" xr:uid="{9738E385-1850-4BBD-A572-F3877517B4D9}"/>
    <cellStyle name="20% - Accent6 6" xfId="291" xr:uid="{D2622ACD-0CDB-4DBB-BFFC-95D882E6ED90}"/>
    <cellStyle name="20% - Accent6 6 2" xfId="292" xr:uid="{EE9F420F-5EF3-4BB2-8378-4D148F6BEEBE}"/>
    <cellStyle name="20% - Accent6 7" xfId="293" xr:uid="{BDF1935E-160E-4907-BED8-81F04D7EB215}"/>
    <cellStyle name="40% - Accent1 2" xfId="23" xr:uid="{00000000-0005-0000-0000-000006000000}"/>
    <cellStyle name="40% - Accent1 2 2" xfId="294" xr:uid="{AA610AAF-2764-4209-8D3F-E208FBCE166F}"/>
    <cellStyle name="40% - Accent1 3" xfId="295" xr:uid="{F899108C-DB6E-4EAF-ABD0-3AE2C317B9B0}"/>
    <cellStyle name="40% - Accent1 3 2" xfId="296" xr:uid="{33FD9890-B139-473F-B5DA-5AAFED13B9E7}"/>
    <cellStyle name="40% - Accent1 3 2 2" xfId="297" xr:uid="{BFC16C8E-8922-411A-924A-A987DA7D1D61}"/>
    <cellStyle name="40% - Accent1 3 2 2 2" xfId="298" xr:uid="{25D2B641-DD77-4057-80B0-E36D34F6D141}"/>
    <cellStyle name="40% - Accent1 3 2 3" xfId="299" xr:uid="{B42D8A86-5815-4460-BE54-EE89F9022460}"/>
    <cellStyle name="40% - Accent1 3 3" xfId="300" xr:uid="{C2C83417-9761-4D4F-97BE-A86A04A06474}"/>
    <cellStyle name="40% - Accent1 3 3 2" xfId="301" xr:uid="{690B4E95-C025-4317-9FBF-78E1EE9DB88A}"/>
    <cellStyle name="40% - Accent1 3 3 2 2" xfId="302" xr:uid="{82CD898C-A10B-40A8-B00E-1383A2C1F425}"/>
    <cellStyle name="40% - Accent1 3 3 3" xfId="303" xr:uid="{A9AA8369-DBD8-4655-AE3B-7B5E4F893502}"/>
    <cellStyle name="40% - Accent1 3 4" xfId="304" xr:uid="{A2AA4F1C-0B64-4192-92B3-BF3D352E4336}"/>
    <cellStyle name="40% - Accent1 3 4 2" xfId="305" xr:uid="{D89C4112-8C61-479E-9F9A-0CBBABBC5565}"/>
    <cellStyle name="40% - Accent1 3 5" xfId="306" xr:uid="{3BB147C6-1E2A-4183-BB18-1955A0FC7FE6}"/>
    <cellStyle name="40% - Accent1 4" xfId="307" xr:uid="{CE833838-936C-4716-B70C-0AC58E6D6305}"/>
    <cellStyle name="40% - Accent1 4 2" xfId="308" xr:uid="{774C0652-355D-48E5-A25E-3FB10FB47F2F}"/>
    <cellStyle name="40% - Accent1 4 2 2" xfId="309" xr:uid="{F701FA9F-183B-4380-A55B-9742E08F485B}"/>
    <cellStyle name="40% - Accent1 4 3" xfId="310" xr:uid="{3D8C5C51-F5A8-4806-B9AE-F6DC9FD89E6E}"/>
    <cellStyle name="40% - Accent1 5" xfId="311" xr:uid="{C2E1CDD1-DEF1-407F-8D02-DEB4861A3817}"/>
    <cellStyle name="40% - Accent1 5 2" xfId="312" xr:uid="{CF6D8E93-7A17-4433-8BAA-989B1DE5CF77}"/>
    <cellStyle name="40% - Accent1 5 2 2" xfId="313" xr:uid="{0DA2E446-6187-44C0-A5FE-EA3F03D3E44E}"/>
    <cellStyle name="40% - Accent1 5 3" xfId="314" xr:uid="{3131482C-FDC9-453C-936C-A750BF7D339C}"/>
    <cellStyle name="40% - Accent1 6" xfId="315" xr:uid="{F7A9CA6C-CA14-40E1-87CA-45540B67DD19}"/>
    <cellStyle name="40% - Accent1 6 2" xfId="316" xr:uid="{AA794278-1972-4BB0-A1C2-E12EDF790A1B}"/>
    <cellStyle name="40% - Accent1 7" xfId="317" xr:uid="{CC8D280A-4D01-494D-9B62-01F1321456AE}"/>
    <cellStyle name="40% - Accent2 2" xfId="24" xr:uid="{00000000-0005-0000-0000-000007000000}"/>
    <cellStyle name="40% - Accent2 2 2" xfId="318" xr:uid="{45E41CF3-3B94-46D7-8637-697B5E102CC2}"/>
    <cellStyle name="40% - Accent2 3" xfId="319" xr:uid="{274BC476-B587-4757-83C9-5929278C52A7}"/>
    <cellStyle name="40% - Accent2 3 2" xfId="320" xr:uid="{86408D7C-D01E-45A6-A628-BCB8A8F2D625}"/>
    <cellStyle name="40% - Accent2 3 2 2" xfId="321" xr:uid="{4D7BAFED-B183-4103-AEFF-7438E4398660}"/>
    <cellStyle name="40% - Accent2 3 2 2 2" xfId="322" xr:uid="{0CDA413E-85B3-427F-B9B7-F3C257DD450A}"/>
    <cellStyle name="40% - Accent2 3 2 3" xfId="323" xr:uid="{2CE48964-0F2E-42F4-9839-C412212CA77F}"/>
    <cellStyle name="40% - Accent2 3 3" xfId="324" xr:uid="{FC56FB3D-6E29-4C9E-9E7C-BA47FB49B130}"/>
    <cellStyle name="40% - Accent2 3 3 2" xfId="325" xr:uid="{890CA87E-F7C7-402B-A1AC-03EF66E3961F}"/>
    <cellStyle name="40% - Accent2 3 3 2 2" xfId="326" xr:uid="{2DD451BB-3AF7-4B1C-AAE0-678B6537C4EB}"/>
    <cellStyle name="40% - Accent2 3 3 3" xfId="327" xr:uid="{1FB67675-4481-48E0-8187-6BAC1D519DD2}"/>
    <cellStyle name="40% - Accent2 3 4" xfId="328" xr:uid="{CBF2BE5D-F05F-4B8E-A3C2-560A3D76BFD8}"/>
    <cellStyle name="40% - Accent2 3 4 2" xfId="329" xr:uid="{58D7C597-1770-44EF-8854-0441383E17CB}"/>
    <cellStyle name="40% - Accent2 3 5" xfId="330" xr:uid="{469A93DD-D054-434F-BFF0-4646C70A3CA7}"/>
    <cellStyle name="40% - Accent2 4" xfId="331" xr:uid="{36AD45AC-944B-4916-962D-CD80AD63FCE5}"/>
    <cellStyle name="40% - Accent2 4 2" xfId="332" xr:uid="{D13020A1-1F4F-4DF3-BE19-242D0839DF9F}"/>
    <cellStyle name="40% - Accent2 4 2 2" xfId="333" xr:uid="{3C4D4A20-DFB4-4029-8DD3-822C0EAC0949}"/>
    <cellStyle name="40% - Accent2 4 3" xfId="334" xr:uid="{C4E54CF0-588A-4194-B4BD-45ADF13E6461}"/>
    <cellStyle name="40% - Accent2 5" xfId="335" xr:uid="{3502A025-6CDB-4334-8E1A-F8290779B635}"/>
    <cellStyle name="40% - Accent2 5 2" xfId="336" xr:uid="{F675C98E-826F-4D7E-BB65-07CDC1B639A1}"/>
    <cellStyle name="40% - Accent2 5 2 2" xfId="337" xr:uid="{0A971290-49ED-4BC1-8D56-4BC3CA9FADAF}"/>
    <cellStyle name="40% - Accent2 5 3" xfId="338" xr:uid="{BAC08839-5985-43FA-BD51-33E4E166B3CD}"/>
    <cellStyle name="40% - Accent2 6" xfId="339" xr:uid="{1EFC02C7-073B-41DD-9F06-DD34EA2287BB}"/>
    <cellStyle name="40% - Accent2 6 2" xfId="340" xr:uid="{086C1019-27AD-425E-B006-B1B897A3C6DA}"/>
    <cellStyle name="40% - Accent2 7" xfId="341" xr:uid="{C6EFBBB7-C16A-4388-AD95-629DE9F1556B}"/>
    <cellStyle name="40% - Accent3 2" xfId="25" xr:uid="{00000000-0005-0000-0000-000008000000}"/>
    <cellStyle name="40% - Accent3 2 2" xfId="342" xr:uid="{9ED5CEBE-074E-49D3-A651-5826A1772299}"/>
    <cellStyle name="40% - Accent3 3" xfId="343" xr:uid="{EB54BFD7-1FDB-43D9-87AB-6BC4F85DDEBB}"/>
    <cellStyle name="40% - Accent3 3 2" xfId="344" xr:uid="{0214B734-E802-4210-B5D4-1952BFB2705F}"/>
    <cellStyle name="40% - Accent3 3 2 2" xfId="345" xr:uid="{CAA21016-975E-40FB-AA6A-0071B5539784}"/>
    <cellStyle name="40% - Accent3 3 2 2 2" xfId="346" xr:uid="{EB9F262A-0611-40AB-ABF3-DFC1278C5B90}"/>
    <cellStyle name="40% - Accent3 3 2 3" xfId="347" xr:uid="{42A51E4C-8465-4E1C-95B0-123E46416B97}"/>
    <cellStyle name="40% - Accent3 3 3" xfId="348" xr:uid="{2B997C8A-D15F-4A38-BD1D-326315BC0EBF}"/>
    <cellStyle name="40% - Accent3 3 3 2" xfId="349" xr:uid="{B126F29F-A9FB-43E9-B2FA-B4D1FBE02CD2}"/>
    <cellStyle name="40% - Accent3 3 3 2 2" xfId="350" xr:uid="{7B32E618-01A0-466B-83F3-9EADF68FAA96}"/>
    <cellStyle name="40% - Accent3 3 3 3" xfId="351" xr:uid="{F3EDB029-7998-4B06-BA55-55A9B6F71F22}"/>
    <cellStyle name="40% - Accent3 3 4" xfId="352" xr:uid="{074D3B9B-4727-4111-8A13-D08D8AB693C8}"/>
    <cellStyle name="40% - Accent3 3 4 2" xfId="353" xr:uid="{79454DAC-5A6F-44F0-9B82-35B0FB728711}"/>
    <cellStyle name="40% - Accent3 3 5" xfId="354" xr:uid="{18D59DFE-957D-43DA-BDE2-B1435099A5AA}"/>
    <cellStyle name="40% - Accent3 4" xfId="355" xr:uid="{0AFEE315-E1CB-4A59-81F0-08D65BD997D8}"/>
    <cellStyle name="40% - Accent3 4 2" xfId="356" xr:uid="{0561BEF8-BC3A-4596-8C5B-223966E30B5F}"/>
    <cellStyle name="40% - Accent3 4 2 2" xfId="357" xr:uid="{32DB15B4-CA85-4409-903F-7DCDE33F4A86}"/>
    <cellStyle name="40% - Accent3 4 3" xfId="358" xr:uid="{1BE436B0-3FF8-4472-8C95-C4F44F7D88FB}"/>
    <cellStyle name="40% - Accent3 5" xfId="359" xr:uid="{C277A784-B394-49C2-9E60-0A537BAC352E}"/>
    <cellStyle name="40% - Accent3 5 2" xfId="360" xr:uid="{1B164E26-16FB-4B4F-B78E-BF85DE652C7A}"/>
    <cellStyle name="40% - Accent3 5 2 2" xfId="361" xr:uid="{6090301F-D9BB-4E99-A43B-84BA2A3EDA45}"/>
    <cellStyle name="40% - Accent3 5 3" xfId="362" xr:uid="{EEDA754B-4E93-4756-B48C-97E9EA091FCE}"/>
    <cellStyle name="40% - Accent3 6" xfId="363" xr:uid="{B849BE3E-63FA-4AF6-B110-86A313BBBFD7}"/>
    <cellStyle name="40% - Accent3 6 2" xfId="364" xr:uid="{A14BF42C-27A8-4D7E-964F-30F33AC33521}"/>
    <cellStyle name="40% - Accent3 7" xfId="365" xr:uid="{5402976F-0051-4292-91A7-374C20D9436A}"/>
    <cellStyle name="40% - Accent4 2" xfId="26" xr:uid="{00000000-0005-0000-0000-000009000000}"/>
    <cellStyle name="40% - Accent4 2 2" xfId="366" xr:uid="{BBD56321-97FF-4371-BF9A-CD6D207ADAE6}"/>
    <cellStyle name="40% - Accent4 3" xfId="367" xr:uid="{A1B848FB-DBE4-424F-B0A5-293C2B9F1E80}"/>
    <cellStyle name="40% - Accent4 3 2" xfId="368" xr:uid="{32A3B6D6-BBB4-4993-B55D-6E84788038E3}"/>
    <cellStyle name="40% - Accent4 3 2 2" xfId="369" xr:uid="{76C2970F-3339-41BF-8F83-DFDC4A783986}"/>
    <cellStyle name="40% - Accent4 3 2 2 2" xfId="370" xr:uid="{1386B971-F116-4FCB-BF8C-F5F1B0A15342}"/>
    <cellStyle name="40% - Accent4 3 2 3" xfId="371" xr:uid="{18FB6057-610F-4581-BECE-F95B174FDFE4}"/>
    <cellStyle name="40% - Accent4 3 3" xfId="372" xr:uid="{EBC12CE8-B0C0-4327-BD29-BB31DE9CE23C}"/>
    <cellStyle name="40% - Accent4 3 3 2" xfId="373" xr:uid="{744539EE-E58C-48D1-AFB1-80C936E59783}"/>
    <cellStyle name="40% - Accent4 3 3 2 2" xfId="374" xr:uid="{9433949B-4E54-4511-9C94-66517B931307}"/>
    <cellStyle name="40% - Accent4 3 3 3" xfId="375" xr:uid="{4902AD29-B90E-478B-8CF7-77F4125DAB5B}"/>
    <cellStyle name="40% - Accent4 3 4" xfId="376" xr:uid="{A25CC903-72FD-41F5-9240-2068AFFDF8BA}"/>
    <cellStyle name="40% - Accent4 3 4 2" xfId="377" xr:uid="{F2B1C434-7B85-4016-8CAE-B8DB1613F1DA}"/>
    <cellStyle name="40% - Accent4 3 5" xfId="378" xr:uid="{8AF60EB9-E693-490A-B7EB-4B69050F0A4A}"/>
    <cellStyle name="40% - Accent4 4" xfId="379" xr:uid="{900F1119-2781-421E-A813-8A096656E3B8}"/>
    <cellStyle name="40% - Accent4 4 2" xfId="380" xr:uid="{7F971AF1-288E-428D-9F99-708BE8258CBA}"/>
    <cellStyle name="40% - Accent4 4 2 2" xfId="381" xr:uid="{CA08F6F2-661D-46CA-8701-CCAA3BC92439}"/>
    <cellStyle name="40% - Accent4 4 3" xfId="382" xr:uid="{62DB37D1-C58D-49A1-BC59-D32DF20F7B0A}"/>
    <cellStyle name="40% - Accent4 5" xfId="383" xr:uid="{223DC9DE-424A-4D6A-A089-D8414E6FFA80}"/>
    <cellStyle name="40% - Accent4 5 2" xfId="384" xr:uid="{858F0A66-F737-4BFF-A570-E243AEB8004E}"/>
    <cellStyle name="40% - Accent4 5 2 2" xfId="385" xr:uid="{CF7DDE4A-A32C-44E3-AA32-533B2BDC455C}"/>
    <cellStyle name="40% - Accent4 5 3" xfId="386" xr:uid="{9489B6A1-B157-4705-BABC-9338DA0D6176}"/>
    <cellStyle name="40% - Accent4 6" xfId="387" xr:uid="{DB955EA4-F8A2-445C-8F4D-FB942D1E3BA5}"/>
    <cellStyle name="40% - Accent4 6 2" xfId="388" xr:uid="{43D6A9CB-C95F-427F-8ADF-39BF6806712C}"/>
    <cellStyle name="40% - Accent4 7" xfId="389" xr:uid="{AC06E0D1-78A4-4DEF-9B45-F22A8013C715}"/>
    <cellStyle name="40% - Accent5 2" xfId="27" xr:uid="{00000000-0005-0000-0000-00000A000000}"/>
    <cellStyle name="40% - Accent5 2 2" xfId="390" xr:uid="{D0F55E8C-B547-471E-AAF2-3DDC7F170BD2}"/>
    <cellStyle name="40% - Accent5 3" xfId="391" xr:uid="{7270FC3F-343F-456E-8C8E-DD9693DB4BEF}"/>
    <cellStyle name="40% - Accent5 3 2" xfId="392" xr:uid="{13C082E5-9881-4157-9E97-57E4239EF064}"/>
    <cellStyle name="40% - Accent5 3 2 2" xfId="393" xr:uid="{EB047322-CC6C-4EBC-8897-75B748D2BA07}"/>
    <cellStyle name="40% - Accent5 3 2 2 2" xfId="394" xr:uid="{6CFE26B1-599E-4566-9CCE-D462C34B8909}"/>
    <cellStyle name="40% - Accent5 3 2 3" xfId="395" xr:uid="{58C17A40-A373-4D71-9130-C4CA99062BC2}"/>
    <cellStyle name="40% - Accent5 3 3" xfId="396" xr:uid="{3DBEA3FA-74E3-4BDF-9172-4B213414C141}"/>
    <cellStyle name="40% - Accent5 3 3 2" xfId="397" xr:uid="{BE9479F0-85E4-44DB-8DA3-69E75E46E355}"/>
    <cellStyle name="40% - Accent5 3 3 2 2" xfId="398" xr:uid="{93C846D9-1CB4-4866-9DCE-3833115CAFA9}"/>
    <cellStyle name="40% - Accent5 3 3 3" xfId="399" xr:uid="{C8F04FBC-75CC-4304-89DF-31A3B05417C9}"/>
    <cellStyle name="40% - Accent5 3 4" xfId="400" xr:uid="{C0B54BD0-347C-4AF9-8E1E-8EFA091B8695}"/>
    <cellStyle name="40% - Accent5 3 4 2" xfId="401" xr:uid="{AC6A5300-0575-4852-BD19-4C2E5210EBC1}"/>
    <cellStyle name="40% - Accent5 3 5" xfId="402" xr:uid="{E6A3BFB0-861B-4D45-B255-59C6613DE38F}"/>
    <cellStyle name="40% - Accent5 4" xfId="403" xr:uid="{0141E960-F40A-443D-B522-C8A7B87FFDDF}"/>
    <cellStyle name="40% - Accent5 4 2" xfId="404" xr:uid="{8E2506A8-7796-4B1C-A1E7-A47FEA77D8F3}"/>
    <cellStyle name="40% - Accent5 4 2 2" xfId="405" xr:uid="{9B4A79D0-C2CB-4900-BE6C-0EF03FB4E583}"/>
    <cellStyle name="40% - Accent5 4 3" xfId="406" xr:uid="{2C2BCC34-8A59-4ADB-9535-31680FAA7F7B}"/>
    <cellStyle name="40% - Accent5 5" xfId="407" xr:uid="{302AE6E9-D370-4967-ADDD-E04DD1E9A81F}"/>
    <cellStyle name="40% - Accent5 5 2" xfId="408" xr:uid="{63281B99-8CAA-415D-950A-A584A4548C50}"/>
    <cellStyle name="40% - Accent5 5 2 2" xfId="409" xr:uid="{30A447A6-A8AE-4398-B9FE-6E1D39A9D2A2}"/>
    <cellStyle name="40% - Accent5 5 3" xfId="410" xr:uid="{FC6D79C7-F964-4B82-B7B7-0B97C87B8B1C}"/>
    <cellStyle name="40% - Accent5 6" xfId="411" xr:uid="{DBC6C8BA-46E5-4951-B9D5-9244D0642646}"/>
    <cellStyle name="40% - Accent5 6 2" xfId="412" xr:uid="{F902DBFE-A12A-4498-AFEF-0490D0DF88FD}"/>
    <cellStyle name="40% - Accent5 7" xfId="413" xr:uid="{1A46C119-6C5D-4BB9-8A20-E7B680EA5DE4}"/>
    <cellStyle name="40% - Accent6 2" xfId="28" xr:uid="{00000000-0005-0000-0000-00000B000000}"/>
    <cellStyle name="40% - Accent6 2 2" xfId="414" xr:uid="{F231670B-F0E6-489A-BF61-C9676C31161D}"/>
    <cellStyle name="40% - Accent6 3" xfId="415" xr:uid="{127436A6-3B44-49FF-B0EB-492830A7C101}"/>
    <cellStyle name="40% - Accent6 3 2" xfId="416" xr:uid="{28704644-0C99-43E4-88F3-F23C754A8F20}"/>
    <cellStyle name="40% - Accent6 3 2 2" xfId="417" xr:uid="{D83493F5-2D48-4F29-80E6-81EDCC276111}"/>
    <cellStyle name="40% - Accent6 3 2 2 2" xfId="418" xr:uid="{19CD7CCF-2A28-46E1-B0EA-1DE0CCF2DE6B}"/>
    <cellStyle name="40% - Accent6 3 2 3" xfId="419" xr:uid="{1553385A-1778-4764-98FA-597DA98BB43D}"/>
    <cellStyle name="40% - Accent6 3 3" xfId="420" xr:uid="{4A25A173-BBF2-4E50-B648-B702DEABC3F3}"/>
    <cellStyle name="40% - Accent6 3 3 2" xfId="421" xr:uid="{25E1E8CB-1300-4937-B03B-2F9A6016649B}"/>
    <cellStyle name="40% - Accent6 3 3 2 2" xfId="422" xr:uid="{54BDAD7C-ADBB-444D-9241-C8B73EE21915}"/>
    <cellStyle name="40% - Accent6 3 3 3" xfId="423" xr:uid="{CAB509F0-59EB-4150-AD78-DAFB3F3475E8}"/>
    <cellStyle name="40% - Accent6 3 4" xfId="424" xr:uid="{0113E8C6-178D-4AC4-81B0-3CD447BE8BF6}"/>
    <cellStyle name="40% - Accent6 3 4 2" xfId="425" xr:uid="{35DFAA3F-C186-4B38-AC0A-96758C25EBAC}"/>
    <cellStyle name="40% - Accent6 3 5" xfId="426" xr:uid="{43A97BA3-61D5-4B6E-8B97-C3A63A6D1189}"/>
    <cellStyle name="40% - Accent6 4" xfId="427" xr:uid="{33A37295-D2CF-4708-A243-49C4C9537754}"/>
    <cellStyle name="40% - Accent6 4 2" xfId="428" xr:uid="{7A16EDFB-7E7A-49A0-8844-900ED4AB0061}"/>
    <cellStyle name="40% - Accent6 4 2 2" xfId="429" xr:uid="{6A541298-49CF-4F90-AA8F-54E3A92BD67B}"/>
    <cellStyle name="40% - Accent6 4 3" xfId="430" xr:uid="{9ACF4DA1-BE0B-4A8C-A57E-180F8F41D019}"/>
    <cellStyle name="40% - Accent6 5" xfId="431" xr:uid="{E7637719-1271-4A39-B7D3-9680CDE8E612}"/>
    <cellStyle name="40% - Accent6 5 2" xfId="432" xr:uid="{81127084-F1DD-4E82-AC62-363A570FC0EB}"/>
    <cellStyle name="40% - Accent6 5 2 2" xfId="433" xr:uid="{14410A13-FC96-4241-B321-15CB09E78398}"/>
    <cellStyle name="40% - Accent6 5 3" xfId="434" xr:uid="{E787A423-E161-4490-835D-5F71CA1F730C}"/>
    <cellStyle name="40% - Accent6 6" xfId="435" xr:uid="{E00A1256-57C0-430C-91E9-66985799977E}"/>
    <cellStyle name="40% - Accent6 6 2" xfId="436" xr:uid="{46A3FF74-16F7-4D4B-8401-61D717B417B8}"/>
    <cellStyle name="40% - Accent6 7" xfId="437" xr:uid="{5C9E9691-EA8F-4249-B213-D2D4E2193B73}"/>
    <cellStyle name="60% - Accent1 2" xfId="29" xr:uid="{00000000-0005-0000-0000-00000C000000}"/>
    <cellStyle name="60% - Accent1 2 2" xfId="438" xr:uid="{B9B50CCD-BD67-4143-BF21-D08BF8171D2B}"/>
    <cellStyle name="60% - Accent2 2" xfId="30" xr:uid="{00000000-0005-0000-0000-00000D000000}"/>
    <cellStyle name="60% - Accent2 2 2" xfId="439" xr:uid="{2C00F0D0-DFD4-4B9B-A8E7-A7812DD62DB1}"/>
    <cellStyle name="60% - Accent3 2" xfId="31" xr:uid="{00000000-0005-0000-0000-00000E000000}"/>
    <cellStyle name="60% - Accent3 2 2" xfId="440" xr:uid="{68F74BD6-21F6-4AB6-89C0-DFDFD6AD030B}"/>
    <cellStyle name="60% - Accent4 2" xfId="32" xr:uid="{00000000-0005-0000-0000-00000F000000}"/>
    <cellStyle name="60% - Accent4 2 2" xfId="441" xr:uid="{60F1AAC2-B54C-455B-B61E-8BE0D670B2C2}"/>
    <cellStyle name="60% - Accent5 2" xfId="33" xr:uid="{00000000-0005-0000-0000-000010000000}"/>
    <cellStyle name="60% - Accent5 2 2" xfId="442" xr:uid="{F62A0EE1-FF84-4D6F-B541-06314FC9C100}"/>
    <cellStyle name="60% - Accent6 2" xfId="34" xr:uid="{00000000-0005-0000-0000-000011000000}"/>
    <cellStyle name="60% - Accent6 2 2" xfId="443" xr:uid="{2BABAF50-24C3-4279-8D39-81696F76F697}"/>
    <cellStyle name="Accent1 2" xfId="35" xr:uid="{00000000-0005-0000-0000-000012000000}"/>
    <cellStyle name="Accent1 2 2" xfId="444" xr:uid="{4CE88946-579F-4783-AEBB-D2A031D5CBA9}"/>
    <cellStyle name="Accent2 2" xfId="36" xr:uid="{00000000-0005-0000-0000-000013000000}"/>
    <cellStyle name="Accent2 2 2" xfId="445" xr:uid="{D5AF9981-F66F-450B-969E-2654A4224A1A}"/>
    <cellStyle name="Accent2 3" xfId="1589" xr:uid="{F0FB8A72-9AAF-434D-B7C7-AD2006E90583}"/>
    <cellStyle name="Accent3 2" xfId="37" xr:uid="{00000000-0005-0000-0000-000014000000}"/>
    <cellStyle name="Accent3 2 2" xfId="446" xr:uid="{994F8468-2E80-47CB-AD5C-A6A77D25DADA}"/>
    <cellStyle name="Accent4 2" xfId="38" xr:uid="{00000000-0005-0000-0000-000015000000}"/>
    <cellStyle name="Accent4 2 2" xfId="447" xr:uid="{8BDD6D34-7111-4EA8-8E21-29C7B55CE7E6}"/>
    <cellStyle name="Accent5 2" xfId="39" xr:uid="{00000000-0005-0000-0000-000016000000}"/>
    <cellStyle name="Accent5 2 2" xfId="448" xr:uid="{81E1EF75-56FB-4928-87C2-3457491940AC}"/>
    <cellStyle name="Accent5 3" xfId="1588" xr:uid="{45DF6201-2A5C-47E5-9BDE-C8A4C2BDB11F}"/>
    <cellStyle name="Accent6 2" xfId="40" xr:uid="{00000000-0005-0000-0000-000017000000}"/>
    <cellStyle name="Accent6 2 2" xfId="449" xr:uid="{BF2FCDDB-A455-445E-BAB8-9520C3282EE6}"/>
    <cellStyle name="Bad 2" xfId="41" xr:uid="{00000000-0005-0000-0000-000018000000}"/>
    <cellStyle name="Bad 2 2" xfId="450" xr:uid="{545335B1-91B4-476A-B763-951C8EED8811}"/>
    <cellStyle name="Bad 2 2 2" xfId="1586" xr:uid="{90C24439-D87F-4BB1-AA9A-1C4BF81CE61E}"/>
    <cellStyle name="Bad 2 3" xfId="1587" xr:uid="{8707B26C-9E29-4C54-9850-391BC7F628DA}"/>
    <cellStyle name="Bad 3" xfId="1585" xr:uid="{E42CF064-54C2-4089-8630-CF77F529B70E}"/>
    <cellStyle name="Bad 4" xfId="1584" xr:uid="{6E81F182-B221-4183-AE44-EB6E45EB9A14}"/>
    <cellStyle name="Bad 5" xfId="1583" xr:uid="{BEAD69C4-236F-4FFF-B600-7F3420179E91}"/>
    <cellStyle name="Body: normal cell" xfId="4" xr:uid="{00000000-0005-0000-0000-000019000000}"/>
    <cellStyle name="Calculation 2" xfId="42" xr:uid="{00000000-0005-0000-0000-00001A000000}"/>
    <cellStyle name="Calculation 2 2" xfId="451" xr:uid="{78D23CDA-9BE6-453B-A6C0-7C0EF4B7592C}"/>
    <cellStyle name="Calculation 2 3" xfId="1582" xr:uid="{C51DEBB5-A0E2-42F2-BE3C-F2ED57B950EC}"/>
    <cellStyle name="Calculation 3" xfId="1581" xr:uid="{6629E5D5-53C8-499E-B7C0-6D1E07319CD5}"/>
    <cellStyle name="Check Cell 2" xfId="43" xr:uid="{00000000-0005-0000-0000-00001B000000}"/>
    <cellStyle name="Check Cell 2 2" xfId="452" xr:uid="{9CF781B3-DCDB-47DC-91EC-9699E70DBE46}"/>
    <cellStyle name="Comma" xfId="142" builtinId="3"/>
    <cellStyle name="Comma [0] 2" xfId="453" xr:uid="{16993FF0-874F-465F-BD66-296A6A24CE91}"/>
    <cellStyle name="Comma 10" xfId="1370" xr:uid="{01052ADD-5D8B-4963-B348-6D9C1FA73750}"/>
    <cellStyle name="Comma 11" xfId="1580" xr:uid="{F8DAE40B-1B50-449C-A713-31E7D69A07D2}"/>
    <cellStyle name="Comma 2" xfId="44" xr:uid="{00000000-0005-0000-0000-00001D000000}"/>
    <cellStyle name="Comma 2 10" xfId="454" xr:uid="{51BCCDB7-344F-451C-8FA2-ADBA04805C82}"/>
    <cellStyle name="Comma 2 2" xfId="13" xr:uid="{00000000-0005-0000-0000-00001E000000}"/>
    <cellStyle name="Comma 2 2 2" xfId="45" xr:uid="{00000000-0005-0000-0000-00001F000000}"/>
    <cellStyle name="Comma 2 2 2 2" xfId="456" xr:uid="{F91F38FE-8BF5-41AB-8787-B82D006A5C7F}"/>
    <cellStyle name="Comma 2 2 2 2 2" xfId="457" xr:uid="{7506E8E7-C10A-421D-A46F-6445C0E96B75}"/>
    <cellStyle name="Comma 2 2 2 2 2 2" xfId="458" xr:uid="{8A2B5DDB-46B6-4187-8136-C9A1D3ED89B6}"/>
    <cellStyle name="Comma 2 2 2 2 2 2 2" xfId="459" xr:uid="{E284D36C-7D02-4CC4-8E58-50CFDF2803DC}"/>
    <cellStyle name="Comma 2 2 2 2 2 3" xfId="460" xr:uid="{FBA39A00-7AC7-4E6C-89F5-BAFCF7A5AB83}"/>
    <cellStyle name="Comma 2 2 2 2 3" xfId="461" xr:uid="{3FB61BD4-5611-44AB-94D8-ACD8C146A81F}"/>
    <cellStyle name="Comma 2 2 2 2 3 2" xfId="462" xr:uid="{AEBFBA7A-E1A2-422C-B4F8-D95424725861}"/>
    <cellStyle name="Comma 2 2 2 2 4" xfId="463" xr:uid="{F92A8A8C-FB92-4E60-AF0B-794F4721D115}"/>
    <cellStyle name="Comma 2 2 2 3" xfId="464" xr:uid="{12FF5F7E-2BA8-4C86-80BA-DD532D8E663B}"/>
    <cellStyle name="Comma 2 2 2 3 2" xfId="465" xr:uid="{F4872444-6399-48C4-AA74-B2A08FFB2AB9}"/>
    <cellStyle name="Comma 2 2 2 3 2 2" xfId="466" xr:uid="{1F809BD6-184D-4963-8F12-AFBF7BB49EBF}"/>
    <cellStyle name="Comma 2 2 2 3 3" xfId="467" xr:uid="{594C406D-FE4D-4C05-BF32-CC703C653125}"/>
    <cellStyle name="Comma 2 2 2 4" xfId="468" xr:uid="{FEA12981-2A32-4D7B-8CAB-5986E62C7040}"/>
    <cellStyle name="Comma 2 2 2 4 2" xfId="469" xr:uid="{20A5247E-7D48-404C-9D1C-1EDCCAF22225}"/>
    <cellStyle name="Comma 2 2 2 5" xfId="470" xr:uid="{54C93EBE-D436-4C9C-BEC4-04D4A0BAFF98}"/>
    <cellStyle name="Comma 2 2 2 6" xfId="455" xr:uid="{09351BE1-B38A-4BE4-ADAC-586413483CF4}"/>
    <cellStyle name="Comma 2 2 3" xfId="46" xr:uid="{00000000-0005-0000-0000-000020000000}"/>
    <cellStyle name="Comma 2 2 3 2" xfId="472" xr:uid="{D5217BA3-2C58-4F0D-BD33-5AFCA02C126C}"/>
    <cellStyle name="Comma 2 2 3 2 2" xfId="473" xr:uid="{808D7982-6777-4654-AB45-574D3870CB8F}"/>
    <cellStyle name="Comma 2 2 3 2 2 2" xfId="474" xr:uid="{C33F3070-9FAB-4254-9458-6CC258DC0FF7}"/>
    <cellStyle name="Comma 2 2 3 2 3" xfId="475" xr:uid="{98E9464C-6F95-4B4B-A990-47D2021A7D0C}"/>
    <cellStyle name="Comma 2 2 3 3" xfId="476" xr:uid="{B5554C70-6FAE-4100-9B8E-E059C057BD4A}"/>
    <cellStyle name="Comma 2 2 3 3 2" xfId="477" xr:uid="{282C65DE-454F-41EC-B7F1-C8B184EC68B4}"/>
    <cellStyle name="Comma 2 2 3 3 2 2" xfId="478" xr:uid="{ACB6C458-966D-4CB4-B2E6-D0D6AC0DF3FF}"/>
    <cellStyle name="Comma 2 2 3 3 3" xfId="479" xr:uid="{9FA718CC-5A73-4F49-9BAA-DEE82BBD49BB}"/>
    <cellStyle name="Comma 2 2 3 4" xfId="480" xr:uid="{4E22F502-BDEC-4A5B-B744-1DAAFD1E25B8}"/>
    <cellStyle name="Comma 2 2 3 4 2" xfId="481" xr:uid="{62749179-9D76-49C9-AE3F-B203769816D3}"/>
    <cellStyle name="Comma 2 2 3 5" xfId="482" xr:uid="{FEB690CE-35EB-4CA9-8D1D-8176FADC56D4}"/>
    <cellStyle name="Comma 2 2 3 6" xfId="471" xr:uid="{84BB9239-BF4E-44B2-A3CD-E49A2B31DC7E}"/>
    <cellStyle name="Comma 2 2 4" xfId="483" xr:uid="{C4397947-9421-415A-9FF7-6D439366BDED}"/>
    <cellStyle name="Comma 2 2 4 2" xfId="484" xr:uid="{036BF8E8-4635-473E-A4E3-C96319C130F9}"/>
    <cellStyle name="Comma 2 2 4 2 2" xfId="485" xr:uid="{F4731C78-F9BC-42CE-B80B-63B8C904AE7E}"/>
    <cellStyle name="Comma 2 2 4 2 2 2" xfId="486" xr:uid="{585DA4CD-0FDE-4AB3-A256-88BCB5030277}"/>
    <cellStyle name="Comma 2 2 4 2 3" xfId="487" xr:uid="{5E7E4385-4819-4C5C-B373-1909614CB7CB}"/>
    <cellStyle name="Comma 2 2 4 3" xfId="488" xr:uid="{1BFEEFFB-33CF-4AB3-844F-84169508458D}"/>
    <cellStyle name="Comma 2 2 4 3 2" xfId="489" xr:uid="{818874E6-516E-459F-8931-BDF2F86E742B}"/>
    <cellStyle name="Comma 2 2 4 4" xfId="490" xr:uid="{DA5CA6FF-280C-42B6-B37E-03CD10049082}"/>
    <cellStyle name="Comma 2 2 5" xfId="491" xr:uid="{8B3A2F51-5578-4E7E-ACB2-F972FB5680A3}"/>
    <cellStyle name="Comma 2 2 6" xfId="492" xr:uid="{A751ECEC-8174-4985-AC49-9444FFC39D65}"/>
    <cellStyle name="Comma 2 2 6 2" xfId="493" xr:uid="{91DC4EE0-636A-4ECE-9963-378973412320}"/>
    <cellStyle name="Comma 2 2 6 2 2" xfId="494" xr:uid="{E0401628-CFA2-47E2-8D9A-0D9632E9707B}"/>
    <cellStyle name="Comma 2 2 6 3" xfId="495" xr:uid="{A8FB0826-C529-40C7-B003-989BCC00F205}"/>
    <cellStyle name="Comma 2 2 7" xfId="496" xr:uid="{9E228226-B130-43EE-9ED0-E29B7DD0041E}"/>
    <cellStyle name="Comma 2 2 8" xfId="1579" xr:uid="{A5DECD62-3530-47EB-B3EA-2B8064C38238}"/>
    <cellStyle name="Comma 2 3" xfId="47" xr:uid="{00000000-0005-0000-0000-000021000000}"/>
    <cellStyle name="Comma 2 3 10" xfId="1578" xr:uid="{14B48290-69D1-42D7-A6F0-FB2F390B79EF}"/>
    <cellStyle name="Comma 2 3 2" xfId="498" xr:uid="{E9A11007-4BC6-4A5A-9592-E984A5790062}"/>
    <cellStyle name="Comma 2 3 2 2" xfId="499" xr:uid="{8974ACD5-6AE8-434F-965C-482C8706A854}"/>
    <cellStyle name="Comma 2 3 2 2 2" xfId="500" xr:uid="{BC3035C4-FC67-4FE5-9964-3957A635ED72}"/>
    <cellStyle name="Comma 2 3 2 2 2 2" xfId="501" xr:uid="{A71DB1F7-E54F-4DA3-BCB2-FB8D4815F57E}"/>
    <cellStyle name="Comma 2 3 2 2 2 2 2" xfId="502" xr:uid="{B8166760-BB13-4F4F-96BB-955F83611145}"/>
    <cellStyle name="Comma 2 3 2 2 2 3" xfId="503" xr:uid="{28109EC6-9362-402A-B9E6-41CD2140D3DB}"/>
    <cellStyle name="Comma 2 3 2 2 3" xfId="504" xr:uid="{94224E9D-BF71-453F-B212-0002BEF9DBB8}"/>
    <cellStyle name="Comma 2 3 2 2 3 2" xfId="505" xr:uid="{761699A2-B03D-4296-A495-A5EC50C29BAC}"/>
    <cellStyle name="Comma 2 3 2 2 3 2 2" xfId="506" xr:uid="{CBE7BE62-A094-4598-A1C3-AEFE20165284}"/>
    <cellStyle name="Comma 2 3 2 2 3 3" xfId="507" xr:uid="{860CCACF-F305-495F-9DD7-A4F729ACC73F}"/>
    <cellStyle name="Comma 2 3 2 2 4" xfId="508" xr:uid="{6A430183-9610-4A6C-8E1C-2E497E48EE58}"/>
    <cellStyle name="Comma 2 3 2 2 4 2" xfId="509" xr:uid="{BE86C688-0B59-4C43-ACE7-7E000590547D}"/>
    <cellStyle name="Comma 2 3 2 2 5" xfId="510" xr:uid="{1543A91A-4F86-4132-BD45-2E1E49960117}"/>
    <cellStyle name="Comma 2 3 2 3" xfId="511" xr:uid="{472BDE09-ADE1-45D6-881B-CE82085F2C07}"/>
    <cellStyle name="Comma 2 3 2 3 2" xfId="512" xr:uid="{F3F60AED-C216-41E6-BB40-F15290BF2730}"/>
    <cellStyle name="Comma 2 3 2 3 2 2" xfId="513" xr:uid="{2F43D0A2-FF3D-44F3-A7BC-1F7A9C40925E}"/>
    <cellStyle name="Comma 2 3 2 3 3" xfId="514" xr:uid="{85272479-9466-49B4-A064-5F6DD707C676}"/>
    <cellStyle name="Comma 2 3 2 4" xfId="515" xr:uid="{71A9FEF6-EFCD-4268-A057-A00184EDF5D5}"/>
    <cellStyle name="Comma 2 3 2 4 2" xfId="516" xr:uid="{9A27B98C-979A-479D-9DA1-5E7732253A26}"/>
    <cellStyle name="Comma 2 3 2 4 2 2" xfId="517" xr:uid="{A2C7750F-6FF4-42A4-B11C-61B59DF4FA44}"/>
    <cellStyle name="Comma 2 3 2 4 3" xfId="518" xr:uid="{E34E8229-7652-447E-9FB2-03C4EBACA270}"/>
    <cellStyle name="Comma 2 3 2 5" xfId="519" xr:uid="{2C83EC87-8E6E-4A9B-A865-31A4A7CBD415}"/>
    <cellStyle name="Comma 2 3 2 5 2" xfId="520" xr:uid="{C93972CD-B124-49E4-8B30-D6E9EC9BF53F}"/>
    <cellStyle name="Comma 2 3 2 6" xfId="521" xr:uid="{062A7092-4495-450A-B7D7-720E4C81464B}"/>
    <cellStyle name="Comma 2 3 3" xfId="522" xr:uid="{E266AEDC-9072-4792-B3CC-85B5F538F935}"/>
    <cellStyle name="Comma 2 3 3 2" xfId="523" xr:uid="{99DDB257-A700-49CF-B532-F7C585DF5EFF}"/>
    <cellStyle name="Comma 2 3 3 2 2" xfId="524" xr:uid="{A025371B-B16E-4456-96F4-92C9885F3F47}"/>
    <cellStyle name="Comma 2 3 3 2 2 2" xfId="525" xr:uid="{BF0C89F2-1FC6-4AD9-A10E-9E1977F84C6D}"/>
    <cellStyle name="Comma 2 3 3 2 3" xfId="526" xr:uid="{33CA0212-CC87-4CE4-B613-47BF1D418B8A}"/>
    <cellStyle name="Comma 2 3 3 3" xfId="527" xr:uid="{EC8175A8-47F4-4E3E-A666-A63AA2D8207B}"/>
    <cellStyle name="Comma 2 3 3 3 2" xfId="528" xr:uid="{5104B77D-8AF3-4D29-BE49-232A3685DAE8}"/>
    <cellStyle name="Comma 2 3 3 3 2 2" xfId="529" xr:uid="{8C5ED940-04D6-4703-9AD7-8152C90F0132}"/>
    <cellStyle name="Comma 2 3 3 3 3" xfId="530" xr:uid="{635D462C-3C57-4C86-80B2-8A00047571C6}"/>
    <cellStyle name="Comma 2 3 3 4" xfId="531" xr:uid="{F04FFE13-B769-4A8C-9B85-BEC4D16C98A4}"/>
    <cellStyle name="Comma 2 3 3 4 2" xfId="532" xr:uid="{3253CEBC-8635-473A-9885-F1916619B2B1}"/>
    <cellStyle name="Comma 2 3 3 5" xfId="533" xr:uid="{CC40A0DE-6B0E-420A-87F5-5055BA9E070B}"/>
    <cellStyle name="Comma 2 3 4" xfId="534" xr:uid="{5C27A9B1-D1DF-4786-A2AC-5919104A17D5}"/>
    <cellStyle name="Comma 2 3 4 2" xfId="535" xr:uid="{8A865326-1117-40DA-A1B3-95FD7ADF28FD}"/>
    <cellStyle name="Comma 2 3 4 2 2" xfId="536" xr:uid="{4083BCF9-3E22-49AC-B600-30A6F1E54B9E}"/>
    <cellStyle name="Comma 2 3 4 2 2 2" xfId="537" xr:uid="{2AD0E567-9287-4DFE-8A45-C698E46AA6E9}"/>
    <cellStyle name="Comma 2 3 4 2 3" xfId="538" xr:uid="{AA1A2A03-7DE7-4E1A-A898-003B41F759D2}"/>
    <cellStyle name="Comma 2 3 4 3" xfId="539" xr:uid="{B45C5399-3A33-49E6-8ADB-2A846B2CAD46}"/>
    <cellStyle name="Comma 2 3 4 3 2" xfId="540" xr:uid="{28D144EB-E9D2-4E8B-AAC9-B01247573512}"/>
    <cellStyle name="Comma 2 3 4 4" xfId="541" xr:uid="{372229AB-1A6B-4440-85C6-580538BFAD10}"/>
    <cellStyle name="Comma 2 3 5" xfId="542" xr:uid="{716C232A-5A39-42F2-B3C8-CB75F6775B7C}"/>
    <cellStyle name="Comma 2 3 5 2" xfId="543" xr:uid="{F084695B-C7CC-4FCC-9574-EEB933FC0505}"/>
    <cellStyle name="Comma 2 3 5 2 2" xfId="544" xr:uid="{C20767B4-EE43-447C-A35F-AB788ABF9D1D}"/>
    <cellStyle name="Comma 2 3 5 3" xfId="545" xr:uid="{F7B70809-BCE8-4772-ADA1-88FBEEBF1E41}"/>
    <cellStyle name="Comma 2 3 6" xfId="546" xr:uid="{191AFAA5-0590-48C6-9CC4-C5796BFE58F3}"/>
    <cellStyle name="Comma 2 3 6 2" xfId="547" xr:uid="{BE01D337-FE54-4333-8B87-B89B2EA68CB0}"/>
    <cellStyle name="Comma 2 3 7" xfId="548" xr:uid="{11374C3D-EE04-413D-A096-9B09AEB18C55}"/>
    <cellStyle name="Comma 2 3 8" xfId="549" xr:uid="{E110663C-3F3F-4F97-87E3-E6CB866BA448}"/>
    <cellStyle name="Comma 2 3 9" xfId="497" xr:uid="{9648AE5C-0A58-49BF-B2FF-F3D2D28D253F}"/>
    <cellStyle name="Comma 2 4" xfId="550" xr:uid="{8D0EA958-284F-493F-A4AA-14AB990C46EF}"/>
    <cellStyle name="Comma 2 4 2" xfId="551" xr:uid="{E94BD902-B18E-4B78-9967-49CEBDC56CCF}"/>
    <cellStyle name="Comma 2 4 2 2" xfId="552" xr:uid="{1EC8B27B-7353-426A-90E7-1B24137AAB31}"/>
    <cellStyle name="Comma 2 4 2 2 2" xfId="553" xr:uid="{95EC022B-3442-49BD-97CC-B8C0A5CD40A4}"/>
    <cellStyle name="Comma 2 4 2 3" xfId="554" xr:uid="{198563B6-A258-4A70-9F0C-225652C62331}"/>
    <cellStyle name="Comma 2 4 3" xfId="555" xr:uid="{0D9B89B9-3628-41F8-9F62-CA2711EF727F}"/>
    <cellStyle name="Comma 2 4 3 2" xfId="556" xr:uid="{EABF0BAC-67C6-4289-8B37-EC6768D0B298}"/>
    <cellStyle name="Comma 2 4 3 2 2" xfId="557" xr:uid="{5505A170-A10B-4B12-A8A7-25C8F01CE31C}"/>
    <cellStyle name="Comma 2 4 3 3" xfId="558" xr:uid="{6CE06357-E2F5-4E47-B014-D55F39A96F5E}"/>
    <cellStyle name="Comma 2 4 4" xfId="559" xr:uid="{04BB877A-225D-4300-BC0B-64AA3F5E21FA}"/>
    <cellStyle name="Comma 2 4 4 2" xfId="560" xr:uid="{75C2C736-8614-487C-91DA-6A91F6C71518}"/>
    <cellStyle name="Comma 2 4 5" xfId="561" xr:uid="{C533B615-DE05-479E-AC61-FE702B7373A5}"/>
    <cellStyle name="Comma 2 4 6" xfId="562" xr:uid="{0A95D06C-AB2E-4714-8238-BE894B5DBF4A}"/>
    <cellStyle name="Comma 2 5" xfId="563" xr:uid="{D71307F1-ECEE-4AE4-8139-F583C66430CA}"/>
    <cellStyle name="Comma 2 5 2" xfId="564" xr:uid="{2319679F-8BED-4B39-9B73-8A11CC6B83C8}"/>
    <cellStyle name="Comma 2 5 2 2" xfId="565" xr:uid="{E45564E4-CD58-436A-ABF0-67173386E0B4}"/>
    <cellStyle name="Comma 2 5 2 2 2" xfId="566" xr:uid="{37644436-1D2D-4531-A9FD-740E468C04D8}"/>
    <cellStyle name="Comma 2 5 2 3" xfId="567" xr:uid="{C9CAE4F2-39F1-4428-8479-846ED55DFCBF}"/>
    <cellStyle name="Comma 2 5 3" xfId="568" xr:uid="{76FD59C3-14F1-41B9-B355-5AA5C06B56B1}"/>
    <cellStyle name="Comma 2 5 3 2" xfId="569" xr:uid="{8171AFBD-8E02-4940-8E2A-1B7BD09095FC}"/>
    <cellStyle name="Comma 2 5 3 2 2" xfId="570" xr:uid="{F610B0D7-482D-4EE6-AF4A-EDA17FAEE92E}"/>
    <cellStyle name="Comma 2 5 3 3" xfId="571" xr:uid="{570203C8-4247-4552-86C9-0202BDC9D338}"/>
    <cellStyle name="Comma 2 5 4" xfId="572" xr:uid="{CFAFB72A-E73B-4B3B-B75E-6EFCA3E82827}"/>
    <cellStyle name="Comma 2 5 4 2" xfId="573" xr:uid="{CAF02D82-E731-4795-93F5-FCF86D815CCA}"/>
    <cellStyle name="Comma 2 5 5" xfId="574" xr:uid="{91A110B8-E450-4FF1-A7CE-E3DAE69A4860}"/>
    <cellStyle name="Comma 2 6" xfId="575" xr:uid="{1BE08AFA-B97C-4AE2-A9BD-3DD0435843AA}"/>
    <cellStyle name="Comma 2 6 2" xfId="576" xr:uid="{D31EED22-4546-446D-88FA-63D84AC1E348}"/>
    <cellStyle name="Comma 2 6 2 2" xfId="577" xr:uid="{86F5BDA7-43E6-4BC3-B250-E16BD0F2588E}"/>
    <cellStyle name="Comma 2 6 2 2 2" xfId="578" xr:uid="{8C56EA32-DEA3-4191-89F6-073C088044F4}"/>
    <cellStyle name="Comma 2 6 2 3" xfId="579" xr:uid="{7FBFF107-C298-4513-ADA3-E4668C7B201D}"/>
    <cellStyle name="Comma 2 6 3" xfId="580" xr:uid="{4C2253DA-3868-41B5-A4C8-CBC6DA979502}"/>
    <cellStyle name="Comma 2 6 3 2" xfId="581" xr:uid="{670818B0-82C0-446A-9C46-0BCCB2BDFDAA}"/>
    <cellStyle name="Comma 2 6 4" xfId="582" xr:uid="{75ACF357-61B4-4BB5-A396-ECAA76F4BAFA}"/>
    <cellStyle name="Comma 2 7" xfId="583" xr:uid="{5229CFF2-9662-4FE8-85C1-8A9C94371831}"/>
    <cellStyle name="Comma 2 8" xfId="584" xr:uid="{A1A33714-F349-414A-8490-447AB64D72CE}"/>
    <cellStyle name="Comma 2 8 2" xfId="585" xr:uid="{06479A9D-C94B-42F0-B988-FFEA5F7BEE62}"/>
    <cellStyle name="Comma 2 8 2 2" xfId="586" xr:uid="{5594A8B7-607A-4BB7-9A72-CAB9C1FE49E3}"/>
    <cellStyle name="Comma 2 8 3" xfId="587" xr:uid="{F9A0809A-A9A1-4BF1-AE05-DB7CBAE4FA36}"/>
    <cellStyle name="Comma 2 9" xfId="588" xr:uid="{4AC9CAAF-647A-4653-B5F5-52993030B2C3}"/>
    <cellStyle name="Comma 2 9 2" xfId="589" xr:uid="{8D8001F3-BF50-4E29-A4A2-5DAB06A08822}"/>
    <cellStyle name="Comma 2 9 2 2" xfId="590" xr:uid="{72AD6C21-FF07-413F-B9BD-00B55F4CE696}"/>
    <cellStyle name="Comma 2 9 3" xfId="591" xr:uid="{2A7C0842-6E58-456A-A57F-F5AAA653220B}"/>
    <cellStyle name="Comma 3" xfId="48" xr:uid="{00000000-0005-0000-0000-000022000000}"/>
    <cellStyle name="Comma 3 10" xfId="593" xr:uid="{1CB5ED31-17D7-43E9-A8DB-9A19B3DD95D1}"/>
    <cellStyle name="Comma 3 11" xfId="594" xr:uid="{34515B2F-0708-474C-B2F7-C9CA881F1E8E}"/>
    <cellStyle name="Comma 3 12" xfId="592" xr:uid="{DF21D4A9-2001-4CA4-B015-05CE96813F5E}"/>
    <cellStyle name="Comma 3 2" xfId="146" xr:uid="{00000000-0005-0000-0000-000023000000}"/>
    <cellStyle name="Comma 3 2 2" xfId="596" xr:uid="{5CDA8370-A033-4A4B-A1A4-91A657D66976}"/>
    <cellStyle name="Comma 3 2 2 2" xfId="597" xr:uid="{6B15EC88-C91C-4D39-A00A-9E9E258FD0E1}"/>
    <cellStyle name="Comma 3 2 2 2 2" xfId="598" xr:uid="{B6EC711C-A02A-4B5F-B7C3-DAEA73D84AB2}"/>
    <cellStyle name="Comma 3 2 2 2 2 2" xfId="599" xr:uid="{9E6BA7DE-213E-4152-B186-B54B9DDB9A27}"/>
    <cellStyle name="Comma 3 2 2 2 2 2 2" xfId="600" xr:uid="{E8DCD191-BC71-4B35-B98D-2D3CD3A67A71}"/>
    <cellStyle name="Comma 3 2 2 2 2 3" xfId="601" xr:uid="{55F090DC-920D-4D44-A38A-84F230553800}"/>
    <cellStyle name="Comma 3 2 2 2 3" xfId="602" xr:uid="{96E324F0-7667-49DB-91CC-2AD262C4DFF2}"/>
    <cellStyle name="Comma 3 2 2 2 3 2" xfId="603" xr:uid="{C6EDE430-34D7-48F9-921D-DD48736E82E1}"/>
    <cellStyle name="Comma 3 2 2 2 3 2 2" xfId="604" xr:uid="{5F3714A0-1B58-42CC-990E-472EDE7E3BFB}"/>
    <cellStyle name="Comma 3 2 2 2 3 3" xfId="605" xr:uid="{02108453-242E-40B8-AF31-470ADB92FC06}"/>
    <cellStyle name="Comma 3 2 2 2 4" xfId="606" xr:uid="{94F5BD21-107D-412C-9A95-B6FAD612A0D0}"/>
    <cellStyle name="Comma 3 2 2 2 4 2" xfId="607" xr:uid="{451C2338-69EE-4314-8534-70D3A47F093C}"/>
    <cellStyle name="Comma 3 2 2 2 5" xfId="608" xr:uid="{6E115FAF-A625-4548-B41F-6D6BDA8BA554}"/>
    <cellStyle name="Comma 3 2 2 3" xfId="609" xr:uid="{E21BBD8C-72B9-4B6D-A799-94F55F81DB0F}"/>
    <cellStyle name="Comma 3 2 2 3 2" xfId="610" xr:uid="{A523AA03-782E-4A81-84C2-9B5352751975}"/>
    <cellStyle name="Comma 3 2 2 3 2 2" xfId="611" xr:uid="{35DCA9A2-B848-4DCC-A510-ECA3594193C9}"/>
    <cellStyle name="Comma 3 2 2 3 3" xfId="612" xr:uid="{A953E560-6C11-424B-9FF4-E72BFA916FFA}"/>
    <cellStyle name="Comma 3 2 2 4" xfId="613" xr:uid="{01685236-B057-4232-BA7D-778B059D83EE}"/>
    <cellStyle name="Comma 3 2 2 4 2" xfId="614" xr:uid="{48F40187-457C-41D7-892D-870F958A2DE1}"/>
    <cellStyle name="Comma 3 2 2 4 2 2" xfId="615" xr:uid="{3E4F6DBE-60CE-4CC6-8098-A21F559859DA}"/>
    <cellStyle name="Comma 3 2 2 4 3" xfId="616" xr:uid="{0911ED3B-06B4-46E0-A856-B4991B241200}"/>
    <cellStyle name="Comma 3 2 2 5" xfId="617" xr:uid="{40A9F5CB-473D-43B2-8C55-92CC709E8BAD}"/>
    <cellStyle name="Comma 3 2 2 5 2" xfId="618" xr:uid="{D6C70084-D166-4B3A-AE92-2CC1698C1CEE}"/>
    <cellStyle name="Comma 3 2 2 6" xfId="619" xr:uid="{0457830B-66F0-42E5-8805-7C590F8B8990}"/>
    <cellStyle name="Comma 3 2 3" xfId="620" xr:uid="{4355AE1A-4CEF-4AEA-8348-016A4B7D95C0}"/>
    <cellStyle name="Comma 3 2 3 2" xfId="621" xr:uid="{A82B2182-6CDA-4D12-9904-5B990CDB2748}"/>
    <cellStyle name="Comma 3 2 3 2 2" xfId="622" xr:uid="{2B16FB4C-F3D5-430C-9A41-23C83909F85E}"/>
    <cellStyle name="Comma 3 2 3 2 2 2" xfId="623" xr:uid="{306DC9FB-6758-458C-916E-2A08D83B221B}"/>
    <cellStyle name="Comma 3 2 3 2 3" xfId="624" xr:uid="{114DCFE4-17F8-4F03-B5E1-3064643030A1}"/>
    <cellStyle name="Comma 3 2 3 3" xfId="625" xr:uid="{54E327F1-E063-4158-9DE8-A83FEF38F31B}"/>
    <cellStyle name="Comma 3 2 3 3 2" xfId="626" xr:uid="{42C5CBBA-3A0F-45EC-89C0-0BFC27328E5F}"/>
    <cellStyle name="Comma 3 2 3 3 2 2" xfId="627" xr:uid="{E6437241-18A4-4699-B705-4DBD059C948B}"/>
    <cellStyle name="Comma 3 2 3 3 3" xfId="628" xr:uid="{9FE9687F-6E55-419B-8BA9-B656A57AADC8}"/>
    <cellStyle name="Comma 3 2 3 4" xfId="629" xr:uid="{A355DB71-DBE6-4CC6-9DCE-D23BB6614EB5}"/>
    <cellStyle name="Comma 3 2 3 4 2" xfId="630" xr:uid="{C0C123EA-437E-4F87-AEB3-906D0829D2BD}"/>
    <cellStyle name="Comma 3 2 3 5" xfId="631" xr:uid="{C1C85DB5-0F89-40E5-BE59-D7B4DDEB1D3B}"/>
    <cellStyle name="Comma 3 2 4" xfId="632" xr:uid="{970E0F93-51EF-45A8-B916-5C544DDD9483}"/>
    <cellStyle name="Comma 3 2 4 2" xfId="633" xr:uid="{4CA77525-2A7B-4094-B32C-2BC372263C2D}"/>
    <cellStyle name="Comma 3 2 4 2 2" xfId="634" xr:uid="{991B2F6D-5D01-4E50-93CB-061CA2E0370D}"/>
    <cellStyle name="Comma 3 2 4 3" xfId="635" xr:uid="{79C1C792-C7D4-4E69-A35C-F8750939A9AC}"/>
    <cellStyle name="Comma 3 2 5" xfId="636" xr:uid="{852F39B9-C535-4E2E-80B4-13CE4481E9E3}"/>
    <cellStyle name="Comma 3 2 5 2" xfId="637" xr:uid="{92234699-6D72-4A7B-B7AE-2ABECD52F135}"/>
    <cellStyle name="Comma 3 2 5 2 2" xfId="638" xr:uid="{5BBA7B0C-35B3-4B03-B888-439BCED039E2}"/>
    <cellStyle name="Comma 3 2 5 3" xfId="639" xr:uid="{0FF3E123-1AF8-402B-913C-9151EE9BC671}"/>
    <cellStyle name="Comma 3 2 6" xfId="640" xr:uid="{092DC306-F051-4767-8539-C1F433745BE4}"/>
    <cellStyle name="Comma 3 2 6 2" xfId="641" xr:uid="{E362F9C8-6076-4677-BCE0-9ADE1ED0D606}"/>
    <cellStyle name="Comma 3 2 7" xfId="642" xr:uid="{D794181C-4D1E-4A93-8BCC-F6BA521A9682}"/>
    <cellStyle name="Comma 3 2 8" xfId="643" xr:uid="{98D0446C-6D73-4E01-8F73-E6428548EB31}"/>
    <cellStyle name="Comma 3 2 9" xfId="595" xr:uid="{312967DC-C083-4E03-98A2-78B0D5B3A3BD}"/>
    <cellStyle name="Comma 3 3" xfId="644" xr:uid="{07FF51EE-AE97-4ED3-BDB3-72C76195DE5C}"/>
    <cellStyle name="Comma 3 3 2" xfId="645" xr:uid="{F74B7185-073F-4862-860C-9E35A7E89A09}"/>
    <cellStyle name="Comma 3 3 2 2" xfId="646" xr:uid="{173BB450-67B7-48E1-A7D7-A6ED50EF934C}"/>
    <cellStyle name="Comma 3 3 2 2 2" xfId="647" xr:uid="{E2B79208-DF3C-4667-9C1E-072D0BA927D2}"/>
    <cellStyle name="Comma 3 3 2 2 2 2" xfId="648" xr:uid="{F6E9010A-AFD3-4B8C-9C1A-34D89190CC13}"/>
    <cellStyle name="Comma 3 3 2 2 3" xfId="649" xr:uid="{9AA9E544-6A56-4F4A-BEE9-2F455CF6F364}"/>
    <cellStyle name="Comma 3 3 2 3" xfId="650" xr:uid="{ECA01BA9-6AFA-4874-9271-5E4135CDE2A7}"/>
    <cellStyle name="Comma 3 3 2 3 2" xfId="651" xr:uid="{75131F65-4049-4BE6-A563-0B9907AEA477}"/>
    <cellStyle name="Comma 3 3 2 3 2 2" xfId="652" xr:uid="{51D921E9-4568-4E4D-B1AE-A283A1702C54}"/>
    <cellStyle name="Comma 3 3 2 3 3" xfId="653" xr:uid="{4765C84E-2D1B-452F-B198-3B4120A887B5}"/>
    <cellStyle name="Comma 3 3 2 4" xfId="654" xr:uid="{59753514-29C4-40FC-B1C7-D3807135074B}"/>
    <cellStyle name="Comma 3 3 2 4 2" xfId="655" xr:uid="{183563E0-FD57-4079-AADA-8E6F23A2F1E7}"/>
    <cellStyle name="Comma 3 3 2 5" xfId="656" xr:uid="{3001F6DA-E05C-4C10-9A89-4D14A8DF8032}"/>
    <cellStyle name="Comma 3 3 3" xfId="657" xr:uid="{DA81FA6E-DE03-468B-AD3E-E195ED62B51F}"/>
    <cellStyle name="Comma 3 3 3 2" xfId="658" xr:uid="{70D4A3CA-B084-479F-BA60-A18702DF1EAA}"/>
    <cellStyle name="Comma 3 3 3 2 2" xfId="659" xr:uid="{2817D2F3-0420-47D5-ACCB-224F82972B81}"/>
    <cellStyle name="Comma 3 3 3 3" xfId="660" xr:uid="{3B6245DA-E4C1-438A-8CCF-D89AB509FE70}"/>
    <cellStyle name="Comma 3 3 4" xfId="661" xr:uid="{03DB26CA-B41E-4AA1-AFF1-6C0512BF19C6}"/>
    <cellStyle name="Comma 3 3 4 2" xfId="662" xr:uid="{88843DC5-8AD8-47C0-87AD-5D30608C3A23}"/>
    <cellStyle name="Comma 3 3 4 2 2" xfId="663" xr:uid="{317E22D9-235F-407B-85A2-FA09C136938F}"/>
    <cellStyle name="Comma 3 3 4 3" xfId="664" xr:uid="{A18CC73D-078D-41CA-823A-4033422212E0}"/>
    <cellStyle name="Comma 3 3 5" xfId="665" xr:uid="{A95C3FA4-2468-4932-B0A3-85953105D415}"/>
    <cellStyle name="Comma 3 3 5 2" xfId="666" xr:uid="{BFE91A06-1E47-4AA9-9351-EFF9FEB165FF}"/>
    <cellStyle name="Comma 3 3 6" xfId="667" xr:uid="{DAEBC876-5D93-42F2-B927-256B68976E69}"/>
    <cellStyle name="Comma 3 3 7" xfId="668" xr:uid="{824A50CF-9B73-4D67-9D9C-4E9279977CAC}"/>
    <cellStyle name="Comma 3 4" xfId="669" xr:uid="{B0C13797-1456-46E8-A071-09EC0CE13C6A}"/>
    <cellStyle name="Comma 3 5" xfId="670" xr:uid="{8BA8811F-83E9-4344-BE1A-A7DC4CCA5005}"/>
    <cellStyle name="Comma 3 5 2" xfId="671" xr:uid="{3CD32C90-BDD3-4AF7-A56E-ABE0C14372EF}"/>
    <cellStyle name="Comma 3 5 2 2" xfId="672" xr:uid="{F81FE7C0-CE96-4ECC-8B24-E11333F1AA34}"/>
    <cellStyle name="Comma 3 5 2 2 2" xfId="673" xr:uid="{88CC81C2-4C5B-4813-8C8E-474130E2A7B8}"/>
    <cellStyle name="Comma 3 5 2 2 2 2" xfId="674" xr:uid="{944B66E7-FC5B-4800-8C0F-C979093F544C}"/>
    <cellStyle name="Comma 3 5 2 2 3" xfId="675" xr:uid="{8974CC27-CE76-44AD-A408-C5EF6DAA006E}"/>
    <cellStyle name="Comma 3 5 2 3" xfId="676" xr:uid="{A675776C-8E42-402D-9772-B15DE2279F01}"/>
    <cellStyle name="Comma 3 5 2 3 2" xfId="677" xr:uid="{0C8C282A-426B-4AD0-9424-B36B25E27393}"/>
    <cellStyle name="Comma 3 5 2 3 2 2" xfId="678" xr:uid="{14D25259-BD93-43DB-AA74-4582156205B9}"/>
    <cellStyle name="Comma 3 5 2 3 3" xfId="679" xr:uid="{C10BA706-53D1-4589-8256-9DC18C57EC32}"/>
    <cellStyle name="Comma 3 5 2 4" xfId="680" xr:uid="{163D3923-FE5E-425A-8046-1995ADEBF0AA}"/>
    <cellStyle name="Comma 3 5 2 4 2" xfId="681" xr:uid="{854B8F9F-B0D8-448F-80C1-C152EA965D3E}"/>
    <cellStyle name="Comma 3 5 2 5" xfId="682" xr:uid="{951C5740-1E4B-4BD7-92D9-A75AC31A9D80}"/>
    <cellStyle name="Comma 3 5 3" xfId="683" xr:uid="{FEBBE597-42F9-4D5A-8B85-CEE22D8ADAEF}"/>
    <cellStyle name="Comma 3 5 3 2" xfId="684" xr:uid="{2E611FC9-F919-443C-ADAB-5A9C26160DED}"/>
    <cellStyle name="Comma 3 5 3 2 2" xfId="685" xr:uid="{82BFC976-3652-4951-8427-EF40232D8A19}"/>
    <cellStyle name="Comma 3 5 3 3" xfId="686" xr:uid="{DE774B6C-F4C6-48EE-8F1D-8CB353AF17BB}"/>
    <cellStyle name="Comma 3 5 4" xfId="687" xr:uid="{DBF03369-C549-4521-B5DA-586691F7BEDC}"/>
    <cellStyle name="Comma 3 5 4 2" xfId="688" xr:uid="{E3C2293A-F40A-467A-A751-F356DF851AD6}"/>
    <cellStyle name="Comma 3 5 4 2 2" xfId="689" xr:uid="{6B12C6B7-BC03-4A93-BA64-1A46D5D7630E}"/>
    <cellStyle name="Comma 3 5 4 3" xfId="690" xr:uid="{49E0C707-F82F-46A8-B6F6-A30015ED3B0D}"/>
    <cellStyle name="Comma 3 5 5" xfId="691" xr:uid="{51A493D2-744A-4407-8DAD-08C5FBF34E6A}"/>
    <cellStyle name="Comma 3 5 5 2" xfId="692" xr:uid="{458F1977-7385-4256-8E23-30111DB7DFA0}"/>
    <cellStyle name="Comma 3 5 6" xfId="693" xr:uid="{5450E7C8-107C-42F6-B863-5BE749627899}"/>
    <cellStyle name="Comma 3 6" xfId="694" xr:uid="{58A45E5D-5988-411D-BE16-B604F4B9853C}"/>
    <cellStyle name="Comma 3 6 2" xfId="695" xr:uid="{B5EA108A-DCEF-4CAA-B06C-162B0DA8038A}"/>
    <cellStyle name="Comma 3 6 2 2" xfId="696" xr:uid="{C08F90DB-124B-42B4-A9C4-F3887E9B1361}"/>
    <cellStyle name="Comma 3 6 2 2 2" xfId="697" xr:uid="{7E231A50-2004-4D7D-959E-C5A8E9F350F1}"/>
    <cellStyle name="Comma 3 6 2 2 2 2" xfId="698" xr:uid="{87E27CD3-52C1-4AE9-BB8A-DA01716E87E5}"/>
    <cellStyle name="Comma 3 6 2 2 3" xfId="699" xr:uid="{3D2FD166-A8D7-47E1-BADF-7923B4B3796E}"/>
    <cellStyle name="Comma 3 6 2 3" xfId="700" xr:uid="{4EC2E8B8-AFBB-45EC-9B2C-86FEA2D38BBA}"/>
    <cellStyle name="Comma 3 6 2 3 2" xfId="701" xr:uid="{2E794046-11CC-44A8-9C4C-9C73D3D8268A}"/>
    <cellStyle name="Comma 3 6 2 3 2 2" xfId="702" xr:uid="{35461DD0-5A8B-4475-AE23-62C510C51C18}"/>
    <cellStyle name="Comma 3 6 2 3 3" xfId="703" xr:uid="{A868230F-69F3-416D-94D3-724629B03349}"/>
    <cellStyle name="Comma 3 6 2 4" xfId="704" xr:uid="{780D597A-CD79-4676-9F7A-92590F9199B4}"/>
    <cellStyle name="Comma 3 6 2 4 2" xfId="705" xr:uid="{C76FBE0F-34E0-406D-BBA5-EFF4046B3E84}"/>
    <cellStyle name="Comma 3 6 2 5" xfId="706" xr:uid="{00873BF5-38D5-4FD3-B7E7-5BC881CA0857}"/>
    <cellStyle name="Comma 3 6 3" xfId="707" xr:uid="{4AF997C4-27A7-4146-BD5A-5A300713B6AA}"/>
    <cellStyle name="Comma 3 6 3 2" xfId="708" xr:uid="{3D9B2F3D-BDBC-477A-983D-90E7C1F4D5F2}"/>
    <cellStyle name="Comma 3 6 3 2 2" xfId="709" xr:uid="{E5AF65DA-9040-4952-B7E5-4CA86BD28C3E}"/>
    <cellStyle name="Comma 3 6 3 3" xfId="710" xr:uid="{052613A1-DF85-4407-8BCB-356155CBEA06}"/>
    <cellStyle name="Comma 3 6 4" xfId="711" xr:uid="{1C3112D6-7F02-4AB2-AF73-29FDF652C8C1}"/>
    <cellStyle name="Comma 3 6 4 2" xfId="712" xr:uid="{509722DD-5631-4877-A84F-A970FFCF276D}"/>
    <cellStyle name="Comma 3 6 4 2 2" xfId="713" xr:uid="{72AC4D89-C5E5-43BA-BE52-1766C4E436CB}"/>
    <cellStyle name="Comma 3 6 4 3" xfId="714" xr:uid="{B2E380F8-64D0-459E-863E-172ACED14C12}"/>
    <cellStyle name="Comma 3 6 5" xfId="715" xr:uid="{57CA78C8-D5A5-4C09-B875-08A7C86B724A}"/>
    <cellStyle name="Comma 3 6 5 2" xfId="716" xr:uid="{B1D31385-6D26-4A55-AD3D-3D3432A2851F}"/>
    <cellStyle name="Comma 3 6 6" xfId="717" xr:uid="{A694CF42-E7B6-4353-9952-C6DDA10FD619}"/>
    <cellStyle name="Comma 3 7" xfId="718" xr:uid="{3E4265E4-3265-46A7-B32D-3F94B591BF3B}"/>
    <cellStyle name="Comma 3 7 2" xfId="719" xr:uid="{82EBDC97-CD9E-4FA5-9316-9B789130E8BC}"/>
    <cellStyle name="Comma 3 7 2 2" xfId="720" xr:uid="{8834A604-72A6-4A2A-BE54-901AA048291E}"/>
    <cellStyle name="Comma 3 7 3" xfId="721" xr:uid="{B9A4C75F-6417-4380-BD53-06CE150516E0}"/>
    <cellStyle name="Comma 3 8" xfId="722" xr:uid="{AE516B6E-5EEA-44E9-B5AC-6ED1AB7FB0A5}"/>
    <cellStyle name="Comma 3 8 2" xfId="723" xr:uid="{82CC9C36-4384-4EF2-AD19-36E742595CC7}"/>
    <cellStyle name="Comma 3 8 2 2" xfId="724" xr:uid="{1FF66F26-EF3C-44CC-8F91-7CE4CB63FDA5}"/>
    <cellStyle name="Comma 3 8 3" xfId="725" xr:uid="{5EE493A0-B81C-4FC9-8AD5-9489C957A0D9}"/>
    <cellStyle name="Comma 3 9" xfId="726" xr:uid="{8B9A0B98-0935-40CC-8B7E-ED9E5986C991}"/>
    <cellStyle name="Comma 3 9 2" xfId="727" xr:uid="{A5A52391-0EDC-4EC1-9FAA-C4C0B9B5FA20}"/>
    <cellStyle name="Comma 4" xfId="49" xr:uid="{00000000-0005-0000-0000-000024000000}"/>
    <cellStyle name="Comma 4 2" xfId="1577" xr:uid="{DD2072F8-A41B-4C99-8D3D-0FD803557831}"/>
    <cellStyle name="Comma 5" xfId="50" xr:uid="{00000000-0005-0000-0000-000025000000}"/>
    <cellStyle name="Comma 5 2" xfId="729" xr:uid="{91E0A2C4-5320-4240-A38D-50ECEC23A7F7}"/>
    <cellStyle name="Comma 5 2 2" xfId="730" xr:uid="{45CD8A09-81AF-4EB3-A6F7-A7B97F0A5E42}"/>
    <cellStyle name="Comma 5 2 2 2" xfId="731" xr:uid="{3D4B6F78-88A0-44A8-ACC6-A5D88D2CCB2F}"/>
    <cellStyle name="Comma 5 2 2 2 2" xfId="732" xr:uid="{CC78C975-5F0E-4E16-A94D-2609BAE48218}"/>
    <cellStyle name="Comma 5 2 2 3" xfId="733" xr:uid="{86E89F55-0AAC-4BAE-B9F9-16A24A633B0E}"/>
    <cellStyle name="Comma 5 2 3" xfId="734" xr:uid="{714C2093-0181-4E9A-873D-75BFBE1E0CE7}"/>
    <cellStyle name="Comma 5 2 3 2" xfId="735" xr:uid="{2B0C5890-5B57-408E-83DB-4814E287D348}"/>
    <cellStyle name="Comma 5 2 3 2 2" xfId="736" xr:uid="{5E286597-C2EA-4E2B-A772-FFBE68E7D020}"/>
    <cellStyle name="Comma 5 2 3 3" xfId="737" xr:uid="{2DED7DA6-D034-4CCF-B583-47403888A89D}"/>
    <cellStyle name="Comma 5 2 4" xfId="738" xr:uid="{5580F1D8-73AA-4870-83BA-2B096180A63C}"/>
    <cellStyle name="Comma 5 2 4 2" xfId="739" xr:uid="{137E9518-2827-49BB-AEF0-BFB441907083}"/>
    <cellStyle name="Comma 5 2 5" xfId="740" xr:uid="{0F00445E-2423-41AB-B879-6A252C94D3C6}"/>
    <cellStyle name="Comma 5 2 6" xfId="1575" xr:uid="{71384954-A4A8-4879-A8B1-E442F745ACA6}"/>
    <cellStyle name="Comma 5 3" xfId="741" xr:uid="{DDCA877E-8806-4418-8BCA-6F98076AA3E4}"/>
    <cellStyle name="Comma 5 3 2" xfId="742" xr:uid="{FF45E979-80D2-4C65-9CFD-702916BCB7F7}"/>
    <cellStyle name="Comma 5 3 2 2" xfId="743" xr:uid="{A1ACF95D-EF33-4558-9C56-774478787CF3}"/>
    <cellStyle name="Comma 5 3 3" xfId="744" xr:uid="{5A9FF18A-4C9E-48B4-A720-EBBEB58E660A}"/>
    <cellStyle name="Comma 5 4" xfId="745" xr:uid="{4F4ED1E1-C4F8-4E39-8AE2-71C510562D29}"/>
    <cellStyle name="Comma 5 4 2" xfId="746" xr:uid="{95393DC4-CFE6-4B39-AE05-9F065647C473}"/>
    <cellStyle name="Comma 5 4 2 2" xfId="747" xr:uid="{6DD5875C-0CEC-46E6-A2A1-E61139855406}"/>
    <cellStyle name="Comma 5 4 3" xfId="748" xr:uid="{707B3D55-E560-4BD1-A4C2-91BCAD4E8C5A}"/>
    <cellStyle name="Comma 5 5" xfId="749" xr:uid="{D26E48AE-F7A5-4273-8CBB-D1AB11B7BD60}"/>
    <cellStyle name="Comma 5 5 2" xfId="750" xr:uid="{8E3C962B-EBCB-4891-A061-CB60043717FA}"/>
    <cellStyle name="Comma 5 6" xfId="751" xr:uid="{A9DF87A4-FC6B-4BBD-8BD4-71D3610C5A50}"/>
    <cellStyle name="Comma 5 7" xfId="728" xr:uid="{59AB422E-028D-43AB-9D37-1EE47A18C4E9}"/>
    <cellStyle name="Comma 5 8" xfId="1576" xr:uid="{2548425B-B9DE-4A1A-850F-7227032F6746}"/>
    <cellStyle name="Comma 6" xfId="51" xr:uid="{00000000-0005-0000-0000-000026000000}"/>
    <cellStyle name="Comma 6 2" xfId="752" xr:uid="{15593B4A-0999-48B3-A46E-6BE9B7926A3F}"/>
    <cellStyle name="Comma 7" xfId="52" xr:uid="{00000000-0005-0000-0000-000027000000}"/>
    <cellStyle name="Comma 7 2" xfId="753" xr:uid="{53E2A726-3CEA-4245-9526-3C8F8F3D9D8B}"/>
    <cellStyle name="Comma 7 3" xfId="1574" xr:uid="{EFF5D0D8-FB80-4CFF-A477-BD82490AF920}"/>
    <cellStyle name="Comma 8" xfId="754" xr:uid="{B05F503B-4EE4-4A3E-B2E7-E2C38637E175}"/>
    <cellStyle name="Comma 8 2" xfId="1573" xr:uid="{A1653BFB-CC26-495E-9276-94F2AA4D97D7}"/>
    <cellStyle name="Comma 9" xfId="755" xr:uid="{A7480DD3-FAC6-4B4F-8D10-C24041C68F3B}"/>
    <cellStyle name="Currency [0] 2" xfId="756" xr:uid="{2B46630E-7A67-43D0-9C84-AE8381022C2B}"/>
    <cellStyle name="Currency 2" xfId="53" xr:uid="{00000000-0005-0000-0000-000028000000}"/>
    <cellStyle name="Currency 3" xfId="54" xr:uid="{00000000-0005-0000-0000-000029000000}"/>
    <cellStyle name="Currency 3 2" xfId="55" xr:uid="{00000000-0005-0000-0000-00002A000000}"/>
    <cellStyle name="Data" xfId="56" xr:uid="{00000000-0005-0000-0000-00002B000000}"/>
    <cellStyle name="Data no deci" xfId="57" xr:uid="{00000000-0005-0000-0000-00002C000000}"/>
    <cellStyle name="Data Superscript" xfId="58" xr:uid="{00000000-0005-0000-0000-00002D000000}"/>
    <cellStyle name="Data_1-1A-Regular" xfId="59" xr:uid="{00000000-0005-0000-0000-00002E000000}"/>
    <cellStyle name="Data_Sheet1 (2)_1" xfId="11" xr:uid="{00000000-0005-0000-0000-00002F000000}"/>
    <cellStyle name="Explanatory Text 2" xfId="60" xr:uid="{00000000-0005-0000-0000-000030000000}"/>
    <cellStyle name="Explanatory Text 2 2" xfId="757" xr:uid="{14BBFA9C-D83B-4FA6-ADE4-E7C641C897EB}"/>
    <cellStyle name="Font: Calibri, 9pt regular" xfId="6" xr:uid="{00000000-0005-0000-0000-000031000000}"/>
    <cellStyle name="Footnotes: top row" xfId="2" xr:uid="{00000000-0005-0000-0000-000032000000}"/>
    <cellStyle name="Good 2" xfId="61" xr:uid="{00000000-0005-0000-0000-000033000000}"/>
    <cellStyle name="Good 2 2" xfId="758" xr:uid="{9D7E4A91-D81C-4DF3-B96D-73DCAA5B64A4}"/>
    <cellStyle name="Good 2 2 2" xfId="1571" xr:uid="{E294C711-1186-43D4-813B-BD48A82C898F}"/>
    <cellStyle name="Good 2 3" xfId="1572" xr:uid="{6FBAEEB9-F2B2-4A7B-B78A-DD8AF08A2348}"/>
    <cellStyle name="Good 3" xfId="1570" xr:uid="{E02998C2-4761-4FA6-B0D4-4A001465E9AC}"/>
    <cellStyle name="Good 4" xfId="1569" xr:uid="{99146AA2-AF9C-4BAF-B140-6C5E74CFF0BC}"/>
    <cellStyle name="Good 5" xfId="1568" xr:uid="{548C5A46-997A-4938-9448-444CA14255C4}"/>
    <cellStyle name="Good 6" xfId="1567" xr:uid="{C2BF4CEA-3633-4A8A-BA99-F91564446EFE}"/>
    <cellStyle name="Header: bottom row" xfId="5" xr:uid="{00000000-0005-0000-0000-000034000000}"/>
    <cellStyle name="Heading 1 2" xfId="62" xr:uid="{00000000-0005-0000-0000-000035000000}"/>
    <cellStyle name="Heading 1 2 2" xfId="759" xr:uid="{3023B0E9-A06F-4E68-8F82-D32FDBC25C6C}"/>
    <cellStyle name="Heading 2 2" xfId="63" xr:uid="{00000000-0005-0000-0000-000036000000}"/>
    <cellStyle name="Heading 2 2 2" xfId="760" xr:uid="{A3E0B889-4F8F-47CF-A6AF-35BB4F613624}"/>
    <cellStyle name="Heading 3 2" xfId="64" xr:uid="{00000000-0005-0000-0000-000037000000}"/>
    <cellStyle name="Heading 3 2 2" xfId="761" xr:uid="{B0DCE33A-549E-41A6-96E9-D1C77B4B749C}"/>
    <cellStyle name="Heading 4 2" xfId="65" xr:uid="{00000000-0005-0000-0000-000038000000}"/>
    <cellStyle name="Heading 4 2 2" xfId="762" xr:uid="{DC69B06A-0F88-4CB8-9DB0-4D814C10C2F7}"/>
    <cellStyle name="Hed Side" xfId="15" xr:uid="{00000000-0005-0000-0000-000039000000}"/>
    <cellStyle name="Hed Side bold" xfId="66" xr:uid="{00000000-0005-0000-0000-00003A000000}"/>
    <cellStyle name="Hed Side Indent" xfId="67" xr:uid="{00000000-0005-0000-0000-00003B000000}"/>
    <cellStyle name="Hed Side Regular" xfId="68" xr:uid="{00000000-0005-0000-0000-00003C000000}"/>
    <cellStyle name="Hed Side_1-1A-Regular" xfId="69" xr:uid="{00000000-0005-0000-0000-00003D000000}"/>
    <cellStyle name="Hed Side_Sheet1 (2)_1" xfId="10" xr:uid="{00000000-0005-0000-0000-00003E000000}"/>
    <cellStyle name="Hed Top" xfId="70" xr:uid="{00000000-0005-0000-0000-00003F000000}"/>
    <cellStyle name="Hyperlink" xfId="145" builtinId="8"/>
    <cellStyle name="Hyperlink 2" xfId="148" xr:uid="{9D6C357D-2F13-4E39-91A2-568CF0359207}"/>
    <cellStyle name="Input 2" xfId="71" xr:uid="{00000000-0005-0000-0000-000041000000}"/>
    <cellStyle name="Input 2 2" xfId="763" xr:uid="{7096FF21-F365-410A-955C-017C378D9C5E}"/>
    <cellStyle name="Linked Cell 2" xfId="72" xr:uid="{00000000-0005-0000-0000-000042000000}"/>
    <cellStyle name="Linked Cell 2 2" xfId="764" xr:uid="{47833D61-35AE-4CB3-8EBD-0EDAE9D4A941}"/>
    <cellStyle name="Neutral 2" xfId="73" xr:uid="{00000000-0005-0000-0000-000043000000}"/>
    <cellStyle name="Neutral 2 2" xfId="765" xr:uid="{D0F6DF46-FE1B-4323-AB15-1D5D5AA49BFF}"/>
    <cellStyle name="Neutral 2 3" xfId="1566" xr:uid="{CD597CAB-1B50-4231-9BB1-D0DC6E1A4094}"/>
    <cellStyle name="Normal" xfId="0" builtinId="0"/>
    <cellStyle name="Normal 10" xfId="74" xr:uid="{00000000-0005-0000-0000-000045000000}"/>
    <cellStyle name="Normal 10 2" xfId="766" xr:uid="{56A991CC-B2D1-4BFE-8A82-4E7A43AF2D35}"/>
    <cellStyle name="Normal 10 3" xfId="1565" xr:uid="{708467BE-CD9D-423C-ADBB-C7DF0D755870}"/>
    <cellStyle name="Normal 11" xfId="12" xr:uid="{00000000-0005-0000-0000-000046000000}"/>
    <cellStyle name="Normal 11 2" xfId="149" xr:uid="{40C4D017-BE2C-4341-ACCB-13FEE8BD5280}"/>
    <cellStyle name="Normal 12" xfId="144" xr:uid="{00000000-0005-0000-0000-000047000000}"/>
    <cellStyle name="Normal 12 2" xfId="768" xr:uid="{8D50221E-DBA6-427C-93EB-17AC22CE05A7}"/>
    <cellStyle name="Normal 12 3" xfId="767" xr:uid="{BA1C1DA6-8819-4044-B44F-32D780BD5FAF}"/>
    <cellStyle name="Normal 13" xfId="769" xr:uid="{438C8775-6E27-473F-9D54-634F7C7A0B46}"/>
    <cellStyle name="Normal 14" xfId="770" xr:uid="{3719AFA8-4901-44A3-80C0-1BEEFE489C70}"/>
    <cellStyle name="Normal 15" xfId="1590" xr:uid="{29049D45-610E-47A7-B03C-470135ED756C}"/>
    <cellStyle name="Normal 2" xfId="1" xr:uid="{00000000-0005-0000-0000-000048000000}"/>
    <cellStyle name="Normal 2 10" xfId="1564" xr:uid="{C15AB588-87B2-4494-8BCE-BA610ED6639D}"/>
    <cellStyle name="Normal 2 2" xfId="75" xr:uid="{00000000-0005-0000-0000-000049000000}"/>
    <cellStyle name="Normal 2 2 10" xfId="772" xr:uid="{2240FA15-9EC6-4B82-AF04-E2DBEC9C9517}"/>
    <cellStyle name="Normal 2 2 11" xfId="773" xr:uid="{ECA69C4D-8101-4957-A9BC-7C1F17C4598F}"/>
    <cellStyle name="Normal 2 2 12" xfId="771" xr:uid="{5E3A3BD1-1853-4444-A353-9389859F53D2}"/>
    <cellStyle name="Normal 2 2 13" xfId="1563" xr:uid="{8AA030A6-03FC-4F49-954D-2D368570088D}"/>
    <cellStyle name="Normal 2 2 2" xfId="76" xr:uid="{00000000-0005-0000-0000-00004A000000}"/>
    <cellStyle name="Normal 2 2 2 2" xfId="775" xr:uid="{47E05666-1824-4F14-8A47-F8369726CEFF}"/>
    <cellStyle name="Normal 2 2 2 2 2" xfId="776" xr:uid="{B5DF1565-33A7-43D7-A329-0AB24BCE1C4C}"/>
    <cellStyle name="Normal 2 2 2 2 2 2" xfId="777" xr:uid="{E8672DAD-9681-4393-8C81-89AC9B6E0BE0}"/>
    <cellStyle name="Normal 2 2 2 2 2 2 2" xfId="778" xr:uid="{2C0949C1-AF0A-4B01-9C91-50DC7DBAE6BD}"/>
    <cellStyle name="Normal 2 2 2 2 2 3" xfId="779" xr:uid="{001519A5-64B2-4276-B926-830AF95300DD}"/>
    <cellStyle name="Normal 2 2 2 2 3" xfId="780" xr:uid="{62A8E879-11CE-454B-BC02-5EE56F69F43E}"/>
    <cellStyle name="Normal 2 2 2 2 3 2" xfId="781" xr:uid="{E3E4661E-3B9C-4966-8435-CC18286B72D5}"/>
    <cellStyle name="Normal 2 2 2 2 3 2 2" xfId="782" xr:uid="{3AD3865E-A32B-482C-AA2B-CA75AC372CEC}"/>
    <cellStyle name="Normal 2 2 2 2 3 3" xfId="783" xr:uid="{C3851A74-1418-4D85-B7EF-CD36276EDD40}"/>
    <cellStyle name="Normal 2 2 2 2 4" xfId="784" xr:uid="{070F3338-809C-468E-9027-BCB6DD6D5E08}"/>
    <cellStyle name="Normal 2 2 2 2 4 2" xfId="785" xr:uid="{718FC794-18F5-4E6C-BEA5-9A5DA84770E1}"/>
    <cellStyle name="Normal 2 2 2 2 5" xfId="786" xr:uid="{13869665-DC36-4F79-9F17-97D9D0E0B6F8}"/>
    <cellStyle name="Normal 2 2 2 3" xfId="787" xr:uid="{38F92E8C-C4F7-4F84-B4CC-0878720700FA}"/>
    <cellStyle name="Normal 2 2 2 3 2" xfId="788" xr:uid="{C699EC5F-5493-4213-8715-199A5E74D74C}"/>
    <cellStyle name="Normal 2 2 2 3 2 2" xfId="789" xr:uid="{660699DD-C02D-4F9D-986A-EC34BEC1796F}"/>
    <cellStyle name="Normal 2 2 2 3 2 2 2" xfId="790" xr:uid="{C89833DD-2FF6-4C4C-9E19-D3E1EBF01A59}"/>
    <cellStyle name="Normal 2 2 2 3 2 3" xfId="791" xr:uid="{21E58395-C67A-4AD1-9508-ABFA518987CA}"/>
    <cellStyle name="Normal 2 2 2 3 3" xfId="792" xr:uid="{C769F603-A4AE-4617-819F-E3225091C5E5}"/>
    <cellStyle name="Normal 2 2 2 3 3 2" xfId="793" xr:uid="{23C9DA89-9EE4-49EB-B31C-135160B2C141}"/>
    <cellStyle name="Normal 2 2 2 3 4" xfId="794" xr:uid="{E8BF0D36-922E-4BC9-8CFD-B7A153E64799}"/>
    <cellStyle name="Normal 2 2 2 4" xfId="795" xr:uid="{EF9842D1-A3C6-4B2F-9820-AB14AC337AA7}"/>
    <cellStyle name="Normal 2 2 2 4 2" xfId="796" xr:uid="{84BF0939-6B76-455D-A693-A1C65B226DC8}"/>
    <cellStyle name="Normal 2 2 2 4 2 2" xfId="797" xr:uid="{8F1D2248-E5D1-44E9-BCA7-CE7691B094D6}"/>
    <cellStyle name="Normal 2 2 2 4 3" xfId="798" xr:uid="{1F8C5A2C-5FAA-4AF5-B290-CF8D7890EE18}"/>
    <cellStyle name="Normal 2 2 2 5" xfId="799" xr:uid="{811E7499-5114-43C9-9F7D-4AADC22DB26D}"/>
    <cellStyle name="Normal 2 2 2 5 2" xfId="800" xr:uid="{771F2CE8-A4B3-492F-93E3-9DF6FE4196A4}"/>
    <cellStyle name="Normal 2 2 2 6" xfId="801" xr:uid="{1A5BF7FE-C7DB-456A-9754-C8A573C584B6}"/>
    <cellStyle name="Normal 2 2 2 7" xfId="802" xr:uid="{39FF527D-819D-402F-BAA6-ECB423AABF9D}"/>
    <cellStyle name="Normal 2 2 2 8" xfId="774" xr:uid="{B664D28D-AD8B-4AA5-9925-96A69F90A16B}"/>
    <cellStyle name="Normal 2 2 3" xfId="77" xr:uid="{00000000-0005-0000-0000-00004B000000}"/>
    <cellStyle name="Normal 2 2 3 2" xfId="804" xr:uid="{000EE4CA-7DED-4D39-80B6-49EB58D48E83}"/>
    <cellStyle name="Normal 2 2 3 2 2" xfId="805" xr:uid="{98D70D5A-FA0B-44F8-92D9-A90EC89D7446}"/>
    <cellStyle name="Normal 2 2 3 2 2 2" xfId="806" xr:uid="{C4189BFD-C3F4-4F25-BB98-A7CAA97681FD}"/>
    <cellStyle name="Normal 2 2 3 2 3" xfId="807" xr:uid="{484BF79E-CF80-4AFF-9656-27B611E54BBA}"/>
    <cellStyle name="Normal 2 2 3 3" xfId="808" xr:uid="{EFD849DC-DBC3-4B08-B860-F8B4AA8F7BD6}"/>
    <cellStyle name="Normal 2 2 3 3 2" xfId="809" xr:uid="{C88FFFE2-45B0-4F20-AB3F-FCD95036C7DC}"/>
    <cellStyle name="Normal 2 2 3 3 2 2" xfId="810" xr:uid="{1E98C9C8-A567-44F8-BDA3-35A453D48BD9}"/>
    <cellStyle name="Normal 2 2 3 3 3" xfId="811" xr:uid="{C60F50E2-0422-4894-A5CC-AEB8DFD4C174}"/>
    <cellStyle name="Normal 2 2 3 4" xfId="812" xr:uid="{B8034091-0B7E-497D-A8C7-3F7CEA0C1494}"/>
    <cellStyle name="Normal 2 2 3 4 2" xfId="813" xr:uid="{9221B48D-E939-4EB1-A8AF-BC9FCD3A9285}"/>
    <cellStyle name="Normal 2 2 3 5" xfId="814" xr:uid="{48E32F06-CA2E-4ED4-B0E4-64E17648D0B0}"/>
    <cellStyle name="Normal 2 2 3 6" xfId="815" xr:uid="{360C9131-1916-4D92-B4B9-709A1FBB4E95}"/>
    <cellStyle name="Normal 2 2 3 7" xfId="803" xr:uid="{7BD199FB-AF7B-451D-937C-C84D68DE874A}"/>
    <cellStyle name="Normal 2 2 4" xfId="816" xr:uid="{DEC15E8A-1294-4583-90D7-05C1B2F0F277}"/>
    <cellStyle name="Normal 2 2 4 2" xfId="817" xr:uid="{3D78F574-C7FB-458F-8205-0FBAD590AD91}"/>
    <cellStyle name="Normal 2 2 4 2 2" xfId="818" xr:uid="{316E603A-D4AB-4E03-8C32-E300B71E7253}"/>
    <cellStyle name="Normal 2 2 4 2 2 2" xfId="819" xr:uid="{EFCA53AB-1C66-47A6-930D-F804E6174442}"/>
    <cellStyle name="Normal 2 2 4 2 3" xfId="820" xr:uid="{EC6BD9EA-DBF1-427A-87EB-51EC43CE85FA}"/>
    <cellStyle name="Normal 2 2 4 3" xfId="821" xr:uid="{60641905-0BFE-4B95-AB4C-2E0D08FD37A9}"/>
    <cellStyle name="Normal 2 2 4 3 2" xfId="822" xr:uid="{0E0875EA-BAAE-4CE8-8147-415A2B54CE88}"/>
    <cellStyle name="Normal 2 2 4 3 2 2" xfId="823" xr:uid="{AAE5E784-E962-4A34-9A14-603E972B2086}"/>
    <cellStyle name="Normal 2 2 4 3 3" xfId="824" xr:uid="{6BDFB6E6-BC61-456B-95F4-D516BED897E7}"/>
    <cellStyle name="Normal 2 2 4 4" xfId="825" xr:uid="{81C74F69-8D94-4C98-B605-8BA0A402D41F}"/>
    <cellStyle name="Normal 2 2 4 4 2" xfId="826" xr:uid="{1BEBE7C3-96A1-48FC-984D-B46998B80B96}"/>
    <cellStyle name="Normal 2 2 4 5" xfId="827" xr:uid="{9095FA9A-D7C0-4D2F-8C6F-889C369CB5E9}"/>
    <cellStyle name="Normal 2 2 5" xfId="828" xr:uid="{F9E7ABD3-E933-41DF-989C-146844516E24}"/>
    <cellStyle name="Normal 2 2 5 2" xfId="829" xr:uid="{2C444CFE-8896-4AD8-B067-8352D008E21A}"/>
    <cellStyle name="Normal 2 2 5 2 2" xfId="830" xr:uid="{947FC2AC-7054-406B-BC97-555510421F35}"/>
    <cellStyle name="Normal 2 2 5 2 2 2" xfId="831" xr:uid="{CBF16FFB-26A1-4AEC-93EF-874FB65A57A7}"/>
    <cellStyle name="Normal 2 2 5 2 3" xfId="832" xr:uid="{A6780741-0C1B-4567-9D8E-0615D20C1E4B}"/>
    <cellStyle name="Normal 2 2 5 3" xfId="833" xr:uid="{E4E0D422-9FE7-4338-8DCC-B4AED234B6E2}"/>
    <cellStyle name="Normal 2 2 5 3 2" xfId="834" xr:uid="{2307C9C2-BA4F-45E0-A0EB-1070B42663FF}"/>
    <cellStyle name="Normal 2 2 5 3 2 2" xfId="835" xr:uid="{EA86A235-E26C-418F-A632-E13B152739C1}"/>
    <cellStyle name="Normal 2 2 5 3 3" xfId="836" xr:uid="{30205EF4-EDCF-4BF0-9B1F-5D4017561881}"/>
    <cellStyle name="Normal 2 2 5 4" xfId="837" xr:uid="{722D465C-A730-4553-889B-D89780041F0C}"/>
    <cellStyle name="Normal 2 2 5 4 2" xfId="838" xr:uid="{D53C1A12-7CCE-4BD3-B53F-FEA2C9CC3EA3}"/>
    <cellStyle name="Normal 2 2 5 5" xfId="839" xr:uid="{4B7DF446-8578-433C-A274-3102699E3096}"/>
    <cellStyle name="Normal 2 2 6" xfId="840" xr:uid="{11FF7077-B34E-4FDE-B9BD-0DE8B68757FC}"/>
    <cellStyle name="Normal 2 2 6 2" xfId="841" xr:uid="{D849F4D6-2AE4-45E3-9C0A-A2F40845B27D}"/>
    <cellStyle name="Normal 2 2 6 2 2" xfId="842" xr:uid="{193B6366-5AC1-4763-900D-82E02ADD7DB9}"/>
    <cellStyle name="Normal 2 2 6 2 2 2" xfId="843" xr:uid="{3744A1A9-F761-4868-90C8-A8FFCD207067}"/>
    <cellStyle name="Normal 2 2 6 2 3" xfId="844" xr:uid="{C4E1B1B8-D191-4230-802E-FC83BADB2924}"/>
    <cellStyle name="Normal 2 2 6 3" xfId="845" xr:uid="{D81ED6AC-EC3E-416A-8F16-5D75EB6971C1}"/>
    <cellStyle name="Normal 2 2 6 3 2" xfId="846" xr:uid="{92E272CC-E7E9-40BA-BACA-4E3E80572825}"/>
    <cellStyle name="Normal 2 2 6 4" xfId="847" xr:uid="{42F760ED-69A1-41F4-8A24-4355C5D47048}"/>
    <cellStyle name="Normal 2 2 7" xfId="848" xr:uid="{37E7C312-9154-43FC-B0DD-2C3A4C35353B}"/>
    <cellStyle name="Normal 2 2 7 2" xfId="849" xr:uid="{F527D461-51C6-49AC-94B1-4D8890C1CCFD}"/>
    <cellStyle name="Normal 2 2 7 2 2" xfId="850" xr:uid="{11D61FA0-3A86-4F8C-A5F5-FB9F595F87AF}"/>
    <cellStyle name="Normal 2 2 7 3" xfId="851" xr:uid="{C2ED77F2-C0BF-4958-87B3-B83F03E91A50}"/>
    <cellStyle name="Normal 2 2 8" xfId="852" xr:uid="{6C236B9F-F5ED-454B-B2A6-AC54A0D727D1}"/>
    <cellStyle name="Normal 2 2 8 2" xfId="853" xr:uid="{BA16F139-3133-4C47-ACFA-706A70EADB7E}"/>
    <cellStyle name="Normal 2 2 8 2 2" xfId="854" xr:uid="{5F593E77-F3A3-4CC2-8F11-55E4051C90A8}"/>
    <cellStyle name="Normal 2 2 8 3" xfId="855" xr:uid="{ABD8F154-EA75-4C43-A653-4408193DFB80}"/>
    <cellStyle name="Normal 2 2 9" xfId="856" xr:uid="{E88576F3-CDFF-4F70-BCF2-00778A7E071B}"/>
    <cellStyle name="Normal 2 2 9 2" xfId="857" xr:uid="{8B750B13-9B00-4C4A-BCEB-075519B3A35B}"/>
    <cellStyle name="Normal 2 3" xfId="78" xr:uid="{00000000-0005-0000-0000-00004C000000}"/>
    <cellStyle name="Normal 2 3 2" xfId="859" xr:uid="{53D6BF58-50E8-434F-85DE-52D8339435EB}"/>
    <cellStyle name="Normal 2 3 2 2" xfId="860" xr:uid="{19622C64-07D5-48A9-A2E4-D28441E10407}"/>
    <cellStyle name="Normal 2 3 2 2 2" xfId="861" xr:uid="{9E39E7ED-4E7A-441E-86A9-E4C8BF3BD99D}"/>
    <cellStyle name="Normal 2 3 2 2 2 2" xfId="862" xr:uid="{C3CA9928-CB63-485D-9BD4-33B0C474269F}"/>
    <cellStyle name="Normal 2 3 2 2 2 2 2" xfId="863" xr:uid="{714B10D3-2C3C-403D-AD16-D9C2F032E0FE}"/>
    <cellStyle name="Normal 2 3 2 2 2 3" xfId="864" xr:uid="{C90DE1A8-9768-4FCD-8053-36A1A404CB9C}"/>
    <cellStyle name="Normal 2 3 2 2 3" xfId="865" xr:uid="{6A11E6B7-42B9-4267-B74D-D3E63855CD98}"/>
    <cellStyle name="Normal 2 3 2 2 3 2" xfId="866" xr:uid="{A9C421E7-A719-4E78-9541-2A5C8DBA11A8}"/>
    <cellStyle name="Normal 2 3 2 2 3 2 2" xfId="867" xr:uid="{94BDD30F-5A05-4539-978D-D26F447FFAA3}"/>
    <cellStyle name="Normal 2 3 2 2 3 3" xfId="868" xr:uid="{99346333-E843-4FF4-937B-F5ADC3F6B67E}"/>
    <cellStyle name="Normal 2 3 2 2 4" xfId="869" xr:uid="{0F430D46-532E-4FA5-BF27-826970A3FB7C}"/>
    <cellStyle name="Normal 2 3 2 2 4 2" xfId="870" xr:uid="{2BD9E422-E70B-4322-A3C4-E78DB69E417A}"/>
    <cellStyle name="Normal 2 3 2 2 5" xfId="871" xr:uid="{B85AC783-A4A3-4514-9ADD-6000273CEBE4}"/>
    <cellStyle name="Normal 2 3 2 3" xfId="872" xr:uid="{873C2E5C-B06F-464C-9183-534AC10904E4}"/>
    <cellStyle name="Normal 2 3 2 3 2" xfId="873" xr:uid="{3CF7FECD-AA57-428E-8219-531D3F489559}"/>
    <cellStyle name="Normal 2 3 2 3 2 2" xfId="874" xr:uid="{32363F16-1B86-40ED-9DE5-19A1E7A083DB}"/>
    <cellStyle name="Normal 2 3 2 3 3" xfId="875" xr:uid="{84AB8A4B-8B66-45ED-8F99-FA4C56382BCE}"/>
    <cellStyle name="Normal 2 3 2 4" xfId="876" xr:uid="{61DA7024-6703-4E14-9D1A-0212C48E9B49}"/>
    <cellStyle name="Normal 2 3 2 4 2" xfId="877" xr:uid="{2F940177-AED9-4A07-8597-99352B2CF09A}"/>
    <cellStyle name="Normal 2 3 2 4 2 2" xfId="878" xr:uid="{6A8475BE-F69A-45BC-B9FC-F492B507AE24}"/>
    <cellStyle name="Normal 2 3 2 4 3" xfId="879" xr:uid="{EA4E9E2E-F7D4-4B6C-9FC7-5524C551E90E}"/>
    <cellStyle name="Normal 2 3 2 5" xfId="880" xr:uid="{C8A1AE5D-0FD3-4516-A788-1E9E03E09E05}"/>
    <cellStyle name="Normal 2 3 2 5 2" xfId="881" xr:uid="{D0B9992F-BA92-481C-A5C4-8EEB87215B1B}"/>
    <cellStyle name="Normal 2 3 2 6" xfId="882" xr:uid="{CFEE8396-24DB-4818-A7F4-C8C342F735F9}"/>
    <cellStyle name="Normal 2 3 2 7" xfId="883" xr:uid="{D170EA61-E3E6-4829-ADB2-0E48DC84BE4F}"/>
    <cellStyle name="Normal 2 3 3" xfId="884" xr:uid="{43534C73-4E8C-496D-AB09-02BDC8F2B730}"/>
    <cellStyle name="Normal 2 3 3 2" xfId="885" xr:uid="{FC2B9AF6-385D-4AF5-BEBC-0DB23A29A151}"/>
    <cellStyle name="Normal 2 3 3 3" xfId="886" xr:uid="{F07B6BDF-7CD2-4390-ABB1-AB56B0573D77}"/>
    <cellStyle name="Normal 2 3 4" xfId="887" xr:uid="{4AEC4B8D-50BA-4CC3-AF7A-8E1C66CB94A4}"/>
    <cellStyle name="Normal 2 3 4 2" xfId="888" xr:uid="{5FB2E258-B29F-417A-9C48-B6A1C19FAE41}"/>
    <cellStyle name="Normal 2 3 4 2 2" xfId="889" xr:uid="{F02E51DC-565E-4B4D-9D5E-096C274789B3}"/>
    <cellStyle name="Normal 2 3 4 2 2 2" xfId="890" xr:uid="{CF3ACF8F-EABD-454F-B156-0189424DC294}"/>
    <cellStyle name="Normal 2 3 4 2 3" xfId="891" xr:uid="{27695E2A-C685-4CF6-9475-376DBF9362C7}"/>
    <cellStyle name="Normal 2 3 4 3" xfId="892" xr:uid="{9B53DC4F-C977-44E5-8DF3-9C2D76C6ED6B}"/>
    <cellStyle name="Normal 2 3 4 3 2" xfId="893" xr:uid="{3F7337B7-6697-4903-9C44-B597280A9A94}"/>
    <cellStyle name="Normal 2 3 4 3 2 2" xfId="894" xr:uid="{791A97EF-DB4D-4C4D-B739-0E629D4C3EE4}"/>
    <cellStyle name="Normal 2 3 4 3 3" xfId="895" xr:uid="{F17FE2B1-D45D-4CBC-A61D-418523AD1F98}"/>
    <cellStyle name="Normal 2 3 4 4" xfId="896" xr:uid="{B99FE7BC-E355-4319-9BBA-F0DDC319734B}"/>
    <cellStyle name="Normal 2 3 4 4 2" xfId="897" xr:uid="{E7179FE6-5658-4DD6-8534-9053ECFF035D}"/>
    <cellStyle name="Normal 2 3 4 5" xfId="898" xr:uid="{9810D9BD-2881-4471-8948-13DDDA669BB5}"/>
    <cellStyle name="Normal 2 3 5" xfId="899" xr:uid="{0CCE40F7-0F4D-4728-B7EF-E94FB4E70BEA}"/>
    <cellStyle name="Normal 2 3 5 2" xfId="900" xr:uid="{47778539-782B-4BFE-9C14-01E9F42CBAF4}"/>
    <cellStyle name="Normal 2 3 5 2 2" xfId="901" xr:uid="{9E7CE38F-5BBD-42D6-A6F6-2601F8F70D94}"/>
    <cellStyle name="Normal 2 3 5 2 2 2" xfId="902" xr:uid="{0B2B494E-6D23-4949-AE22-82F0B94860D3}"/>
    <cellStyle name="Normal 2 3 5 2 3" xfId="903" xr:uid="{174A89D1-C0F8-4142-AAB4-A82E514FBDA0}"/>
    <cellStyle name="Normal 2 3 5 3" xfId="904" xr:uid="{EE191DA2-AC52-4691-B6D3-1A0D840AC80D}"/>
    <cellStyle name="Normal 2 3 5 3 2" xfId="905" xr:uid="{12A6B7CD-AD0B-4214-92E5-FE4FC6318217}"/>
    <cellStyle name="Normal 2 3 5 4" xfId="906" xr:uid="{04BE3D4D-4137-4595-B03E-2213A045435B}"/>
    <cellStyle name="Normal 2 3 6" xfId="907" xr:uid="{7C15C4A5-9E1F-4D09-A230-C15614DA29B5}"/>
    <cellStyle name="Normal 2 3 6 2" xfId="908" xr:uid="{11F57344-096F-43F0-A382-69051D7CC558}"/>
    <cellStyle name="Normal 2 3 7" xfId="909" xr:uid="{F075A372-D82E-4FCF-B465-99B08013FEAE}"/>
    <cellStyle name="Normal 2 3 8" xfId="910" xr:uid="{99B96DB3-590A-4468-A02F-DFD4843E5E44}"/>
    <cellStyle name="Normal 2 3 9" xfId="858" xr:uid="{ACE92FC5-CF15-4B07-848E-097F8478C707}"/>
    <cellStyle name="Normal 2 4" xfId="79" xr:uid="{00000000-0005-0000-0000-00004D000000}"/>
    <cellStyle name="Normal 2 4 2" xfId="912" xr:uid="{28C23F76-C52D-428F-BF33-EE7F4A4C23BF}"/>
    <cellStyle name="Normal 2 4 2 2" xfId="913" xr:uid="{74BAF511-99E7-41A2-90A1-7F1EFC5ECF54}"/>
    <cellStyle name="Normal 2 4 2 2 2" xfId="914" xr:uid="{86BB0E9E-0212-4802-ACAD-5624844AAD44}"/>
    <cellStyle name="Normal 2 4 2 2 2 2" xfId="915" xr:uid="{0CE56ABB-8353-447B-9B36-41906458B7A4}"/>
    <cellStyle name="Normal 2 4 2 2 3" xfId="916" xr:uid="{C0733E52-F0D5-44C6-960D-FD59D7F3BEBC}"/>
    <cellStyle name="Normal 2 4 2 3" xfId="917" xr:uid="{1F4D823D-BF77-4786-AA62-832515D183EC}"/>
    <cellStyle name="Normal 2 4 2 3 2" xfId="918" xr:uid="{BEC74999-4659-46A2-81D4-0E74C9E267BF}"/>
    <cellStyle name="Normal 2 4 2 4" xfId="919" xr:uid="{87DF4398-8BBA-4A7B-B54C-085BF8044096}"/>
    <cellStyle name="Normal 2 4 3" xfId="920" xr:uid="{F6FEE0E1-8ADA-4170-A9EA-599A3A469D0E}"/>
    <cellStyle name="Normal 2 4 4" xfId="921" xr:uid="{03CD67EF-5B3C-44E9-BCCB-F78D4A6C5738}"/>
    <cellStyle name="Normal 2 4 4 2" xfId="922" xr:uid="{DFB29D39-B215-4A06-A5A4-2FB59F580646}"/>
    <cellStyle name="Normal 2 4 4 2 2" xfId="923" xr:uid="{B9210B6D-6264-429A-B5A5-9963C1A4A4AC}"/>
    <cellStyle name="Normal 2 4 4 3" xfId="924" xr:uid="{C1FE3BD3-1AAA-439D-8163-1EBFBA36F811}"/>
    <cellStyle name="Normal 2 4 5" xfId="911" xr:uid="{D2810AA6-941F-45D8-B0E7-47C248BDF3D3}"/>
    <cellStyle name="Normal 2 5" xfId="925" xr:uid="{67C7AC92-2465-4693-A7F2-B10E7E9D2996}"/>
    <cellStyle name="Normal 2 5 2" xfId="926" xr:uid="{5B628BCA-C3DD-43A1-A096-5F9C67B1AA60}"/>
    <cellStyle name="Normal 2 5 2 2" xfId="927" xr:uid="{67A41230-847C-48A9-B0C0-514649E08C57}"/>
    <cellStyle name="Normal 2 5 2 2 2" xfId="928" xr:uid="{4CEC51ED-E6F7-448A-A872-5F1BB78AF0A7}"/>
    <cellStyle name="Normal 2 5 2 3" xfId="929" xr:uid="{B5915115-B16B-42EA-97B2-C00A9813FD4C}"/>
    <cellStyle name="Normal 2 5 3" xfId="930" xr:uid="{86C125DC-CAB6-4C0C-A086-3CB50A89795C}"/>
    <cellStyle name="Normal 2 5 3 2" xfId="931" xr:uid="{5E11A627-0816-49F8-96B8-B30937AFC2DB}"/>
    <cellStyle name="Normal 2 5 3 2 2" xfId="932" xr:uid="{05AF0B89-849E-4FEF-8028-35C2407945D1}"/>
    <cellStyle name="Normal 2 5 3 3" xfId="933" xr:uid="{A68A1159-32AF-4F15-88FB-71773C90A253}"/>
    <cellStyle name="Normal 2 5 4" xfId="934" xr:uid="{F2826544-9744-4BC5-B4E2-F3B538C7159B}"/>
    <cellStyle name="Normal 2 5 4 2" xfId="935" xr:uid="{C71A9181-636B-4AEC-BEF0-734A310EFEC6}"/>
    <cellStyle name="Normal 2 5 5" xfId="936" xr:uid="{BB4C5868-FDEE-4D00-8ED2-46DE1A2103D2}"/>
    <cellStyle name="Normal 2 6" xfId="937" xr:uid="{83F62A35-4C62-4843-B691-A26BEE777C96}"/>
    <cellStyle name="Normal 2 6 2" xfId="938" xr:uid="{700DCA25-1BC6-4EB6-BF10-2424B9298347}"/>
    <cellStyle name="Normal 2 6 2 2" xfId="939" xr:uid="{CBFA8C8E-5C1C-49CF-BBFA-58F63C2963D0}"/>
    <cellStyle name="Normal 2 6 2 2 2" xfId="940" xr:uid="{AC622C26-FA42-4B48-81AC-E6B717EFB3A5}"/>
    <cellStyle name="Normal 2 6 2 3" xfId="941" xr:uid="{72AA4D03-564B-451B-853C-9697C12F9A2C}"/>
    <cellStyle name="Normal 2 6 3" xfId="942" xr:uid="{835DCBB0-3131-4AC5-911D-784B11B39E7F}"/>
    <cellStyle name="Normal 2 6 3 2" xfId="943" xr:uid="{45B175BF-1804-44AB-958B-732278C3C99F}"/>
    <cellStyle name="Normal 2 6 3 2 2" xfId="944" xr:uid="{2755C892-92E1-45AD-8F9F-53D4EF743267}"/>
    <cellStyle name="Normal 2 6 3 3" xfId="945" xr:uid="{1E8D2494-E1B8-4B9E-96CC-71723F2891A6}"/>
    <cellStyle name="Normal 2 6 4" xfId="946" xr:uid="{D3DB8F0F-7360-4730-938C-6F30B00A51C0}"/>
    <cellStyle name="Normal 2 6 4 2" xfId="947" xr:uid="{80D076DE-C1D2-40D6-AD47-065A6D4B9020}"/>
    <cellStyle name="Normal 2 6 5" xfId="948" xr:uid="{E009CF06-57EE-413D-AA77-B2AEEA604389}"/>
    <cellStyle name="Normal 2 7" xfId="949" xr:uid="{4A64107C-BADD-4E85-8EAD-6B10ED4D45FC}"/>
    <cellStyle name="Normal 2 7 2" xfId="950" xr:uid="{F9862417-9B09-4053-ABD2-BB0E9BAD9DB8}"/>
    <cellStyle name="Normal 2 7 2 2" xfId="951" xr:uid="{17BA6CD6-6E21-46C3-B8AF-8124956C74CC}"/>
    <cellStyle name="Normal 2 7 2 2 2" xfId="952" xr:uid="{CA9B6265-2E3E-4015-A0F1-C9F74F5C4269}"/>
    <cellStyle name="Normal 2 7 2 3" xfId="953" xr:uid="{91E4B7F5-0E6D-4620-B64E-F871E6A309AA}"/>
    <cellStyle name="Normal 2 7 3" xfId="954" xr:uid="{D66D23E1-A19F-40BD-B682-5A350714ECAE}"/>
    <cellStyle name="Normal 2 7 3 2" xfId="955" xr:uid="{7984FA9B-048A-4481-B970-006F029B9773}"/>
    <cellStyle name="Normal 2 7 4" xfId="956" xr:uid="{D1B3EE6A-363C-4D0C-9D27-773F2DBCC7CE}"/>
    <cellStyle name="Normal 2 8" xfId="957" xr:uid="{7DFE7D66-59A1-4DA1-A77C-6E26F19BDCF5}"/>
    <cellStyle name="Normal 2 8 2" xfId="958" xr:uid="{86C9DAB6-A22E-44BC-AA03-51DE2A1E4A1D}"/>
    <cellStyle name="Normal 2 8 2 2" xfId="959" xr:uid="{07A12A05-5563-45C1-AE12-DAAD0BC189D5}"/>
    <cellStyle name="Normal 2 8 3" xfId="960" xr:uid="{B05B7E18-755D-4CE3-87E7-D36FD2D665BA}"/>
    <cellStyle name="Normal 2 9" xfId="961" xr:uid="{D0B6036E-5B20-4330-962C-37CEB2424C37}"/>
    <cellStyle name="Normal 2 9 2" xfId="962" xr:uid="{BBC2A8B3-442C-444A-9A03-CF224E089DE3}"/>
    <cellStyle name="Normal 2 9 2 2" xfId="963" xr:uid="{C9442A46-F3E9-47A8-A88D-C4BE2BC1B7C6}"/>
    <cellStyle name="Normal 2 9 3" xfId="964" xr:uid="{9842FDF7-49E1-4FF9-B85C-CD26EBF18A44}"/>
    <cellStyle name="Normal 3" xfId="8" xr:uid="{00000000-0005-0000-0000-00004E000000}"/>
    <cellStyle name="Normal 3 10" xfId="1562" xr:uid="{0B9ABA8E-C230-407E-87C6-E8F92B8928D9}"/>
    <cellStyle name="Normal 3 2" xfId="80" xr:uid="{00000000-0005-0000-0000-00004F000000}"/>
    <cellStyle name="Normal 3 2 2" xfId="81" xr:uid="{00000000-0005-0000-0000-000050000000}"/>
    <cellStyle name="Normal 3 2 2 2" xfId="82" xr:uid="{00000000-0005-0000-0000-000051000000}"/>
    <cellStyle name="Normal 3 2 2 2 2" xfId="966" xr:uid="{810FEA87-C751-4105-91DD-DAB765B6D522}"/>
    <cellStyle name="Normal 3 2 2 2 2 2" xfId="967" xr:uid="{DA876D8C-1E6B-4DF7-80E6-2B4BD40E1F18}"/>
    <cellStyle name="Normal 3 2 2 2 2 2 2" xfId="968" xr:uid="{9CE8B6B9-57C8-4C76-AD7A-31C5FDEE1B29}"/>
    <cellStyle name="Normal 3 2 2 2 2 3" xfId="969" xr:uid="{13A4CC88-7500-4E4A-8743-E396E6EC4B1E}"/>
    <cellStyle name="Normal 3 2 2 2 3" xfId="970" xr:uid="{11C93A61-A314-421C-A137-06E4AB1025DE}"/>
    <cellStyle name="Normal 3 2 2 2 3 2" xfId="971" xr:uid="{43DE7D61-F3D2-4827-8782-B16A62602332}"/>
    <cellStyle name="Normal 3 2 2 2 4" xfId="972" xr:uid="{09C0516B-F4C2-447A-ACAD-C249BB613A4A}"/>
    <cellStyle name="Normal 3 2 2 3" xfId="973" xr:uid="{C794C953-706A-4547-BDFE-E7640F458BA5}"/>
    <cellStyle name="Normal 3 2 2 3 2" xfId="974" xr:uid="{1EFB4B78-45AE-467D-A772-B01D7C1A39BC}"/>
    <cellStyle name="Normal 3 2 2 3 2 2" xfId="975" xr:uid="{1F83F00E-39A0-42AD-81CD-03FDE1C44A67}"/>
    <cellStyle name="Normal 3 2 2 3 3" xfId="976" xr:uid="{74CC40F3-3D43-4CF4-B5CA-9189D40785D2}"/>
    <cellStyle name="Normal 3 2 2 4" xfId="977" xr:uid="{075E6165-B82A-49A4-931E-7D0775FCDB51}"/>
    <cellStyle name="Normal 3 2 2 4 2" xfId="978" xr:uid="{C00233CC-1D21-412F-8A0E-E6EBAC4FEC7B}"/>
    <cellStyle name="Normal 3 2 2 5" xfId="979" xr:uid="{F33D0613-7C98-42B4-994D-63E2D49118AF}"/>
    <cellStyle name="Normal 3 2 2 6" xfId="1560" xr:uid="{6A920FBD-C56B-4E70-A11D-E2BCDCC8D560}"/>
    <cellStyle name="Normal 3 2 3" xfId="83" xr:uid="{00000000-0005-0000-0000-000052000000}"/>
    <cellStyle name="Normal 3 2 3 2" xfId="980" xr:uid="{FA42B587-7994-4A2B-AC81-766D80A9776B}"/>
    <cellStyle name="Normal 3 2 3 2 2" xfId="981" xr:uid="{83534303-77AC-4C7B-AC62-3BCAF08B4577}"/>
    <cellStyle name="Normal 3 2 3 2 2 2" xfId="982" xr:uid="{5F048210-332E-468C-A9B7-C2C5E9368773}"/>
    <cellStyle name="Normal 3 2 3 2 3" xfId="983" xr:uid="{21E0D4EA-D9D4-40AA-9A52-D75BF332AED2}"/>
    <cellStyle name="Normal 3 2 3 3" xfId="984" xr:uid="{0497E08C-3521-4F2A-AAC3-CC7EDCB005D4}"/>
    <cellStyle name="Normal 3 2 3 3 2" xfId="985" xr:uid="{F35CD6A3-7F21-4E10-958B-1B5EEF6F2CA0}"/>
    <cellStyle name="Normal 3 2 3 3 2 2" xfId="986" xr:uid="{10A1000A-9A74-4909-A75F-CFEB999A7346}"/>
    <cellStyle name="Normal 3 2 3 3 3" xfId="987" xr:uid="{53AD9BBB-63C4-4D22-A146-C09BFD2E7796}"/>
    <cellStyle name="Normal 3 2 3 4" xfId="988" xr:uid="{4847FAE1-B492-49C8-9EF3-5FF79B89B4F1}"/>
    <cellStyle name="Normal 3 2 3 4 2" xfId="989" xr:uid="{CFB31C1A-A36B-4CEA-B70F-DEDA2FCF53DE}"/>
    <cellStyle name="Normal 3 2 3 5" xfId="990" xr:uid="{07766371-7716-401D-A6AD-5DD7C38F35BB}"/>
    <cellStyle name="Normal 3 2 4" xfId="991" xr:uid="{D9109758-91A8-44CC-8ABA-F5FD7B8F0BAD}"/>
    <cellStyle name="Normal 3 2 4 2" xfId="992" xr:uid="{67309B93-A45B-4B22-A430-25EE8528F08C}"/>
    <cellStyle name="Normal 3 2 4 2 2" xfId="993" xr:uid="{83A84588-E3E1-4AFF-9940-0C0280DFC2FF}"/>
    <cellStyle name="Normal 3 2 4 2 2 2" xfId="994" xr:uid="{29A660D4-B56F-4EDB-83D0-C8258EFB11EC}"/>
    <cellStyle name="Normal 3 2 4 2 3" xfId="995" xr:uid="{E29880C4-CBE8-4802-B6A7-F298A8F090C7}"/>
    <cellStyle name="Normal 3 2 4 3" xfId="996" xr:uid="{1DA1F6DB-BC54-4776-9C2E-AD10846C29D9}"/>
    <cellStyle name="Normal 3 2 4 3 2" xfId="997" xr:uid="{D569B108-3E50-4190-AE3C-3719AC2DE887}"/>
    <cellStyle name="Normal 3 2 4 4" xfId="998" xr:uid="{F5E826A2-BD1B-41BE-9428-5DCF033D1BB3}"/>
    <cellStyle name="Normal 3 2 5" xfId="999" xr:uid="{D5862728-E61E-4BFC-87BC-D884124AB323}"/>
    <cellStyle name="Normal 3 2 6" xfId="1000" xr:uid="{629EB739-49C7-4BDB-AB0C-A27FA41A1B3B}"/>
    <cellStyle name="Normal 3 2 6 2" xfId="1001" xr:uid="{48142309-22A2-4965-B10D-E4B6A66E2669}"/>
    <cellStyle name="Normal 3 2 6 2 2" xfId="1002" xr:uid="{78E31144-2681-455F-9B1D-6085E348B342}"/>
    <cellStyle name="Normal 3 2 6 3" xfId="1003" xr:uid="{12893DAA-E053-435E-A28D-BF6371901E3B}"/>
    <cellStyle name="Normal 3 2 7" xfId="1004" xr:uid="{412D9891-9329-4BD0-A4FC-92B4947C0A48}"/>
    <cellStyle name="Normal 3 2 8" xfId="965" xr:uid="{1F66CEBC-267C-42B3-B230-A69AB46D6038}"/>
    <cellStyle name="Normal 3 2 9" xfId="1561" xr:uid="{ADEC3D86-FC64-4B5E-993F-599CCF06C654}"/>
    <cellStyle name="Normal 3 3" xfId="84" xr:uid="{00000000-0005-0000-0000-000053000000}"/>
    <cellStyle name="Normal 3 3 10" xfId="1005" xr:uid="{690690EF-AE82-46EE-B29F-0748B30F785F}"/>
    <cellStyle name="Normal 3 3 2" xfId="85" xr:uid="{00000000-0005-0000-0000-000054000000}"/>
    <cellStyle name="Normal 3 3 2 2" xfId="86" xr:uid="{00000000-0005-0000-0000-000055000000}"/>
    <cellStyle name="Normal 3 3 2 2 2" xfId="1006" xr:uid="{B216938B-16F6-4634-A21B-202304C6E7A3}"/>
    <cellStyle name="Normal 3 3 2 2 2 2" xfId="1007" xr:uid="{356DBD0E-CB01-4F1B-92DA-B331A37489C6}"/>
    <cellStyle name="Normal 3 3 2 2 2 2 2" xfId="1008" xr:uid="{6831C686-D0B8-4BB7-A72B-336C2D2F556D}"/>
    <cellStyle name="Normal 3 3 2 2 2 3" xfId="1009" xr:uid="{0432F786-2911-4F4F-9559-08279C5D5490}"/>
    <cellStyle name="Normal 3 3 2 2 3" xfId="1010" xr:uid="{0358E3FE-60A2-4B4D-B9A4-C8ED683685B3}"/>
    <cellStyle name="Normal 3 3 2 2 3 2" xfId="1011" xr:uid="{189DDEC0-A037-4AA5-A521-AE9962D5A5D3}"/>
    <cellStyle name="Normal 3 3 2 2 3 2 2" xfId="1012" xr:uid="{4ED222D4-39C3-4B04-ADAC-D74EA613D5E7}"/>
    <cellStyle name="Normal 3 3 2 2 3 3" xfId="1013" xr:uid="{1BC24FF6-AD89-405A-8DFA-3202DE6B8482}"/>
    <cellStyle name="Normal 3 3 2 2 4" xfId="1014" xr:uid="{DFC0C68B-8ADC-497B-9F82-4F890B80FB50}"/>
    <cellStyle name="Normal 3 3 2 2 4 2" xfId="1015" xr:uid="{0216CEF8-BC63-4AF4-81F1-41AFEC06518B}"/>
    <cellStyle name="Normal 3 3 2 2 5" xfId="1016" xr:uid="{F3FF2FED-1327-4E2E-BAE5-E7B02DAD0250}"/>
    <cellStyle name="Normal 3 3 2 3" xfId="1017" xr:uid="{3DD6A352-ABC9-41B6-BF93-F4352EC70E85}"/>
    <cellStyle name="Normal 3 3 2 3 2" xfId="1018" xr:uid="{2E64B5F4-EFBB-421B-8F09-61181DD6B3C2}"/>
    <cellStyle name="Normal 3 3 2 3 2 2" xfId="1019" xr:uid="{F420902B-466A-4DB9-82E6-1A1F97C3987E}"/>
    <cellStyle name="Normal 3 3 2 3 2 2 2" xfId="1020" xr:uid="{B9ADFE9F-78E7-41A8-8F69-7B44D8C5BFD1}"/>
    <cellStyle name="Normal 3 3 2 3 2 3" xfId="1021" xr:uid="{2CC6F362-E945-4709-AAF0-27170A37E78A}"/>
    <cellStyle name="Normal 3 3 2 3 3" xfId="1022" xr:uid="{D7652EE2-082C-435F-8786-DE64B8A8633E}"/>
    <cellStyle name="Normal 3 3 2 3 3 2" xfId="1023" xr:uid="{6100AB85-7D82-4D77-ADF7-8F02DB20AFE6}"/>
    <cellStyle name="Normal 3 3 2 3 4" xfId="1024" xr:uid="{2AA7A106-0101-4162-89A4-370DD1A5773E}"/>
    <cellStyle name="Normal 3 3 2 4" xfId="1025" xr:uid="{40F9062A-339F-4AC6-BB8D-A4E0BBAE9227}"/>
    <cellStyle name="Normal 3 3 2 4 2" xfId="1026" xr:uid="{41A249E4-A4CC-41DD-982E-7AC9020FA678}"/>
    <cellStyle name="Normal 3 3 2 4 2 2" xfId="1027" xr:uid="{EAF1E179-4EFB-4B12-A74E-E673DDEAE577}"/>
    <cellStyle name="Normal 3 3 2 4 3" xfId="1028" xr:uid="{44EAA275-4EE2-4993-AB31-873298B64A82}"/>
    <cellStyle name="Normal 3 3 2 5" xfId="1029" xr:uid="{C2F3E449-E57B-4B09-8C6F-6664EC83530E}"/>
    <cellStyle name="Normal 3 3 2 5 2" xfId="1030" xr:uid="{F8320318-F886-4941-95A7-8BBD0E194A6C}"/>
    <cellStyle name="Normal 3 3 2 6" xfId="1031" xr:uid="{B0F45201-CB1B-40C0-93A1-E7375EBC7C41}"/>
    <cellStyle name="Normal 3 3 3" xfId="87" xr:uid="{00000000-0005-0000-0000-000056000000}"/>
    <cellStyle name="Normal 3 3 3 2" xfId="1032" xr:uid="{716F1DCF-E78F-4ABD-871D-9E81C63E8CEC}"/>
    <cellStyle name="Normal 3 3 3 2 2" xfId="1033" xr:uid="{B8FEA944-E1E0-4FAD-9567-1996870F69DC}"/>
    <cellStyle name="Normal 3 3 3 2 2 2" xfId="1034" xr:uid="{5847BB4C-A389-452D-B3D4-ACDCD410B4A1}"/>
    <cellStyle name="Normal 3 3 3 2 3" xfId="1035" xr:uid="{A35BFB1C-F7ED-49C9-B6DA-1D7B6741E9F2}"/>
    <cellStyle name="Normal 3 3 3 3" xfId="1036" xr:uid="{EAAC1E2F-2210-4B15-8AD9-C3870594D2AF}"/>
    <cellStyle name="Normal 3 3 3 3 2" xfId="1037" xr:uid="{676F4255-1B4C-40FC-A56F-3462EE58D111}"/>
    <cellStyle name="Normal 3 3 3 3 2 2" xfId="1038" xr:uid="{4A39EBA9-416C-4517-80E3-5A3583B1CA5E}"/>
    <cellStyle name="Normal 3 3 3 3 3" xfId="1039" xr:uid="{3A5CBBD8-8676-47B9-BB8F-D95E1B7A4BE9}"/>
    <cellStyle name="Normal 3 3 3 4" xfId="1040" xr:uid="{56844317-6449-496B-9886-69DDD8BEDD03}"/>
    <cellStyle name="Normal 3 3 3 4 2" xfId="1041" xr:uid="{006F9300-F67F-4CE0-AD00-DA0B5B13C23A}"/>
    <cellStyle name="Normal 3 3 3 5" xfId="1042" xr:uid="{F5571C2E-CF5E-42A8-91FE-1E846C24555C}"/>
    <cellStyle name="Normal 3 3 4" xfId="1043" xr:uid="{A663FDDB-D03D-4738-BADD-EF3E4816ADD4}"/>
    <cellStyle name="Normal 3 3 4 2" xfId="1044" xr:uid="{B47BC932-48C5-43CD-967A-909AF1A0BEAC}"/>
    <cellStyle name="Normal 3 3 4 2 2" xfId="1045" xr:uid="{013C0E2F-7CC3-450D-8377-DEB1293A5C42}"/>
    <cellStyle name="Normal 3 3 4 2 2 2" xfId="1046" xr:uid="{A86A1CA6-AD18-44DE-9A15-85A29B43C9C2}"/>
    <cellStyle name="Normal 3 3 4 2 3" xfId="1047" xr:uid="{893630A9-8782-42ED-B78F-A987D1E2D32B}"/>
    <cellStyle name="Normal 3 3 4 3" xfId="1048" xr:uid="{14BF7A54-20CF-411E-80F4-80E8ABBF4685}"/>
    <cellStyle name="Normal 3 3 4 3 2" xfId="1049" xr:uid="{145071CB-55AA-4304-B920-AC962AC1B754}"/>
    <cellStyle name="Normal 3 3 4 3 2 2" xfId="1050" xr:uid="{5D5B75A7-5148-4A42-9ABE-2DF0EBE8786B}"/>
    <cellStyle name="Normal 3 3 4 3 3" xfId="1051" xr:uid="{25F4FE7B-0143-48FA-8D0F-48B6371BA689}"/>
    <cellStyle name="Normal 3 3 4 4" xfId="1052" xr:uid="{E09CDA31-8ED4-4305-B7A9-DA18704DC021}"/>
    <cellStyle name="Normal 3 3 4 4 2" xfId="1053" xr:uid="{6FFAC4F9-470E-4684-9AAC-5F8E7D2027A5}"/>
    <cellStyle name="Normal 3 3 4 5" xfId="1054" xr:uid="{41CF8388-743D-4841-9CCF-959CAB0DAF93}"/>
    <cellStyle name="Normal 3 3 5" xfId="1055" xr:uid="{5B2E4F83-13B6-4DB4-AF4E-3BEFE08111F2}"/>
    <cellStyle name="Normal 3 3 5 2" xfId="1056" xr:uid="{AC368A3F-6020-4570-A620-270F1A9FD519}"/>
    <cellStyle name="Normal 3 3 5 2 2" xfId="1057" xr:uid="{5F52341E-C321-4401-AC00-C709E9A09B61}"/>
    <cellStyle name="Normal 3 3 5 2 2 2" xfId="1058" xr:uid="{B30380BB-BAA4-4ECA-BBE1-7920B71C01EA}"/>
    <cellStyle name="Normal 3 3 5 2 3" xfId="1059" xr:uid="{76236864-2AD1-45FA-AD6D-A28988DECC04}"/>
    <cellStyle name="Normal 3 3 5 3" xfId="1060" xr:uid="{0EFD2923-37B3-4D9A-B7A0-BA5A1DC56E34}"/>
    <cellStyle name="Normal 3 3 5 3 2" xfId="1061" xr:uid="{49F7FE75-5D2D-4017-B750-A4B437B56E52}"/>
    <cellStyle name="Normal 3 3 5 3 2 2" xfId="1062" xr:uid="{FF0EDF9C-B75E-4C18-A74E-16975BD66E37}"/>
    <cellStyle name="Normal 3 3 5 3 3" xfId="1063" xr:uid="{F3897638-A616-4F82-BEAF-3BA77D753C33}"/>
    <cellStyle name="Normal 3 3 5 4" xfId="1064" xr:uid="{E50C4DB7-7385-4B2A-876A-62D871E4E1EA}"/>
    <cellStyle name="Normal 3 3 5 4 2" xfId="1065" xr:uid="{3A50AF3D-A7A4-4467-918F-FF325A58BA8E}"/>
    <cellStyle name="Normal 3 3 5 5" xfId="1066" xr:uid="{88E422F3-F8AD-469F-AE56-58B9D54598A9}"/>
    <cellStyle name="Normal 3 3 6" xfId="1067" xr:uid="{6B0A9391-275A-40CA-BF7D-1687E6AD5DBE}"/>
    <cellStyle name="Normal 3 3 6 2" xfId="1068" xr:uid="{58BBD20C-B119-4B52-B5D6-9D45FFE073EC}"/>
    <cellStyle name="Normal 3 3 6 2 2" xfId="1069" xr:uid="{784FCE8E-3B2C-4BB6-8AC3-C2E45965F77D}"/>
    <cellStyle name="Normal 3 3 6 2 2 2" xfId="1070" xr:uid="{F41252D2-30DA-4965-8E14-9FC75792D041}"/>
    <cellStyle name="Normal 3 3 6 2 3" xfId="1071" xr:uid="{1FAAF0A5-23A0-407D-BC2A-4017D7925B1A}"/>
    <cellStyle name="Normal 3 3 6 3" xfId="1072" xr:uid="{DA23FC56-1735-44BB-A8B0-841D21574D05}"/>
    <cellStyle name="Normal 3 3 6 3 2" xfId="1073" xr:uid="{08BDEDAA-3486-45BA-8743-D56528D97BA5}"/>
    <cellStyle name="Normal 3 3 6 4" xfId="1074" xr:uid="{9D7E4684-A0B2-4BDA-BDB0-3EE572A50C89}"/>
    <cellStyle name="Normal 3 3 7" xfId="1075" xr:uid="{303A987F-9BD6-4C2E-BA21-B547F2CF9AC9}"/>
    <cellStyle name="Normal 3 3 7 2" xfId="1076" xr:uid="{CAE619FE-6CCD-483F-B90C-6562F3A51DB9}"/>
    <cellStyle name="Normal 3 3 7 2 2" xfId="1077" xr:uid="{9D903C74-53AA-4118-9641-44DAC3D63656}"/>
    <cellStyle name="Normal 3 3 7 3" xfId="1078" xr:uid="{D4443014-8AAA-414E-98D5-B95DA28BF61D}"/>
    <cellStyle name="Normal 3 3 8" xfId="1079" xr:uid="{4A91E4D7-0322-482B-B2A3-B967C6A54119}"/>
    <cellStyle name="Normal 3 3 8 2" xfId="1080" xr:uid="{8AEB8B50-6B2D-4527-A08F-E44D57418DE6}"/>
    <cellStyle name="Normal 3 3 9" xfId="1081" xr:uid="{D07E212F-B565-4389-8F83-52EC1F44D987}"/>
    <cellStyle name="Normal 3 4" xfId="88" xr:uid="{00000000-0005-0000-0000-000057000000}"/>
    <cellStyle name="Normal 3 4 2" xfId="89" xr:uid="{00000000-0005-0000-0000-000058000000}"/>
    <cellStyle name="Normal 3 4 2 2" xfId="1082" xr:uid="{10529CE6-8603-4B0A-994B-FBD2B141AB81}"/>
    <cellStyle name="Normal 3 4 3" xfId="1083" xr:uid="{88C1386F-304C-414A-9998-5CA37DC262F6}"/>
    <cellStyle name="Normal 3 4 4" xfId="1084" xr:uid="{C78C3446-5D8D-46F4-8A24-3F21ADE81943}"/>
    <cellStyle name="Normal 3 5" xfId="90" xr:uid="{00000000-0005-0000-0000-000059000000}"/>
    <cellStyle name="Normal 3 6" xfId="91" xr:uid="{00000000-0005-0000-0000-00005A000000}"/>
    <cellStyle name="Normal 3 7" xfId="92" xr:uid="{00000000-0005-0000-0000-00005B000000}"/>
    <cellStyle name="Normal 3 8" xfId="93" xr:uid="{00000000-0005-0000-0000-00005C000000}"/>
    <cellStyle name="Normal 3 9" xfId="14"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2 4" xfId="1085" xr:uid="{31AF13DE-AE7E-4AFD-A132-5C25F157EEC1}"/>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4 9" xfId="1559" xr:uid="{7B110149-14B4-4E16-AC31-6C2BBA2055B4}"/>
    <cellStyle name="Normal 5" xfId="109" xr:uid="{00000000-0005-0000-0000-00006D000000}"/>
    <cellStyle name="Normal 5 10" xfId="1086" xr:uid="{19A38D05-48A2-4671-924D-D7D22724C876}"/>
    <cellStyle name="Normal 5 10 2" xfId="1087" xr:uid="{06265D4B-DD46-4ADF-B76A-44ADA6619611}"/>
    <cellStyle name="Normal 5 11" xfId="1088" xr:uid="{F8DF92EC-DAD0-433F-B0F6-C0A4BF5CCE9F}"/>
    <cellStyle name="Normal 5 12" xfId="1558" xr:uid="{2F393179-0986-4A29-9242-66D84A807F16}"/>
    <cellStyle name="Normal 5 2" xfId="110" xr:uid="{00000000-0005-0000-0000-00006E000000}"/>
    <cellStyle name="Normal 5 2 2" xfId="1090" xr:uid="{9D1067D0-94F0-4DE1-B419-41A3E817E351}"/>
    <cellStyle name="Normal 5 2 2 2" xfId="1091" xr:uid="{4E3506E8-F668-4554-B287-B7A983ED0A6B}"/>
    <cellStyle name="Normal 5 2 2 2 2" xfId="1092" xr:uid="{2CBC5597-3EEA-4724-A457-222E08FE080A}"/>
    <cellStyle name="Normal 5 2 2 2 2 2" xfId="1093" xr:uid="{EB70E8F8-6532-449A-A53B-59D1C82365B2}"/>
    <cellStyle name="Normal 5 2 2 2 2 2 2" xfId="1094" xr:uid="{56C39DA8-3E59-4C10-A5C5-767911410556}"/>
    <cellStyle name="Normal 5 2 2 2 2 3" xfId="1095" xr:uid="{9309C85D-BEF7-4571-B04A-4B5F5977ADFC}"/>
    <cellStyle name="Normal 5 2 2 2 3" xfId="1096" xr:uid="{AB42124C-E3D2-473B-8E9A-19277BE28B21}"/>
    <cellStyle name="Normal 5 2 2 2 3 2" xfId="1097" xr:uid="{77B35E20-23A4-4CDD-B036-09C8C2BF900A}"/>
    <cellStyle name="Normal 5 2 2 2 3 2 2" xfId="1098" xr:uid="{5DF25704-2339-4E80-94CC-4ABCF579FBB5}"/>
    <cellStyle name="Normal 5 2 2 2 3 3" xfId="1099" xr:uid="{4A29EE5F-C7DA-4780-8066-9C71955BD70F}"/>
    <cellStyle name="Normal 5 2 2 2 4" xfId="1100" xr:uid="{E7E9FE70-5D22-4E49-AFF7-E5C8D9CDCCD5}"/>
    <cellStyle name="Normal 5 2 2 2 4 2" xfId="1101" xr:uid="{1BB2590C-0604-4AD2-9901-DC546A22AEF4}"/>
    <cellStyle name="Normal 5 2 2 2 5" xfId="1102" xr:uid="{0F58476E-1C8B-47A0-B7CA-3018FC913EBA}"/>
    <cellStyle name="Normal 5 2 2 3" xfId="1103" xr:uid="{87C55A60-5A0C-403B-8749-D79F0437A443}"/>
    <cellStyle name="Normal 5 2 2 3 2" xfId="1104" xr:uid="{E7D0F26E-1721-4719-A1B4-AE126F2CCD36}"/>
    <cellStyle name="Normal 5 2 2 3 2 2" xfId="1105" xr:uid="{D2E13AEB-2839-4095-AD82-62AAC060B5F5}"/>
    <cellStyle name="Normal 5 2 2 3 3" xfId="1106" xr:uid="{6916BC3A-0837-4D58-B2A8-B07122C305D5}"/>
    <cellStyle name="Normal 5 2 2 4" xfId="1107" xr:uid="{FBD99002-8A4E-4035-941B-F9DA5166A319}"/>
    <cellStyle name="Normal 5 2 2 4 2" xfId="1108" xr:uid="{EDBB1F5E-2EC1-444D-AA8F-28064E2C5B26}"/>
    <cellStyle name="Normal 5 2 2 4 2 2" xfId="1109" xr:uid="{AD86B973-A14C-4EFA-AFF1-330EF4C734C4}"/>
    <cellStyle name="Normal 5 2 2 4 3" xfId="1110" xr:uid="{C820BBC3-199E-41FE-95B5-E57B36D26544}"/>
    <cellStyle name="Normal 5 2 2 5" xfId="1111" xr:uid="{B255532D-BF67-4827-B4D5-1AF99EBD40CD}"/>
    <cellStyle name="Normal 5 2 2 5 2" xfId="1112" xr:uid="{0EF276E3-DE64-48BF-9A35-7454437A2B10}"/>
    <cellStyle name="Normal 5 2 2 6" xfId="1113" xr:uid="{CABB229E-3391-46CB-96E9-C98112A511AE}"/>
    <cellStyle name="Normal 5 2 2 7" xfId="1114" xr:uid="{0EC6EB1A-84E1-49B6-AB3C-EE134129D876}"/>
    <cellStyle name="Normal 5 2 3" xfId="1115" xr:uid="{316C0865-29EF-42CF-9FAD-8BB18DCC2413}"/>
    <cellStyle name="Normal 5 2 3 2" xfId="1116" xr:uid="{958F3FFF-2648-409F-A8EF-D007E151A773}"/>
    <cellStyle name="Normal 5 2 3 2 2" xfId="1117" xr:uid="{6DFA9F96-82D2-49DF-A975-DE797B398B12}"/>
    <cellStyle name="Normal 5 2 3 2 2 2" xfId="1118" xr:uid="{9483DF05-F7C5-49C0-A3BE-0E3EEF85C308}"/>
    <cellStyle name="Normal 5 2 3 2 3" xfId="1119" xr:uid="{F565D50A-CC3F-42E1-BE08-5047802B49D3}"/>
    <cellStyle name="Normal 5 2 3 3" xfId="1120" xr:uid="{9CE93796-F7F7-4701-B385-25B7DA862337}"/>
    <cellStyle name="Normal 5 2 3 3 2" xfId="1121" xr:uid="{837B572A-3905-4BC4-9BCC-2390B943D45A}"/>
    <cellStyle name="Normal 5 2 3 3 2 2" xfId="1122" xr:uid="{BF90441E-3299-4BA2-BCEA-E4F5EACC51F1}"/>
    <cellStyle name="Normal 5 2 3 3 3" xfId="1123" xr:uid="{5BD79033-B131-4904-9B6D-E56630A5208C}"/>
    <cellStyle name="Normal 5 2 3 4" xfId="1124" xr:uid="{0F486A74-B853-4396-AC78-ABE94E9D19BB}"/>
    <cellStyle name="Normal 5 2 3 4 2" xfId="1125" xr:uid="{196E7DFD-3ACC-4A9D-8CC6-A7986F26CAAD}"/>
    <cellStyle name="Normal 5 2 3 5" xfId="1126" xr:uid="{E902CAF0-58A3-4B3E-A5E9-DEED4661FE7B}"/>
    <cellStyle name="Normal 5 2 3 6" xfId="1127" xr:uid="{239D2A92-E7E7-4363-A863-52EC814D3528}"/>
    <cellStyle name="Normal 5 2 4" xfId="1128" xr:uid="{36FC4C39-76FF-4812-A63F-A7715A4F218C}"/>
    <cellStyle name="Normal 5 2 4 2" xfId="1129" xr:uid="{FDE782CA-E640-4DD7-AFDC-EF76297C4A55}"/>
    <cellStyle name="Normal 5 2 4 2 2" xfId="1130" xr:uid="{8BB7093E-994F-470D-9733-9A7902F90D88}"/>
    <cellStyle name="Normal 5 2 4 3" xfId="1131" xr:uid="{2B39710F-2FB5-4BDA-BE6D-C1B56737A958}"/>
    <cellStyle name="Normal 5 2 5" xfId="1132" xr:uid="{8F81E536-7BD1-421E-BDB4-884F16E488D5}"/>
    <cellStyle name="Normal 5 2 5 2" xfId="1133" xr:uid="{C12D2094-A573-40F1-8F2B-FED0277C208A}"/>
    <cellStyle name="Normal 5 2 5 2 2" xfId="1134" xr:uid="{E11EA567-F404-44F8-A8D0-AB281E583CEF}"/>
    <cellStyle name="Normal 5 2 5 3" xfId="1135" xr:uid="{927EAA05-2968-431C-BF29-099D4EE5BA83}"/>
    <cellStyle name="Normal 5 2 6" xfId="1136" xr:uid="{EC3DD7D3-BC39-4F01-B96D-512B085A8F94}"/>
    <cellStyle name="Normal 5 2 6 2" xfId="1137" xr:uid="{28BAF498-618E-427C-A71D-8D2F0BFC1A33}"/>
    <cellStyle name="Normal 5 2 7" xfId="1138" xr:uid="{F0C4C8BC-76D4-4EF5-9EC6-8053D22BE5B5}"/>
    <cellStyle name="Normal 5 2 8" xfId="1139" xr:uid="{4570834B-FDBF-422D-BC98-C53DB327E6E8}"/>
    <cellStyle name="Normal 5 2 9" xfId="1089" xr:uid="{AA705B09-83E6-4A81-ADEE-C8337C5885BB}"/>
    <cellStyle name="Normal 5 3" xfId="111" xr:uid="{00000000-0005-0000-0000-00006F000000}"/>
    <cellStyle name="Normal 5 3 2" xfId="1140" xr:uid="{82BA3D9E-0D7D-4E1B-92D3-15430F73B863}"/>
    <cellStyle name="Normal 5 4" xfId="1141" xr:uid="{CC786C86-9702-466F-BFC3-A454EB1C3524}"/>
    <cellStyle name="Normal 5 4 2" xfId="1142" xr:uid="{D86B78AB-85BD-48D3-89BB-0C70AECDB9F7}"/>
    <cellStyle name="Normal 5 4 2 2" xfId="1143" xr:uid="{001342C3-BF83-4584-BFA5-80BFB751A7B7}"/>
    <cellStyle name="Normal 5 4 2 2 2" xfId="1144" xr:uid="{AB7ACD9D-DC38-473A-97D8-DE897C79F062}"/>
    <cellStyle name="Normal 5 4 2 2 2 2" xfId="1145" xr:uid="{B1B77EC3-A564-4EFC-9405-7EBEA457D463}"/>
    <cellStyle name="Normal 5 4 2 2 3" xfId="1146" xr:uid="{BA3720FC-813D-4E3B-99A9-F204E7C1CFA6}"/>
    <cellStyle name="Normal 5 4 2 3" xfId="1147" xr:uid="{E90C1E57-85EB-4DE6-8D26-974A892A63DE}"/>
    <cellStyle name="Normal 5 4 2 3 2" xfId="1148" xr:uid="{BBE35A77-C86B-4295-8D09-456FD663921F}"/>
    <cellStyle name="Normal 5 4 2 3 2 2" xfId="1149" xr:uid="{D11503FF-65ED-4A02-A3B7-F454156EF770}"/>
    <cellStyle name="Normal 5 4 2 3 3" xfId="1150" xr:uid="{E52CDA66-6F78-43F0-809F-14BF3F9D8F6D}"/>
    <cellStyle name="Normal 5 4 2 4" xfId="1151" xr:uid="{1EE11498-379C-4500-88D4-4F8958FBEC81}"/>
    <cellStyle name="Normal 5 4 2 4 2" xfId="1152" xr:uid="{9D4D8979-360A-4988-96C8-7186816C5B15}"/>
    <cellStyle name="Normal 5 4 2 5" xfId="1153" xr:uid="{BA99CC4E-ADA2-4FF4-B195-D3797778A003}"/>
    <cellStyle name="Normal 5 4 3" xfId="1154" xr:uid="{AB3D5EA2-D0B1-424C-B772-76E6899D6D19}"/>
    <cellStyle name="Normal 5 4 3 2" xfId="1155" xr:uid="{E5CE84B0-7F98-44B0-98F5-60FEF35BC3AC}"/>
    <cellStyle name="Normal 5 4 3 2 2" xfId="1156" xr:uid="{57651604-9005-4EBC-8A1D-B6F8198A4A5C}"/>
    <cellStyle name="Normal 5 4 3 3" xfId="1157" xr:uid="{8822D215-1D18-44B6-B691-AAEE934139A3}"/>
    <cellStyle name="Normal 5 4 4" xfId="1158" xr:uid="{1D439216-A6B8-475A-A8B7-603893C51FDF}"/>
    <cellStyle name="Normal 5 4 4 2" xfId="1159" xr:uid="{56259434-2B4F-4DEB-987B-C33EC5EE4D06}"/>
    <cellStyle name="Normal 5 4 4 2 2" xfId="1160" xr:uid="{3F54E556-215B-47CE-9EAE-D0EA8872576B}"/>
    <cellStyle name="Normal 5 4 4 3" xfId="1161" xr:uid="{B9DC9DEE-20D0-4666-95F2-A02B4C1E3525}"/>
    <cellStyle name="Normal 5 4 5" xfId="1162" xr:uid="{B2020C40-5DA1-4D7F-827A-31AC347AE281}"/>
    <cellStyle name="Normal 5 4 5 2" xfId="1163" xr:uid="{F7F19405-0A2B-4A43-8EC9-6D91A3C94721}"/>
    <cellStyle name="Normal 5 4 6" xfId="1164" xr:uid="{A7357BF9-4757-4772-86F4-7712C9654EBF}"/>
    <cellStyle name="Normal 5 5" xfId="1165" xr:uid="{165A035B-DF24-47CF-9EF9-8B8D2741663C}"/>
    <cellStyle name="Normal 5 6" xfId="1166" xr:uid="{7623CEFA-F416-474F-BDA9-3FA7866A283E}"/>
    <cellStyle name="Normal 5 6 2" xfId="1167" xr:uid="{C747B55E-CD2D-4D14-B436-01FD47673E9F}"/>
    <cellStyle name="Normal 5 6 2 2" xfId="1168" xr:uid="{532D98ED-3E2C-4755-AD89-9895ABD42851}"/>
    <cellStyle name="Normal 5 6 2 2 2" xfId="1169" xr:uid="{4EACBD1D-9E65-43DE-A912-8DB5591F5F63}"/>
    <cellStyle name="Normal 5 6 2 2 2 2" xfId="1170" xr:uid="{5AB03188-86C9-4818-BED9-42B9B0F98D22}"/>
    <cellStyle name="Normal 5 6 2 2 3" xfId="1171" xr:uid="{6449826D-DEC5-40F1-B60C-400C97FD300C}"/>
    <cellStyle name="Normal 5 6 2 3" xfId="1172" xr:uid="{15339D39-138B-4585-9847-2B965F347F4D}"/>
    <cellStyle name="Normal 5 6 2 3 2" xfId="1173" xr:uid="{09E7ABA1-5411-460E-829D-BB51BEEC6311}"/>
    <cellStyle name="Normal 5 6 2 3 2 2" xfId="1174" xr:uid="{C3234679-2BAC-4961-AB90-AAFE39FE7D92}"/>
    <cellStyle name="Normal 5 6 2 3 3" xfId="1175" xr:uid="{839C4821-C36C-4F34-BA1C-E9B75FAEDCC6}"/>
    <cellStyle name="Normal 5 6 2 4" xfId="1176" xr:uid="{230F4665-0838-482E-B89A-6B1D6E3E1BE7}"/>
    <cellStyle name="Normal 5 6 2 4 2" xfId="1177" xr:uid="{D7405080-4A9A-4D88-8FF7-D75E1F5EA18F}"/>
    <cellStyle name="Normal 5 6 2 5" xfId="1178" xr:uid="{227E2A51-CDF1-42BC-B2C0-07296F5368A1}"/>
    <cellStyle name="Normal 5 6 3" xfId="1179" xr:uid="{BD2BF911-6B8F-4DB8-89C5-C891669087C9}"/>
    <cellStyle name="Normal 5 6 3 2" xfId="1180" xr:uid="{1EBCE9C9-A6F3-452B-9A39-5653D6D89FB3}"/>
    <cellStyle name="Normal 5 6 3 2 2" xfId="1181" xr:uid="{369E77F2-C343-48CF-B1F5-355B13F00ED7}"/>
    <cellStyle name="Normal 5 6 3 3" xfId="1182" xr:uid="{3D5879C0-0CB5-4DBF-8ECE-2A1567C81712}"/>
    <cellStyle name="Normal 5 6 4" xfId="1183" xr:uid="{6EBD4D4C-C59C-44BD-9D3F-C3227533A661}"/>
    <cellStyle name="Normal 5 6 4 2" xfId="1184" xr:uid="{ED724409-3756-4C10-A632-C24E4BD6DD28}"/>
    <cellStyle name="Normal 5 6 4 2 2" xfId="1185" xr:uid="{BB865E66-1D63-4999-A5D8-384CDB732A9D}"/>
    <cellStyle name="Normal 5 6 4 3" xfId="1186" xr:uid="{766E3C35-FCEF-4522-9083-EE04B64069A6}"/>
    <cellStyle name="Normal 5 6 5" xfId="1187" xr:uid="{B23EE81A-7DB1-496A-823C-D9CEF1406249}"/>
    <cellStyle name="Normal 5 6 5 2" xfId="1188" xr:uid="{2D8CBBD2-8581-4EAE-B58B-2B5B4CA213B4}"/>
    <cellStyle name="Normal 5 6 6" xfId="1189" xr:uid="{3B851F10-78A2-4DF6-BD39-4780C259D661}"/>
    <cellStyle name="Normal 5 7" xfId="1190" xr:uid="{B8D4D388-7A9A-4171-85C5-947848EF40A5}"/>
    <cellStyle name="Normal 5 7 2" xfId="1191" xr:uid="{7AC23B16-9DE0-48A3-82D6-3FAE303D1308}"/>
    <cellStyle name="Normal 5 7 2 2" xfId="1192" xr:uid="{C9D2EED8-8692-4BB0-8E45-ECE0BDDE2FF2}"/>
    <cellStyle name="Normal 5 7 2 2 2" xfId="1193" xr:uid="{2372B83A-1E50-4666-9D87-E689F1CD9026}"/>
    <cellStyle name="Normal 5 7 2 2 2 2" xfId="1194" xr:uid="{9FE39CF7-7A7B-4C41-890F-871465BB37A9}"/>
    <cellStyle name="Normal 5 7 2 2 3" xfId="1195" xr:uid="{54B6B3E6-3785-4290-9315-12BBEA89FE1C}"/>
    <cellStyle name="Normal 5 7 2 3" xfId="1196" xr:uid="{28CC470A-49A2-4ACE-928D-D89E6FB70B34}"/>
    <cellStyle name="Normal 5 7 2 3 2" xfId="1197" xr:uid="{719E4189-07B2-4A96-8808-D89B1B1FF771}"/>
    <cellStyle name="Normal 5 7 2 3 2 2" xfId="1198" xr:uid="{D1F899F2-9AD3-4BF0-8CF5-EB283228455E}"/>
    <cellStyle name="Normal 5 7 2 3 3" xfId="1199" xr:uid="{A4338D2C-9373-410C-A16F-831819FBB92C}"/>
    <cellStyle name="Normal 5 7 2 4" xfId="1200" xr:uid="{F958859C-52BA-48B2-B2C4-6B5D0AA39091}"/>
    <cellStyle name="Normal 5 7 2 4 2" xfId="1201" xr:uid="{AB4B5277-F0A7-450B-AB17-76FAA2D8937E}"/>
    <cellStyle name="Normal 5 7 2 5" xfId="1202" xr:uid="{33576AAB-24D2-4D59-A1E8-62FD9D371DDC}"/>
    <cellStyle name="Normal 5 7 3" xfId="1203" xr:uid="{2966574A-8775-4789-9B30-7B38FC22B23C}"/>
    <cellStyle name="Normal 5 7 3 2" xfId="1204" xr:uid="{8A24173C-3BB4-4555-BFF1-E7B6FB717F8F}"/>
    <cellStyle name="Normal 5 7 3 2 2" xfId="1205" xr:uid="{43397DC7-D133-4D75-BC4A-E7E996EBF1BC}"/>
    <cellStyle name="Normal 5 7 3 3" xfId="1206" xr:uid="{B886F300-E349-41D0-BD5B-69156FE6ECE9}"/>
    <cellStyle name="Normal 5 7 4" xfId="1207" xr:uid="{80829A9E-ED48-4EAF-9EB6-53BC105A01B6}"/>
    <cellStyle name="Normal 5 7 4 2" xfId="1208" xr:uid="{D8C7151E-C361-48C4-BCBB-540F11BF74F8}"/>
    <cellStyle name="Normal 5 7 4 2 2" xfId="1209" xr:uid="{6600B24A-1261-421A-BB0F-8EC50EDD22C2}"/>
    <cellStyle name="Normal 5 7 4 3" xfId="1210" xr:uid="{998A83FA-31D8-43DB-AD16-A348213C5025}"/>
    <cellStyle name="Normal 5 7 5" xfId="1211" xr:uid="{5F62F2A9-0554-40AF-B6F2-559141D5A798}"/>
    <cellStyle name="Normal 5 7 5 2" xfId="1212" xr:uid="{AC13BD9D-1D1F-4B99-A592-A1B8B20D0AA7}"/>
    <cellStyle name="Normal 5 7 6" xfId="1213" xr:uid="{FBA92B6D-5930-4988-85B4-F0D575C57891}"/>
    <cellStyle name="Normal 5 8" xfId="1214" xr:uid="{C6F4B6C6-1DA4-410B-976D-C6594F0CDAB6}"/>
    <cellStyle name="Normal 5 8 2" xfId="1215" xr:uid="{113694F5-1042-467F-8140-5B149EB92296}"/>
    <cellStyle name="Normal 5 8 2 2" xfId="1216" xr:uid="{2C10CEF8-9283-4EE8-AEA6-57AA3498B2B5}"/>
    <cellStyle name="Normal 5 8 3" xfId="1217" xr:uid="{78DE87EB-1101-4268-B5FF-257470C259D3}"/>
    <cellStyle name="Normal 5 9" xfId="1218" xr:uid="{49E44BFC-2D41-4752-9F49-EB6B8F132ADB}"/>
    <cellStyle name="Normal 5 9 2" xfId="1219" xr:uid="{0CF07FE4-3178-4FFA-96E4-BFC1AE4A06A1}"/>
    <cellStyle name="Normal 5 9 2 2" xfId="1220" xr:uid="{DB088728-35C1-4FCC-B5FB-1264E8AD461C}"/>
    <cellStyle name="Normal 5 9 3" xfId="1221" xr:uid="{818BF741-4666-4F34-B7B3-C213226C2CFD}"/>
    <cellStyle name="Normal 6" xfId="112" xr:uid="{00000000-0005-0000-0000-000070000000}"/>
    <cellStyle name="Normal 6 10" xfId="1222" xr:uid="{8DBB8B1E-E234-4AE1-9ABD-787265EAEE0B}"/>
    <cellStyle name="Normal 6 2" xfId="113" xr:uid="{00000000-0005-0000-0000-000071000000}"/>
    <cellStyle name="Normal 6 2 2" xfId="1223" xr:uid="{7C91F323-DB23-4195-A7E7-25FD816CD92C}"/>
    <cellStyle name="Normal 6 2 3" xfId="1224" xr:uid="{67B950E0-CA59-4708-A673-1C68BBE65459}"/>
    <cellStyle name="Normal 6 3" xfId="1225" xr:uid="{671C3A30-95F1-48E0-A2B5-96227E70FF77}"/>
    <cellStyle name="Normal 6 3 2" xfId="1226" xr:uid="{181F05D9-8B48-4BD0-8AED-E856131E9DA0}"/>
    <cellStyle name="Normal 6 3 2 2" xfId="1227" xr:uid="{7E2A2CA9-CE2D-422E-90BF-EA15140344C2}"/>
    <cellStyle name="Normal 6 3 2 2 2" xfId="1228" xr:uid="{ECAAF3BC-43CF-47A5-9602-CEDC816C49C4}"/>
    <cellStyle name="Normal 6 3 2 2 2 2" xfId="1229" xr:uid="{A3DA366D-9525-418D-B9B3-246C385BA166}"/>
    <cellStyle name="Normal 6 3 2 2 3" xfId="1230" xr:uid="{CA4220F1-B530-49D3-8302-2FA665EFD20F}"/>
    <cellStyle name="Normal 6 3 2 3" xfId="1231" xr:uid="{3BE73386-2ABC-46D6-B1BA-E80363F52730}"/>
    <cellStyle name="Normal 6 3 2 3 2" xfId="1232" xr:uid="{7093638B-9037-4157-9B8E-13F9A510931D}"/>
    <cellStyle name="Normal 6 3 2 3 2 2" xfId="1233" xr:uid="{F04E5526-ED64-4C66-9493-B1484CD3C013}"/>
    <cellStyle name="Normal 6 3 2 3 3" xfId="1234" xr:uid="{63B7B6D9-917A-4560-ACF2-11980CDF3E65}"/>
    <cellStyle name="Normal 6 3 2 4" xfId="1235" xr:uid="{50C4F0C8-ADBD-47A9-B0B1-9FCE832F0803}"/>
    <cellStyle name="Normal 6 3 2 4 2" xfId="1236" xr:uid="{9F7641F6-0AB5-4D2A-A85A-F821D16042FA}"/>
    <cellStyle name="Normal 6 3 2 5" xfId="1237" xr:uid="{1DE126E4-26AA-4C44-A4F1-8902295627A4}"/>
    <cellStyle name="Normal 6 3 3" xfId="1238" xr:uid="{E1A73E1B-F658-4DAA-90BA-F95F6BE4C558}"/>
    <cellStyle name="Normal 6 3 3 2" xfId="1239" xr:uid="{DA68D4F6-1E07-4C32-A383-50AC842F555C}"/>
    <cellStyle name="Normal 6 3 3 2 2" xfId="1240" xr:uid="{520860E2-D3AA-4382-BAE7-1BDEAD155F0A}"/>
    <cellStyle name="Normal 6 3 3 3" xfId="1241" xr:uid="{B998EA02-0284-4313-89FF-39601BF56A1F}"/>
    <cellStyle name="Normal 6 3 4" xfId="1242" xr:uid="{4B43D18A-F5D2-4B82-A8C3-73A07A941AA4}"/>
    <cellStyle name="Normal 6 3 4 2" xfId="1243" xr:uid="{9E62686D-61C4-437E-B5C6-0E2FBF6FC284}"/>
    <cellStyle name="Normal 6 3 4 2 2" xfId="1244" xr:uid="{5FA961AE-1CAC-4DEC-ADD7-AF8109852107}"/>
    <cellStyle name="Normal 6 3 4 3" xfId="1245" xr:uid="{96BA990F-9C4C-4FBB-8C3E-A5C965BA107A}"/>
    <cellStyle name="Normal 6 3 5" xfId="1246" xr:uid="{56BD6B66-859A-44DE-B125-1FD4DAEA7FA7}"/>
    <cellStyle name="Normal 6 3 5 2" xfId="1247" xr:uid="{EA6A3EF2-66AA-407C-B253-3CABDCEDB038}"/>
    <cellStyle name="Normal 6 3 6" xfId="1248" xr:uid="{E570BEF5-A145-4C9E-928E-58E7C6DED5CA}"/>
    <cellStyle name="Normal 6 3 7" xfId="1249" xr:uid="{F8B9DD3F-E015-41A3-8510-67B59BA6C2E7}"/>
    <cellStyle name="Normal 6 4" xfId="1250" xr:uid="{75E7716E-71C0-4B0A-88B7-DEF3438C269C}"/>
    <cellStyle name="Normal 6 4 2" xfId="1251" xr:uid="{42224171-E2A3-4CAA-A94C-AE0E61AB3405}"/>
    <cellStyle name="Normal 6 4 2 2" xfId="1252" xr:uid="{39AFDBC2-3CA3-48EE-80C8-4E473A47DCEA}"/>
    <cellStyle name="Normal 6 4 2 2 2" xfId="1253" xr:uid="{149CD804-46CF-453F-936B-7920943C8E52}"/>
    <cellStyle name="Normal 6 4 2 3" xfId="1254" xr:uid="{592312A6-8333-45D8-920B-18D122546F6A}"/>
    <cellStyle name="Normal 6 4 3" xfId="1255" xr:uid="{E3BB502B-655F-4BF7-AC2D-116A3F0C3AD6}"/>
    <cellStyle name="Normal 6 4 3 2" xfId="1256" xr:uid="{F1C353A0-9AA5-4147-81A6-EA48AEBC2D24}"/>
    <cellStyle name="Normal 6 4 3 2 2" xfId="1257" xr:uid="{7EF8FBA1-B5C1-46CD-A647-1CEBD18E788F}"/>
    <cellStyle name="Normal 6 4 3 3" xfId="1258" xr:uid="{20987FA6-BFAA-4C48-8A12-DE76A539C778}"/>
    <cellStyle name="Normal 6 4 4" xfId="1259" xr:uid="{C2768624-21BB-4660-AB25-96890B3558B3}"/>
    <cellStyle name="Normal 6 4 4 2" xfId="1260" xr:uid="{DD2B0BBC-F266-40F6-810A-0D7D806FBBA9}"/>
    <cellStyle name="Normal 6 4 5" xfId="1261" xr:uid="{CD31891E-FF7E-4849-A378-BEE8F6313EFB}"/>
    <cellStyle name="Normal 6 5" xfId="1262" xr:uid="{03336424-3C01-461A-B6A8-72D42571D872}"/>
    <cellStyle name="Normal 6 5 2" xfId="1263" xr:uid="{A9744906-41FB-4BBD-8E5B-4B37D4D3CBB2}"/>
    <cellStyle name="Normal 6 5 2 2" xfId="1264" xr:uid="{A1A223BD-3528-4030-A151-8F102BE5D5AF}"/>
    <cellStyle name="Normal 6 5 3" xfId="1265" xr:uid="{B293B79B-86E4-464F-9003-2E8388DF3BDB}"/>
    <cellStyle name="Normal 6 6" xfId="1266" xr:uid="{5D40E137-46FB-453F-8A55-44514BF0C980}"/>
    <cellStyle name="Normal 6 6 2" xfId="1267" xr:uid="{FF82BEF7-1AFC-448D-AFBC-10E03E6A8A2A}"/>
    <cellStyle name="Normal 6 6 2 2" xfId="1268" xr:uid="{A422D98F-2F16-4E50-8AAB-32C769219D01}"/>
    <cellStyle name="Normal 6 6 3" xfId="1269" xr:uid="{B72D4736-6097-45AD-926E-D377865A14D9}"/>
    <cellStyle name="Normal 6 7" xfId="1270" xr:uid="{0D443B80-0653-4731-8270-055F937F892F}"/>
    <cellStyle name="Normal 6 7 2" xfId="1271" xr:uid="{C6DA4EFF-4CC5-4CC5-8677-301EE47EBA56}"/>
    <cellStyle name="Normal 6 8" xfId="1272" xr:uid="{AFE2CCAF-B4AA-4A07-A5A3-7898B8FE4B02}"/>
    <cellStyle name="Normal 6 9" xfId="1273" xr:uid="{3C0B4C7B-A0F7-4067-B48B-3C938251C74D}"/>
    <cellStyle name="Normal 7" xfId="114" xr:uid="{00000000-0005-0000-0000-000072000000}"/>
    <cellStyle name="Normal 7 2" xfId="1274" xr:uid="{1D1A8C91-C866-45A6-88FF-F56427ACF238}"/>
    <cellStyle name="Normal 7 2 2" xfId="1275" xr:uid="{F4AD49CD-A42A-4F02-A43A-FD01D3A44AA9}"/>
    <cellStyle name="Normal 7 2 2 2" xfId="1276" xr:uid="{AFB93DF8-9BDF-498A-A69B-25BB7FF4D701}"/>
    <cellStyle name="Normal 7 2 2 2 2" xfId="1277" xr:uid="{0309D7DB-367D-4600-9655-1D5211F3B044}"/>
    <cellStyle name="Normal 7 2 2 3" xfId="1278" xr:uid="{A2B1495E-94DD-40E0-81DB-8B09ECEB3656}"/>
    <cellStyle name="Normal 7 2 3" xfId="1279" xr:uid="{3DFA8122-8279-40A4-A4DC-CF1183359C49}"/>
    <cellStyle name="Normal 7 2 3 2" xfId="1280" xr:uid="{B1FB60F9-8E4E-434F-950C-EBA24725E989}"/>
    <cellStyle name="Normal 7 2 3 2 2" xfId="1281" xr:uid="{276F9696-BD20-43BC-900F-AB3FD55AB356}"/>
    <cellStyle name="Normal 7 2 3 3" xfId="1282" xr:uid="{73468FFC-E93A-46E9-AE70-2FA17AB4233D}"/>
    <cellStyle name="Normal 7 2 4" xfId="1283" xr:uid="{B323F109-CF25-49AE-B998-BAA6EFADAB68}"/>
    <cellStyle name="Normal 7 2 4 2" xfId="1284" xr:uid="{450B2385-2F5D-47BC-882D-D462CFBB07C5}"/>
    <cellStyle name="Normal 7 2 5" xfId="1285" xr:uid="{669825FA-85B4-4A54-9197-B0413E38099B}"/>
    <cellStyle name="Normal 7 2 6" xfId="1556" xr:uid="{135701B0-C2E7-4FD8-B21C-68DAD515E068}"/>
    <cellStyle name="Normal 7 3" xfId="1286" xr:uid="{950EB0C7-6048-4294-9654-64D8D4EDA6ED}"/>
    <cellStyle name="Normal 7 3 2" xfId="1287" xr:uid="{FDA8C86E-2AC9-438A-B9F5-3370D7DDC54B}"/>
    <cellStyle name="Normal 7 3 2 2" xfId="1288" xr:uid="{F0382D95-3C24-48FA-B123-C5F90BB60CB0}"/>
    <cellStyle name="Normal 7 3 3" xfId="1289" xr:uid="{41E9EBCE-4DF4-43D6-96D4-4313AB749B0A}"/>
    <cellStyle name="Normal 7 4" xfId="1290" xr:uid="{6C067D60-C387-45F8-895F-F7DE0298E815}"/>
    <cellStyle name="Normal 7 4 2" xfId="1291" xr:uid="{E46B79EC-FF00-48D6-B633-743B41C4EE25}"/>
    <cellStyle name="Normal 7 4 2 2" xfId="1292" xr:uid="{5CE9E0EC-DF21-4729-9EB5-C26E559F359C}"/>
    <cellStyle name="Normal 7 4 3" xfId="1293" xr:uid="{50B7376C-CDA1-4DB3-AC90-B409AD2D37FC}"/>
    <cellStyle name="Normal 7 5" xfId="1294" xr:uid="{CC34D10F-C3D1-464B-8F49-CFE01EDACB76}"/>
    <cellStyle name="Normal 7 5 2" xfId="1295" xr:uid="{DEA4FDAB-D22F-4C0D-B915-AEF218A5DF84}"/>
    <cellStyle name="Normal 7 6" xfId="1296" xr:uid="{8659A68C-30CB-413A-B117-6164510D505D}"/>
    <cellStyle name="Normal 7 7" xfId="1557" xr:uid="{C9F6D89D-CE79-4891-B8E2-8E066FAD356A}"/>
    <cellStyle name="Normal 8" xfId="115" xr:uid="{00000000-0005-0000-0000-000073000000}"/>
    <cellStyle name="Normal 8 2" xfId="1297" xr:uid="{FD3B90D3-2C94-4C22-B1B6-788F155131BF}"/>
    <cellStyle name="Normal 8 2 2" xfId="1298" xr:uid="{063C1152-172A-41DF-BA4A-FB1F3C05589D}"/>
    <cellStyle name="Normal 8 2 2 2" xfId="1299" xr:uid="{3D234804-51E0-4C58-B9A4-089DD892C356}"/>
    <cellStyle name="Normal 8 2 2 2 2" xfId="1300" xr:uid="{C296E17D-B952-4D44-89E7-E6E0A526E1EF}"/>
    <cellStyle name="Normal 8 2 2 3" xfId="1301" xr:uid="{01ED51C6-5EBC-4D0B-AE53-92EB34E41A8E}"/>
    <cellStyle name="Normal 8 2 3" xfId="1302" xr:uid="{BCAB032B-2EA9-4D3B-9AAE-4CEAB5D50896}"/>
    <cellStyle name="Normal 8 2 3 2" xfId="1303" xr:uid="{87E2027C-7B6F-4C8E-B0F7-6DE6A5B80D76}"/>
    <cellStyle name="Normal 8 2 3 2 2" xfId="1304" xr:uid="{269E84DB-AB73-4250-9D97-5A38B3EF28A6}"/>
    <cellStyle name="Normal 8 2 3 3" xfId="1305" xr:uid="{5AC8C9FC-A63F-403D-8D58-C40F2A053987}"/>
    <cellStyle name="Normal 8 2 4" xfId="1306" xr:uid="{9CEAEC12-9141-4ABE-8502-5D252F2ACA5D}"/>
    <cellStyle name="Normal 8 2 4 2" xfId="1307" xr:uid="{D9941514-0C1B-452C-9E07-888E1F694306}"/>
    <cellStyle name="Normal 8 2 5" xfId="1308" xr:uid="{7A2AB9E8-A48C-4782-AD34-4030716A4621}"/>
    <cellStyle name="Normal 8 3" xfId="1309" xr:uid="{919CA5B9-1FB5-4AD3-BDC2-998244FE147F}"/>
    <cellStyle name="Normal 8 3 2" xfId="1310" xr:uid="{85E099D5-D029-4EBF-A43C-E0F7B6FDE5C8}"/>
    <cellStyle name="Normal 8 3 2 2" xfId="1311" xr:uid="{900787B1-0D89-4CD3-A191-E8F56B05789E}"/>
    <cellStyle name="Normal 8 3 3" xfId="1312" xr:uid="{9E13A810-8272-4C85-B6C7-A21B398A65FE}"/>
    <cellStyle name="Normal 8 4" xfId="1313" xr:uid="{E2D80503-DC72-4DCB-BA7B-46E2A31174C4}"/>
    <cellStyle name="Normal 8 4 2" xfId="1314" xr:uid="{C13C7EA0-A725-4D93-AAA9-0056F02E8C05}"/>
    <cellStyle name="Normal 8 4 2 2" xfId="1315" xr:uid="{A6194E33-70AD-41CF-B146-B0D08179E468}"/>
    <cellStyle name="Normal 8 4 3" xfId="1316" xr:uid="{753397D3-63D8-4528-8BAF-9B353D77F6E3}"/>
    <cellStyle name="Normal 8 5" xfId="1317" xr:uid="{71AF0F19-B6DA-40AF-A869-B29B3A00AF5F}"/>
    <cellStyle name="Normal 8 5 2" xfId="1318" xr:uid="{0234C623-0733-44ED-94E5-E3603B1A434B}"/>
    <cellStyle name="Normal 8 6" xfId="1319" xr:uid="{EFD49C2D-DA89-41D8-9A17-8C02008ED081}"/>
    <cellStyle name="Normal 8 7" xfId="1555" xr:uid="{82940111-4CEE-487A-AFC7-F5100D899BE1}"/>
    <cellStyle name="Normal 9" xfId="116" xr:uid="{00000000-0005-0000-0000-000074000000}"/>
    <cellStyle name="Normal 9 2" xfId="1320" xr:uid="{53C05F1D-44A9-4EF8-9692-D8D28FDDDF10}"/>
    <cellStyle name="Normal 9 2 2" xfId="1321" xr:uid="{1C5AA20F-E1EF-4F50-8485-7C25E4054891}"/>
    <cellStyle name="Normal 9 2 2 2" xfId="1322" xr:uid="{A74E2951-9F92-44A3-826F-18C3D7082AFF}"/>
    <cellStyle name="Normal 9 2 3" xfId="1323" xr:uid="{DC98C45F-A79D-4F81-93B7-9A028375D56E}"/>
    <cellStyle name="Normal 9 3" xfId="1324" xr:uid="{6822E931-ED22-480D-A5ED-5070061DBBB4}"/>
    <cellStyle name="Normal 9 3 2" xfId="1325" xr:uid="{4E0D990A-187A-46A8-981A-9CF445768994}"/>
    <cellStyle name="Normal 9 3 2 2" xfId="1326" xr:uid="{BAC01C5B-E6C3-4BE8-ABCA-A270EE2DE2FD}"/>
    <cellStyle name="Normal 9 3 3" xfId="1327" xr:uid="{284484B1-41DF-4A22-B271-18389923E878}"/>
    <cellStyle name="Normal 9 4" xfId="1328" xr:uid="{824664B8-0767-4B10-9641-04F85C82E1D5}"/>
    <cellStyle name="Normal 9 4 2" xfId="1329" xr:uid="{3287874C-7712-492B-8E85-55F46D32577D}"/>
    <cellStyle name="Normal 9 5" xfId="1330" xr:uid="{98752DED-EA84-4E74-83F5-BF01FA9EB0FD}"/>
    <cellStyle name="Normal 9 6" xfId="1554" xr:uid="{E33FC8B6-7511-467F-889F-42616A03C134}"/>
    <cellStyle name="Note 2" xfId="117" xr:uid="{00000000-0005-0000-0000-000075000000}"/>
    <cellStyle name="Note 2 2" xfId="118" xr:uid="{00000000-0005-0000-0000-000076000000}"/>
    <cellStyle name="Note 2 3" xfId="1331" xr:uid="{AA680577-41AC-49F4-91EF-D7118C7667D3}"/>
    <cellStyle name="Note 2 4" xfId="1553" xr:uid="{C3CEDC38-BF7E-4497-8DAB-238B18199A57}"/>
    <cellStyle name="Note 3" xfId="1332" xr:uid="{7B25E251-3293-4616-9177-20952310014C}"/>
    <cellStyle name="Note 3 2" xfId="1333" xr:uid="{8BBE28DF-E00D-4219-BE70-81DCE3034BB8}"/>
    <cellStyle name="Note 3 2 2" xfId="1334" xr:uid="{6C55A024-19B4-4511-B556-38490BA17755}"/>
    <cellStyle name="Note 3 2 2 2" xfId="1335" xr:uid="{5508B830-B121-4776-A11D-A3F077D48106}"/>
    <cellStyle name="Note 3 2 2 2 2" xfId="1336" xr:uid="{1ECA8B10-0ABC-4950-93F6-D2E0E1D654B1}"/>
    <cellStyle name="Note 3 2 2 3" xfId="1337" xr:uid="{54005C29-64BF-417E-B43C-EC81955069FC}"/>
    <cellStyle name="Note 3 2 3" xfId="1338" xr:uid="{83DA6487-35E4-4FDA-8A5C-06356A5A64FA}"/>
    <cellStyle name="Note 3 2 3 2" xfId="1339" xr:uid="{529A33D5-CA8E-4F24-BB48-22CF67507C6F}"/>
    <cellStyle name="Note 3 2 3 2 2" xfId="1340" xr:uid="{ED1FB3E8-1B53-4CD0-8AC9-7BC6D03A98F1}"/>
    <cellStyle name="Note 3 2 3 3" xfId="1341" xr:uid="{3C8FD4BE-A156-4E3E-A72C-856615B85281}"/>
    <cellStyle name="Note 3 2 4" xfId="1342" xr:uid="{071D6686-86C4-4909-9692-DF7884DD9558}"/>
    <cellStyle name="Note 3 2 4 2" xfId="1343" xr:uid="{C968A5B2-8984-4F02-B445-0E73151E4B3E}"/>
    <cellStyle name="Note 3 2 5" xfId="1344" xr:uid="{81D448F0-FE04-4E1F-A5D6-F28A949E92A7}"/>
    <cellStyle name="Note 3 3" xfId="1345" xr:uid="{6F3CE005-8D06-4C5B-929A-D6BCC2346ED7}"/>
    <cellStyle name="Note 3 3 2" xfId="1346" xr:uid="{162093F0-3A37-4B57-B458-DDA8359D07BB}"/>
    <cellStyle name="Note 3 3 2 2" xfId="1347" xr:uid="{0A930049-A24C-49B4-9535-E51DB1FC2FF1}"/>
    <cellStyle name="Note 3 3 3" xfId="1348" xr:uid="{B131240F-7AE8-4381-B1E2-9EA95BFBC1E9}"/>
    <cellStyle name="Note 3 4" xfId="1349" xr:uid="{04C9B4F2-D958-4E96-9CEA-59310E8B6A0A}"/>
    <cellStyle name="Note 3 4 2" xfId="1350" xr:uid="{10C93C71-BF58-4402-A5D6-79B53FEE449B}"/>
    <cellStyle name="Note 3 4 2 2" xfId="1351" xr:uid="{4C5584CB-ECF4-48F0-8345-E0446EED906E}"/>
    <cellStyle name="Note 3 4 3" xfId="1352" xr:uid="{B2175649-B7C2-4668-A52C-1FE6D7F9B9CC}"/>
    <cellStyle name="Note 3 5" xfId="1353" xr:uid="{231BA533-3ED1-4902-ADE1-8EAA28971DA8}"/>
    <cellStyle name="Note 3 5 2" xfId="1354" xr:uid="{5D729F32-B4FA-4F25-9637-E140F4C54E8F}"/>
    <cellStyle name="Note 3 6" xfId="1355" xr:uid="{437DCD91-BCD2-418B-B64A-9F168A291D27}"/>
    <cellStyle name="Note 3 7" xfId="1552" xr:uid="{BA449364-C346-4645-837E-04276E10F57D}"/>
    <cellStyle name="Note 4" xfId="1356" xr:uid="{AB6E26D8-6849-4831-B9DA-73B9B4C02EBD}"/>
    <cellStyle name="Note 4 2" xfId="1357" xr:uid="{5B6AF9EE-B215-4503-936E-96AEF34BE53A}"/>
    <cellStyle name="Note 4 2 2" xfId="1358" xr:uid="{CC3599E6-AF77-4A25-B03B-9320A6BCE3E6}"/>
    <cellStyle name="Note 4 2 2 2" xfId="1359" xr:uid="{5838E7EC-06D9-4E59-A266-C61B762642FB}"/>
    <cellStyle name="Note 4 2 3" xfId="1360" xr:uid="{5A77D92D-95D1-49E3-BAEA-0D6BFD1B5116}"/>
    <cellStyle name="Note 4 3" xfId="1361" xr:uid="{9B17F184-606D-4CB2-9E88-2A9F50A206BB}"/>
    <cellStyle name="Note 4 3 2" xfId="1362" xr:uid="{06B848CF-C862-4EC6-9BD5-12991E138438}"/>
    <cellStyle name="Note 4 3 2 2" xfId="1363" xr:uid="{C8FFCE0B-2DD6-4F14-A25D-AABAF88B4730}"/>
    <cellStyle name="Note 4 3 3" xfId="1364" xr:uid="{D2336425-E372-4966-9D0B-982DF08F6335}"/>
    <cellStyle name="Note 4 4" xfId="1365" xr:uid="{3B816D9E-6131-4398-92ED-92F080F3CC3B}"/>
    <cellStyle name="Note 4 4 2" xfId="1366" xr:uid="{B381B4E7-C047-474B-AF7F-3D14D21CDCD8}"/>
    <cellStyle name="Note 4 5" xfId="1367" xr:uid="{31F5B9EE-4654-48EF-BE2A-2CBCC3F33142}"/>
    <cellStyle name="Note 4 6" xfId="1551" xr:uid="{E9574BA5-9353-4271-B65B-CF2557D21612}"/>
    <cellStyle name="Note 5" xfId="1368" xr:uid="{A79D1D53-BFBF-41BC-8DF8-330DD3C6C245}"/>
    <cellStyle name="Note 5 2" xfId="1550" xr:uid="{9BE7149B-01B9-427C-8146-1BC5AC8F5C34}"/>
    <cellStyle name="Output 2" xfId="119" xr:uid="{00000000-0005-0000-0000-000077000000}"/>
    <cellStyle name="Output 2 2" xfId="1369" xr:uid="{B01EFB1E-B87A-4657-929D-58908C1201ED}"/>
    <cellStyle name="Parent row" xfId="3" xr:uid="{00000000-0005-0000-0000-000078000000}"/>
    <cellStyle name="Percent" xfId="143" builtinId="5"/>
    <cellStyle name="Percent 2" xfId="120" xr:uid="{00000000-0005-0000-0000-00007A000000}"/>
    <cellStyle name="Percent 2 2" xfId="121" xr:uid="{00000000-0005-0000-0000-00007B000000}"/>
    <cellStyle name="Percent 2 2 2" xfId="1372" xr:uid="{26A4BA34-ACCB-4E40-AD77-3696B2BE5B2C}"/>
    <cellStyle name="Percent 2 2 2 2" xfId="1373" xr:uid="{8490A226-03C4-41E0-B886-1E32083AF3EF}"/>
    <cellStyle name="Percent 2 2 2 2 2" xfId="1374" xr:uid="{1AE2A7CE-305E-409E-B1C7-E5389E71FEF5}"/>
    <cellStyle name="Percent 2 2 2 2 2 2" xfId="1375" xr:uid="{3452995C-1CE0-4C73-B544-960907EC7E55}"/>
    <cellStyle name="Percent 2 2 2 2 2 2 2" xfId="1376" xr:uid="{15C06E13-FEF3-430D-8A40-EF906AC3F1C2}"/>
    <cellStyle name="Percent 2 2 2 2 2 3" xfId="1377" xr:uid="{AED4301B-6CD4-4F36-A55C-28674B8051CB}"/>
    <cellStyle name="Percent 2 2 2 2 3" xfId="1378" xr:uid="{97FD2106-16F5-463D-95D6-79F34806230A}"/>
    <cellStyle name="Percent 2 2 2 2 3 2" xfId="1379" xr:uid="{BB062B67-DA23-4CF8-ADAD-CAAF61982B4A}"/>
    <cellStyle name="Percent 2 2 2 2 4" xfId="1380" xr:uid="{4D03D69A-13DD-4E0E-AA48-35A2E6614537}"/>
    <cellStyle name="Percent 2 2 2 3" xfId="1381" xr:uid="{68AA4E93-865C-4787-A51A-0BF69A49D5CE}"/>
    <cellStyle name="Percent 2 2 2 3 2" xfId="1382" xr:uid="{994BDBA3-1609-4087-BA78-F49234D601AC}"/>
    <cellStyle name="Percent 2 2 2 3 2 2" xfId="1383" xr:uid="{B153F8E4-3D03-4A9C-81D3-720084829531}"/>
    <cellStyle name="Percent 2 2 2 3 3" xfId="1384" xr:uid="{94C8282B-939D-44B5-8E31-89A18373BB3E}"/>
    <cellStyle name="Percent 2 2 2 4" xfId="1385" xr:uid="{B9944D6D-2D48-4AD4-84D7-0C7F1ECFB730}"/>
    <cellStyle name="Percent 2 2 2 4 2" xfId="1386" xr:uid="{174AE00B-1F15-44A0-A89F-C00FA34820FC}"/>
    <cellStyle name="Percent 2 2 2 5" xfId="1387" xr:uid="{9C48E3E0-D957-4002-8569-9491F11844E5}"/>
    <cellStyle name="Percent 2 2 3" xfId="1388" xr:uid="{E38C8F7C-3D13-492E-B898-D6580BAD6F4A}"/>
    <cellStyle name="Percent 2 2 3 2" xfId="1389" xr:uid="{FF028DD0-F02A-4547-804C-B75218C4CF71}"/>
    <cellStyle name="Percent 2 2 3 2 2" xfId="1390" xr:uid="{86AF7BAD-59DA-470B-B40F-5E5830CB8093}"/>
    <cellStyle name="Percent 2 2 3 2 2 2" xfId="1391" xr:uid="{3555C664-EDF9-48A9-9C59-83B0D704F8FD}"/>
    <cellStyle name="Percent 2 2 3 2 3" xfId="1392" xr:uid="{792BA040-F108-481B-A2D0-C769D56B1D88}"/>
    <cellStyle name="Percent 2 2 3 3" xfId="1393" xr:uid="{6D09BDB4-A4AD-4093-8776-8C29FE84AA54}"/>
    <cellStyle name="Percent 2 2 3 3 2" xfId="1394" xr:uid="{71A4DA6C-C0B7-4275-9A04-4451B0F66A32}"/>
    <cellStyle name="Percent 2 2 3 3 2 2" xfId="1395" xr:uid="{E553698F-2DC3-4654-8082-20C0644A7432}"/>
    <cellStyle name="Percent 2 2 3 3 3" xfId="1396" xr:uid="{B8ED76F7-D170-4BDD-8292-9A63B5E6E93A}"/>
    <cellStyle name="Percent 2 2 3 4" xfId="1397" xr:uid="{F38B79C6-C3B7-4F74-9D7E-84E0DFF69DAB}"/>
    <cellStyle name="Percent 2 2 3 4 2" xfId="1398" xr:uid="{B4FC82EC-9A4B-4F6D-95E4-4BE478F4E55F}"/>
    <cellStyle name="Percent 2 2 3 5" xfId="1399" xr:uid="{B64AB789-710B-459D-858C-99CCFB55ADF5}"/>
    <cellStyle name="Percent 2 2 4" xfId="1400" xr:uid="{68A2B252-F5F9-4F2B-9854-18F4D72677C2}"/>
    <cellStyle name="Percent 2 2 4 2" xfId="1401" xr:uid="{84BF7FAB-C578-46CF-8753-229AFCA5E0C3}"/>
    <cellStyle name="Percent 2 2 4 2 2" xfId="1402" xr:uid="{1407F326-3AA6-4197-8450-E8E9351B8AE7}"/>
    <cellStyle name="Percent 2 2 4 2 2 2" xfId="1403" xr:uid="{5277E90F-02FD-47BB-9D18-0AAB36DCD0F4}"/>
    <cellStyle name="Percent 2 2 4 2 3" xfId="1404" xr:uid="{29432057-412E-4C9A-8C5E-B0B16E440640}"/>
    <cellStyle name="Percent 2 2 4 3" xfId="1405" xr:uid="{A521E9A3-8D25-456C-AC86-E8E25E812FAF}"/>
    <cellStyle name="Percent 2 2 4 3 2" xfId="1406" xr:uid="{49BFEE3E-B573-43AD-A4F6-C3643BF33C5E}"/>
    <cellStyle name="Percent 2 2 4 4" xfId="1407" xr:uid="{7C1A7198-93BB-4BE6-8C94-A01BF19897C8}"/>
    <cellStyle name="Percent 2 2 5" xfId="1408" xr:uid="{1E2B3585-7DE6-461D-B44A-C5F6FA078EE5}"/>
    <cellStyle name="Percent 2 2 6" xfId="1409" xr:uid="{2D57A981-20F2-454E-9E7A-3C6A065807CF}"/>
    <cellStyle name="Percent 2 2 6 2" xfId="1410" xr:uid="{D059B253-AF41-4BBD-9E66-B756D321A8BE}"/>
    <cellStyle name="Percent 2 2 6 2 2" xfId="1411" xr:uid="{FF19377B-CC32-41E8-BCAD-866EDA716507}"/>
    <cellStyle name="Percent 2 2 6 3" xfId="1412" xr:uid="{D3EF56A1-CA56-4284-B62B-21DF595D5303}"/>
    <cellStyle name="Percent 2 2 7" xfId="1413" xr:uid="{2A123575-6D27-426C-8045-B3810AE724EE}"/>
    <cellStyle name="Percent 2 2 8" xfId="1371" xr:uid="{C2BED33E-213D-4077-92FF-6B8C5E6FB5FB}"/>
    <cellStyle name="Percent 2 3" xfId="1414" xr:uid="{9E4C1B4B-1115-4B2A-8B8F-AB180119ECD6}"/>
    <cellStyle name="Percent 2 3 2" xfId="1415" xr:uid="{17DBCD2A-4F87-4751-8188-CCFE890C8145}"/>
    <cellStyle name="Percent 2 3 2 2" xfId="1416" xr:uid="{C18410FA-9CA0-416E-9ED2-F44C5E213275}"/>
    <cellStyle name="Percent 2 3 2 2 2" xfId="1417" xr:uid="{F2CC19FE-F953-4E17-A76F-4267D358B01C}"/>
    <cellStyle name="Percent 2 3 2 2 2 2" xfId="1418" xr:uid="{C061C10B-652E-4F51-AE23-CD79C7E4E100}"/>
    <cellStyle name="Percent 2 3 2 2 2 2 2" xfId="1419" xr:uid="{C9C1C6C6-3125-4693-8408-9A4750DE56A5}"/>
    <cellStyle name="Percent 2 3 2 2 2 3" xfId="1420" xr:uid="{255B491A-ED76-4425-A21A-3AB088D12FA4}"/>
    <cellStyle name="Percent 2 3 2 2 3" xfId="1421" xr:uid="{B162BE60-9A89-4768-A68E-D621BC9DFB39}"/>
    <cellStyle name="Percent 2 3 2 2 3 2" xfId="1422" xr:uid="{5DEA244E-166C-4E07-B681-392E03C17C55}"/>
    <cellStyle name="Percent 2 3 2 2 3 2 2" xfId="1423" xr:uid="{090180E8-C315-4548-B6D6-41AA165730FA}"/>
    <cellStyle name="Percent 2 3 2 2 3 3" xfId="1424" xr:uid="{9BFDFE1D-D27D-4CB9-ADE9-ABF35D74F843}"/>
    <cellStyle name="Percent 2 3 2 2 4" xfId="1425" xr:uid="{AE1283BD-34A8-4038-ABB3-7C21C25025B2}"/>
    <cellStyle name="Percent 2 3 2 2 4 2" xfId="1426" xr:uid="{93FABDCD-A5A4-478F-8BEB-70B875CF50BF}"/>
    <cellStyle name="Percent 2 3 2 2 5" xfId="1427" xr:uid="{DA7322A7-9524-4EFB-80C0-2E362C923129}"/>
    <cellStyle name="Percent 2 3 2 3" xfId="1428" xr:uid="{EF9C19BB-67B5-403F-8C36-D41B7941A148}"/>
    <cellStyle name="Percent 2 3 2 3 2" xfId="1429" xr:uid="{8976EFEA-E770-4F17-AB8C-3750A816E699}"/>
    <cellStyle name="Percent 2 3 2 3 2 2" xfId="1430" xr:uid="{6BFF9679-9DD5-4F8A-B023-0E61E3E88CA8}"/>
    <cellStyle name="Percent 2 3 2 3 3" xfId="1431" xr:uid="{4D42B497-4B0D-4C1E-BFD6-6DB659D32FF4}"/>
    <cellStyle name="Percent 2 3 2 4" xfId="1432" xr:uid="{3038743A-7507-430D-BE70-8E1AE2CBDD34}"/>
    <cellStyle name="Percent 2 3 2 4 2" xfId="1433" xr:uid="{CCB7668F-3560-4D68-8DE1-5F51B2B48BAF}"/>
    <cellStyle name="Percent 2 3 2 4 2 2" xfId="1434" xr:uid="{11BAF320-AA31-4261-910D-008CFAD1A6CB}"/>
    <cellStyle name="Percent 2 3 2 4 3" xfId="1435" xr:uid="{F897BB23-9FEB-4E9B-AD9B-FF32DB59DAEE}"/>
    <cellStyle name="Percent 2 3 2 5" xfId="1436" xr:uid="{61261F71-49D1-44E5-A2EA-BF59F976BC6E}"/>
    <cellStyle name="Percent 2 3 2 5 2" xfId="1437" xr:uid="{ACDF7C19-C66F-47AC-9777-A619A8A2A2C2}"/>
    <cellStyle name="Percent 2 3 2 6" xfId="1438" xr:uid="{C96BA5DA-5451-45D0-A18D-1CFC5E14518C}"/>
    <cellStyle name="Percent 2 3 3" xfId="1439" xr:uid="{DC39D71D-1B60-43BB-A30C-2AA2F2DAD4AB}"/>
    <cellStyle name="Percent 2 3 3 2" xfId="1440" xr:uid="{E58FDE3D-E167-45A4-A423-12CC9DCAAB86}"/>
    <cellStyle name="Percent 2 3 3 2 2" xfId="1441" xr:uid="{C92E2A12-DA0B-4D6E-A672-5B8843871B9F}"/>
    <cellStyle name="Percent 2 3 3 2 2 2" xfId="1442" xr:uid="{56207AC2-BDF2-4A8D-BF4D-70FCADD052EF}"/>
    <cellStyle name="Percent 2 3 3 2 3" xfId="1443" xr:uid="{98A128DA-8907-47E2-A1B9-D8642A53494D}"/>
    <cellStyle name="Percent 2 3 3 3" xfId="1444" xr:uid="{0135AA2F-CB43-425D-992F-C962446467CC}"/>
    <cellStyle name="Percent 2 3 3 3 2" xfId="1445" xr:uid="{D6EE1AE6-B2D3-4AAA-9775-44B16101BCEB}"/>
    <cellStyle name="Percent 2 3 3 3 2 2" xfId="1446" xr:uid="{61185557-1000-4A91-9800-AC62A62BDA17}"/>
    <cellStyle name="Percent 2 3 3 3 3" xfId="1447" xr:uid="{6D60B989-7A0A-40B0-B82B-D776D7BFF11B}"/>
    <cellStyle name="Percent 2 3 3 4" xfId="1448" xr:uid="{36B47D0A-93BC-441E-9B84-401227432D7B}"/>
    <cellStyle name="Percent 2 3 3 4 2" xfId="1449" xr:uid="{8CB82F20-507C-40DC-B812-8917E1AEA16C}"/>
    <cellStyle name="Percent 2 3 3 5" xfId="1450" xr:uid="{43EE073C-010B-4B61-9950-D885E6CB2A41}"/>
    <cellStyle name="Percent 2 3 4" xfId="1451" xr:uid="{D16CF809-2666-4A0F-855B-E5AA2344114D}"/>
    <cellStyle name="Percent 2 3 4 2" xfId="1452" xr:uid="{FE0D22B7-1E6B-4D87-91D7-29D567000A33}"/>
    <cellStyle name="Percent 2 3 4 2 2" xfId="1453" xr:uid="{C5E57FC2-A772-4599-B0BD-0AFD65AE1C11}"/>
    <cellStyle name="Percent 2 3 4 2 2 2" xfId="1454" xr:uid="{D8FD1C86-80BA-42EC-937E-B81C13A5CCB6}"/>
    <cellStyle name="Percent 2 3 4 2 3" xfId="1455" xr:uid="{3766EE8B-5BC5-42E4-AB14-9F497DBBD37D}"/>
    <cellStyle name="Percent 2 3 4 3" xfId="1456" xr:uid="{8C57690D-BD21-426E-A863-63DBB105B292}"/>
    <cellStyle name="Percent 2 3 4 3 2" xfId="1457" xr:uid="{89FE1715-7D1D-48A4-B795-A721F7BA39ED}"/>
    <cellStyle name="Percent 2 3 4 4" xfId="1458" xr:uid="{19BF1D86-E811-4BE7-AC5C-B81904C4B425}"/>
    <cellStyle name="Percent 2 3 5" xfId="1459" xr:uid="{6CDAB7AF-EDF0-45B3-82BF-B0F014C28065}"/>
    <cellStyle name="Percent 2 3 5 2" xfId="1460" xr:uid="{347FC476-ACB6-4E2F-87AA-40871804372B}"/>
    <cellStyle name="Percent 2 3 5 2 2" xfId="1461" xr:uid="{49259B0E-FDBD-4849-9B5B-F8F024A52C64}"/>
    <cellStyle name="Percent 2 3 5 3" xfId="1462" xr:uid="{B580807C-52C1-4AFD-A1EA-F2F258196076}"/>
    <cellStyle name="Percent 2 3 6" xfId="1463" xr:uid="{1D79AB91-972D-40EB-911B-208564FE0AEC}"/>
    <cellStyle name="Percent 2 3 6 2" xfId="1464" xr:uid="{B396C53E-DCA5-4214-AFB4-2DE4AEBD7A63}"/>
    <cellStyle name="Percent 2 3 7" xfId="1465" xr:uid="{15115010-B82D-465E-8709-6EBB78C48CF6}"/>
    <cellStyle name="Percent 2 3 8" xfId="1466" xr:uid="{7A61003B-3AE8-42C8-9DBC-F0D9CD8042D5}"/>
    <cellStyle name="Percent 2 4" xfId="1467" xr:uid="{4C3B90BF-A0F7-4106-BEAA-3055CDBB9E13}"/>
    <cellStyle name="Percent 2 4 2" xfId="1468" xr:uid="{784D98F7-5F0B-4EDD-AB0E-010C592735E9}"/>
    <cellStyle name="Percent 2 4 2 2" xfId="1469" xr:uid="{5625330E-9E71-490D-AC49-603387057B55}"/>
    <cellStyle name="Percent 2 4 2 2 2" xfId="1470" xr:uid="{5FE150C6-8AC7-4EAA-B56B-3E22834AED5A}"/>
    <cellStyle name="Percent 2 4 2 3" xfId="1471" xr:uid="{B0A471CC-F43E-45DA-A543-2D7513934781}"/>
    <cellStyle name="Percent 2 4 3" xfId="1472" xr:uid="{959F15AE-6359-4CBB-8F20-6F75D223EE3F}"/>
    <cellStyle name="Percent 2 4 3 2" xfId="1473" xr:uid="{AE8C203E-E357-4BB5-95F8-A8BF8541D563}"/>
    <cellStyle name="Percent 2 4 3 2 2" xfId="1474" xr:uid="{CE5F0E14-E5F1-42C0-8D6A-6F80391675FE}"/>
    <cellStyle name="Percent 2 4 3 3" xfId="1475" xr:uid="{4A2D3453-BB79-4ECE-8A00-CFEF10D94352}"/>
    <cellStyle name="Percent 2 4 4" xfId="1476" xr:uid="{7FC2F2E8-D9A4-4B01-A637-AA7F0AEC1D3B}"/>
    <cellStyle name="Percent 2 4 4 2" xfId="1477" xr:uid="{7E116883-B71F-4F9D-970A-1C5B25218D1B}"/>
    <cellStyle name="Percent 2 4 5" xfId="1478" xr:uid="{658BD006-1C33-4338-9021-8395F79A96AB}"/>
    <cellStyle name="Percent 2 4 6" xfId="1479" xr:uid="{E9AE6308-F603-4F9B-9453-C71820836F91}"/>
    <cellStyle name="Percent 2 5" xfId="1480" xr:uid="{37D6925B-548B-467E-A306-F0A2080ADE2D}"/>
    <cellStyle name="Percent 2 5 2" xfId="1481" xr:uid="{DB495542-956C-44F0-BED7-D3DD69E8D64B}"/>
    <cellStyle name="Percent 2 5 2 2" xfId="1482" xr:uid="{EBCA6AF3-DB68-408B-AB9E-8F6FDB81339D}"/>
    <cellStyle name="Percent 2 5 2 2 2" xfId="1483" xr:uid="{7F79F0E1-081F-46A0-B93A-CB8DC4E07D7B}"/>
    <cellStyle name="Percent 2 5 2 3" xfId="1484" xr:uid="{96FDB34A-813E-40A3-96A7-F9881B192CA3}"/>
    <cellStyle name="Percent 2 5 3" xfId="1485" xr:uid="{7A025A58-4606-4724-AD4A-5EF03880F616}"/>
    <cellStyle name="Percent 2 5 3 2" xfId="1486" xr:uid="{6E31F7E3-2065-4DF3-9E40-9DA0C67E3FA2}"/>
    <cellStyle name="Percent 2 5 3 2 2" xfId="1487" xr:uid="{35E0B75C-23EF-453D-90CB-D4CF02A952B9}"/>
    <cellStyle name="Percent 2 5 3 3" xfId="1488" xr:uid="{9964761C-3A5B-4109-AD13-CD7533215C18}"/>
    <cellStyle name="Percent 2 5 4" xfId="1489" xr:uid="{95DBE852-FF8D-44CB-B096-F3E3F0A67F97}"/>
    <cellStyle name="Percent 2 5 4 2" xfId="1490" xr:uid="{4B2F4AFD-7C47-4144-853E-72A3995E8774}"/>
    <cellStyle name="Percent 2 5 5" xfId="1491" xr:uid="{D2DEEC3D-C499-4724-B94E-28470C0E86B3}"/>
    <cellStyle name="Percent 2 6" xfId="1492" xr:uid="{9D36A009-15E1-4377-9A79-5F1ACFC14D45}"/>
    <cellStyle name="Percent 2 6 2" xfId="1493" xr:uid="{8694C79C-5E68-404A-B441-B5D8E29496C9}"/>
    <cellStyle name="Percent 2 6 2 2" xfId="1494" xr:uid="{57259417-1FA3-482F-9359-7C7AC2C3DD3F}"/>
    <cellStyle name="Percent 2 6 2 2 2" xfId="1495" xr:uid="{35595A11-A07B-4149-B600-F6CE4CE358F5}"/>
    <cellStyle name="Percent 2 6 2 3" xfId="1496" xr:uid="{D4C34E3F-FFE6-4BCC-BADE-CFEC8325075F}"/>
    <cellStyle name="Percent 2 6 3" xfId="1497" xr:uid="{547E3684-27DC-4210-816F-8986FE86C141}"/>
    <cellStyle name="Percent 2 6 3 2" xfId="1498" xr:uid="{2BB9BF85-496A-4E82-9FD6-C60C49D46FDB}"/>
    <cellStyle name="Percent 2 6 4" xfId="1499" xr:uid="{8A732052-1B49-44B1-9273-CCBFCA453AB0}"/>
    <cellStyle name="Percent 2 7" xfId="1500" xr:uid="{39D4C2D2-A7C6-4EF5-91AC-462F422C782C}"/>
    <cellStyle name="Percent 2 8" xfId="1501" xr:uid="{CB8D99C2-3DE9-441B-8D6E-F16500DF41C1}"/>
    <cellStyle name="Percent 2 8 2" xfId="1502" xr:uid="{18A9CD90-05B3-4175-BD31-D3CC9CEF2924}"/>
    <cellStyle name="Percent 2 8 2 2" xfId="1503" xr:uid="{2DB31A3A-CB1D-4BDA-9BD6-4BA6DC0C908C}"/>
    <cellStyle name="Percent 2 8 3" xfId="1504" xr:uid="{522D16B7-15B4-48A4-B3C6-353A3D20B9E3}"/>
    <cellStyle name="Percent 2 9" xfId="1505" xr:uid="{62C74C97-9854-48FF-9407-CD83B05821C4}"/>
    <cellStyle name="Percent 3" xfId="122" xr:uid="{00000000-0005-0000-0000-00007C000000}"/>
    <cellStyle name="Percent 3 2" xfId="123" xr:uid="{00000000-0005-0000-0000-00007D000000}"/>
    <cellStyle name="Percent 4" xfId="1506" xr:uid="{C97D1EE4-EF28-4C89-971D-6137A5AFDF65}"/>
    <cellStyle name="Percent 4 2" xfId="1507" xr:uid="{243FC83A-334E-4257-9C2A-C227116E44AF}"/>
    <cellStyle name="Percent 4 2 2" xfId="1508" xr:uid="{10A4C0A0-D433-4E7B-A3D9-6C409927A5FC}"/>
    <cellStyle name="Percent 4 2 2 2" xfId="1509" xr:uid="{077FF637-6F74-49CA-AFB8-7A25327158C7}"/>
    <cellStyle name="Percent 4 2 2 2 2" xfId="1510" xr:uid="{CEB36BCD-B56A-49F5-AD0E-8076E8D632DE}"/>
    <cellStyle name="Percent 4 2 2 3" xfId="1511" xr:uid="{990BE0B4-A0F0-45AA-8212-00BAAADF84DE}"/>
    <cellStyle name="Percent 4 2 3" xfId="1512" xr:uid="{0AF19FB0-9BA3-443C-B6D7-9D71694C0FFF}"/>
    <cellStyle name="Percent 4 2 3 2" xfId="1513" xr:uid="{FE4C44CD-B62E-4403-A43A-FDD7B174277E}"/>
    <cellStyle name="Percent 4 2 3 2 2" xfId="1514" xr:uid="{18695601-5647-4602-ADF3-5A970D85ADD5}"/>
    <cellStyle name="Percent 4 2 3 3" xfId="1515" xr:uid="{4B32CC4B-1169-4D08-8ACB-86AF890613E5}"/>
    <cellStyle name="Percent 4 2 4" xfId="1516" xr:uid="{50CA5C10-1464-4071-8447-422E1355B21B}"/>
    <cellStyle name="Percent 4 2 4 2" xfId="1517" xr:uid="{D50E9192-6D35-4A76-8D30-A7C39DA3119D}"/>
    <cellStyle name="Percent 4 2 5" xfId="1518" xr:uid="{6AC884D5-CE06-4FAD-8130-092B768C5AD7}"/>
    <cellStyle name="Percent 4 2 6" xfId="147" xr:uid="{FDD122B8-C88A-4BBC-94D6-59A93104E454}"/>
    <cellStyle name="Percent 4 3" xfId="1519" xr:uid="{01343483-7F88-4B32-AA02-13EC8C720257}"/>
    <cellStyle name="Percent 4 3 2" xfId="1520" xr:uid="{85490B36-7F71-4600-B2CF-CBC9A5E7BE10}"/>
    <cellStyle name="Percent 4 3 2 2" xfId="1521" xr:uid="{5BA24F05-8CDA-4971-A679-DD0B5AE62494}"/>
    <cellStyle name="Percent 4 3 3" xfId="1522" xr:uid="{9E9E9B8E-5A98-4E29-B438-7574F9B38679}"/>
    <cellStyle name="Percent 4 4" xfId="1523" xr:uid="{25CCB39E-6971-42CC-B87C-06F55C6743E9}"/>
    <cellStyle name="Percent 4 4 2" xfId="1524" xr:uid="{D7699260-CAB8-4E9C-80B9-E3D6E9BDA7B0}"/>
    <cellStyle name="Percent 4 4 2 2" xfId="1525" xr:uid="{B13F4194-1654-4DA1-9432-A4043D2FE430}"/>
    <cellStyle name="Percent 4 4 3" xfId="1526" xr:uid="{FD036144-172A-4AB2-B1FB-AD079131A3DF}"/>
    <cellStyle name="Percent 4 5" xfId="1527" xr:uid="{602F87C8-4F3A-404A-A6D0-AE72064ECE37}"/>
    <cellStyle name="Percent 4 5 2" xfId="1528" xr:uid="{DA03081A-A974-4499-9358-4EBB8C4C3BCC}"/>
    <cellStyle name="Percent 4 6" xfId="1529" xr:uid="{0842F070-59DD-4344-B9DC-0823AC325246}"/>
    <cellStyle name="Percent 4 7" xfId="1548" xr:uid="{0E29DF71-491E-407C-B632-3E66DD83A8B0}"/>
    <cellStyle name="Percent 5" xfId="1530" xr:uid="{1F8B1CDD-1A9E-4E0F-9B1C-832838A6A5C1}"/>
    <cellStyle name="Percent 5 2" xfId="1531" xr:uid="{2CA8AD30-D641-4516-954B-1D632589400C}"/>
    <cellStyle name="Percent 5 2 2" xfId="1532" xr:uid="{9F42EA21-277B-4D90-911B-C70F13EFDFC8}"/>
    <cellStyle name="Percent 5 2 2 2" xfId="1533" xr:uid="{DD98B97E-0F84-4DAC-A5F6-CF6D5D5FF9CF}"/>
    <cellStyle name="Percent 5 2 3" xfId="1534" xr:uid="{FFB2612F-D498-4D8B-B594-E253EFCD5F1E}"/>
    <cellStyle name="Percent 5 3" xfId="1535" xr:uid="{9FA3B0FA-D664-4043-84F7-E59C68D4FB9F}"/>
    <cellStyle name="Percent 5 3 2" xfId="1536" xr:uid="{4D13C208-4C2F-4C19-A96B-A286F197349C}"/>
    <cellStyle name="Percent 5 3 2 2" xfId="1537" xr:uid="{3BE369B5-511A-44E0-813D-54F0B20C7DDB}"/>
    <cellStyle name="Percent 5 3 3" xfId="1538" xr:uid="{896F7835-C35F-42CA-81A6-9B73C5500103}"/>
    <cellStyle name="Percent 5 4" xfId="1539" xr:uid="{2CBC1400-64A6-444D-9262-1D5255F0BA44}"/>
    <cellStyle name="Percent 5 4 2" xfId="1540" xr:uid="{666D87B5-D51E-4DA5-9FA1-B8DAE04AF607}"/>
    <cellStyle name="Percent 5 5" xfId="1541" xr:uid="{FF8E55E3-ED97-4027-AEFC-5DF9037D2B52}"/>
    <cellStyle name="Percent 5 6" xfId="1547" xr:uid="{703AF0E7-AB3B-48D5-824D-891EFB79D358}"/>
    <cellStyle name="Percent 6" xfId="1542" xr:uid="{63FB60DF-14D7-44F0-83F7-8906427C6B10}"/>
    <cellStyle name="Percent 6 2" xfId="1546" xr:uid="{590B6400-1E95-4F33-9D69-BAD46D3E6F10}"/>
    <cellStyle name="Percent 7" xfId="1543" xr:uid="{5D20A810-FAE4-421A-883D-42F0EE5F1D48}"/>
    <cellStyle name="Percent 8" xfId="1549" xr:uid="{89A30DDD-04EB-4AC8-A995-5B4EAFD8C733}"/>
    <cellStyle name="Source Hed" xfId="124" xr:uid="{00000000-0005-0000-0000-00007E000000}"/>
    <cellStyle name="Source Superscript" xfId="125" xr:uid="{00000000-0005-0000-0000-00007F000000}"/>
    <cellStyle name="Source Text" xfId="9" xr:uid="{00000000-0005-0000-0000-000080000000}"/>
    <cellStyle name="State" xfId="126" xr:uid="{00000000-0005-0000-0000-000081000000}"/>
    <cellStyle name="Superscript" xfId="127" xr:uid="{00000000-0005-0000-0000-000082000000}"/>
    <cellStyle name="Table Data" xfId="128" xr:uid="{00000000-0005-0000-0000-000083000000}"/>
    <cellStyle name="Table Head Top" xfId="129" xr:uid="{00000000-0005-0000-0000-000084000000}"/>
    <cellStyle name="Table Hed Side" xfId="130" xr:uid="{00000000-0005-0000-0000-000085000000}"/>
    <cellStyle name="Table title" xfId="7" xr:uid="{00000000-0005-0000-0000-000086000000}"/>
    <cellStyle name="Title 2" xfId="131" xr:uid="{00000000-0005-0000-0000-000087000000}"/>
    <cellStyle name="Title Text" xfId="132" xr:uid="{00000000-0005-0000-0000-000088000000}"/>
    <cellStyle name="Title Text 1" xfId="133" xr:uid="{00000000-0005-0000-0000-000089000000}"/>
    <cellStyle name="Title Text 2" xfId="134" xr:uid="{00000000-0005-0000-0000-00008A000000}"/>
    <cellStyle name="Title-1" xfId="16" xr:uid="{00000000-0005-0000-0000-00008B000000}"/>
    <cellStyle name="Title-2" xfId="135" xr:uid="{00000000-0005-0000-0000-00008C000000}"/>
    <cellStyle name="Title-3" xfId="136" xr:uid="{00000000-0005-0000-0000-00008D000000}"/>
    <cellStyle name="Total 2" xfId="137" xr:uid="{00000000-0005-0000-0000-00008E000000}"/>
    <cellStyle name="Total 2 2" xfId="1544" xr:uid="{83FEBD65-DABD-4D9C-92E0-EFD80395C02C}"/>
    <cellStyle name="Warning Text 2" xfId="138" xr:uid="{00000000-0005-0000-0000-00008F000000}"/>
    <cellStyle name="Warning Text 2 2" xfId="1545" xr:uid="{2BE9E967-5591-4C02-87B5-9805F0E57AAF}"/>
    <cellStyle name="Wrap" xfId="139" xr:uid="{00000000-0005-0000-0000-000090000000}"/>
    <cellStyle name="Wrap Bold" xfId="140" xr:uid="{00000000-0005-0000-0000-000091000000}"/>
    <cellStyle name="Wrap Title" xfId="141" xr:uid="{00000000-0005-0000-0000-00009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44823</xdr:colOff>
      <xdr:row>0</xdr:row>
      <xdr:rowOff>0</xdr:rowOff>
    </xdr:from>
    <xdr:to>
      <xdr:col>18</xdr:col>
      <xdr:colOff>444219</xdr:colOff>
      <xdr:row>24</xdr:row>
      <xdr:rowOff>104773</xdr:rowOff>
    </xdr:to>
    <xdr:pic>
      <xdr:nvPicPr>
        <xdr:cNvPr id="4" name="Picture 3">
          <a:extLst>
            <a:ext uri="{FF2B5EF4-FFF2-40B4-BE49-F238E27FC236}">
              <a16:creationId xmlns:a16="http://schemas.microsoft.com/office/drawing/2014/main" id="{BF5D4C25-0896-433C-973B-E59295C64752}"/>
            </a:ext>
          </a:extLst>
        </xdr:cNvPr>
        <xdr:cNvPicPr>
          <a:picLocks noChangeAspect="1"/>
        </xdr:cNvPicPr>
      </xdr:nvPicPr>
      <xdr:blipFill>
        <a:blip xmlns:r="http://schemas.openxmlformats.org/officeDocument/2006/relationships" r:embed="rId1"/>
        <a:stretch>
          <a:fillRect/>
        </a:stretch>
      </xdr:blipFill>
      <xdr:spPr>
        <a:xfrm>
          <a:off x="5647764" y="0"/>
          <a:ext cx="8363043" cy="45871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228600</xdr:colOff>
      <xdr:row>6</xdr:row>
      <xdr:rowOff>44450</xdr:rowOff>
    </xdr:from>
    <xdr:to>
      <xdr:col>13</xdr:col>
      <xdr:colOff>495300</xdr:colOff>
      <xdr:row>12</xdr:row>
      <xdr:rowOff>74542</xdr:rowOff>
    </xdr:to>
    <xdr:pic>
      <xdr:nvPicPr>
        <xdr:cNvPr id="2" name="Picture 1">
          <a:extLst>
            <a:ext uri="{FF2B5EF4-FFF2-40B4-BE49-F238E27FC236}">
              <a16:creationId xmlns:a16="http://schemas.microsoft.com/office/drawing/2014/main" id="{DEA91B69-EE64-49B9-B424-8E32A0F40E60}"/>
            </a:ext>
          </a:extLst>
        </xdr:cNvPr>
        <xdr:cNvPicPr>
          <a:picLocks noChangeAspect="1"/>
        </xdr:cNvPicPr>
      </xdr:nvPicPr>
      <xdr:blipFill>
        <a:blip xmlns:r="http://schemas.openxmlformats.org/officeDocument/2006/relationships" r:embed="rId1"/>
        <a:stretch>
          <a:fillRect/>
        </a:stretch>
      </xdr:blipFill>
      <xdr:spPr>
        <a:xfrm>
          <a:off x="4057650" y="1149350"/>
          <a:ext cx="4533900" cy="11349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regon.gov/odot/dmv/pages/news/vehicle_stats.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regon.gov/deq/aq/programs/Pages/Clean-Fuels-Data.aspx" TargetMode="External"/><Relationship Id="rId2" Type="http://schemas.openxmlformats.org/officeDocument/2006/relationships/hyperlink" Target="https://www.dmv.ca.gov/portal/wcm/connect/5aa16cd3-39a5-402f-9453-0d353706cc9a/official.pdf?MOD=AJPERES" TargetMode="External"/><Relationship Id="rId1" Type="http://schemas.openxmlformats.org/officeDocument/2006/relationships/hyperlink" Target="https://www.oregon.gov/odot/dmv/pages/news/vehicle_stats.aspx"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1"/>
  <sheetViews>
    <sheetView tabSelected="1" topLeftCell="A43" workbookViewId="0">
      <selection activeCell="B63" sqref="B63"/>
    </sheetView>
  </sheetViews>
  <sheetFormatPr defaultRowHeight="15"/>
  <cols>
    <col min="2" max="2" width="73.140625" customWidth="1"/>
  </cols>
  <sheetData>
    <row r="1" spans="1:2">
      <c r="A1" s="1" t="s">
        <v>0</v>
      </c>
    </row>
    <row r="3" spans="1:2">
      <c r="A3" s="1" t="s">
        <v>1</v>
      </c>
      <c r="B3" s="16" t="s">
        <v>437</v>
      </c>
    </row>
    <row r="4" spans="1:2">
      <c r="B4" s="153" t="s">
        <v>516</v>
      </c>
    </row>
    <row r="5" spans="1:2">
      <c r="B5" s="95" t="s">
        <v>431</v>
      </c>
    </row>
    <row r="6" spans="1:2">
      <c r="B6" s="95" t="s">
        <v>432</v>
      </c>
    </row>
    <row r="7" spans="1:2">
      <c r="B7" s="95" t="s">
        <v>433</v>
      </c>
    </row>
    <row r="8" spans="1:2">
      <c r="B8" s="95" t="s">
        <v>434</v>
      </c>
    </row>
    <row r="9" spans="1:2">
      <c r="B9" s="95" t="s">
        <v>435</v>
      </c>
    </row>
    <row r="10" spans="1:2">
      <c r="B10" s="17" t="s">
        <v>436</v>
      </c>
    </row>
    <row r="11" spans="1:2">
      <c r="B11" s="17"/>
    </row>
    <row r="12" spans="1:2">
      <c r="B12" s="16" t="s">
        <v>3</v>
      </c>
    </row>
    <row r="13" spans="1:2">
      <c r="B13" t="s">
        <v>511</v>
      </c>
    </row>
    <row r="14" spans="1:2">
      <c r="B14" s="152" t="s">
        <v>512</v>
      </c>
    </row>
    <row r="15" spans="1:2">
      <c r="B15" s="103" t="s">
        <v>467</v>
      </c>
    </row>
    <row r="16" spans="1:2">
      <c r="B16" s="98"/>
    </row>
    <row r="17" spans="2:2">
      <c r="B17" s="16" t="s">
        <v>438</v>
      </c>
    </row>
    <row r="18" spans="2:2">
      <c r="B18" t="s">
        <v>514</v>
      </c>
    </row>
    <row r="19" spans="2:2">
      <c r="B19" s="17" t="s">
        <v>513</v>
      </c>
    </row>
    <row r="20" spans="2:2">
      <c r="B20" s="103" t="s">
        <v>501</v>
      </c>
    </row>
    <row r="23" spans="2:2">
      <c r="B23" s="16" t="s">
        <v>359</v>
      </c>
    </row>
    <row r="24" spans="2:2">
      <c r="B24" t="s">
        <v>381</v>
      </c>
    </row>
    <row r="25" spans="2:2">
      <c r="B25" t="s">
        <v>382</v>
      </c>
    </row>
    <row r="26" spans="2:2">
      <c r="B26" s="17">
        <v>2017</v>
      </c>
    </row>
    <row r="27" spans="2:2">
      <c r="B27" t="s">
        <v>337</v>
      </c>
    </row>
    <row r="28" spans="2:2">
      <c r="B28" t="s">
        <v>339</v>
      </c>
    </row>
    <row r="29" spans="2:2">
      <c r="B29" t="s">
        <v>338</v>
      </c>
    </row>
    <row r="31" spans="2:2">
      <c r="B31" s="16" t="s">
        <v>348</v>
      </c>
    </row>
    <row r="32" spans="2:2">
      <c r="B32" t="s">
        <v>381</v>
      </c>
    </row>
    <row r="33" spans="2:2">
      <c r="B33" t="s">
        <v>351</v>
      </c>
    </row>
    <row r="34" spans="2:2">
      <c r="B34" s="17">
        <v>2014</v>
      </c>
    </row>
    <row r="35" spans="2:2">
      <c r="B35" t="s">
        <v>352</v>
      </c>
    </row>
    <row r="36" spans="2:2">
      <c r="B36" t="s">
        <v>349</v>
      </c>
    </row>
    <row r="37" spans="2:2">
      <c r="B37" t="s">
        <v>350</v>
      </c>
    </row>
    <row r="39" spans="2:2">
      <c r="B39" s="16" t="s">
        <v>5</v>
      </c>
    </row>
    <row r="40" spans="2:2">
      <c r="B40" t="s">
        <v>381</v>
      </c>
    </row>
    <row r="41" spans="2:2">
      <c r="B41" t="s">
        <v>226</v>
      </c>
    </row>
    <row r="42" spans="2:2">
      <c r="B42" s="17">
        <v>2017</v>
      </c>
    </row>
    <row r="43" spans="2:2">
      <c r="B43" t="s">
        <v>223</v>
      </c>
    </row>
    <row r="44" spans="2:2">
      <c r="B44" t="s">
        <v>228</v>
      </c>
    </row>
    <row r="45" spans="2:2">
      <c r="B45" t="s">
        <v>227</v>
      </c>
    </row>
    <row r="47" spans="2:2">
      <c r="B47" s="16" t="s">
        <v>393</v>
      </c>
    </row>
    <row r="48" spans="2:2">
      <c r="B48" s="146" t="s">
        <v>543</v>
      </c>
    </row>
    <row r="49" spans="1:2">
      <c r="B49" t="s">
        <v>394</v>
      </c>
    </row>
    <row r="50" spans="1:2">
      <c r="B50" s="17">
        <v>2013</v>
      </c>
    </row>
    <row r="51" spans="1:2">
      <c r="B51" s="17" t="s">
        <v>395</v>
      </c>
    </row>
    <row r="52" spans="1:2">
      <c r="B52" t="s">
        <v>396</v>
      </c>
    </row>
    <row r="53" spans="1:2">
      <c r="B53" t="s">
        <v>397</v>
      </c>
    </row>
    <row r="55" spans="1:2">
      <c r="A55" s="1" t="s">
        <v>2</v>
      </c>
    </row>
    <row r="57" spans="1:2">
      <c r="A57" t="s">
        <v>547</v>
      </c>
    </row>
    <row r="59" spans="1:2">
      <c r="A59" t="s">
        <v>354</v>
      </c>
    </row>
    <row r="60" spans="1:2">
      <c r="A60" t="s">
        <v>355</v>
      </c>
    </row>
    <row r="61" spans="1:2">
      <c r="A61" t="s">
        <v>353</v>
      </c>
    </row>
    <row r="63" spans="1:2">
      <c r="A63" t="s">
        <v>383</v>
      </c>
    </row>
    <row r="65" spans="1:1">
      <c r="A65" t="s">
        <v>548</v>
      </c>
    </row>
    <row r="66" spans="1:1">
      <c r="A66" t="s">
        <v>417</v>
      </c>
    </row>
    <row r="68" spans="1:1">
      <c r="A68" t="s">
        <v>420</v>
      </c>
    </row>
    <row r="70" spans="1:1">
      <c r="A70" t="s">
        <v>418</v>
      </c>
    </row>
    <row r="71" spans="1:1">
      <c r="A71" t="s">
        <v>419</v>
      </c>
    </row>
  </sheetData>
  <hyperlinks>
    <hyperlink ref="B15" r:id="rId1" xr:uid="{BB9E8837-A489-4C54-85A9-62DA8C3D44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122"/>
  <sheetViews>
    <sheetView topLeftCell="A3" workbookViewId="0">
      <selection activeCell="D8" sqref="D8"/>
    </sheetView>
  </sheetViews>
  <sheetFormatPr defaultRowHeight="15"/>
  <cols>
    <col min="1" max="1" width="13.7109375" customWidth="1"/>
    <col min="2" max="2" width="19.42578125" bestFit="1" customWidth="1"/>
    <col min="3" max="37" width="11.85546875" bestFit="1" customWidth="1"/>
  </cols>
  <sheetData>
    <row r="1" spans="1:52" s="16" customFormat="1">
      <c r="A1" s="16" t="s">
        <v>401</v>
      </c>
    </row>
    <row r="2" spans="1:52">
      <c r="A2" s="83" t="s">
        <v>505</v>
      </c>
      <c r="C2" s="175" t="s">
        <v>504</v>
      </c>
      <c r="D2" s="175"/>
      <c r="E2" s="175"/>
      <c r="F2" s="175"/>
      <c r="G2" s="175"/>
      <c r="H2" s="175"/>
      <c r="I2" s="175"/>
      <c r="J2" s="175"/>
      <c r="K2" s="175"/>
      <c r="L2" s="175"/>
      <c r="M2" s="175"/>
      <c r="N2" s="175"/>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row>
    <row r="3" spans="1:52" ht="15.75" thickBot="1">
      <c r="A3" s="175" t="s">
        <v>508</v>
      </c>
      <c r="B3" s="175"/>
      <c r="C3" s="175"/>
      <c r="D3" s="175"/>
      <c r="E3" s="175"/>
      <c r="F3" s="175"/>
      <c r="G3" s="175"/>
      <c r="H3" s="175"/>
      <c r="I3" s="175"/>
      <c r="J3" s="175"/>
      <c r="K3" s="175"/>
      <c r="L3" s="175"/>
      <c r="M3" s="84"/>
      <c r="N3" s="84"/>
      <c r="O3" s="84"/>
      <c r="P3" s="84"/>
      <c r="Q3" s="84"/>
      <c r="R3" s="84"/>
      <c r="S3" s="84"/>
      <c r="T3" s="84"/>
      <c r="U3" s="84"/>
      <c r="V3" s="84"/>
      <c r="W3" s="84"/>
      <c r="X3" s="84"/>
      <c r="Y3" s="84"/>
      <c r="Z3" s="84"/>
      <c r="AA3" s="84"/>
      <c r="AB3" s="84"/>
      <c r="AC3" s="84"/>
      <c r="AD3" s="84"/>
      <c r="AE3" s="84"/>
      <c r="AF3" s="84"/>
      <c r="AG3" s="84"/>
      <c r="AH3" s="84"/>
      <c r="AI3" s="84"/>
      <c r="AJ3" s="84"/>
      <c r="AK3" s="84" t="s">
        <v>507</v>
      </c>
      <c r="AL3" s="84"/>
      <c r="AM3" s="84"/>
      <c r="AN3" s="84"/>
      <c r="AO3" s="84"/>
      <c r="AP3" s="84"/>
      <c r="AQ3" s="84"/>
      <c r="AR3" s="84"/>
      <c r="AS3" s="84"/>
      <c r="AT3" s="84"/>
      <c r="AU3" s="84"/>
      <c r="AV3" s="84"/>
      <c r="AW3" s="84"/>
      <c r="AX3" s="84"/>
      <c r="AY3" s="84"/>
      <c r="AZ3" s="84"/>
    </row>
    <row r="4" spans="1:52" s="82" customFormat="1">
      <c r="A4" s="103"/>
      <c r="B4" s="176" t="s">
        <v>402</v>
      </c>
      <c r="C4" s="177"/>
      <c r="D4" s="177"/>
      <c r="E4" s="177"/>
      <c r="F4" s="177"/>
      <c r="G4" s="177" t="s">
        <v>403</v>
      </c>
      <c r="H4" s="177"/>
      <c r="I4" s="177"/>
      <c r="J4" s="177"/>
      <c r="K4" s="177"/>
      <c r="L4" s="177"/>
      <c r="M4" s="177"/>
      <c r="N4" s="177"/>
      <c r="O4" s="177"/>
      <c r="P4" s="177"/>
      <c r="Q4" s="177"/>
      <c r="R4" s="177"/>
      <c r="S4" s="177"/>
      <c r="T4" s="177"/>
      <c r="U4" s="177"/>
      <c r="V4" s="177"/>
      <c r="W4" s="177"/>
      <c r="X4" s="177"/>
      <c r="Y4" s="177"/>
      <c r="Z4" s="177"/>
      <c r="AA4" s="177"/>
      <c r="AB4" s="177"/>
      <c r="AC4" s="177"/>
      <c r="AD4" s="177"/>
      <c r="AE4" s="177"/>
      <c r="AF4" s="177" t="s">
        <v>506</v>
      </c>
      <c r="AG4" s="177"/>
      <c r="AH4" s="177"/>
      <c r="AI4" s="177"/>
      <c r="AJ4" s="177"/>
      <c r="AK4" s="177"/>
      <c r="AL4" s="177"/>
      <c r="AM4" s="177"/>
      <c r="AN4" s="177"/>
      <c r="AO4" s="177"/>
      <c r="AP4" s="177"/>
      <c r="AQ4" s="177"/>
      <c r="AR4" s="177"/>
      <c r="AS4" s="177"/>
      <c r="AT4" s="177"/>
      <c r="AU4" s="177"/>
      <c r="AV4" s="118"/>
      <c r="AW4" s="118"/>
      <c r="AX4" s="118"/>
      <c r="AY4" s="118"/>
      <c r="AZ4" s="131"/>
    </row>
    <row r="5" spans="1:52" s="82" customFormat="1" ht="15.75" thickBot="1">
      <c r="A5" s="85" t="s">
        <v>406</v>
      </c>
      <c r="B5" s="86">
        <v>2015</v>
      </c>
      <c r="C5" s="86">
        <v>2016</v>
      </c>
      <c r="D5" s="86">
        <v>2017</v>
      </c>
      <c r="E5" s="86">
        <v>2018</v>
      </c>
      <c r="F5" s="86">
        <v>2019</v>
      </c>
      <c r="G5" s="86">
        <v>2020</v>
      </c>
      <c r="H5" s="86">
        <v>2021</v>
      </c>
      <c r="I5" s="86">
        <v>2022</v>
      </c>
      <c r="J5" s="86">
        <v>2023</v>
      </c>
      <c r="K5" s="86">
        <v>2024</v>
      </c>
      <c r="L5" s="86">
        <v>2025</v>
      </c>
      <c r="M5" s="86">
        <v>2026</v>
      </c>
      <c r="N5" s="86">
        <v>2027</v>
      </c>
      <c r="O5" s="86">
        <v>2028</v>
      </c>
      <c r="P5" s="86">
        <v>2029</v>
      </c>
      <c r="Q5" s="86">
        <v>2030</v>
      </c>
      <c r="R5" s="86">
        <v>2031</v>
      </c>
      <c r="S5" s="86">
        <v>2032</v>
      </c>
      <c r="T5" s="86">
        <v>2033</v>
      </c>
      <c r="U5" s="86">
        <v>2034</v>
      </c>
      <c r="V5" s="86">
        <v>2035</v>
      </c>
      <c r="W5" s="86">
        <v>2036</v>
      </c>
      <c r="X5" s="86">
        <v>2037</v>
      </c>
      <c r="Y5" s="86">
        <v>2038</v>
      </c>
      <c r="Z5" s="86">
        <v>2039</v>
      </c>
      <c r="AA5" s="86">
        <v>2040</v>
      </c>
      <c r="AB5" s="86">
        <v>2041</v>
      </c>
      <c r="AC5" s="86">
        <v>2042</v>
      </c>
      <c r="AD5" s="86">
        <v>2043</v>
      </c>
      <c r="AE5" s="86">
        <v>2044</v>
      </c>
      <c r="AF5" s="86">
        <v>2045</v>
      </c>
      <c r="AG5" s="86">
        <v>2046</v>
      </c>
      <c r="AH5" s="86">
        <v>2047</v>
      </c>
      <c r="AI5" s="86">
        <v>2048</v>
      </c>
      <c r="AJ5" s="86">
        <v>2049</v>
      </c>
      <c r="AK5" s="86">
        <v>2050</v>
      </c>
      <c r="AL5" s="86">
        <v>2051</v>
      </c>
      <c r="AM5" s="86">
        <v>2052</v>
      </c>
      <c r="AN5" s="86">
        <v>2053</v>
      </c>
      <c r="AO5" s="86">
        <v>2054</v>
      </c>
      <c r="AP5" s="86">
        <v>2055</v>
      </c>
      <c r="AQ5" s="86">
        <v>2056</v>
      </c>
      <c r="AR5" s="86">
        <v>2057</v>
      </c>
      <c r="AS5" s="86">
        <v>2058</v>
      </c>
      <c r="AT5" s="86">
        <v>2059</v>
      </c>
      <c r="AU5" s="87">
        <v>2060</v>
      </c>
    </row>
    <row r="6" spans="1:52" s="91" customFormat="1" ht="15.75" thickBot="1">
      <c r="A6" s="88" t="s">
        <v>505</v>
      </c>
      <c r="B6" s="145">
        <v>4013845</v>
      </c>
      <c r="C6" s="147">
        <v>4076350</v>
      </c>
      <c r="D6" s="151">
        <v>4141100</v>
      </c>
      <c r="E6" s="139">
        <v>4195300</v>
      </c>
      <c r="F6" s="132">
        <v>4232000</v>
      </c>
      <c r="G6" s="133">
        <v>4288000</v>
      </c>
      <c r="H6" s="149">
        <v>4329008.1043833392</v>
      </c>
      <c r="I6" s="148">
        <v>4370408.3880169392</v>
      </c>
      <c r="J6" s="148">
        <v>4412204.6014902648</v>
      </c>
      <c r="K6" s="150">
        <v>4454400.5312613854</v>
      </c>
      <c r="L6" s="134">
        <v>4497000</v>
      </c>
      <c r="M6" s="149">
        <v>4535727.2099477304</v>
      </c>
      <c r="N6" s="148">
        <v>4574787.9304114347</v>
      </c>
      <c r="O6" s="148">
        <v>4614185.033512922</v>
      </c>
      <c r="P6" s="150">
        <v>4653921.4161081035</v>
      </c>
      <c r="Q6" s="135">
        <v>4694000</v>
      </c>
      <c r="R6" s="149">
        <v>4535727.2099477304</v>
      </c>
      <c r="S6" s="148">
        <v>4574787.9304114347</v>
      </c>
      <c r="T6" s="148">
        <v>4614185.033512922</v>
      </c>
      <c r="U6" s="150">
        <v>4653921.4161081035</v>
      </c>
      <c r="V6" s="136">
        <v>4878000</v>
      </c>
      <c r="W6" s="149">
        <v>4910757.0902602356</v>
      </c>
      <c r="X6" s="148">
        <v>4943734.1532474738</v>
      </c>
      <c r="Y6" s="148">
        <v>4976932.6661381135</v>
      </c>
      <c r="Z6" s="150">
        <v>5010354.1160281915</v>
      </c>
      <c r="AA6" s="137">
        <v>5044000</v>
      </c>
      <c r="AB6" s="149">
        <v>5073649.3781811642</v>
      </c>
      <c r="AC6" s="148">
        <v>5103473.0397934411</v>
      </c>
      <c r="AD6" s="148">
        <v>5133472.0093006203</v>
      </c>
      <c r="AE6" s="138">
        <v>5163000</v>
      </c>
      <c r="AF6" s="144">
        <v>5194000</v>
      </c>
      <c r="AG6" s="155">
        <v>5270606.7036499837</v>
      </c>
      <c r="AH6" s="156">
        <v>5348343.2854370717</v>
      </c>
      <c r="AI6" s="156">
        <v>5427226.4100204101</v>
      </c>
      <c r="AJ6" s="157">
        <v>5507272.98784748</v>
      </c>
      <c r="AK6" s="158">
        <v>5588500.1787792454</v>
      </c>
      <c r="AL6" s="89"/>
      <c r="AM6" s="89"/>
      <c r="AN6" s="89"/>
      <c r="AO6" s="89"/>
      <c r="AP6" s="89"/>
      <c r="AQ6" s="89"/>
      <c r="AR6" s="89"/>
      <c r="AS6" s="89"/>
      <c r="AT6" s="89"/>
      <c r="AU6" s="90"/>
    </row>
    <row r="7" spans="1:52" s="91" customFormat="1">
      <c r="A7" s="91" t="s">
        <v>517</v>
      </c>
      <c r="B7" s="89">
        <v>39059415</v>
      </c>
      <c r="C7" s="89">
        <v>39312207</v>
      </c>
      <c r="D7" s="89">
        <v>39613019</v>
      </c>
      <c r="E7" s="89">
        <v>39952483</v>
      </c>
      <c r="F7" s="89">
        <v>40295352</v>
      </c>
      <c r="G7" s="89">
        <v>40639392</v>
      </c>
      <c r="H7" s="89">
        <v>40980939</v>
      </c>
      <c r="I7" s="89">
        <v>41321565</v>
      </c>
      <c r="J7" s="89">
        <v>41659526</v>
      </c>
      <c r="K7" s="89">
        <v>41994283</v>
      </c>
      <c r="L7" s="89">
        <v>42326397</v>
      </c>
      <c r="M7" s="89">
        <v>42655695</v>
      </c>
      <c r="N7" s="89">
        <v>42981484</v>
      </c>
      <c r="O7" s="89">
        <v>43304691</v>
      </c>
      <c r="P7" s="89">
        <v>43624393</v>
      </c>
      <c r="Q7" s="89">
        <v>43939250</v>
      </c>
      <c r="R7" s="89">
        <v>44250503</v>
      </c>
      <c r="S7" s="89">
        <v>44556617</v>
      </c>
      <c r="T7" s="89">
        <v>44856079</v>
      </c>
      <c r="U7" s="89">
        <v>45150800</v>
      </c>
      <c r="V7" s="89">
        <v>45440735</v>
      </c>
      <c r="W7" s="89">
        <v>45726459</v>
      </c>
      <c r="X7" s="89">
        <v>46006009</v>
      </c>
      <c r="Y7" s="89">
        <v>46277743</v>
      </c>
      <c r="Z7" s="89">
        <v>46544307</v>
      </c>
      <c r="AA7" s="89">
        <v>46804202</v>
      </c>
      <c r="AB7" s="89">
        <v>47056631</v>
      </c>
      <c r="AC7" s="89">
        <v>47303447</v>
      </c>
      <c r="AD7" s="89">
        <v>47544426</v>
      </c>
      <c r="AE7" s="89">
        <v>47778649</v>
      </c>
      <c r="AF7" s="89">
        <v>48007817</v>
      </c>
      <c r="AG7" s="89">
        <v>48230450</v>
      </c>
      <c r="AH7" s="89">
        <v>48449179</v>
      </c>
      <c r="AI7" s="89">
        <v>48663583</v>
      </c>
      <c r="AJ7" s="89">
        <v>48872567</v>
      </c>
      <c r="AK7" s="89">
        <v>49077801</v>
      </c>
      <c r="AL7" s="89">
        <v>49278229</v>
      </c>
      <c r="AM7" s="89">
        <v>49473225</v>
      </c>
      <c r="AN7" s="89">
        <v>49664564</v>
      </c>
      <c r="AO7" s="89">
        <v>49855335</v>
      </c>
      <c r="AP7" s="89">
        <v>50044172</v>
      </c>
      <c r="AQ7" s="89">
        <v>50229888</v>
      </c>
      <c r="AR7" s="89">
        <v>50416346</v>
      </c>
      <c r="AS7" s="89">
        <v>50602446</v>
      </c>
      <c r="AT7" s="89">
        <v>50789873</v>
      </c>
      <c r="AU7" s="90">
        <v>50975904</v>
      </c>
    </row>
    <row r="8" spans="1:52">
      <c r="A8" t="s">
        <v>518</v>
      </c>
      <c r="B8">
        <f>B6/B7</f>
        <v>0.10276254777497308</v>
      </c>
      <c r="C8" s="146">
        <f t="shared" ref="C8:AK8" si="0">C6/C7</f>
        <v>0.10369171082152676</v>
      </c>
      <c r="D8" s="72">
        <f t="shared" si="0"/>
        <v>0.10453886385180589</v>
      </c>
      <c r="E8" s="146">
        <f t="shared" si="0"/>
        <v>0.10500724072643995</v>
      </c>
      <c r="F8" s="146">
        <f t="shared" si="0"/>
        <v>0.10502451994959618</v>
      </c>
      <c r="G8" s="146">
        <f t="shared" si="0"/>
        <v>0.10551338957039515</v>
      </c>
      <c r="H8" s="146">
        <f t="shared" si="0"/>
        <v>0.10563467333882562</v>
      </c>
      <c r="I8" s="146">
        <f t="shared" si="0"/>
        <v>0.10576580020667027</v>
      </c>
      <c r="J8" s="146">
        <f t="shared" si="0"/>
        <v>0.10591106104976482</v>
      </c>
      <c r="K8" s="146">
        <f t="shared" si="0"/>
        <v>0.10607159387056056</v>
      </c>
      <c r="L8" s="146">
        <f t="shared" si="0"/>
        <v>0.10624575486545666</v>
      </c>
      <c r="M8" s="146">
        <f t="shared" si="0"/>
        <v>0.10633344996366208</v>
      </c>
      <c r="N8" s="146">
        <f t="shared" si="0"/>
        <v>0.10643624893015408</v>
      </c>
      <c r="O8" s="146">
        <f t="shared" si="0"/>
        <v>0.10655162124382603</v>
      </c>
      <c r="P8" s="146">
        <f t="shared" si="0"/>
        <v>0.10668163144661069</v>
      </c>
      <c r="Q8" s="146">
        <f t="shared" si="0"/>
        <v>0.1068293154753438</v>
      </c>
      <c r="R8" s="146">
        <f t="shared" si="0"/>
        <v>0.10250114467507251</v>
      </c>
      <c r="S8" s="146">
        <f t="shared" si="0"/>
        <v>0.10267359235130968</v>
      </c>
      <c r="T8" s="146">
        <f t="shared" si="0"/>
        <v>0.10286643720047225</v>
      </c>
      <c r="U8" s="146">
        <f t="shared" si="0"/>
        <v>0.10307505993488716</v>
      </c>
      <c r="V8" s="146">
        <f t="shared" si="0"/>
        <v>0.10734861572991722</v>
      </c>
      <c r="W8" s="146">
        <f t="shared" si="0"/>
        <v>0.10739421327726767</v>
      </c>
      <c r="X8" s="146">
        <f t="shared" si="0"/>
        <v>0.10745844424904306</v>
      </c>
      <c r="Y8" s="146">
        <f t="shared" si="0"/>
        <v>0.1075448443139959</v>
      </c>
      <c r="Z8" s="146">
        <f t="shared" si="0"/>
        <v>0.10764698067216237</v>
      </c>
      <c r="AA8" s="146">
        <f t="shared" si="0"/>
        <v>0.1077681016759991</v>
      </c>
      <c r="AB8" s="146">
        <f t="shared" si="0"/>
        <v>0.10782007275831464</v>
      </c>
      <c r="AC8" s="146">
        <f t="shared" si="0"/>
        <v>0.10788797357185072</v>
      </c>
      <c r="AD8" s="146">
        <f t="shared" si="0"/>
        <v>0.10797211032268263</v>
      </c>
      <c r="AE8" s="146">
        <f t="shared" si="0"/>
        <v>0.10806082022118289</v>
      </c>
      <c r="AF8" s="146">
        <f t="shared" si="0"/>
        <v>0.10819071402475976</v>
      </c>
      <c r="AG8" s="146">
        <f t="shared" si="0"/>
        <v>0.10927965017224561</v>
      </c>
      <c r="AH8" s="146">
        <f t="shared" si="0"/>
        <v>0.11039079290563565</v>
      </c>
      <c r="AI8" s="146">
        <f t="shared" si="0"/>
        <v>0.11152541747738572</v>
      </c>
      <c r="AJ8" s="146">
        <f t="shared" si="0"/>
        <v>0.11268638677905909</v>
      </c>
      <c r="AK8" s="146">
        <f t="shared" si="0"/>
        <v>0.11387022370418033</v>
      </c>
      <c r="AL8" s="146"/>
      <c r="AM8" s="146"/>
      <c r="AN8" s="146"/>
      <c r="AO8" s="146"/>
      <c r="AP8" s="146"/>
      <c r="AQ8" s="146"/>
      <c r="AR8" s="146"/>
      <c r="AS8" s="146"/>
      <c r="AT8" s="146"/>
      <c r="AU8" s="146"/>
    </row>
    <row r="12" spans="1:52">
      <c r="A12" s="1" t="s">
        <v>404</v>
      </c>
    </row>
    <row r="13" spans="1:52">
      <c r="A13" t="s">
        <v>405</v>
      </c>
    </row>
    <row r="14" spans="1:52">
      <c r="A14" t="s">
        <v>406</v>
      </c>
      <c r="B14">
        <v>2015</v>
      </c>
      <c r="C14">
        <f>B14+1</f>
        <v>2016</v>
      </c>
      <c r="D14">
        <f t="shared" ref="D14:AU14" si="1">C14+1</f>
        <v>2017</v>
      </c>
      <c r="E14">
        <f t="shared" si="1"/>
        <v>2018</v>
      </c>
      <c r="F14">
        <f t="shared" si="1"/>
        <v>2019</v>
      </c>
      <c r="G14">
        <f t="shared" si="1"/>
        <v>2020</v>
      </c>
      <c r="H14">
        <f t="shared" si="1"/>
        <v>2021</v>
      </c>
      <c r="I14">
        <f t="shared" si="1"/>
        <v>2022</v>
      </c>
      <c r="J14">
        <f t="shared" si="1"/>
        <v>2023</v>
      </c>
      <c r="K14">
        <f t="shared" si="1"/>
        <v>2024</v>
      </c>
      <c r="L14">
        <f t="shared" si="1"/>
        <v>2025</v>
      </c>
      <c r="M14">
        <f t="shared" si="1"/>
        <v>2026</v>
      </c>
      <c r="N14">
        <f t="shared" si="1"/>
        <v>2027</v>
      </c>
      <c r="O14">
        <f t="shared" si="1"/>
        <v>2028</v>
      </c>
      <c r="P14">
        <f t="shared" si="1"/>
        <v>2029</v>
      </c>
      <c r="Q14">
        <f t="shared" si="1"/>
        <v>2030</v>
      </c>
      <c r="R14">
        <f t="shared" si="1"/>
        <v>2031</v>
      </c>
      <c r="S14">
        <f t="shared" si="1"/>
        <v>2032</v>
      </c>
      <c r="T14">
        <f t="shared" si="1"/>
        <v>2033</v>
      </c>
      <c r="U14">
        <f t="shared" si="1"/>
        <v>2034</v>
      </c>
      <c r="V14">
        <f t="shared" si="1"/>
        <v>2035</v>
      </c>
      <c r="W14">
        <f t="shared" si="1"/>
        <v>2036</v>
      </c>
      <c r="X14">
        <f t="shared" si="1"/>
        <v>2037</v>
      </c>
      <c r="Y14">
        <f t="shared" si="1"/>
        <v>2038</v>
      </c>
      <c r="Z14">
        <f t="shared" si="1"/>
        <v>2039</v>
      </c>
      <c r="AA14">
        <f t="shared" si="1"/>
        <v>2040</v>
      </c>
      <c r="AB14">
        <f t="shared" si="1"/>
        <v>2041</v>
      </c>
      <c r="AC14">
        <f t="shared" si="1"/>
        <v>2042</v>
      </c>
      <c r="AD14">
        <f t="shared" si="1"/>
        <v>2043</v>
      </c>
      <c r="AE14">
        <f t="shared" si="1"/>
        <v>2044</v>
      </c>
      <c r="AF14">
        <f t="shared" si="1"/>
        <v>2045</v>
      </c>
      <c r="AG14">
        <f t="shared" si="1"/>
        <v>2046</v>
      </c>
      <c r="AH14">
        <f t="shared" si="1"/>
        <v>2047</v>
      </c>
      <c r="AI14">
        <f t="shared" si="1"/>
        <v>2048</v>
      </c>
      <c r="AJ14">
        <f t="shared" si="1"/>
        <v>2049</v>
      </c>
      <c r="AK14">
        <f t="shared" si="1"/>
        <v>2050</v>
      </c>
      <c r="AL14">
        <f t="shared" si="1"/>
        <v>2051</v>
      </c>
      <c r="AM14">
        <f t="shared" si="1"/>
        <v>2052</v>
      </c>
      <c r="AN14">
        <f t="shared" si="1"/>
        <v>2053</v>
      </c>
      <c r="AO14">
        <f t="shared" si="1"/>
        <v>2054</v>
      </c>
      <c r="AP14">
        <f t="shared" si="1"/>
        <v>2055</v>
      </c>
      <c r="AQ14">
        <f t="shared" si="1"/>
        <v>2056</v>
      </c>
      <c r="AR14">
        <f t="shared" si="1"/>
        <v>2057</v>
      </c>
      <c r="AS14">
        <f t="shared" si="1"/>
        <v>2058</v>
      </c>
      <c r="AT14">
        <f t="shared" si="1"/>
        <v>2059</v>
      </c>
      <c r="AU14">
        <f t="shared" si="1"/>
        <v>2060</v>
      </c>
    </row>
    <row r="15" spans="1:52">
      <c r="A15" t="s">
        <v>407</v>
      </c>
      <c r="B15" s="92">
        <v>321369</v>
      </c>
      <c r="C15" s="92">
        <v>323996</v>
      </c>
      <c r="D15" s="92">
        <v>326626</v>
      </c>
      <c r="E15" s="92">
        <v>329256</v>
      </c>
      <c r="F15" s="92">
        <v>331884</v>
      </c>
      <c r="G15" s="92">
        <v>334503</v>
      </c>
      <c r="H15" s="92">
        <v>337109</v>
      </c>
      <c r="I15" s="92">
        <v>339698</v>
      </c>
      <c r="J15" s="92">
        <v>342267</v>
      </c>
      <c r="K15" s="92">
        <v>344814</v>
      </c>
      <c r="L15" s="92">
        <v>347335</v>
      </c>
      <c r="M15" s="92">
        <v>349826</v>
      </c>
      <c r="N15" s="92">
        <v>352281</v>
      </c>
      <c r="O15" s="92">
        <v>354698</v>
      </c>
      <c r="P15" s="92">
        <v>357073</v>
      </c>
      <c r="Q15" s="92">
        <v>359402</v>
      </c>
      <c r="R15" s="92">
        <v>361685</v>
      </c>
      <c r="S15" s="92">
        <v>363920</v>
      </c>
      <c r="T15" s="92">
        <v>366106</v>
      </c>
      <c r="U15" s="92">
        <v>368246</v>
      </c>
      <c r="V15" s="92">
        <v>370338</v>
      </c>
      <c r="W15" s="92">
        <v>372390</v>
      </c>
      <c r="X15" s="92">
        <v>374401</v>
      </c>
      <c r="Y15" s="92">
        <v>376375</v>
      </c>
      <c r="Z15" s="92">
        <v>378313</v>
      </c>
      <c r="AA15" s="92">
        <v>380219</v>
      </c>
      <c r="AB15" s="92">
        <v>382096</v>
      </c>
      <c r="AC15" s="92">
        <v>383949</v>
      </c>
      <c r="AD15" s="92">
        <v>385779</v>
      </c>
      <c r="AE15" s="92">
        <v>387593</v>
      </c>
      <c r="AF15" s="92">
        <v>389394</v>
      </c>
      <c r="AG15" s="92">
        <v>391187</v>
      </c>
      <c r="AH15" s="92">
        <v>392973</v>
      </c>
      <c r="AI15" s="92">
        <v>394756</v>
      </c>
      <c r="AJ15" s="92">
        <v>396540</v>
      </c>
      <c r="AK15" s="92">
        <v>398328</v>
      </c>
      <c r="AL15" s="92">
        <v>400124</v>
      </c>
      <c r="AM15" s="92">
        <v>401929</v>
      </c>
      <c r="AN15" s="92">
        <v>403744</v>
      </c>
      <c r="AO15" s="92">
        <v>405572</v>
      </c>
      <c r="AP15" s="92">
        <v>407412</v>
      </c>
      <c r="AQ15" s="92">
        <v>409265</v>
      </c>
      <c r="AR15" s="92">
        <v>411130</v>
      </c>
      <c r="AS15" s="92">
        <v>413008</v>
      </c>
      <c r="AT15" s="92">
        <v>414896</v>
      </c>
      <c r="AU15" s="92">
        <v>416795</v>
      </c>
    </row>
    <row r="16" spans="1:52">
      <c r="A16" t="s">
        <v>408</v>
      </c>
      <c r="B16">
        <f>B15*1000</f>
        <v>321369000</v>
      </c>
      <c r="C16">
        <f t="shared" ref="C16:AU16" si="2">C15*1000</f>
        <v>323996000</v>
      </c>
      <c r="D16">
        <f t="shared" si="2"/>
        <v>326626000</v>
      </c>
      <c r="E16">
        <f t="shared" si="2"/>
        <v>329256000</v>
      </c>
      <c r="F16">
        <f t="shared" si="2"/>
        <v>331884000</v>
      </c>
      <c r="G16">
        <f t="shared" si="2"/>
        <v>334503000</v>
      </c>
      <c r="H16">
        <f t="shared" si="2"/>
        <v>337109000</v>
      </c>
      <c r="I16">
        <f t="shared" si="2"/>
        <v>339698000</v>
      </c>
      <c r="J16">
        <f t="shared" si="2"/>
        <v>342267000</v>
      </c>
      <c r="K16">
        <f t="shared" si="2"/>
        <v>344814000</v>
      </c>
      <c r="L16">
        <f t="shared" si="2"/>
        <v>347335000</v>
      </c>
      <c r="M16">
        <f t="shared" si="2"/>
        <v>349826000</v>
      </c>
      <c r="N16">
        <f t="shared" si="2"/>
        <v>352281000</v>
      </c>
      <c r="O16">
        <f t="shared" si="2"/>
        <v>354698000</v>
      </c>
      <c r="P16">
        <f t="shared" si="2"/>
        <v>357073000</v>
      </c>
      <c r="Q16">
        <f t="shared" si="2"/>
        <v>359402000</v>
      </c>
      <c r="R16">
        <f t="shared" si="2"/>
        <v>361685000</v>
      </c>
      <c r="S16">
        <f t="shared" si="2"/>
        <v>363920000</v>
      </c>
      <c r="T16">
        <f t="shared" si="2"/>
        <v>366106000</v>
      </c>
      <c r="U16">
        <f t="shared" si="2"/>
        <v>368246000</v>
      </c>
      <c r="V16">
        <f t="shared" si="2"/>
        <v>370338000</v>
      </c>
      <c r="W16">
        <f t="shared" si="2"/>
        <v>372390000</v>
      </c>
      <c r="X16">
        <f t="shared" si="2"/>
        <v>374401000</v>
      </c>
      <c r="Y16">
        <f t="shared" si="2"/>
        <v>376375000</v>
      </c>
      <c r="Z16">
        <f t="shared" si="2"/>
        <v>378313000</v>
      </c>
      <c r="AA16">
        <f t="shared" si="2"/>
        <v>380219000</v>
      </c>
      <c r="AB16">
        <f t="shared" si="2"/>
        <v>382096000</v>
      </c>
      <c r="AC16">
        <f t="shared" si="2"/>
        <v>383949000</v>
      </c>
      <c r="AD16">
        <f t="shared" si="2"/>
        <v>385779000</v>
      </c>
      <c r="AE16">
        <f t="shared" si="2"/>
        <v>387593000</v>
      </c>
      <c r="AF16">
        <f t="shared" si="2"/>
        <v>389394000</v>
      </c>
      <c r="AG16">
        <f t="shared" si="2"/>
        <v>391187000</v>
      </c>
      <c r="AH16">
        <f t="shared" si="2"/>
        <v>392973000</v>
      </c>
      <c r="AI16">
        <f t="shared" si="2"/>
        <v>394756000</v>
      </c>
      <c r="AJ16">
        <f t="shared" si="2"/>
        <v>396540000</v>
      </c>
      <c r="AK16">
        <f t="shared" si="2"/>
        <v>398328000</v>
      </c>
      <c r="AL16">
        <f t="shared" si="2"/>
        <v>400124000</v>
      </c>
      <c r="AM16">
        <f t="shared" si="2"/>
        <v>401929000</v>
      </c>
      <c r="AN16">
        <f t="shared" si="2"/>
        <v>403744000</v>
      </c>
      <c r="AO16">
        <f t="shared" si="2"/>
        <v>405572000</v>
      </c>
      <c r="AP16">
        <f t="shared" si="2"/>
        <v>407412000</v>
      </c>
      <c r="AQ16">
        <f t="shared" si="2"/>
        <v>409265000</v>
      </c>
      <c r="AR16">
        <f t="shared" si="2"/>
        <v>411130000</v>
      </c>
      <c r="AS16">
        <f t="shared" si="2"/>
        <v>413008000</v>
      </c>
      <c r="AT16">
        <f t="shared" si="2"/>
        <v>414896000</v>
      </c>
      <c r="AU16">
        <f t="shared" si="2"/>
        <v>416795000</v>
      </c>
    </row>
    <row r="17" spans="1:37">
      <c r="F17" s="92"/>
    </row>
    <row r="18" spans="1:37">
      <c r="A18" t="s">
        <v>409</v>
      </c>
      <c r="F18" s="92"/>
    </row>
    <row r="19" spans="1:37">
      <c r="A19" t="s">
        <v>410</v>
      </c>
      <c r="F19" s="92"/>
    </row>
    <row r="20" spans="1:37">
      <c r="A20" t="s">
        <v>411</v>
      </c>
      <c r="F20" s="92"/>
    </row>
    <row r="21" spans="1:37">
      <c r="F21" s="92"/>
    </row>
    <row r="22" spans="1:37">
      <c r="A22" t="s">
        <v>510</v>
      </c>
      <c r="F22" s="92"/>
    </row>
    <row r="23" spans="1:37">
      <c r="A23" t="s">
        <v>509</v>
      </c>
      <c r="B23">
        <f>B6/B16</f>
        <v>1.2489832560078913E-2</v>
      </c>
      <c r="C23" s="146">
        <f t="shared" ref="C23:AK23" si="3">C6/C16</f>
        <v>1.2581482487438117E-2</v>
      </c>
      <c r="D23" s="72">
        <f t="shared" si="3"/>
        <v>1.2678415067998262E-2</v>
      </c>
      <c r="E23" s="146">
        <f t="shared" si="3"/>
        <v>1.2741757173749301E-2</v>
      </c>
      <c r="F23" s="146">
        <f t="shared" si="3"/>
        <v>1.2751443275361271E-2</v>
      </c>
      <c r="G23" s="146">
        <f t="shared" si="3"/>
        <v>1.2819018065607783E-2</v>
      </c>
      <c r="H23" s="146">
        <f t="shared" si="3"/>
        <v>1.2841567873842998E-2</v>
      </c>
      <c r="I23" s="146">
        <f t="shared" si="3"/>
        <v>1.2865569971024084E-2</v>
      </c>
      <c r="J23" s="146">
        <f t="shared" si="3"/>
        <v>1.2891118926131543E-2</v>
      </c>
      <c r="K23" s="146">
        <f t="shared" si="3"/>
        <v>1.2918270520516527E-2</v>
      </c>
      <c r="L23" s="146">
        <f t="shared" si="3"/>
        <v>1.294715476413261E-2</v>
      </c>
      <c r="M23" s="146">
        <f t="shared" si="3"/>
        <v>1.2965666388283691E-2</v>
      </c>
      <c r="N23" s="146">
        <f t="shared" si="3"/>
        <v>1.2986189804194477E-2</v>
      </c>
      <c r="O23" s="146">
        <f t="shared" si="3"/>
        <v>1.3008770936156737E-2</v>
      </c>
      <c r="P23" s="146">
        <f t="shared" si="3"/>
        <v>1.3033529323438355E-2</v>
      </c>
      <c r="Q23" s="146">
        <f t="shared" si="3"/>
        <v>1.3060583970039121E-2</v>
      </c>
      <c r="R23" s="146">
        <f t="shared" si="3"/>
        <v>1.2540545529805578E-2</v>
      </c>
      <c r="S23" s="146">
        <f t="shared" si="3"/>
        <v>1.2570861536632873E-2</v>
      </c>
      <c r="T23" s="146">
        <f t="shared" si="3"/>
        <v>1.2603412764371307E-2</v>
      </c>
      <c r="U23" s="146">
        <f t="shared" si="3"/>
        <v>1.2638077307311155E-2</v>
      </c>
      <c r="V23" s="146">
        <f t="shared" si="3"/>
        <v>1.3171751211055847E-2</v>
      </c>
      <c r="W23" s="146">
        <f t="shared" si="3"/>
        <v>1.3187134698193388E-2</v>
      </c>
      <c r="X23" s="146">
        <f t="shared" si="3"/>
        <v>1.3204382876240912E-2</v>
      </c>
      <c r="Y23" s="146">
        <f t="shared" si="3"/>
        <v>1.3223334881801696E-2</v>
      </c>
      <c r="Z23" s="146">
        <f t="shared" si="3"/>
        <v>1.3243938527167164E-2</v>
      </c>
      <c r="AA23" s="146">
        <f t="shared" si="3"/>
        <v>1.3266038782911953E-2</v>
      </c>
      <c r="AB23" s="146">
        <f t="shared" si="3"/>
        <v>1.3278467657816789E-2</v>
      </c>
      <c r="AC23" s="146">
        <f t="shared" si="3"/>
        <v>1.3292059726144464E-2</v>
      </c>
      <c r="AD23" s="146">
        <f t="shared" si="3"/>
        <v>1.3306768925474482E-2</v>
      </c>
      <c r="AE23" s="146">
        <f t="shared" si="3"/>
        <v>1.33206740059805E-2</v>
      </c>
      <c r="AF23" s="146">
        <f t="shared" si="3"/>
        <v>1.3338674966743196E-2</v>
      </c>
      <c r="AG23" s="146">
        <f t="shared" si="3"/>
        <v>1.3473368756246971E-2</v>
      </c>
      <c r="AH23" s="146">
        <f t="shared" si="3"/>
        <v>1.3609951028282023E-2</v>
      </c>
      <c r="AI23" s="146">
        <f t="shared" si="3"/>
        <v>1.3748306320918264E-2</v>
      </c>
      <c r="AJ23" s="146">
        <f t="shared" si="3"/>
        <v>1.388831640653523E-2</v>
      </c>
      <c r="AK23" s="146">
        <f t="shared" si="3"/>
        <v>1.4029895409760913E-2</v>
      </c>
    </row>
    <row r="26" spans="1:37">
      <c r="A26" t="s">
        <v>367</v>
      </c>
    </row>
    <row r="27" spans="1:37">
      <c r="B27">
        <v>2015</v>
      </c>
      <c r="C27">
        <v>2016</v>
      </c>
      <c r="D27">
        <v>2017</v>
      </c>
      <c r="E27">
        <v>2018</v>
      </c>
      <c r="F27">
        <v>2019</v>
      </c>
      <c r="G27">
        <v>2020</v>
      </c>
      <c r="H27">
        <v>2021</v>
      </c>
      <c r="I27">
        <v>2022</v>
      </c>
      <c r="J27">
        <v>2023</v>
      </c>
      <c r="K27">
        <v>2024</v>
      </c>
      <c r="L27">
        <v>2025</v>
      </c>
      <c r="M27">
        <v>2026</v>
      </c>
      <c r="N27">
        <v>2027</v>
      </c>
      <c r="O27">
        <v>2028</v>
      </c>
      <c r="P27">
        <v>2029</v>
      </c>
      <c r="Q27">
        <v>2030</v>
      </c>
      <c r="R27">
        <v>2031</v>
      </c>
      <c r="S27">
        <v>2032</v>
      </c>
      <c r="T27">
        <v>2033</v>
      </c>
      <c r="U27">
        <v>2034</v>
      </c>
      <c r="V27">
        <v>2035</v>
      </c>
      <c r="W27">
        <v>2036</v>
      </c>
      <c r="X27">
        <v>2037</v>
      </c>
      <c r="Y27">
        <v>2038</v>
      </c>
      <c r="Z27">
        <v>2039</v>
      </c>
      <c r="AA27">
        <v>2040</v>
      </c>
      <c r="AB27">
        <v>2041</v>
      </c>
      <c r="AC27">
        <v>2042</v>
      </c>
      <c r="AD27">
        <v>2043</v>
      </c>
      <c r="AE27">
        <v>2044</v>
      </c>
      <c r="AF27">
        <v>2045</v>
      </c>
      <c r="AG27">
        <v>2046</v>
      </c>
      <c r="AH27">
        <v>2047</v>
      </c>
      <c r="AI27">
        <v>2048</v>
      </c>
      <c r="AJ27">
        <v>2049</v>
      </c>
      <c r="AK27">
        <v>2050</v>
      </c>
    </row>
    <row r="28" spans="1:37">
      <c r="A28" t="s">
        <v>3</v>
      </c>
      <c r="B28" s="70">
        <v>4600375419399.999</v>
      </c>
      <c r="C28" s="70">
        <v>4744635939549.999</v>
      </c>
      <c r="D28" s="70">
        <v>4853627495899.999</v>
      </c>
      <c r="E28" s="70">
        <v>4943593037840</v>
      </c>
      <c r="F28" s="70">
        <v>4995285164070</v>
      </c>
      <c r="G28" s="70">
        <v>5038235884049.999</v>
      </c>
      <c r="H28" s="70">
        <v>5071045512330</v>
      </c>
      <c r="I28" s="70">
        <v>5095002836340</v>
      </c>
      <c r="J28" s="70">
        <v>5104147881590</v>
      </c>
      <c r="K28" s="70">
        <v>5108585449010</v>
      </c>
      <c r="L28" s="70">
        <v>5110937148020</v>
      </c>
      <c r="M28" s="70">
        <v>5126183237669.999</v>
      </c>
      <c r="N28" s="70">
        <v>5147884268100</v>
      </c>
      <c r="O28" s="70">
        <v>5177954460110</v>
      </c>
      <c r="P28" s="70">
        <v>5209093273429.999</v>
      </c>
      <c r="Q28" s="70">
        <v>5237818008230</v>
      </c>
      <c r="R28" s="70">
        <v>5263499966290</v>
      </c>
      <c r="S28" s="70">
        <v>5290233012330</v>
      </c>
      <c r="T28" s="70">
        <v>5321852929270</v>
      </c>
      <c r="U28" s="70">
        <v>5354815451060</v>
      </c>
      <c r="V28" s="70">
        <v>5386101042349.999</v>
      </c>
      <c r="W28" s="70">
        <v>5422218868819.999</v>
      </c>
      <c r="X28" s="70">
        <v>5458806791940</v>
      </c>
      <c r="Y28" s="70">
        <v>5497521354850</v>
      </c>
      <c r="Z28" s="70">
        <v>5531061200650</v>
      </c>
      <c r="AA28" s="70">
        <v>5562487454370</v>
      </c>
      <c r="AB28" s="70">
        <v>5594521200650</v>
      </c>
      <c r="AC28" s="70">
        <v>5630360559630</v>
      </c>
      <c r="AD28" s="70">
        <v>5666610893919.999</v>
      </c>
      <c r="AE28" s="70">
        <v>5703011267690</v>
      </c>
      <c r="AF28" s="70">
        <v>5740782784940</v>
      </c>
      <c r="AG28" s="70">
        <v>5780824052630</v>
      </c>
      <c r="AH28" s="70">
        <v>5820270464650</v>
      </c>
      <c r="AI28" s="70">
        <v>5862571287430</v>
      </c>
      <c r="AJ28" s="70">
        <v>5910037856080</v>
      </c>
      <c r="AK28" s="70">
        <v>5957178253690</v>
      </c>
    </row>
    <row r="29" spans="1:37">
      <c r="A29" t="s">
        <v>4</v>
      </c>
      <c r="B29" s="70">
        <v>344073204464.09851</v>
      </c>
      <c r="C29" s="70">
        <v>343487643660.82129</v>
      </c>
      <c r="D29" s="70">
        <v>342087173972.74475</v>
      </c>
      <c r="E29" s="70">
        <v>339350162621.39069</v>
      </c>
      <c r="F29" s="70">
        <v>336933222707.67975</v>
      </c>
      <c r="G29" s="70">
        <v>334687432712.42615</v>
      </c>
      <c r="H29" s="70">
        <v>332230515095.88965</v>
      </c>
      <c r="I29" s="70">
        <v>329705070251.83942</v>
      </c>
      <c r="J29" s="70">
        <v>327041514547.78113</v>
      </c>
      <c r="K29" s="70">
        <v>324170750698.63068</v>
      </c>
      <c r="L29" s="70">
        <v>321003370961.88745</v>
      </c>
      <c r="M29" s="70">
        <v>317571383553.93396</v>
      </c>
      <c r="N29" s="70">
        <v>313747355554.98383</v>
      </c>
      <c r="O29" s="70">
        <v>309716114913.36298</v>
      </c>
      <c r="P29" s="70">
        <v>305579884986.59106</v>
      </c>
      <c r="Q29" s="70">
        <v>301512809746.82062</v>
      </c>
      <c r="R29" s="70">
        <v>297685343420.58887</v>
      </c>
      <c r="S29" s="70">
        <v>294186612368.78571</v>
      </c>
      <c r="T29" s="70">
        <v>291035297064.40582</v>
      </c>
      <c r="U29" s="70">
        <v>288442746355.05115</v>
      </c>
      <c r="V29" s="70">
        <v>286476175545.59619</v>
      </c>
      <c r="W29" s="70">
        <v>284949178091.94604</v>
      </c>
      <c r="X29" s="70">
        <v>283847351634.57666</v>
      </c>
      <c r="Y29" s="70">
        <v>283001690932.45923</v>
      </c>
      <c r="Z29" s="70">
        <v>282479326990.56519</v>
      </c>
      <c r="AA29" s="70">
        <v>281823474705.44122</v>
      </c>
      <c r="AB29" s="70">
        <v>281645735442.07977</v>
      </c>
      <c r="AC29" s="70">
        <v>281647076236.42572</v>
      </c>
      <c r="AD29" s="70">
        <v>281950072355.90375</v>
      </c>
      <c r="AE29" s="70">
        <v>282430184547.95276</v>
      </c>
      <c r="AF29" s="70">
        <v>282874089948.52014</v>
      </c>
      <c r="AG29" s="70">
        <v>283381861738.12164</v>
      </c>
      <c r="AH29" s="70">
        <v>284047924361.08002</v>
      </c>
      <c r="AI29" s="70">
        <v>284627880480.42383</v>
      </c>
      <c r="AJ29" s="70">
        <v>285312139785.91125</v>
      </c>
      <c r="AK29" s="70">
        <v>286041883839.75946</v>
      </c>
    </row>
    <row r="30" spans="1:37">
      <c r="A30" t="s">
        <v>5</v>
      </c>
      <c r="B30" s="70">
        <v>908427338000</v>
      </c>
      <c r="C30" s="70">
        <v>915525482000</v>
      </c>
      <c r="D30" s="70">
        <v>940598449000</v>
      </c>
      <c r="E30" s="70">
        <v>968017303000</v>
      </c>
      <c r="F30" s="70">
        <v>992107117000</v>
      </c>
      <c r="G30" s="70">
        <v>1017642670000</v>
      </c>
      <c r="H30" s="70">
        <v>1045948151000</v>
      </c>
      <c r="I30" s="70">
        <v>1074401428000.0001</v>
      </c>
      <c r="J30" s="70">
        <v>1101391877000</v>
      </c>
      <c r="K30" s="70">
        <v>1128549407999.9998</v>
      </c>
      <c r="L30" s="70">
        <v>1155131378000</v>
      </c>
      <c r="M30" s="70">
        <v>1179945679000</v>
      </c>
      <c r="N30" s="70">
        <v>1206132202000</v>
      </c>
      <c r="O30" s="70">
        <v>1235053314000</v>
      </c>
      <c r="P30" s="70">
        <v>1262803191999.9998</v>
      </c>
      <c r="Q30" s="70">
        <v>1287658874000</v>
      </c>
      <c r="R30" s="70">
        <v>1311941864000.0002</v>
      </c>
      <c r="S30" s="70">
        <v>1337851592999.9998</v>
      </c>
      <c r="T30" s="70">
        <v>1366238708000</v>
      </c>
      <c r="U30" s="70">
        <v>1396174317000</v>
      </c>
      <c r="V30" s="70">
        <v>1427036621000</v>
      </c>
      <c r="W30" s="70">
        <v>1458357819000</v>
      </c>
      <c r="X30" s="70">
        <v>1490113983000</v>
      </c>
      <c r="Y30" s="70">
        <v>1523609344000</v>
      </c>
      <c r="Z30" s="70">
        <v>1556361633999.9998</v>
      </c>
      <c r="AA30" s="70">
        <v>1588078552000</v>
      </c>
      <c r="AB30" s="70">
        <v>1620200378000</v>
      </c>
      <c r="AC30" s="70">
        <v>1653605530000</v>
      </c>
      <c r="AD30" s="70">
        <v>1687770203000</v>
      </c>
      <c r="AE30" s="70">
        <v>1721993042000</v>
      </c>
      <c r="AF30" s="70">
        <v>1757133179000</v>
      </c>
      <c r="AG30" s="70">
        <v>1792355834000</v>
      </c>
      <c r="AH30" s="70">
        <v>1825790710000.0002</v>
      </c>
      <c r="AI30" s="70">
        <v>1858292054000</v>
      </c>
      <c r="AJ30" s="70">
        <v>1892176575000</v>
      </c>
      <c r="AK30" s="70">
        <v>1926307617000</v>
      </c>
    </row>
    <row r="31" spans="1:37">
      <c r="A31" t="s">
        <v>6</v>
      </c>
      <c r="B31" s="70">
        <v>39288098201</v>
      </c>
      <c r="C31" s="70">
        <v>40697477392.56411</v>
      </c>
      <c r="D31" s="70">
        <v>40992234631.012932</v>
      </c>
      <c r="E31" s="70">
        <v>41460289531.336662</v>
      </c>
      <c r="F31" s="70">
        <v>41560073374.904671</v>
      </c>
      <c r="G31" s="70">
        <v>41749142044.197525</v>
      </c>
      <c r="H31" s="70">
        <v>41986737703.688835</v>
      </c>
      <c r="I31" s="70">
        <v>42221098547.202232</v>
      </c>
      <c r="J31" s="70">
        <v>42497289783.088165</v>
      </c>
      <c r="K31" s="70">
        <v>42758411382.391907</v>
      </c>
      <c r="L31" s="70">
        <v>42953492242.337868</v>
      </c>
      <c r="M31" s="70">
        <v>43109412376.028145</v>
      </c>
      <c r="N31" s="70">
        <v>43300975548.271156</v>
      </c>
      <c r="O31" s="70">
        <v>43531532462.264664</v>
      </c>
      <c r="P31" s="70">
        <v>43696580186.502151</v>
      </c>
      <c r="Q31" s="70">
        <v>43787677009.602928</v>
      </c>
      <c r="R31" s="70">
        <v>43854554765.595421</v>
      </c>
      <c r="S31" s="70">
        <v>43936652546.261574</v>
      </c>
      <c r="T31" s="70">
        <v>44085833373.080452</v>
      </c>
      <c r="U31" s="70">
        <v>44208815907.702095</v>
      </c>
      <c r="V31" s="70">
        <v>44337013553.209671</v>
      </c>
      <c r="W31" s="70">
        <v>44417584625.313744</v>
      </c>
      <c r="X31" s="70">
        <v>44538191312.722374</v>
      </c>
      <c r="Y31" s="70">
        <v>44657633322.141632</v>
      </c>
      <c r="Z31" s="70">
        <v>44728226683.785797</v>
      </c>
      <c r="AA31" s="70">
        <v>44786878151.28273</v>
      </c>
      <c r="AB31" s="70">
        <v>44839145092.62191</v>
      </c>
      <c r="AC31" s="70">
        <v>44899422889.378784</v>
      </c>
      <c r="AD31" s="70">
        <v>44948091557.146561</v>
      </c>
      <c r="AE31" s="70">
        <v>44977984277.928383</v>
      </c>
      <c r="AF31" s="70">
        <v>45003468996.013458</v>
      </c>
      <c r="AG31" s="70">
        <v>45022408973.534637</v>
      </c>
      <c r="AH31" s="70">
        <v>45023370314.803268</v>
      </c>
      <c r="AI31" s="70">
        <v>45031148613.461029</v>
      </c>
      <c r="AJ31" s="70">
        <v>45032750170.02919</v>
      </c>
      <c r="AK31" s="70">
        <v>45017650424.215622</v>
      </c>
    </row>
    <row r="32" spans="1:37">
      <c r="A32" t="s">
        <v>7</v>
      </c>
      <c r="B32" s="70">
        <v>2467000000</v>
      </c>
      <c r="C32" s="70">
        <v>2515718331.7065659</v>
      </c>
      <c r="D32" s="70">
        <v>2555883978.4375749</v>
      </c>
      <c r="E32" s="70">
        <v>2597218625.3346348</v>
      </c>
      <c r="F32" s="70">
        <v>2632038843.9559193</v>
      </c>
      <c r="G32" s="70">
        <v>2664780840.0597787</v>
      </c>
      <c r="H32" s="70">
        <v>2695774331.6417656</v>
      </c>
      <c r="I32" s="70">
        <v>2723640497.9932036</v>
      </c>
      <c r="J32" s="70">
        <v>2750347655.6330013</v>
      </c>
      <c r="K32" s="70">
        <v>2776305454.1919966</v>
      </c>
      <c r="L32" s="70">
        <v>2800244978.9600306</v>
      </c>
      <c r="M32" s="70">
        <v>2822765717.2017446</v>
      </c>
      <c r="N32" s="70">
        <v>2845516258.8949056</v>
      </c>
      <c r="O32" s="70">
        <v>2869615646.9335103</v>
      </c>
      <c r="P32" s="70">
        <v>2892046462.0855284</v>
      </c>
      <c r="Q32" s="70">
        <v>2911829541.8187127</v>
      </c>
      <c r="R32" s="70">
        <v>2930313732.4785042</v>
      </c>
      <c r="S32" s="70">
        <v>2948058555.5119047</v>
      </c>
      <c r="T32" s="70">
        <v>2967322079.6157327</v>
      </c>
      <c r="U32" s="70">
        <v>2985746321.5490603</v>
      </c>
      <c r="V32" s="70">
        <v>3004110614.7559242</v>
      </c>
      <c r="W32" s="70">
        <v>3020466625.6262379</v>
      </c>
      <c r="X32" s="70">
        <v>3037452098.1244259</v>
      </c>
      <c r="Y32" s="70">
        <v>3054487527.8946662</v>
      </c>
      <c r="Z32" s="70">
        <v>3069874367.6871428</v>
      </c>
      <c r="AA32" s="70">
        <v>3084681703.1237979</v>
      </c>
      <c r="AB32" s="70">
        <v>3099369141.1075244</v>
      </c>
      <c r="AC32" s="70">
        <v>3114516185.9941435</v>
      </c>
      <c r="AD32" s="70">
        <v>3129673222.3351731</v>
      </c>
      <c r="AE32" s="70">
        <v>3144610446.6791682</v>
      </c>
      <c r="AF32" s="70">
        <v>3159527688.1143403</v>
      </c>
      <c r="AG32" s="70">
        <v>3174155177.3716035</v>
      </c>
      <c r="AH32" s="70">
        <v>3187913410.0951357</v>
      </c>
      <c r="AI32" s="70">
        <v>3202191198.4480238</v>
      </c>
      <c r="AJ32" s="70">
        <v>3216538926.9817872</v>
      </c>
      <c r="AK32" s="70">
        <v>3230057364.7994623</v>
      </c>
    </row>
    <row r="33" spans="1:37">
      <c r="A33" t="s">
        <v>8</v>
      </c>
      <c r="B33" s="70">
        <v>21118295118.226414</v>
      </c>
      <c r="C33" s="70">
        <v>21111347828.09219</v>
      </c>
      <c r="D33" s="70">
        <v>20890534359.169872</v>
      </c>
      <c r="E33" s="70">
        <v>20567891260.430794</v>
      </c>
      <c r="F33" s="70">
        <v>20108092827.472855</v>
      </c>
      <c r="G33" s="70">
        <v>19621481646.711372</v>
      </c>
      <c r="H33" s="70">
        <v>19100654011.827438</v>
      </c>
      <c r="I33" s="70">
        <v>18561290430.100655</v>
      </c>
      <c r="J33" s="70">
        <v>17971639321.878494</v>
      </c>
      <c r="K33" s="70">
        <v>17378557144.725842</v>
      </c>
      <c r="L33" s="70">
        <v>16773231206.042305</v>
      </c>
      <c r="M33" s="70">
        <v>16270650000.27215</v>
      </c>
      <c r="N33" s="70">
        <v>15839981592.314032</v>
      </c>
      <c r="O33" s="70">
        <v>15482236455.810621</v>
      </c>
      <c r="P33" s="70">
        <v>15173318768.157125</v>
      </c>
      <c r="Q33" s="70">
        <v>14900389837.273487</v>
      </c>
      <c r="R33" s="70">
        <v>14664286426.164925</v>
      </c>
      <c r="S33" s="70">
        <v>14475695712.807169</v>
      </c>
      <c r="T33" s="70">
        <v>14337084842.397419</v>
      </c>
      <c r="U33" s="70">
        <v>14233217234.840673</v>
      </c>
      <c r="V33" s="70">
        <v>14152366854.427446</v>
      </c>
      <c r="W33" s="70">
        <v>14115549282.197876</v>
      </c>
      <c r="X33" s="70">
        <v>14102153126.568892</v>
      </c>
      <c r="Y33" s="70">
        <v>14113971126.733488</v>
      </c>
      <c r="Z33" s="70">
        <v>14130634858.928305</v>
      </c>
      <c r="AA33" s="70">
        <v>14155856962.267393</v>
      </c>
      <c r="AB33" s="70">
        <v>14194862380.237879</v>
      </c>
      <c r="AC33" s="70">
        <v>14253011164.60046</v>
      </c>
      <c r="AD33" s="70">
        <v>14319492382.742268</v>
      </c>
      <c r="AE33" s="70">
        <v>14392994689.65513</v>
      </c>
      <c r="AF33" s="70">
        <v>14477130812.45248</v>
      </c>
      <c r="AG33" s="70">
        <v>14571738394.133305</v>
      </c>
      <c r="AH33" s="70">
        <v>14667004486.727327</v>
      </c>
      <c r="AI33" s="70">
        <v>14769574373.639618</v>
      </c>
      <c r="AJ33" s="70">
        <v>14887324072.464745</v>
      </c>
      <c r="AK33" s="70">
        <v>15007596549.305601</v>
      </c>
    </row>
    <row r="36" spans="1:37">
      <c r="A36" t="s">
        <v>366</v>
      </c>
    </row>
    <row r="37" spans="1:37">
      <c r="B37">
        <v>2015</v>
      </c>
      <c r="C37">
        <v>2016</v>
      </c>
      <c r="D37">
        <v>2017</v>
      </c>
      <c r="E37">
        <v>2018</v>
      </c>
      <c r="F37">
        <v>2019</v>
      </c>
      <c r="G37">
        <v>2020</v>
      </c>
      <c r="H37">
        <v>2021</v>
      </c>
      <c r="I37">
        <v>2022</v>
      </c>
      <c r="J37">
        <v>2023</v>
      </c>
      <c r="K37">
        <v>2024</v>
      </c>
      <c r="L37">
        <v>2025</v>
      </c>
      <c r="M37">
        <v>2026</v>
      </c>
      <c r="N37">
        <v>2027</v>
      </c>
      <c r="O37">
        <v>2028</v>
      </c>
      <c r="P37">
        <v>2029</v>
      </c>
      <c r="Q37">
        <v>2030</v>
      </c>
      <c r="R37">
        <v>2031</v>
      </c>
      <c r="S37">
        <v>2032</v>
      </c>
      <c r="T37">
        <v>2033</v>
      </c>
      <c r="U37">
        <v>2034</v>
      </c>
      <c r="V37">
        <v>2035</v>
      </c>
      <c r="W37">
        <v>2036</v>
      </c>
      <c r="X37">
        <v>2037</v>
      </c>
      <c r="Y37">
        <v>2038</v>
      </c>
      <c r="Z37">
        <v>2039</v>
      </c>
      <c r="AA37">
        <v>2040</v>
      </c>
      <c r="AB37">
        <v>2041</v>
      </c>
      <c r="AC37">
        <v>2042</v>
      </c>
      <c r="AD37">
        <v>2043</v>
      </c>
      <c r="AE37">
        <v>2044</v>
      </c>
      <c r="AF37">
        <v>2045</v>
      </c>
      <c r="AG37">
        <v>2046</v>
      </c>
      <c r="AH37">
        <v>2047</v>
      </c>
      <c r="AI37">
        <v>2048</v>
      </c>
      <c r="AJ37">
        <v>2049</v>
      </c>
      <c r="AK37">
        <v>2050</v>
      </c>
    </row>
    <row r="38" spans="1:37">
      <c r="A38" t="s">
        <v>3</v>
      </c>
      <c r="B38">
        <v>95267319000</v>
      </c>
      <c r="C38">
        <v>97402908000</v>
      </c>
      <c r="D38">
        <v>101998131000</v>
      </c>
      <c r="E38">
        <v>104102829000</v>
      </c>
      <c r="F38">
        <v>105533676000</v>
      </c>
      <c r="G38">
        <v>107219849000</v>
      </c>
      <c r="H38">
        <v>109180321000</v>
      </c>
      <c r="I38">
        <v>110982384000</v>
      </c>
      <c r="J38">
        <v>112548294000</v>
      </c>
      <c r="K38">
        <v>114004913000</v>
      </c>
      <c r="L38">
        <v>114818115000</v>
      </c>
      <c r="M38">
        <v>115253754000</v>
      </c>
      <c r="N38">
        <v>116226494000</v>
      </c>
      <c r="O38">
        <v>117578545000</v>
      </c>
      <c r="P38">
        <v>118943336000</v>
      </c>
      <c r="Q38">
        <v>120277870000</v>
      </c>
      <c r="R38">
        <v>121624451000</v>
      </c>
      <c r="S38">
        <v>122891975000</v>
      </c>
      <c r="T38">
        <v>124628998000</v>
      </c>
      <c r="U38">
        <v>126684280000</v>
      </c>
      <c r="V38">
        <v>128766647000</v>
      </c>
      <c r="W38">
        <v>130686813000</v>
      </c>
      <c r="X38">
        <v>132775894000</v>
      </c>
      <c r="Y38">
        <v>135187728999.99998</v>
      </c>
      <c r="Z38">
        <v>137191207999.99998</v>
      </c>
      <c r="AA38">
        <v>139210510000</v>
      </c>
      <c r="AB38">
        <v>141352707000</v>
      </c>
      <c r="AC38">
        <v>143578262000</v>
      </c>
      <c r="AD38">
        <v>146044678000</v>
      </c>
      <c r="AE38">
        <v>148436859000</v>
      </c>
      <c r="AF38">
        <v>150836929000</v>
      </c>
      <c r="AG38">
        <v>153331879000</v>
      </c>
      <c r="AH38">
        <v>155655273000</v>
      </c>
      <c r="AI38">
        <v>158054947000</v>
      </c>
      <c r="AJ38">
        <v>160684174000</v>
      </c>
      <c r="AK38">
        <v>163391678000</v>
      </c>
    </row>
    <row r="39" spans="1:37">
      <c r="A39" t="s">
        <v>4</v>
      </c>
      <c r="B39">
        <v>4460264656000</v>
      </c>
      <c r="C39">
        <v>4382684523339.2896</v>
      </c>
      <c r="D39">
        <v>4493359358616.4092</v>
      </c>
      <c r="E39">
        <v>4496698711017.1621</v>
      </c>
      <c r="F39">
        <v>4489280836050.3076</v>
      </c>
      <c r="G39">
        <v>4499220001646.6426</v>
      </c>
      <c r="H39">
        <v>4522949749924.626</v>
      </c>
      <c r="I39">
        <v>4536695661049.5479</v>
      </c>
      <c r="J39">
        <v>4542141536473.749</v>
      </c>
      <c r="K39">
        <v>4533154216523.9443</v>
      </c>
      <c r="L39">
        <v>4490525047561.126</v>
      </c>
      <c r="M39">
        <v>4422898172064.0576</v>
      </c>
      <c r="N39">
        <v>4364961175113.3037</v>
      </c>
      <c r="O39">
        <v>4310465974762.9199</v>
      </c>
      <c r="P39">
        <v>4258741546909.2021</v>
      </c>
      <c r="Q39">
        <v>4209006393743.9097</v>
      </c>
      <c r="R39">
        <v>4161594339507.3604</v>
      </c>
      <c r="S39">
        <v>4116228933868.4902</v>
      </c>
      <c r="T39">
        <v>4092570797975.4624</v>
      </c>
      <c r="U39">
        <v>4086514670671.355</v>
      </c>
      <c r="V39">
        <v>4089972507369.0356</v>
      </c>
      <c r="W39">
        <v>4094661985946.7905</v>
      </c>
      <c r="X39">
        <v>4111123077980.7617</v>
      </c>
      <c r="Y39">
        <v>4139469636464.8965</v>
      </c>
      <c r="Z39">
        <v>4161709474993.1909</v>
      </c>
      <c r="AA39">
        <v>4180327573602.1167</v>
      </c>
      <c r="AB39">
        <v>4208677512195.3569</v>
      </c>
      <c r="AC39">
        <v>4243108652813.7637</v>
      </c>
      <c r="AD39">
        <v>4289078434332.2476</v>
      </c>
      <c r="AE39">
        <v>4335678549707.689</v>
      </c>
      <c r="AF39">
        <v>4379539069306.5703</v>
      </c>
      <c r="AG39">
        <v>4426431230090.1768</v>
      </c>
      <c r="AH39">
        <v>4469218171713.0781</v>
      </c>
      <c r="AI39">
        <v>4511170995207.4893</v>
      </c>
      <c r="AJ39">
        <v>4560917060187.1963</v>
      </c>
      <c r="AK39">
        <v>4612631560995.7324</v>
      </c>
    </row>
    <row r="40" spans="1:37">
      <c r="A40" t="s">
        <v>5</v>
      </c>
      <c r="B40">
        <v>34510414000</v>
      </c>
      <c r="C40">
        <v>34347507000</v>
      </c>
      <c r="D40">
        <v>33991813999.999996</v>
      </c>
      <c r="E40">
        <v>32903171999.999996</v>
      </c>
      <c r="F40">
        <v>32235207000.000004</v>
      </c>
      <c r="G40">
        <v>32512324999.999996</v>
      </c>
      <c r="H40">
        <v>33323684999.999996</v>
      </c>
      <c r="I40">
        <v>33901587999.999996</v>
      </c>
      <c r="J40">
        <v>34382713000</v>
      </c>
      <c r="K40">
        <v>34993790000</v>
      </c>
      <c r="L40">
        <v>35379787000</v>
      </c>
      <c r="M40">
        <v>35536991000</v>
      </c>
      <c r="N40">
        <v>35929615000</v>
      </c>
      <c r="O40">
        <v>36462914000</v>
      </c>
      <c r="P40">
        <v>36795231000</v>
      </c>
      <c r="Q40">
        <v>36977203000</v>
      </c>
      <c r="R40">
        <v>37248665000</v>
      </c>
      <c r="S40">
        <v>37575680000</v>
      </c>
      <c r="T40">
        <v>38206486000</v>
      </c>
      <c r="U40">
        <v>38633911000</v>
      </c>
      <c r="V40">
        <v>38970665000</v>
      </c>
      <c r="W40">
        <v>39111008000</v>
      </c>
      <c r="X40">
        <v>39504429000</v>
      </c>
      <c r="Y40">
        <v>39933315000</v>
      </c>
      <c r="Z40">
        <v>40092026000</v>
      </c>
      <c r="AA40">
        <v>40250248000</v>
      </c>
      <c r="AB40">
        <v>40551563000</v>
      </c>
      <c r="AC40">
        <v>40848579000</v>
      </c>
      <c r="AD40">
        <v>41032215000</v>
      </c>
      <c r="AE40">
        <v>41125000000</v>
      </c>
      <c r="AF40">
        <v>41208981000</v>
      </c>
      <c r="AG40">
        <v>41264332000</v>
      </c>
      <c r="AH40">
        <v>41148335000</v>
      </c>
      <c r="AI40">
        <v>41055962000</v>
      </c>
      <c r="AJ40">
        <v>40997490000</v>
      </c>
      <c r="AK40">
        <v>40830311000</v>
      </c>
    </row>
    <row r="41" spans="1:37">
      <c r="A41" t="s">
        <v>6</v>
      </c>
      <c r="B41">
        <v>1848819580000</v>
      </c>
      <c r="C41">
        <v>1804443970000</v>
      </c>
      <c r="D41">
        <v>1837113770000</v>
      </c>
      <c r="E41">
        <v>1858936768000</v>
      </c>
      <c r="F41">
        <v>1924621338000</v>
      </c>
      <c r="G41">
        <v>1975180420000</v>
      </c>
      <c r="H41">
        <v>2013055176000</v>
      </c>
      <c r="I41">
        <v>2069497803000.0002</v>
      </c>
      <c r="J41">
        <v>2104680664000</v>
      </c>
      <c r="K41">
        <v>2112870117000</v>
      </c>
      <c r="L41">
        <v>2141966797000</v>
      </c>
      <c r="M41">
        <v>2137205078000</v>
      </c>
      <c r="N41">
        <v>2147790282999.9998</v>
      </c>
      <c r="O41">
        <v>2147686522999.9998</v>
      </c>
      <c r="P41">
        <v>2152598389000.0002</v>
      </c>
      <c r="Q41">
        <v>2160179932000</v>
      </c>
      <c r="R41">
        <v>2157055664000</v>
      </c>
      <c r="S41">
        <v>2145794678000.0002</v>
      </c>
      <c r="T41">
        <v>2154004150000.0002</v>
      </c>
      <c r="U41">
        <v>2155653809000</v>
      </c>
      <c r="V41">
        <v>2167755371000.0002</v>
      </c>
      <c r="W41">
        <v>2171232178000.0002</v>
      </c>
      <c r="X41">
        <v>2179996826000</v>
      </c>
      <c r="Y41">
        <v>2185426758000</v>
      </c>
      <c r="Z41">
        <v>2209066895000</v>
      </c>
      <c r="AA41">
        <v>2205498779000</v>
      </c>
      <c r="AB41">
        <v>2218933838000</v>
      </c>
      <c r="AC41">
        <v>2234056152000</v>
      </c>
      <c r="AD41">
        <v>2250758057000</v>
      </c>
      <c r="AE41">
        <v>2266479004000</v>
      </c>
      <c r="AF41">
        <v>2281719238000</v>
      </c>
      <c r="AG41">
        <v>2297471924000</v>
      </c>
      <c r="AH41">
        <v>2312789795000</v>
      </c>
      <c r="AI41">
        <v>2328593018000</v>
      </c>
      <c r="AJ41">
        <v>2346787354000</v>
      </c>
      <c r="AK41">
        <v>2366307861000</v>
      </c>
    </row>
    <row r="42" spans="1:37">
      <c r="A42" t="s">
        <v>7</v>
      </c>
      <c r="B42">
        <v>3811178732241.6201</v>
      </c>
      <c r="C42">
        <v>3811178732241.6201</v>
      </c>
      <c r="D42">
        <v>3811178732241.6201</v>
      </c>
      <c r="E42">
        <v>3828436753738.2959</v>
      </c>
      <c r="F42">
        <v>3773533191592.3477</v>
      </c>
      <c r="G42">
        <v>3718629629446.3989</v>
      </c>
      <c r="H42">
        <v>3749095100602.8286</v>
      </c>
      <c r="I42">
        <v>3782070633562.4575</v>
      </c>
      <c r="J42">
        <v>3819613832636.063</v>
      </c>
      <c r="K42">
        <v>3861541560267.189</v>
      </c>
      <c r="L42">
        <v>3897199519789.0352</v>
      </c>
      <c r="M42">
        <v>3931316969277.1582</v>
      </c>
      <c r="N42">
        <v>3965725284296.124</v>
      </c>
      <c r="O42">
        <v>3992732687474.7554</v>
      </c>
      <c r="P42">
        <v>4024447803134.0649</v>
      </c>
      <c r="Q42">
        <v>4063197555520.7969</v>
      </c>
      <c r="R42">
        <v>4109736040455.6533</v>
      </c>
      <c r="S42">
        <v>4153656735612.9248</v>
      </c>
      <c r="T42">
        <v>4207488404413.73</v>
      </c>
      <c r="U42">
        <v>4262375807363.521</v>
      </c>
      <c r="V42">
        <v>4319945636875.5288</v>
      </c>
      <c r="W42">
        <v>4352210165204.2095</v>
      </c>
      <c r="X42">
        <v>4383160412245.3765</v>
      </c>
      <c r="Y42">
        <v>4405233874197.1172</v>
      </c>
      <c r="Z42">
        <v>4437670767284.8154</v>
      </c>
      <c r="AA42">
        <v>4466434136445.9424</v>
      </c>
      <c r="AB42">
        <v>4494314136217.1016</v>
      </c>
      <c r="AC42">
        <v>4527289669176.7305</v>
      </c>
      <c r="AD42">
        <v>4561127025931.4492</v>
      </c>
      <c r="AE42">
        <v>4600695510923.5166</v>
      </c>
      <c r="AF42">
        <v>4639165170576.8447</v>
      </c>
      <c r="AG42">
        <v>4673670440772.7568</v>
      </c>
      <c r="AH42">
        <v>4711763052515.7334</v>
      </c>
      <c r="AI42">
        <v>4743014937885.1816</v>
      </c>
      <c r="AJ42">
        <v>4781032140046.0869</v>
      </c>
      <c r="AK42">
        <v>4820202031532.9248</v>
      </c>
    </row>
    <row r="43" spans="1:37">
      <c r="A43" t="s">
        <v>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row>
    <row r="45" spans="1:37" s="140" customFormat="1">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row>
    <row r="46" spans="1:37" s="140" customFormat="1">
      <c r="A46" s="159" t="s">
        <v>519</v>
      </c>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row>
    <row r="47" spans="1:37" s="140" customFormat="1">
      <c r="A47" s="159"/>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row>
    <row r="48" spans="1:37" s="140" customFormat="1">
      <c r="A48" s="159" t="s">
        <v>3</v>
      </c>
      <c r="B48" s="154">
        <f>$B$8*B66</f>
        <v>51121142007.371605</v>
      </c>
      <c r="C48" s="146">
        <f>$C$8*C66</f>
        <v>52612551478.786903</v>
      </c>
      <c r="D48" s="146">
        <f>$D$8*D66</f>
        <v>53793313860.33329</v>
      </c>
      <c r="E48" s="146">
        <f>$E$8*E66</f>
        <v>54196442546.940002</v>
      </c>
      <c r="F48" s="146">
        <f>$F$8*F66</f>
        <v>54354044620.173798</v>
      </c>
      <c r="G48" s="146">
        <f>$G$8*G66</f>
        <v>54745613003.889641</v>
      </c>
      <c r="H48" s="146">
        <f>$H$8*H66</f>
        <v>55234084640.893692</v>
      </c>
      <c r="I48" s="146">
        <f>$I$8*I66</f>
        <v>55623229254.443115</v>
      </c>
      <c r="J48" s="146">
        <f>$J$8*J66</f>
        <v>56100344960.723282</v>
      </c>
      <c r="K48" s="146">
        <f>$K$8*K66</f>
        <v>56571116536.231659</v>
      </c>
      <c r="L48" s="146">
        <f>$L$8*L66</f>
        <v>57043659120.621117</v>
      </c>
      <c r="M48" s="146">
        <f>$M$8*M66</f>
        <v>57311470443.104095</v>
      </c>
      <c r="N48" s="146">
        <f>$N$8*N66</f>
        <v>57700095947.188843</v>
      </c>
      <c r="O48" s="146">
        <f>$O$8*O66</f>
        <v>58074604888.290291</v>
      </c>
      <c r="P48" s="146">
        <f>$P$8*P66</f>
        <v>58448415095.64637</v>
      </c>
      <c r="Q48" s="146">
        <f>$Q$8*Q66</f>
        <v>58811269159.47747</v>
      </c>
      <c r="R48" s="146">
        <f>$R$8*R66</f>
        <v>56720578550.876961</v>
      </c>
      <c r="S48" s="146">
        <f>$S$8*S66</f>
        <v>57085549237.697281</v>
      </c>
      <c r="T48" s="146">
        <f>$T$8*T66</f>
        <v>57457936450.933655</v>
      </c>
      <c r="U48" s="146">
        <f>$U$8*U66</f>
        <v>57831898602.952477</v>
      </c>
      <c r="V48" s="146">
        <f>$V$8*V66</f>
        <v>60474096287.95723</v>
      </c>
      <c r="W48" s="146">
        <f>$W$8*W66</f>
        <v>60734218038.539078</v>
      </c>
      <c r="X48" s="146">
        <f>$X$8*X66</f>
        <v>61000274665.524635</v>
      </c>
      <c r="Y48" s="146">
        <f>$Y$8*Y66</f>
        <v>61272561877.050171</v>
      </c>
      <c r="Z48" s="146">
        <f>$Z$8*Z66</f>
        <v>61527320348.212051</v>
      </c>
      <c r="AA48" s="146">
        <f>$AA$8*AA66</f>
        <v>61787033987.800018</v>
      </c>
      <c r="AB48" s="146">
        <f>$AB$8*AB66</f>
        <v>62276765838.893219</v>
      </c>
      <c r="AC48" s="146">
        <f>$AC$8*AC66</f>
        <v>62770118025.411835</v>
      </c>
      <c r="AD48" s="146">
        <f>$AD$8*AD66</f>
        <v>63270751556.919098</v>
      </c>
      <c r="AE48" s="146">
        <f>$AE$8*AE66</f>
        <v>63771983800.415237</v>
      </c>
      <c r="AF48" s="146">
        <f>$AF$8*AF66</f>
        <v>64295421290.454987</v>
      </c>
      <c r="AG48" s="146">
        <f>$AG$8*AG66</f>
        <v>65394563631.580261</v>
      </c>
      <c r="AH48" s="146">
        <f>$AH$8*AH66</f>
        <v>66511286857.896103</v>
      </c>
      <c r="AI48" s="146">
        <f>$AI$8*AI66</f>
        <v>67651918262.704971</v>
      </c>
      <c r="AJ48" s="146">
        <f>$AJ$8*AJ66</f>
        <v>68813409661.219513</v>
      </c>
      <c r="AK48" s="146">
        <f>$AK$8*AK66</f>
        <v>69979208488.290894</v>
      </c>
    </row>
    <row r="49" spans="1:37" s="140" customFormat="1">
      <c r="A49" s="159" t="s">
        <v>4</v>
      </c>
      <c r="B49" s="154">
        <f>$B$8*B67</f>
        <v>3215463515.9938703</v>
      </c>
      <c r="C49" s="146">
        <f t="shared" ref="C49:C53" si="4">$C$8*C67</f>
        <v>3252536943.5620222</v>
      </c>
      <c r="D49" s="146">
        <f t="shared" ref="D49:D53" si="5">$D$8*D67</f>
        <v>3275016520.0553641</v>
      </c>
      <c r="E49" s="146">
        <f t="shared" ref="E49:E53" si="6">$E$8*E67</f>
        <v>3248037180.773737</v>
      </c>
      <c r="F49" s="146">
        <f t="shared" ref="F49:F53" si="7">$F$8*F67</f>
        <v>3221655865.9572368</v>
      </c>
      <c r="G49" s="146">
        <f t="shared" ref="G49:G53" si="8">$G$8*G67</f>
        <v>3211250256.0635915</v>
      </c>
      <c r="H49" s="146">
        <f t="shared" ref="H49:H53" si="9">$H$8*H67</f>
        <v>3211960493.9831595</v>
      </c>
      <c r="I49" s="146">
        <f t="shared" ref="I49:I53" si="10">$I$8*I67</f>
        <v>3215736981.2764168</v>
      </c>
      <c r="J49" s="146">
        <f t="shared" ref="J49:J53" si="11">$J$8*J67</f>
        <v>3221317684.7536817</v>
      </c>
      <c r="K49" s="146">
        <f t="shared" ref="K49:K53" si="12">$K$8*K67</f>
        <v>3219970486.13662</v>
      </c>
      <c r="L49" s="146">
        <f t="shared" ref="L49:L53" si="13">$L$8*L67</f>
        <v>3214245326.8685474</v>
      </c>
      <c r="M49" s="146">
        <f t="shared" ref="M49:M53" si="14">$M$8*M67</f>
        <v>3205605209.5259676</v>
      </c>
      <c r="N49" s="146">
        <f t="shared" ref="N49:N53" si="15">$N$8*N67</f>
        <v>3205148922.7650423</v>
      </c>
      <c r="O49" s="146">
        <f t="shared" ref="O49:O53" si="16">$O$8*O67</f>
        <v>3206288195.1025214</v>
      </c>
      <c r="P49" s="146">
        <f t="shared" ref="P49:P53" si="17">$P$8*P67</f>
        <v>3205561737.4851508</v>
      </c>
      <c r="Q49" s="146">
        <f t="shared" ref="Q49:Q53" si="18">$Q$8*Q67</f>
        <v>3216553010.52703</v>
      </c>
      <c r="R49" s="146">
        <f t="shared" ref="R49:R53" si="19">$R$8*R67</f>
        <v>3099502739.2723732</v>
      </c>
      <c r="S49" s="146">
        <f t="shared" ref="S49:S53" si="20">$S$8*S67</f>
        <v>3120073938.68156</v>
      </c>
      <c r="T49" s="146">
        <f t="shared" ref="T49:T53" si="21">$T$8*T67</f>
        <v>3137404969.7315984</v>
      </c>
      <c r="U49" s="146">
        <f t="shared" ref="U49:U53" si="22">$U$8*U67</f>
        <v>3157228636.7215781</v>
      </c>
      <c r="V49" s="146">
        <f t="shared" ref="V49:V53" si="23">$V$8*V67</f>
        <v>3304629134.1384649</v>
      </c>
      <c r="W49" s="146">
        <f t="shared" ref="W49:W53" si="24">$W$8*W67</f>
        <v>3324205700.914578</v>
      </c>
      <c r="X49" s="146">
        <f t="shared" ref="X49:X53" si="25">$X$8*X67</f>
        <v>3343609622.792851</v>
      </c>
      <c r="Y49" s="146">
        <f t="shared" ref="Y49:Y53" si="26">$Y$8*Y67</f>
        <v>3366419828.3481965</v>
      </c>
      <c r="Z49" s="146">
        <f t="shared" ref="Z49:Z53" si="27">$Z$8*Z67</f>
        <v>3391037270.8471508</v>
      </c>
      <c r="AA49" s="146">
        <f t="shared" ref="AA49:AA53" si="28">$AA$8*AA67</f>
        <v>3415765047.2197485</v>
      </c>
      <c r="AB49" s="146">
        <f t="shared" ref="AB49:AB53" si="29">$AB$8*AB67</f>
        <v>3441507964.6117158</v>
      </c>
      <c r="AC49" s="146">
        <f t="shared" ref="AC49:AC53" si="30">$AC$8*AC67</f>
        <v>3465021488.3946037</v>
      </c>
      <c r="AD49" s="146">
        <f t="shared" ref="AD49:AD53" si="31">$AD$8*AD67</f>
        <v>3490580086.8033614</v>
      </c>
      <c r="AE49" s="146">
        <f t="shared" ref="AE49:AE53" si="32">$AE$8*AE67</f>
        <v>3516356387.7337656</v>
      </c>
      <c r="AF49" s="146">
        <f t="shared" ref="AF49:AF53" si="33">$AF$8*AF67</f>
        <v>3542276765.0524559</v>
      </c>
      <c r="AG49" s="146">
        <f t="shared" ref="AG49:AG53" si="34">$AG$8*AG67</f>
        <v>3598117978.6230483</v>
      </c>
      <c r="AH49" s="146">
        <f t="shared" ref="AH49:AH53" si="35">$AH$8*AH67</f>
        <v>3658804624.2715769</v>
      </c>
      <c r="AI49" s="146">
        <f t="shared" ref="AI49:AI53" si="36">$AI$8*AI67</f>
        <v>3720182569.6343522</v>
      </c>
      <c r="AJ49" s="146">
        <f t="shared" ref="AJ49:AJ53" si="37">$AJ$8*AJ67</f>
        <v>3783786124.4879694</v>
      </c>
      <c r="AK49" s="146">
        <f t="shared" ref="AK49:AK53" si="38">$AK$8*AK67</f>
        <v>3848433151.1429954</v>
      </c>
    </row>
    <row r="50" spans="1:37" s="140" customFormat="1">
      <c r="A50" s="159" t="s">
        <v>5</v>
      </c>
      <c r="B50" s="154">
        <f t="shared" ref="B50:B53" si="39">$B$8*B68</f>
        <v>11346105344.618212</v>
      </c>
      <c r="C50" s="146">
        <f t="shared" si="4"/>
        <v>11518667818.58634</v>
      </c>
      <c r="D50" s="146">
        <f t="shared" si="5"/>
        <v>11925297548.737394</v>
      </c>
      <c r="E50" s="146">
        <f t="shared" si="6"/>
        <v>12334241414.813702</v>
      </c>
      <c r="F50" s="146">
        <f t="shared" si="7"/>
        <v>12650797625.507708</v>
      </c>
      <c r="G50" s="146">
        <f t="shared" si="8"/>
        <v>13045179771.063339</v>
      </c>
      <c r="H50" s="146">
        <f t="shared" si="9"/>
        <v>13431614173.587084</v>
      </c>
      <c r="I50" s="146">
        <f t="shared" si="10"/>
        <v>13822786748.902195</v>
      </c>
      <c r="J50" s="146">
        <f t="shared" si="11"/>
        <v>14198173670.682243</v>
      </c>
      <c r="K50" s="146">
        <f t="shared" si="12"/>
        <v>14578906548.312775</v>
      </c>
      <c r="L50" s="146">
        <f t="shared" si="13"/>
        <v>14955664723.871769</v>
      </c>
      <c r="M50" s="146">
        <f t="shared" si="14"/>
        <v>15298782030.210876</v>
      </c>
      <c r="N50" s="146">
        <f t="shared" si="15"/>
        <v>15663061704.123034</v>
      </c>
      <c r="O50" s="146">
        <f t="shared" si="16"/>
        <v>16066525655.76726</v>
      </c>
      <c r="P50" s="146">
        <f t="shared" si="17"/>
        <v>16458782432.663549</v>
      </c>
      <c r="Q50" s="146">
        <f t="shared" si="18"/>
        <v>16817576848.643024</v>
      </c>
      <c r="R50" s="146">
        <f t="shared" si="19"/>
        <v>16452466677.950003</v>
      </c>
      <c r="S50" s="146">
        <f t="shared" si="20"/>
        <v>16817947132.166714</v>
      </c>
      <c r="T50" s="146">
        <f t="shared" si="21"/>
        <v>17219270371.585365</v>
      </c>
      <c r="U50" s="146">
        <f t="shared" si="22"/>
        <v>17644958952.728352</v>
      </c>
      <c r="V50" s="146">
        <f t="shared" si="23"/>
        <v>18796571340.877792</v>
      </c>
      <c r="W50" s="146">
        <f t="shared" si="24"/>
        <v>19231560997.316532</v>
      </c>
      <c r="X50" s="146">
        <f t="shared" si="25"/>
        <v>19676035560.772339</v>
      </c>
      <c r="Y50" s="146">
        <f t="shared" si="26"/>
        <v>20147196584.754196</v>
      </c>
      <c r="Z50" s="146">
        <f t="shared" si="27"/>
        <v>20612357806.737438</v>
      </c>
      <c r="AA50" s="146">
        <f t="shared" si="28"/>
        <v>21067511661.142658</v>
      </c>
      <c r="AB50" s="146">
        <f t="shared" si="29"/>
        <v>21513778318.455536</v>
      </c>
      <c r="AC50" s="146">
        <f t="shared" si="30"/>
        <v>21979823468.242771</v>
      </c>
      <c r="AD50" s="146">
        <f t="shared" si="31"/>
        <v>22458768090.622158</v>
      </c>
      <c r="AE50" s="146">
        <f t="shared" si="32"/>
        <v>22938107953.048687</v>
      </c>
      <c r="AF50" s="146">
        <f t="shared" si="33"/>
        <v>23437828347.961189</v>
      </c>
      <c r="AG50" s="146">
        <f t="shared" si="34"/>
        <v>24149071093.892582</v>
      </c>
      <c r="AH50" s="146">
        <f t="shared" si="35"/>
        <v>24848922150.992271</v>
      </c>
      <c r="AI50" s="146">
        <f t="shared" si="36"/>
        <v>25548368392.120384</v>
      </c>
      <c r="AJ50" s="146">
        <f t="shared" si="37"/>
        <v>26279146970.63414</v>
      </c>
      <c r="AK50" s="146">
        <f t="shared" si="38"/>
        <v>27025894393.535782</v>
      </c>
    </row>
    <row r="51" spans="1:37" s="140" customFormat="1">
      <c r="A51" s="159" t="s">
        <v>6</v>
      </c>
      <c r="B51" s="154">
        <f t="shared" si="39"/>
        <v>605751677.43787253</v>
      </c>
      <c r="C51" s="146">
        <f t="shared" si="4"/>
        <v>618347081.92293966</v>
      </c>
      <c r="D51" s="146">
        <f t="shared" si="5"/>
        <v>633324802.4012239</v>
      </c>
      <c r="E51" s="146">
        <f t="shared" si="6"/>
        <v>643995742.47405362</v>
      </c>
      <c r="F51" s="146">
        <f t="shared" si="7"/>
        <v>652054823.68369091</v>
      </c>
      <c r="G51" s="146">
        <f t="shared" si="8"/>
        <v>678161596.62733197</v>
      </c>
      <c r="H51" s="146">
        <f t="shared" si="9"/>
        <v>703517912.85340595</v>
      </c>
      <c r="I51" s="146">
        <f t="shared" si="10"/>
        <v>714286059.02838802</v>
      </c>
      <c r="J51" s="146">
        <f t="shared" si="11"/>
        <v>725339306.89972579</v>
      </c>
      <c r="K51" s="146">
        <f t="shared" si="12"/>
        <v>735491411.37183166</v>
      </c>
      <c r="L51" s="146">
        <f t="shared" si="13"/>
        <v>746113786.26635146</v>
      </c>
      <c r="M51" s="146">
        <f t="shared" si="14"/>
        <v>757847106.59152567</v>
      </c>
      <c r="N51" s="146">
        <f t="shared" si="15"/>
        <v>770643515.60180771</v>
      </c>
      <c r="O51" s="146">
        <f t="shared" si="16"/>
        <v>782095626.67155313</v>
      </c>
      <c r="P51" s="146">
        <f t="shared" si="17"/>
        <v>792881920.02491224</v>
      </c>
      <c r="Q51" s="146">
        <f t="shared" si="18"/>
        <v>805830643.54661608</v>
      </c>
      <c r="R51" s="146">
        <f t="shared" si="19"/>
        <v>728177498.32310629</v>
      </c>
      <c r="S51" s="146">
        <f t="shared" si="20"/>
        <v>781628530.48848617</v>
      </c>
      <c r="T51" s="146">
        <f t="shared" si="21"/>
        <v>799494535.31219149</v>
      </c>
      <c r="U51" s="146">
        <f t="shared" si="22"/>
        <v>814690411.11193597</v>
      </c>
      <c r="V51" s="146">
        <f t="shared" si="23"/>
        <v>859674278.93459499</v>
      </c>
      <c r="W51" s="146">
        <f t="shared" si="24"/>
        <v>872331796.44607079</v>
      </c>
      <c r="X51" s="146">
        <f t="shared" si="25"/>
        <v>885175659.54689229</v>
      </c>
      <c r="Y51" s="146">
        <f t="shared" si="26"/>
        <v>898319605.88707006</v>
      </c>
      <c r="Z51" s="146">
        <f t="shared" si="27"/>
        <v>911525383.82344723</v>
      </c>
      <c r="AA51" s="146">
        <f t="shared" si="28"/>
        <v>924758675.92759955</v>
      </c>
      <c r="AB51" s="146">
        <f t="shared" si="29"/>
        <v>937439709.28664625</v>
      </c>
      <c r="AC51" s="146">
        <f t="shared" si="30"/>
        <v>950241456.45597804</v>
      </c>
      <c r="AD51" s="146">
        <f t="shared" si="31"/>
        <v>963173935.14364958</v>
      </c>
      <c r="AE51" s="146">
        <f t="shared" si="32"/>
        <v>976141793.99494851</v>
      </c>
      <c r="AF51" s="146">
        <f t="shared" si="33"/>
        <v>989460768.85803032</v>
      </c>
      <c r="AG51" s="146">
        <f t="shared" si="34"/>
        <v>1011617891.290045</v>
      </c>
      <c r="AH51" s="146">
        <f t="shared" si="35"/>
        <v>1034185554.4717782</v>
      </c>
      <c r="AI51" s="146">
        <f t="shared" si="36"/>
        <v>1057208439.538</v>
      </c>
      <c r="AJ51" s="146">
        <f t="shared" si="37"/>
        <v>1080716326.3312047</v>
      </c>
      <c r="AK51" s="146">
        <f t="shared" si="38"/>
        <v>1104593703.204361</v>
      </c>
    </row>
    <row r="52" spans="1:37" s="140" customFormat="1">
      <c r="A52" s="159" t="s">
        <v>7</v>
      </c>
      <c r="B52" s="154">
        <f>$B$8*B70</f>
        <v>9932632.1538728848</v>
      </c>
      <c r="C52" s="146">
        <f t="shared" si="4"/>
        <v>10492659.174053822</v>
      </c>
      <c r="D52" s="146">
        <f t="shared" si="5"/>
        <v>11062503.688665295</v>
      </c>
      <c r="E52" s="146">
        <f t="shared" si="6"/>
        <v>11564290.052478677</v>
      </c>
      <c r="F52" s="146">
        <f t="shared" si="7"/>
        <v>12027628.034047032</v>
      </c>
      <c r="G52" s="146">
        <f t="shared" si="8"/>
        <v>12556298.677079981</v>
      </c>
      <c r="H52" s="146">
        <f t="shared" si="9"/>
        <v>13116095.543144403</v>
      </c>
      <c r="I52" s="146">
        <f>$I$8*I70</f>
        <v>13680607.410223758</v>
      </c>
      <c r="J52" s="146">
        <f t="shared" si="11"/>
        <v>14250613.096281024</v>
      </c>
      <c r="K52" s="146">
        <f t="shared" si="12"/>
        <v>14889082.673796924</v>
      </c>
      <c r="L52" s="146">
        <f t="shared" si="13"/>
        <v>15527717.365847124</v>
      </c>
      <c r="M52" s="146">
        <f t="shared" si="14"/>
        <v>16179661.07012823</v>
      </c>
      <c r="N52" s="146">
        <f t="shared" si="15"/>
        <v>16828421.319872025</v>
      </c>
      <c r="O52" s="146">
        <f t="shared" si="16"/>
        <v>17476473.570259232</v>
      </c>
      <c r="P52" s="146">
        <f t="shared" si="17"/>
        <v>18124419.111819666</v>
      </c>
      <c r="Q52" s="146">
        <f t="shared" si="18"/>
        <v>18773075.527204726</v>
      </c>
      <c r="R52" s="146">
        <f t="shared" si="19"/>
        <v>18694438.918217681</v>
      </c>
      <c r="S52" s="146">
        <f t="shared" si="20"/>
        <v>19396154.671424057</v>
      </c>
      <c r="T52" s="146">
        <f t="shared" si="21"/>
        <v>20091287.047195211</v>
      </c>
      <c r="U52" s="146">
        <f t="shared" si="22"/>
        <v>20779261.705747653</v>
      </c>
      <c r="V52" s="146">
        <f t="shared" si="23"/>
        <v>22301542.294933386</v>
      </c>
      <c r="W52" s="146">
        <f t="shared" si="24"/>
        <v>23032030.897055272</v>
      </c>
      <c r="X52" s="146">
        <f t="shared" si="25"/>
        <v>23743544.453758661</v>
      </c>
      <c r="Y52" s="146">
        <f t="shared" si="26"/>
        <v>24437245.578949139</v>
      </c>
      <c r="Z52" s="146">
        <f t="shared" si="27"/>
        <v>25112032.512970336</v>
      </c>
      <c r="AA52" s="146">
        <f t="shared" si="28"/>
        <v>25768939.191917881</v>
      </c>
      <c r="AB52" s="146">
        <f t="shared" si="29"/>
        <v>26488297.857709423</v>
      </c>
      <c r="AC52" s="146">
        <f t="shared" si="30"/>
        <v>27166152.807073198</v>
      </c>
      <c r="AD52" s="146">
        <f t="shared" si="31"/>
        <v>27802827.432920869</v>
      </c>
      <c r="AE52" s="146">
        <f t="shared" si="32"/>
        <v>28395465.669937927</v>
      </c>
      <c r="AF52" s="146">
        <f t="shared" si="33"/>
        <v>28953862.784016032</v>
      </c>
      <c r="AG52" s="146">
        <f t="shared" si="34"/>
        <v>29728182.145211048</v>
      </c>
      <c r="AH52" s="146">
        <f t="shared" si="35"/>
        <v>30471188.480559293</v>
      </c>
      <c r="AI52" s="146">
        <f t="shared" si="36"/>
        <v>31182122.979750153</v>
      </c>
      <c r="AJ52" s="146">
        <f t="shared" si="37"/>
        <v>31860636.583679538</v>
      </c>
      <c r="AK52" s="146">
        <f t="shared" si="38"/>
        <v>32504543.230486766</v>
      </c>
    </row>
    <row r="53" spans="1:37" s="140" customFormat="1">
      <c r="A53" s="159" t="s">
        <v>8</v>
      </c>
      <c r="B53" s="154">
        <f t="shared" si="39"/>
        <v>213461370.36188519</v>
      </c>
      <c r="C53" s="146">
        <f t="shared" si="4"/>
        <v>218009209.18300191</v>
      </c>
      <c r="D53" s="146">
        <f t="shared" si="5"/>
        <v>222303118.39485884</v>
      </c>
      <c r="E53" s="146">
        <f t="shared" si="6"/>
        <v>226220141.55231974</v>
      </c>
      <c r="F53" s="146">
        <f t="shared" si="7"/>
        <v>229368740.22927949</v>
      </c>
      <c r="G53" s="146">
        <f t="shared" si="8"/>
        <v>233619986.29808012</v>
      </c>
      <c r="H53" s="146">
        <f t="shared" si="9"/>
        <v>236174202.02906147</v>
      </c>
      <c r="I53" s="146">
        <f t="shared" si="10"/>
        <v>239048871.08344504</v>
      </c>
      <c r="J53" s="146">
        <f t="shared" si="11"/>
        <v>242235101.28627157</v>
      </c>
      <c r="K53" s="146">
        <f t="shared" si="12"/>
        <v>245757939.48468521</v>
      </c>
      <c r="L53" s="146">
        <f t="shared" si="13"/>
        <v>249562745.91644448</v>
      </c>
      <c r="M53" s="146">
        <f t="shared" si="14"/>
        <v>253314551.68474531</v>
      </c>
      <c r="N53" s="146">
        <f t="shared" si="15"/>
        <v>257490516.05099472</v>
      </c>
      <c r="O53" s="146">
        <f t="shared" si="16"/>
        <v>261980653.74020153</v>
      </c>
      <c r="P53" s="146">
        <f t="shared" si="17"/>
        <v>266808827.41663077</v>
      </c>
      <c r="Q53" s="146">
        <f t="shared" si="18"/>
        <v>271981226.68622166</v>
      </c>
      <c r="R53" s="146">
        <f t="shared" si="19"/>
        <v>265588555.27069646</v>
      </c>
      <c r="S53" s="146">
        <f t="shared" si="20"/>
        <v>271062436.99887371</v>
      </c>
      <c r="T53" s="146">
        <f t="shared" si="21"/>
        <v>276967014.82044351</v>
      </c>
      <c r="U53" s="146">
        <f t="shared" si="22"/>
        <v>283290648.01570928</v>
      </c>
      <c r="V53" s="146">
        <f t="shared" si="23"/>
        <v>301359777.341887</v>
      </c>
      <c r="W53" s="146">
        <f t="shared" si="24"/>
        <v>306790818.82738441</v>
      </c>
      <c r="X53" s="146">
        <f t="shared" si="25"/>
        <v>312251736.51398706</v>
      </c>
      <c r="Y53" s="146">
        <f t="shared" si="26"/>
        <v>317760261.55522758</v>
      </c>
      <c r="Z53" s="146">
        <f t="shared" si="27"/>
        <v>323312550.09094065</v>
      </c>
      <c r="AA53" s="146">
        <f t="shared" si="28"/>
        <v>328934116.54918814</v>
      </c>
      <c r="AB53" s="146">
        <f t="shared" si="29"/>
        <v>334363958.70290339</v>
      </c>
      <c r="AC53" s="146">
        <f t="shared" si="30"/>
        <v>339842129.00150138</v>
      </c>
      <c r="AD53" s="146">
        <f t="shared" si="31"/>
        <v>345353498.35017639</v>
      </c>
      <c r="AE53" s="146">
        <f t="shared" si="32"/>
        <v>350845290.82959074</v>
      </c>
      <c r="AF53" s="146">
        <f t="shared" si="33"/>
        <v>356458138.22654337</v>
      </c>
      <c r="AG53" s="146">
        <f t="shared" si="34"/>
        <v>365302571.45248628</v>
      </c>
      <c r="AH53" s="146">
        <f t="shared" si="35"/>
        <v>374274182.06783986</v>
      </c>
      <c r="AI53" s="146">
        <f t="shared" si="36"/>
        <v>383415511.54583627</v>
      </c>
      <c r="AJ53" s="146">
        <f t="shared" si="37"/>
        <v>392769099.64465916</v>
      </c>
      <c r="AK53" s="146">
        <f t="shared" si="38"/>
        <v>402332423.64926153</v>
      </c>
    </row>
    <row r="54" spans="1:37" s="140" customFormat="1">
      <c r="A54" s="159"/>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row>
    <row r="55" spans="1:37" s="140" customFormat="1">
      <c r="A55" s="159" t="s">
        <v>520</v>
      </c>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row>
    <row r="56" spans="1:37" s="140" customFormat="1">
      <c r="A56" s="159"/>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row>
    <row r="57" spans="1:37" s="140" customFormat="1">
      <c r="A57" s="159" t="s">
        <v>3</v>
      </c>
      <c r="B57" s="70">
        <f>$B$8*B75</f>
        <v>425651850.93668461</v>
      </c>
      <c r="C57" s="70">
        <f>$C$8*C75</f>
        <v>438069828.64776325</v>
      </c>
      <c r="D57" s="70">
        <f>$D$8*D75</f>
        <v>447901254.03237516</v>
      </c>
      <c r="E57" s="70">
        <f>$E$8*E75</f>
        <v>451257839.29009652</v>
      </c>
      <c r="F57" s="70">
        <f>$F$8*F75</f>
        <v>452570087.24758053</v>
      </c>
      <c r="G57" s="70">
        <f>$G$8*G75</f>
        <v>455830417.52879572</v>
      </c>
      <c r="H57" s="70">
        <f>$H$8*H75</f>
        <v>459897596.94334912</v>
      </c>
      <c r="I57" s="70">
        <f>$I$8*I75</f>
        <v>463137746.09759665</v>
      </c>
      <c r="J57" s="70">
        <f>$J$8*J75</f>
        <v>467110372.2071588</v>
      </c>
      <c r="K57" s="70">
        <f>$K$8*K75</f>
        <v>471030174.9465934</v>
      </c>
      <c r="L57" s="70">
        <f>$L$8*L75</f>
        <v>474964723.70262027</v>
      </c>
      <c r="M57" s="70">
        <f>$M$8*M75</f>
        <v>477194610.99857008</v>
      </c>
      <c r="N57" s="70">
        <f>$N$8*N75</f>
        <v>480430437.87252808</v>
      </c>
      <c r="O57" s="70">
        <f>O8*O75</f>
        <v>483548725.48725259</v>
      </c>
      <c r="P57" s="70">
        <f t="shared" ref="P57:AK57" si="40">P8*P75</f>
        <v>486661195.20941186</v>
      </c>
      <c r="Q57" s="70">
        <f t="shared" si="40"/>
        <v>489682440.38948488</v>
      </c>
      <c r="R57" s="70">
        <f t="shared" si="40"/>
        <v>472274646.03390443</v>
      </c>
      <c r="S57" s="70">
        <f t="shared" si="40"/>
        <v>475313514.93007088</v>
      </c>
      <c r="T57" s="70">
        <f t="shared" si="40"/>
        <v>478414136.32378614</v>
      </c>
      <c r="U57" s="70">
        <f t="shared" si="40"/>
        <v>481527871.18839693</v>
      </c>
      <c r="V57" s="70">
        <f t="shared" si="40"/>
        <v>503527699.26345688</v>
      </c>
      <c r="W57" s="70">
        <f t="shared" si="40"/>
        <v>505693560.59316057</v>
      </c>
      <c r="X57" s="70">
        <f t="shared" si="40"/>
        <v>507908837.7032463</v>
      </c>
      <c r="Y57" s="70">
        <f t="shared" si="40"/>
        <v>510175992.75928009</v>
      </c>
      <c r="Z57" s="70">
        <f t="shared" si="40"/>
        <v>512297197.61765778</v>
      </c>
      <c r="AA57" s="70">
        <f t="shared" si="40"/>
        <v>514459660.87773478</v>
      </c>
      <c r="AB57" s="70">
        <f t="shared" si="40"/>
        <v>518537333.25935739</v>
      </c>
      <c r="AC57" s="70">
        <f t="shared" si="40"/>
        <v>522645149.77341408</v>
      </c>
      <c r="AD57" s="70">
        <f t="shared" si="40"/>
        <v>526813593.21891278</v>
      </c>
      <c r="AE57" s="70">
        <f t="shared" si="40"/>
        <v>530987021.74213517</v>
      </c>
      <c r="AF57" s="70">
        <f t="shared" si="40"/>
        <v>535345338.6289714</v>
      </c>
      <c r="AG57" s="70">
        <f t="shared" si="40"/>
        <v>544497168.05945218</v>
      </c>
      <c r="AH57" s="70">
        <f t="shared" si="40"/>
        <v>553795381.86298537</v>
      </c>
      <c r="AI57" s="70">
        <f t="shared" si="40"/>
        <v>563292663.21525645</v>
      </c>
      <c r="AJ57" s="70">
        <f t="shared" si="40"/>
        <v>572963631.90279984</v>
      </c>
      <c r="AK57" s="70">
        <f t="shared" si="40"/>
        <v>582670465.69166923</v>
      </c>
    </row>
    <row r="58" spans="1:37" s="140" customFormat="1">
      <c r="A58" s="159" t="s">
        <v>4</v>
      </c>
      <c r="B58" s="70">
        <f t="shared" ref="B58:B62" si="41">$B$8*B76</f>
        <v>43133336210.735077</v>
      </c>
      <c r="C58" s="70">
        <f t="shared" ref="C58:C62" si="42">$C$8*C76</f>
        <v>44122890731.172516</v>
      </c>
      <c r="D58" s="70">
        <f t="shared" ref="D58:D62" si="43">$D$8*D76</f>
        <v>44795457637.342346</v>
      </c>
      <c r="E58" s="70">
        <f t="shared" ref="E58:E62" si="44">$E$8*E76</f>
        <v>45183756066.77507</v>
      </c>
      <c r="F58" s="70">
        <f t="shared" ref="F58:F62" si="45">$F$8*F76</f>
        <v>45614952346.91861</v>
      </c>
      <c r="G58" s="70">
        <f t="shared" ref="G58:G62" si="46">$G$8*G76</f>
        <v>46232918117.613724</v>
      </c>
      <c r="H58" s="70">
        <f t="shared" ref="H58:H62" si="47">$H$8*H76</f>
        <v>47044275737.077606</v>
      </c>
      <c r="I58" s="70">
        <f t="shared" ref="I58:I62" si="48">$I$8*I76</f>
        <v>47793647123.306892</v>
      </c>
      <c r="J58" s="70">
        <f t="shared" ref="J58:J62" si="49">$J$8*J76</f>
        <v>48554506860.737167</v>
      </c>
      <c r="K58" s="70">
        <f t="shared" ref="K58:K62" si="50">$K$8*K76</f>
        <v>49039751507.502625</v>
      </c>
      <c r="L58" s="70">
        <f t="shared" ref="L58:L62" si="51">$L$8*L76</f>
        <v>49525744628.854004</v>
      </c>
      <c r="M58" s="70">
        <f t="shared" ref="M58:M62" si="52">$M$8*M76</f>
        <v>50034696379.801491</v>
      </c>
      <c r="N58" s="70">
        <f t="shared" ref="N58:N62" si="53">$N$8*N76</f>
        <v>50600932168.283096</v>
      </c>
      <c r="O58" s="70">
        <f>O8*O76</f>
        <v>51219452834.392647</v>
      </c>
      <c r="P58" s="146">
        <f t="shared" ref="P58:AK58" si="54">P8*P67</f>
        <v>3205561737.4851508</v>
      </c>
      <c r="Q58" s="146">
        <f t="shared" si="54"/>
        <v>3216553010.52703</v>
      </c>
      <c r="R58" s="146">
        <f t="shared" si="54"/>
        <v>3099502739.2723732</v>
      </c>
      <c r="S58" s="146">
        <f t="shared" si="54"/>
        <v>3120073938.68156</v>
      </c>
      <c r="T58" s="146">
        <f t="shared" si="54"/>
        <v>3137404969.7315984</v>
      </c>
      <c r="U58" s="146">
        <f t="shared" si="54"/>
        <v>3157228636.7215781</v>
      </c>
      <c r="V58" s="146">
        <f t="shared" si="54"/>
        <v>3304629134.1384649</v>
      </c>
      <c r="W58" s="146">
        <f t="shared" si="54"/>
        <v>3324205700.914578</v>
      </c>
      <c r="X58" s="146">
        <f t="shared" si="54"/>
        <v>3343609622.792851</v>
      </c>
      <c r="Y58" s="146">
        <f t="shared" si="54"/>
        <v>3366419828.3481965</v>
      </c>
      <c r="Z58" s="146">
        <f t="shared" si="54"/>
        <v>3391037270.8471508</v>
      </c>
      <c r="AA58" s="146">
        <f t="shared" si="54"/>
        <v>3415765047.2197485</v>
      </c>
      <c r="AB58" s="146">
        <f>AB8*AB67</f>
        <v>3441507964.6117158</v>
      </c>
      <c r="AC58" s="146">
        <f t="shared" si="54"/>
        <v>3465021488.3946037</v>
      </c>
      <c r="AD58" s="146">
        <f t="shared" si="54"/>
        <v>3490580086.8033614</v>
      </c>
      <c r="AE58" s="146">
        <f t="shared" si="54"/>
        <v>3516356387.7337656</v>
      </c>
      <c r="AF58" s="146">
        <f t="shared" si="54"/>
        <v>3542276765.0524559</v>
      </c>
      <c r="AG58" s="146">
        <f t="shared" si="54"/>
        <v>3598117978.6230483</v>
      </c>
      <c r="AH58" s="146">
        <f t="shared" si="54"/>
        <v>3658804624.2715769</v>
      </c>
      <c r="AI58" s="146">
        <f t="shared" si="54"/>
        <v>3720182569.6343522</v>
      </c>
      <c r="AJ58" s="146">
        <f t="shared" si="54"/>
        <v>3783786124.4879694</v>
      </c>
      <c r="AK58" s="146">
        <f t="shared" si="54"/>
        <v>3848433151.1429954</v>
      </c>
    </row>
    <row r="59" spans="1:37" s="140" customFormat="1">
      <c r="A59" s="159" t="s">
        <v>5</v>
      </c>
      <c r="B59" s="70">
        <f t="shared" si="41"/>
        <v>431029292.43900317</v>
      </c>
      <c r="C59" s="70">
        <f t="shared" si="42"/>
        <v>432142557.80765808</v>
      </c>
      <c r="D59" s="70">
        <f t="shared" si="43"/>
        <v>430962326.80619413</v>
      </c>
      <c r="E59" s="70">
        <f t="shared" si="44"/>
        <v>419244227.87010711</v>
      </c>
      <c r="F59" s="70">
        <f t="shared" si="45"/>
        <v>411045413.53002864</v>
      </c>
      <c r="G59" s="70">
        <f t="shared" si="46"/>
        <v>416776081.52991152</v>
      </c>
      <c r="H59" s="70">
        <f t="shared" si="47"/>
        <v>427928362.73406374</v>
      </c>
      <c r="I59" s="70">
        <f t="shared" si="48"/>
        <v>436163252.54283035</v>
      </c>
      <c r="J59" s="70">
        <f t="shared" si="49"/>
        <v>443231642.28604901</v>
      </c>
      <c r="K59" s="70">
        <f t="shared" si="50"/>
        <v>452059245.75814599</v>
      </c>
      <c r="L59" s="70">
        <f t="shared" si="51"/>
        <v>458067577.81104708</v>
      </c>
      <c r="M59" s="70">
        <f t="shared" si="52"/>
        <v>460760769.74944001</v>
      </c>
      <c r="N59" s="70">
        <f t="shared" si="53"/>
        <v>466588799.98163289</v>
      </c>
      <c r="O59" s="70">
        <f>O8*O77</f>
        <v>474337695.89078254</v>
      </c>
      <c r="P59" s="70">
        <f t="shared" ref="P59:AK59" si="55">8*P77</f>
        <v>35962833766.087784</v>
      </c>
      <c r="Q59" s="70">
        <f t="shared" si="55"/>
        <v>36165643305.663292</v>
      </c>
      <c r="R59" s="70">
        <f t="shared" si="55"/>
        <v>36457628319.194771</v>
      </c>
      <c r="S59" s="70">
        <f t="shared" si="55"/>
        <v>36804686354.68367</v>
      </c>
      <c r="T59" s="70">
        <f t="shared" si="55"/>
        <v>37449113739.264458</v>
      </c>
      <c r="U59" s="70">
        <f t="shared" si="55"/>
        <v>37895363181.760017</v>
      </c>
      <c r="V59" s="70">
        <f t="shared" si="55"/>
        <v>38253825662.800468</v>
      </c>
      <c r="W59" s="70">
        <f t="shared" si="55"/>
        <v>38420105883.845901</v>
      </c>
      <c r="X59" s="70">
        <f t="shared" si="55"/>
        <v>38834108159.19532</v>
      </c>
      <c r="Y59" s="70">
        <f t="shared" si="55"/>
        <v>39280476943.644928</v>
      </c>
      <c r="Z59" s="70">
        <f t="shared" si="55"/>
        <v>39460564482.763893</v>
      </c>
      <c r="AA59" s="70">
        <f t="shared" si="55"/>
        <v>39637803222.713142</v>
      </c>
      <c r="AB59" s="70">
        <f t="shared" si="55"/>
        <v>39952680720.326889</v>
      </c>
      <c r="AC59" s="70">
        <f t="shared" si="55"/>
        <v>40261151178.97039</v>
      </c>
      <c r="AD59" s="70">
        <f t="shared" si="55"/>
        <v>40455351062.314743</v>
      </c>
      <c r="AE59" s="70">
        <f t="shared" si="55"/>
        <v>40555880836.341209</v>
      </c>
      <c r="AF59" s="70">
        <f t="shared" si="55"/>
        <v>40644760188.487282</v>
      </c>
      <c r="AG59" s="70">
        <f t="shared" si="55"/>
        <v>40700683842.95797</v>
      </c>
      <c r="AH59" s="70">
        <f t="shared" si="55"/>
        <v>40585038625.390854</v>
      </c>
      <c r="AI59" s="70">
        <f t="shared" si="55"/>
        <v>40489420592.60598</v>
      </c>
      <c r="AJ59" s="70">
        <f t="shared" si="55"/>
        <v>40422707960.999245</v>
      </c>
      <c r="AK59" s="70">
        <f t="shared" si="55"/>
        <v>40245463598.36338</v>
      </c>
    </row>
    <row r="60" spans="1:37" s="140" customFormat="1">
      <c r="A60" s="159" t="s">
        <v>6</v>
      </c>
      <c r="B60" s="70">
        <f t="shared" si="41"/>
        <v>8664461826.9032059</v>
      </c>
      <c r="C60" s="70">
        <f t="shared" si="42"/>
        <v>9143171340.7947903</v>
      </c>
      <c r="D60" s="70">
        <f t="shared" si="43"/>
        <v>9617286659.0359077</v>
      </c>
      <c r="E60" s="70">
        <f t="shared" si="44"/>
        <v>9955172309.2037907</v>
      </c>
      <c r="F60" s="70">
        <f t="shared" si="45"/>
        <v>10283973051.80249</v>
      </c>
      <c r="G60" s="70">
        <f t="shared" si="46"/>
        <v>10610279479.035051</v>
      </c>
      <c r="H60" s="70">
        <f t="shared" si="47"/>
        <v>10951433274.583345</v>
      </c>
      <c r="I60" s="70">
        <f t="shared" si="48"/>
        <v>11279049963.479527</v>
      </c>
      <c r="J60" s="70">
        <f t="shared" si="49"/>
        <v>11630107942.078856</v>
      </c>
      <c r="K60" s="70">
        <f t="shared" si="50"/>
        <v>11987184537.781742</v>
      </c>
      <c r="L60" s="70">
        <f t="shared" si="51"/>
        <v>12361812776.503841</v>
      </c>
      <c r="M60" s="70">
        <f t="shared" si="52"/>
        <v>12724764504.543398</v>
      </c>
      <c r="N60" s="70">
        <f t="shared" si="53"/>
        <v>13087343061.466162</v>
      </c>
      <c r="O60" s="70">
        <f>O8*O78</f>
        <v>13458336125.252966</v>
      </c>
      <c r="P60" s="70">
        <f t="shared" ref="P60:AK60" si="56">P8*P78</f>
        <v>13825437132.725048</v>
      </c>
      <c r="Q60" s="70">
        <f t="shared" si="56"/>
        <v>14195217733.931669</v>
      </c>
      <c r="R60" s="70">
        <f t="shared" si="56"/>
        <v>13946181269.275352</v>
      </c>
      <c r="S60" s="70">
        <f t="shared" si="56"/>
        <v>14285219394.778852</v>
      </c>
      <c r="T60" s="70">
        <f t="shared" si="56"/>
        <v>14619079601.07921</v>
      </c>
      <c r="U60" s="70">
        <f t="shared" si="56"/>
        <v>14941104114.577984</v>
      </c>
      <c r="V60" s="70">
        <f t="shared" si="56"/>
        <v>15848196313.986729</v>
      </c>
      <c r="W60" s="70">
        <f t="shared" si="56"/>
        <v>16151545226.100657</v>
      </c>
      <c r="X60" s="70">
        <f t="shared" si="56"/>
        <v>16458283740.253639</v>
      </c>
      <c r="Y60" s="70">
        <f t="shared" si="56"/>
        <v>16769118212.170237</v>
      </c>
      <c r="Z60" s="70">
        <f t="shared" si="56"/>
        <v>17083212504.013538</v>
      </c>
      <c r="AA60" s="70">
        <f t="shared" si="56"/>
        <v>17401222696.564072</v>
      </c>
      <c r="AB60" s="70">
        <f t="shared" si="56"/>
        <v>17708832055.394581</v>
      </c>
      <c r="AC60" s="70">
        <f t="shared" si="56"/>
        <v>18019675468.651264</v>
      </c>
      <c r="AD60" s="70">
        <f t="shared" si="56"/>
        <v>18333938217.821724</v>
      </c>
      <c r="AE60" s="70">
        <f t="shared" si="56"/>
        <v>18649743569.149784</v>
      </c>
      <c r="AF60" s="70">
        <f t="shared" si="56"/>
        <v>18973550885.769852</v>
      </c>
      <c r="AG60" s="70">
        <f>AG8*AG78</f>
        <v>19469230771.371964</v>
      </c>
      <c r="AH60" s="70">
        <f t="shared" si="56"/>
        <v>19975293237.267254</v>
      </c>
      <c r="AI60" s="70">
        <f t="shared" si="56"/>
        <v>20492167346.606037</v>
      </c>
      <c r="AJ60" s="70">
        <f t="shared" si="56"/>
        <v>21020592937.695564</v>
      </c>
      <c r="AK60" s="70">
        <f t="shared" si="56"/>
        <v>21560141860.57909</v>
      </c>
    </row>
    <row r="61" spans="1:37" s="140" customFormat="1">
      <c r="A61" s="159" t="s">
        <v>7</v>
      </c>
      <c r="B61" s="70">
        <f t="shared" si="41"/>
        <v>38646320140.958397</v>
      </c>
      <c r="C61" s="70">
        <f t="shared" si="42"/>
        <v>40825297795.03981</v>
      </c>
      <c r="D61" s="70">
        <f t="shared" si="43"/>
        <v>43042473786.366249</v>
      </c>
      <c r="E61" s="70">
        <f t="shared" si="44"/>
        <v>44994846144.255096</v>
      </c>
      <c r="F61" s="70">
        <f t="shared" si="45"/>
        <v>46797621852.824364</v>
      </c>
      <c r="G61" s="70">
        <f t="shared" si="46"/>
        <v>48854596741.581451</v>
      </c>
      <c r="H61" s="70">
        <f t="shared" si="47"/>
        <v>51032678901.947716</v>
      </c>
      <c r="I61" s="70">
        <f t="shared" si="48"/>
        <v>53229106394.735962</v>
      </c>
      <c r="J61" s="70">
        <f t="shared" si="49"/>
        <v>55446909478.981499</v>
      </c>
      <c r="K61" s="70">
        <f t="shared" si="50"/>
        <v>57931094870.194344</v>
      </c>
      <c r="L61" s="70">
        <f t="shared" si="51"/>
        <v>60415922696.267708</v>
      </c>
      <c r="M61" s="70">
        <f t="shared" si="52"/>
        <v>62952533809.939735</v>
      </c>
      <c r="N61" s="70">
        <f t="shared" si="53"/>
        <v>65476758599.292351</v>
      </c>
      <c r="O61" s="70">
        <f>O8*O79</f>
        <v>67998228673.744591</v>
      </c>
      <c r="P61" s="70">
        <f t="shared" ref="P61:AK61" si="57">P8*P79</f>
        <v>70519283560.82077</v>
      </c>
      <c r="Q61" s="70">
        <f t="shared" si="57"/>
        <v>73043104346.903427</v>
      </c>
      <c r="R61" s="70">
        <f t="shared" si="57"/>
        <v>72737141585.10643</v>
      </c>
      <c r="S61" s="70">
        <f t="shared" si="57"/>
        <v>75467407966.288513</v>
      </c>
      <c r="T61" s="70">
        <f t="shared" si="57"/>
        <v>78172059454.255096</v>
      </c>
      <c r="U61" s="70">
        <f t="shared" si="57"/>
        <v>80848861382.625854</v>
      </c>
      <c r="V61" s="70">
        <f t="shared" si="57"/>
        <v>86771817360.724731</v>
      </c>
      <c r="W61" s="70">
        <f t="shared" si="57"/>
        <v>89614034402.449768</v>
      </c>
      <c r="X61" s="70">
        <f t="shared" si="57"/>
        <v>92382422506.530472</v>
      </c>
      <c r="Y61" s="70">
        <f t="shared" si="57"/>
        <v>95081505222.062317</v>
      </c>
      <c r="Z61" s="70">
        <f t="shared" si="57"/>
        <v>97706995774.327545</v>
      </c>
      <c r="AA61" s="70">
        <f t="shared" si="57"/>
        <v>100262917047.16376</v>
      </c>
      <c r="AB61" s="70">
        <f t="shared" si="57"/>
        <v>103061829245.22726</v>
      </c>
      <c r="AC61" s="70">
        <f t="shared" si="57"/>
        <v>105699256965.93785</v>
      </c>
      <c r="AD61" s="70">
        <f t="shared" si="57"/>
        <v>108176458480.59781</v>
      </c>
      <c r="AE61" s="70">
        <f t="shared" si="57"/>
        <v>110482321285.2124</v>
      </c>
      <c r="AF61" s="70">
        <f t="shared" si="57"/>
        <v>112654957229.25421</v>
      </c>
      <c r="AG61" s="70">
        <f t="shared" si="57"/>
        <v>115667712907.75952</v>
      </c>
      <c r="AH61" s="70">
        <f t="shared" si="57"/>
        <v>118558634494.08165</v>
      </c>
      <c r="AI61" s="70">
        <f t="shared" si="57"/>
        <v>121324769575.8353</v>
      </c>
      <c r="AJ61" s="70">
        <f t="shared" si="57"/>
        <v>123964760018.57269</v>
      </c>
      <c r="AK61" s="70">
        <f t="shared" si="57"/>
        <v>126470100197.07715</v>
      </c>
    </row>
    <row r="62" spans="1:37">
      <c r="A62" s="159" t="s">
        <v>8</v>
      </c>
      <c r="B62" s="70">
        <f t="shared" si="41"/>
        <v>0</v>
      </c>
      <c r="C62" s="70">
        <f t="shared" si="42"/>
        <v>0</v>
      </c>
      <c r="D62" s="70">
        <f t="shared" si="43"/>
        <v>0</v>
      </c>
      <c r="E62" s="70">
        <f t="shared" si="44"/>
        <v>0</v>
      </c>
      <c r="F62" s="70">
        <f t="shared" si="45"/>
        <v>0</v>
      </c>
      <c r="G62" s="70">
        <f t="shared" si="46"/>
        <v>0</v>
      </c>
      <c r="H62" s="70">
        <f t="shared" si="47"/>
        <v>0</v>
      </c>
      <c r="I62" s="70">
        <f t="shared" si="48"/>
        <v>0</v>
      </c>
      <c r="J62" s="70">
        <f t="shared" si="49"/>
        <v>0</v>
      </c>
      <c r="K62" s="70">
        <f t="shared" si="50"/>
        <v>0</v>
      </c>
      <c r="L62" s="70">
        <f t="shared" si="51"/>
        <v>0</v>
      </c>
      <c r="M62" s="70">
        <f t="shared" si="52"/>
        <v>0</v>
      </c>
      <c r="N62" s="70">
        <f t="shared" si="53"/>
        <v>0</v>
      </c>
      <c r="O62" s="146">
        <f>O8*O80</f>
        <v>0</v>
      </c>
      <c r="P62" s="146">
        <f t="shared" ref="P62:AK62" si="58">P8*P80</f>
        <v>0</v>
      </c>
      <c r="Q62" s="146">
        <f t="shared" si="58"/>
        <v>0</v>
      </c>
      <c r="R62" s="146">
        <f t="shared" si="58"/>
        <v>0</v>
      </c>
      <c r="S62" s="146">
        <f t="shared" si="58"/>
        <v>0</v>
      </c>
      <c r="T62" s="146">
        <f t="shared" si="58"/>
        <v>0</v>
      </c>
      <c r="U62" s="146">
        <f t="shared" si="58"/>
        <v>0</v>
      </c>
      <c r="V62" s="146">
        <f t="shared" si="58"/>
        <v>0</v>
      </c>
      <c r="W62" s="146">
        <f t="shared" si="58"/>
        <v>0</v>
      </c>
      <c r="X62" s="146">
        <f t="shared" si="58"/>
        <v>0</v>
      </c>
      <c r="Y62" s="146">
        <f t="shared" si="58"/>
        <v>0</v>
      </c>
      <c r="Z62" s="146">
        <f t="shared" si="58"/>
        <v>0</v>
      </c>
      <c r="AA62" s="146">
        <f t="shared" si="58"/>
        <v>0</v>
      </c>
      <c r="AB62" s="146">
        <f t="shared" si="58"/>
        <v>0</v>
      </c>
      <c r="AC62" s="146">
        <f t="shared" si="58"/>
        <v>0</v>
      </c>
      <c r="AD62" s="146">
        <f t="shared" si="58"/>
        <v>0</v>
      </c>
      <c r="AE62" s="146">
        <f t="shared" si="58"/>
        <v>0</v>
      </c>
      <c r="AF62" s="146">
        <f t="shared" si="58"/>
        <v>0</v>
      </c>
      <c r="AG62" s="146">
        <f t="shared" si="58"/>
        <v>0</v>
      </c>
      <c r="AH62" s="146">
        <f t="shared" si="58"/>
        <v>0</v>
      </c>
      <c r="AI62" s="146">
        <f t="shared" si="58"/>
        <v>0</v>
      </c>
      <c r="AJ62" s="146">
        <f t="shared" si="58"/>
        <v>0</v>
      </c>
      <c r="AK62" s="146">
        <f t="shared" si="58"/>
        <v>0</v>
      </c>
    </row>
    <row r="63" spans="1:37" s="146" customForma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row>
    <row r="64" spans="1:37" s="146" customFormat="1">
      <c r="A64" s="140" t="s">
        <v>368</v>
      </c>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c r="AE64" s="140"/>
      <c r="AF64" s="140"/>
      <c r="AG64" s="140"/>
      <c r="AH64" s="140"/>
      <c r="AI64" s="140"/>
      <c r="AJ64" s="140"/>
      <c r="AK64" s="140"/>
    </row>
    <row r="65" spans="1:37">
      <c r="A65" s="140"/>
      <c r="B65" s="140">
        <v>2015</v>
      </c>
      <c r="C65" s="140">
        <v>2016</v>
      </c>
      <c r="D65" s="140">
        <v>2017</v>
      </c>
      <c r="E65" s="140">
        <v>2018</v>
      </c>
      <c r="F65" s="140">
        <v>2019</v>
      </c>
      <c r="G65" s="140">
        <v>2020</v>
      </c>
      <c r="H65" s="140">
        <v>2021</v>
      </c>
      <c r="I65" s="140">
        <v>2022</v>
      </c>
      <c r="J65" s="140">
        <v>2023</v>
      </c>
      <c r="K65" s="140">
        <v>2024</v>
      </c>
      <c r="L65" s="140">
        <v>2025</v>
      </c>
      <c r="M65" s="140">
        <v>2026</v>
      </c>
      <c r="N65" s="140">
        <v>2027</v>
      </c>
      <c r="O65" s="140">
        <v>2028</v>
      </c>
      <c r="P65" s="140">
        <v>2029</v>
      </c>
      <c r="Q65" s="140">
        <v>2030</v>
      </c>
      <c r="R65" s="140">
        <v>2031</v>
      </c>
      <c r="S65" s="140">
        <v>2032</v>
      </c>
      <c r="T65" s="140">
        <v>2033</v>
      </c>
      <c r="U65" s="140">
        <v>2034</v>
      </c>
      <c r="V65" s="140">
        <v>2035</v>
      </c>
      <c r="W65" s="140">
        <v>2036</v>
      </c>
      <c r="X65" s="140">
        <v>2037</v>
      </c>
      <c r="Y65" s="140">
        <v>2038</v>
      </c>
      <c r="Z65" s="140">
        <v>2039</v>
      </c>
      <c r="AA65" s="140">
        <v>2040</v>
      </c>
      <c r="AB65" s="140">
        <v>2041</v>
      </c>
      <c r="AC65" s="140">
        <v>2042</v>
      </c>
      <c r="AD65" s="140">
        <v>2043</v>
      </c>
      <c r="AE65" s="140">
        <v>2044</v>
      </c>
      <c r="AF65" s="140">
        <v>2045</v>
      </c>
      <c r="AG65" s="140">
        <v>2046</v>
      </c>
      <c r="AH65" s="140">
        <v>2047</v>
      </c>
      <c r="AI65" s="140">
        <v>2048</v>
      </c>
      <c r="AJ65" s="140">
        <v>2049</v>
      </c>
      <c r="AK65" s="140">
        <v>2050</v>
      </c>
    </row>
    <row r="66" spans="1:37">
      <c r="A66" s="140" t="s">
        <v>3</v>
      </c>
      <c r="B66" s="140">
        <v>497468612001.67432</v>
      </c>
      <c r="C66" s="140">
        <v>507393995739.38129</v>
      </c>
      <c r="D66" s="140">
        <v>514577180947.6579</v>
      </c>
      <c r="E66" s="140">
        <v>516121004342.26331</v>
      </c>
      <c r="F66" s="140">
        <v>517536710915.31415</v>
      </c>
      <c r="G66" s="140">
        <v>518849913046.961</v>
      </c>
      <c r="H66" s="140">
        <v>522878358924.14899</v>
      </c>
      <c r="I66" s="140">
        <v>525909406875.88306</v>
      </c>
      <c r="J66" s="140">
        <v>529692974507.76373</v>
      </c>
      <c r="K66" s="140">
        <v>533329560459.56598</v>
      </c>
      <c r="L66" s="140">
        <v>536902949137.66516</v>
      </c>
      <c r="M66" s="140">
        <v>538978754688.10107</v>
      </c>
      <c r="N66" s="140">
        <v>542109446050.21716</v>
      </c>
      <c r="O66" s="140">
        <v>545037271233.96851</v>
      </c>
      <c r="P66" s="140">
        <v>547877027217.16571</v>
      </c>
      <c r="Q66" s="140">
        <v>550516203326.70862</v>
      </c>
      <c r="R66" s="140">
        <v>553365318316.01062</v>
      </c>
      <c r="S66" s="140">
        <v>555990570996.79932</v>
      </c>
      <c r="T66" s="140">
        <v>558568353436.37109</v>
      </c>
      <c r="U66" s="140">
        <v>561065874125.95313</v>
      </c>
      <c r="V66" s="140">
        <v>563343047106.50842</v>
      </c>
      <c r="W66" s="140">
        <v>565525983059.59937</v>
      </c>
      <c r="X66" s="140">
        <v>567663854542.24414</v>
      </c>
      <c r="Y66" s="140">
        <v>569739649240.2207</v>
      </c>
      <c r="Z66" s="140">
        <v>571565685948.89612</v>
      </c>
      <c r="AA66" s="140">
        <v>573333231511.86707</v>
      </c>
      <c r="AB66" s="140">
        <v>577598996603.26184</v>
      </c>
      <c r="AC66" s="140">
        <v>581808295654.08875</v>
      </c>
      <c r="AD66" s="140">
        <v>585991617352.20129</v>
      </c>
      <c r="AE66" s="140">
        <v>590148988966.43921</v>
      </c>
      <c r="AF66" s="140">
        <v>594278555881.79956</v>
      </c>
      <c r="AG66" s="140">
        <v>598414833214.65552</v>
      </c>
      <c r="AH66" s="140">
        <v>602507556175.91528</v>
      </c>
      <c r="AI66" s="140">
        <v>606605380127.11694</v>
      </c>
      <c r="AJ66" s="140">
        <v>610663023530.42834</v>
      </c>
      <c r="AK66" s="140">
        <v>614552305351.4635</v>
      </c>
    </row>
    <row r="67" spans="1:37">
      <c r="A67" s="140" t="s">
        <v>4</v>
      </c>
      <c r="B67" s="140">
        <v>31290227671.612556</v>
      </c>
      <c r="C67" s="140">
        <v>31367376599.275711</v>
      </c>
      <c r="D67" s="140">
        <v>31328219949.836285</v>
      </c>
      <c r="E67" s="140">
        <v>30931554417.617489</v>
      </c>
      <c r="F67" s="140">
        <v>30675273426.656822</v>
      </c>
      <c r="G67" s="140">
        <v>30434528443.626091</v>
      </c>
      <c r="H67" s="140">
        <v>30406308766.447578</v>
      </c>
      <c r="I67" s="140">
        <v>30404317605.433403</v>
      </c>
      <c r="J67" s="140">
        <v>30415309343.752766</v>
      </c>
      <c r="K67" s="140">
        <v>30356576804.775444</v>
      </c>
      <c r="L67" s="140">
        <v>30252929455.288612</v>
      </c>
      <c r="M67" s="140">
        <v>30146724390.315907</v>
      </c>
      <c r="N67" s="140">
        <v>30113320931.371181</v>
      </c>
      <c r="O67" s="140">
        <v>30091406941.293301</v>
      </c>
      <c r="P67" s="140">
        <v>30047925720.834038</v>
      </c>
      <c r="Q67" s="140">
        <v>30109272873.412827</v>
      </c>
      <c r="R67" s="140">
        <v>30238713422.155064</v>
      </c>
      <c r="S67" s="140">
        <v>30388280639.931862</v>
      </c>
      <c r="T67" s="140">
        <v>30499792304.629314</v>
      </c>
      <c r="U67" s="140">
        <v>30630383709.851921</v>
      </c>
      <c r="V67" s="140">
        <v>30784087076.192177</v>
      </c>
      <c r="W67" s="140">
        <v>30953303716.022644</v>
      </c>
      <c r="X67" s="140">
        <v>31115373446.536999</v>
      </c>
      <c r="Y67" s="140">
        <v>31302475258.779934</v>
      </c>
      <c r="Z67" s="140">
        <v>31501461998.033325</v>
      </c>
      <c r="AA67" s="140">
        <v>31695510954.522728</v>
      </c>
      <c r="AB67" s="140">
        <v>31918991302.538525</v>
      </c>
      <c r="AC67" s="140">
        <v>32116846518.458199</v>
      </c>
      <c r="AD67" s="140">
        <v>32328534437.008827</v>
      </c>
      <c r="AE67" s="140">
        <v>32540530235.99448</v>
      </c>
      <c r="AF67" s="140">
        <v>32741042491.33429</v>
      </c>
      <c r="AG67" s="140">
        <v>32925782366.174549</v>
      </c>
      <c r="AH67" s="140">
        <v>33144110373.400429</v>
      </c>
      <c r="AI67" s="140">
        <v>33357261992.663715</v>
      </c>
      <c r="AJ67" s="140">
        <v>33578023332.194759</v>
      </c>
      <c r="AK67" s="140">
        <v>33796659266.611366</v>
      </c>
    </row>
    <row r="68" spans="1:37">
      <c r="A68" s="140" t="s">
        <v>5</v>
      </c>
      <c r="B68" s="140">
        <v>110410899596.06331</v>
      </c>
      <c r="C68" s="140">
        <v>111085714830.30276</v>
      </c>
      <c r="D68" s="140">
        <v>114075254975.43837</v>
      </c>
      <c r="E68" s="140">
        <v>117460865836.3503</v>
      </c>
      <c r="F68" s="140">
        <v>120455657703.35474</v>
      </c>
      <c r="G68" s="140">
        <v>123635301871.90143</v>
      </c>
      <c r="H68" s="140">
        <v>127151566328.08316</v>
      </c>
      <c r="I68" s="140">
        <v>130692404556.97362</v>
      </c>
      <c r="J68" s="140">
        <v>134057515144.81471</v>
      </c>
      <c r="K68" s="140">
        <v>137444022629.69153</v>
      </c>
      <c r="L68" s="140">
        <v>140764821548.03021</v>
      </c>
      <c r="M68" s="140">
        <v>143875535266.08057</v>
      </c>
      <c r="N68" s="140">
        <v>147159091583.55905</v>
      </c>
      <c r="O68" s="140">
        <v>150786308722.6203</v>
      </c>
      <c r="P68" s="140">
        <v>154279440701.09598</v>
      </c>
      <c r="Q68" s="140">
        <v>157424736588.56796</v>
      </c>
      <c r="R68" s="140">
        <v>160510077522.58902</v>
      </c>
      <c r="S68" s="140">
        <v>163800123741.86874</v>
      </c>
      <c r="T68" s="140">
        <v>167394447015.08835</v>
      </c>
      <c r="U68" s="140">
        <v>171185531823.84494</v>
      </c>
      <c r="V68" s="140">
        <v>175098404511.97672</v>
      </c>
      <c r="W68" s="140">
        <v>179074462305.19864</v>
      </c>
      <c r="X68" s="140">
        <v>183103670430.69821</v>
      </c>
      <c r="Y68" s="140">
        <v>187337633089.42035</v>
      </c>
      <c r="Z68" s="140">
        <v>191481058530.68127</v>
      </c>
      <c r="AA68" s="140">
        <v>195489308371.42673</v>
      </c>
      <c r="AB68" s="140">
        <v>199534073462.18362</v>
      </c>
      <c r="AC68" s="140">
        <v>203728207515.22183</v>
      </c>
      <c r="AD68" s="140">
        <v>208005271208.4859</v>
      </c>
      <c r="AE68" s="140">
        <v>212270348365.83801</v>
      </c>
      <c r="AF68" s="140">
        <v>216634380863.75302</v>
      </c>
      <c r="AG68" s="140">
        <v>220984154468.1835</v>
      </c>
      <c r="AH68" s="140">
        <v>225099589349.21002</v>
      </c>
      <c r="AI68" s="140">
        <v>229081127603.04968</v>
      </c>
      <c r="AJ68" s="140">
        <v>233206048412.56375</v>
      </c>
      <c r="AK68" s="140">
        <v>237339433562.06497</v>
      </c>
    </row>
    <row r="69" spans="1:37">
      <c r="A69" s="140" t="s">
        <v>6</v>
      </c>
      <c r="B69" s="140">
        <v>5894673600</v>
      </c>
      <c r="C69" s="140">
        <v>5963322207.9557848</v>
      </c>
      <c r="D69" s="140">
        <v>6058271336.2852697</v>
      </c>
      <c r="E69" s="140">
        <v>6132869867.0576611</v>
      </c>
      <c r="F69" s="140">
        <v>6208596087.8148069</v>
      </c>
      <c r="G69" s="140">
        <v>6427256288.4057884</v>
      </c>
      <c r="H69" s="140">
        <v>6659914691.0489912</v>
      </c>
      <c r="I69" s="140">
        <v>6753469057.4140863</v>
      </c>
      <c r="J69" s="140">
        <v>6848569919.9907732</v>
      </c>
      <c r="K69" s="140">
        <v>6933914958.130578</v>
      </c>
      <c r="L69" s="140">
        <v>7022527979.693738</v>
      </c>
      <c r="M69" s="140">
        <v>7127080959.477088</v>
      </c>
      <c r="N69" s="140">
        <v>7240423477.4143705</v>
      </c>
      <c r="O69" s="140">
        <v>7340063131.2953434</v>
      </c>
      <c r="P69" s="140">
        <v>7432225297.5828705</v>
      </c>
      <c r="Q69" s="140">
        <v>7543160226.7694187</v>
      </c>
      <c r="R69" s="140">
        <v>7104091379.9686909</v>
      </c>
      <c r="S69" s="140">
        <v>7612751366.6226158</v>
      </c>
      <c r="T69" s="140">
        <v>7772161232.2791815</v>
      </c>
      <c r="U69" s="140">
        <v>7903855807.8605862</v>
      </c>
      <c r="V69" s="140">
        <v>8008247457.0280876</v>
      </c>
      <c r="W69" s="140">
        <v>8122707637.8306026</v>
      </c>
      <c r="X69" s="140">
        <v>8237376464.2956381</v>
      </c>
      <c r="Y69" s="140">
        <v>8352976952.2402163</v>
      </c>
      <c r="Z69" s="140">
        <v>8467728292.3474388</v>
      </c>
      <c r="AA69" s="140">
        <v>8581005525.2513695</v>
      </c>
      <c r="AB69" s="140">
        <v>8694482254.5981331</v>
      </c>
      <c r="AC69" s="140">
        <v>8807668037.4679642</v>
      </c>
      <c r="AD69" s="140">
        <v>8920580807.9987793</v>
      </c>
      <c r="AE69" s="140">
        <v>9033262860.6459332</v>
      </c>
      <c r="AF69" s="140">
        <v>9145523973.8189487</v>
      </c>
      <c r="AG69" s="140">
        <v>9257147965.7515545</v>
      </c>
      <c r="AH69" s="140">
        <v>9368404078.3711147</v>
      </c>
      <c r="AI69" s="140">
        <v>9479529092.5709629</v>
      </c>
      <c r="AJ69" s="140">
        <v>9590478115.6053352</v>
      </c>
      <c r="AK69" s="140">
        <v>9700461343.3793564</v>
      </c>
    </row>
    <row r="70" spans="1:37">
      <c r="A70" s="140" t="s">
        <v>7</v>
      </c>
      <c r="B70" s="140">
        <v>96656149.238564223</v>
      </c>
      <c r="C70" s="140">
        <v>101190915.75327264</v>
      </c>
      <c r="D70" s="140">
        <v>105821923.83827206</v>
      </c>
      <c r="E70" s="140">
        <v>110128501.35359176</v>
      </c>
      <c r="F70" s="140">
        <v>114522094.83860895</v>
      </c>
      <c r="G70" s="140">
        <v>119001945.89713964</v>
      </c>
      <c r="H70" s="140">
        <v>124164681.24130253</v>
      </c>
      <c r="I70" s="140">
        <v>129348119.93566301</v>
      </c>
      <c r="J70" s="140">
        <v>134552642.14174038</v>
      </c>
      <c r="K70" s="140">
        <v>140368237.43750009</v>
      </c>
      <c r="L70" s="140">
        <v>146149061.53672215</v>
      </c>
      <c r="M70" s="140">
        <v>152159655.08179596</v>
      </c>
      <c r="N70" s="140">
        <v>158107989.42111558</v>
      </c>
      <c r="O70" s="140">
        <v>164018842.38126391</v>
      </c>
      <c r="P70" s="140">
        <v>169892594.12376079</v>
      </c>
      <c r="Q70" s="140">
        <v>175729624.81012574</v>
      </c>
      <c r="R70" s="140">
        <v>182382733.16340852</v>
      </c>
      <c r="S70" s="140">
        <v>188910840.92059278</v>
      </c>
      <c r="T70" s="140">
        <v>195314308.4759523</v>
      </c>
      <c r="U70" s="140">
        <v>201593496.22376138</v>
      </c>
      <c r="V70" s="140">
        <v>207748764.55829436</v>
      </c>
      <c r="W70" s="140">
        <v>214462494.71181241</v>
      </c>
      <c r="X70" s="140">
        <v>220955594.69231847</v>
      </c>
      <c r="Y70" s="140">
        <v>227228424.89408737</v>
      </c>
      <c r="Z70" s="140">
        <v>233281345.71139285</v>
      </c>
      <c r="AA70" s="140">
        <v>239114717.53850937</v>
      </c>
      <c r="AB70" s="140">
        <v>245671303.86829343</v>
      </c>
      <c r="AC70" s="140">
        <v>251799639.08564112</v>
      </c>
      <c r="AD70" s="140">
        <v>257500083.58482635</v>
      </c>
      <c r="AE70" s="140">
        <v>262772997.76012284</v>
      </c>
      <c r="AF70" s="140">
        <v>267618742.00580519</v>
      </c>
      <c r="AG70" s="140">
        <v>272037676.71614754</v>
      </c>
      <c r="AH70" s="140">
        <v>276030162.28542447</v>
      </c>
      <c r="AI70" s="140">
        <v>279596559.10790944</v>
      </c>
      <c r="AJ70" s="140">
        <v>282737227.57787734</v>
      </c>
      <c r="AK70" s="140">
        <v>285452528.0896017</v>
      </c>
    </row>
    <row r="71" spans="1:37">
      <c r="A71" s="140" t="s">
        <v>8</v>
      </c>
      <c r="B71" s="140">
        <v>2077229253.1060801</v>
      </c>
      <c r="C71" s="140">
        <v>2102474802.0431199</v>
      </c>
      <c r="D71" s="140">
        <v>2126511712.5244</v>
      </c>
      <c r="E71" s="140">
        <v>2154328977.5764899</v>
      </c>
      <c r="F71" s="140">
        <v>2183954188.40628</v>
      </c>
      <c r="G71" s="140">
        <v>2214126446.4091201</v>
      </c>
      <c r="H71" s="140">
        <v>2235764021.0759902</v>
      </c>
      <c r="I71" s="140">
        <v>2260171724.85184</v>
      </c>
      <c r="J71" s="140">
        <v>2287155835.1440902</v>
      </c>
      <c r="K71" s="140">
        <v>2316906256.5853801</v>
      </c>
      <c r="L71" s="140">
        <v>2348919693.1442199</v>
      </c>
      <c r="M71" s="140">
        <v>2382265898.1845498</v>
      </c>
      <c r="N71" s="140">
        <v>2419199461.0780201</v>
      </c>
      <c r="O71" s="140">
        <v>2458720483.8554401</v>
      </c>
      <c r="P71" s="140">
        <v>2500981882.2479901</v>
      </c>
      <c r="Q71" s="140">
        <v>2545941865.07724</v>
      </c>
      <c r="R71" s="140">
        <v>2591078920.26581</v>
      </c>
      <c r="S71" s="140">
        <v>2640040450.4344401</v>
      </c>
      <c r="T71" s="140">
        <v>2692491568.2719102</v>
      </c>
      <c r="U71" s="140">
        <v>2748391785.5072298</v>
      </c>
      <c r="V71" s="140">
        <v>2807300078.2803798</v>
      </c>
      <c r="W71" s="140">
        <v>2856679233.12888</v>
      </c>
      <c r="X71" s="140">
        <v>2905790593.7137899</v>
      </c>
      <c r="Y71" s="140">
        <v>2954676847.43186</v>
      </c>
      <c r="Z71" s="140">
        <v>3003452099.3727198</v>
      </c>
      <c r="AA71" s="140">
        <v>3052240054.6510201</v>
      </c>
      <c r="AB71" s="140">
        <v>3101129039.7883601</v>
      </c>
      <c r="AC71" s="140">
        <v>3149953769.1768298</v>
      </c>
      <c r="AD71" s="140">
        <v>3198543562.01858</v>
      </c>
      <c r="AE71" s="140">
        <v>3246739105.9170899</v>
      </c>
      <c r="AF71" s="140">
        <v>3294720267.2584901</v>
      </c>
      <c r="AG71" s="140">
        <v>3342823397.3727002</v>
      </c>
      <c r="AH71" s="140">
        <v>3390447447.8028002</v>
      </c>
      <c r="AI71" s="140">
        <v>3437920433.0132399</v>
      </c>
      <c r="AJ71" s="140">
        <v>3485506198.8521299</v>
      </c>
      <c r="AK71" s="140">
        <v>3533254002.3322301</v>
      </c>
    </row>
    <row r="72" spans="1:37">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c r="AE72" s="140"/>
      <c r="AF72" s="140"/>
      <c r="AG72" s="140"/>
      <c r="AH72" s="140"/>
      <c r="AI72" s="140"/>
      <c r="AJ72" s="140"/>
      <c r="AK72" s="140"/>
    </row>
    <row r="73" spans="1:37">
      <c r="A73" s="140" t="s">
        <v>369</v>
      </c>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c r="AE73" s="140"/>
      <c r="AF73" s="140"/>
      <c r="AG73" s="140"/>
      <c r="AH73" s="140"/>
      <c r="AI73" s="140"/>
      <c r="AJ73" s="140"/>
      <c r="AK73" s="140"/>
    </row>
    <row r="74" spans="1:37">
      <c r="A74" s="140"/>
      <c r="B74" s="140">
        <v>2015</v>
      </c>
      <c r="C74" s="140">
        <v>2016</v>
      </c>
      <c r="D74" s="140">
        <v>2017</v>
      </c>
      <c r="E74" s="140">
        <v>2018</v>
      </c>
      <c r="F74" s="140">
        <v>2019</v>
      </c>
      <c r="G74" s="140">
        <v>2020</v>
      </c>
      <c r="H74" s="140">
        <v>2021</v>
      </c>
      <c r="I74" s="140">
        <v>2022</v>
      </c>
      <c r="J74" s="140">
        <v>2023</v>
      </c>
      <c r="K74" s="140">
        <v>2024</v>
      </c>
      <c r="L74" s="140">
        <v>2025</v>
      </c>
      <c r="M74" s="140">
        <v>2026</v>
      </c>
      <c r="N74" s="140">
        <v>2027</v>
      </c>
      <c r="O74" s="140">
        <v>2028</v>
      </c>
      <c r="P74" s="140">
        <v>2029</v>
      </c>
      <c r="Q74" s="140">
        <v>2030</v>
      </c>
      <c r="R74" s="140">
        <v>2031</v>
      </c>
      <c r="S74" s="140">
        <v>2032</v>
      </c>
      <c r="T74" s="140">
        <v>2033</v>
      </c>
      <c r="U74" s="140">
        <v>2034</v>
      </c>
      <c r="V74" s="140">
        <v>2035</v>
      </c>
      <c r="W74" s="140">
        <v>2036</v>
      </c>
      <c r="X74" s="140">
        <v>2037</v>
      </c>
      <c r="Y74" s="140">
        <v>2038</v>
      </c>
      <c r="Z74" s="140">
        <v>2039</v>
      </c>
      <c r="AA74" s="140">
        <v>2040</v>
      </c>
      <c r="AB74" s="140">
        <v>2041</v>
      </c>
      <c r="AC74" s="140">
        <v>2042</v>
      </c>
      <c r="AD74" s="140">
        <v>2043</v>
      </c>
      <c r="AE74" s="140">
        <v>2044</v>
      </c>
      <c r="AF74" s="140">
        <v>2045</v>
      </c>
      <c r="AG74" s="140">
        <v>2046</v>
      </c>
      <c r="AH74" s="140">
        <v>2047</v>
      </c>
      <c r="AI74" s="140">
        <v>2048</v>
      </c>
      <c r="AJ74" s="140">
        <v>2049</v>
      </c>
      <c r="AK74" s="140">
        <v>2050</v>
      </c>
    </row>
    <row r="75" spans="1:37">
      <c r="A75" s="140" t="s">
        <v>3</v>
      </c>
      <c r="B75" s="141">
        <v>4142091259.4417825</v>
      </c>
      <c r="C75" s="141">
        <v>4224733348.2785826</v>
      </c>
      <c r="D75" s="141">
        <v>4284542968.319602</v>
      </c>
      <c r="E75" s="141">
        <v>4297397362.0132799</v>
      </c>
      <c r="F75" s="141">
        <v>4309185011.8884611</v>
      </c>
      <c r="G75" s="141">
        <v>4320119175.2510262</v>
      </c>
      <c r="H75" s="141">
        <v>4353661372.7977095</v>
      </c>
      <c r="I75" s="141">
        <v>4378898899.196228</v>
      </c>
      <c r="J75" s="141">
        <v>4410402157.9736223</v>
      </c>
      <c r="K75" s="141">
        <v>4440681597.7649279</v>
      </c>
      <c r="L75" s="141">
        <v>4470434835.7643795</v>
      </c>
      <c r="M75" s="141">
        <v>4487718692.1109438</v>
      </c>
      <c r="N75" s="141">
        <v>4513785883.1139154</v>
      </c>
      <c r="O75" s="141">
        <v>4538163941.9707193</v>
      </c>
      <c r="P75" s="141">
        <v>4561808706.9934216</v>
      </c>
      <c r="Q75" s="141">
        <v>4583783376.4132242</v>
      </c>
      <c r="R75" s="141">
        <v>4607506067.6737785</v>
      </c>
      <c r="S75" s="141">
        <v>4629364805.935008</v>
      </c>
      <c r="T75" s="141">
        <v>4650828290.9752588</v>
      </c>
      <c r="U75" s="141">
        <v>4671623489.6451149</v>
      </c>
      <c r="V75" s="141">
        <v>4690583999.0550308</v>
      </c>
      <c r="W75" s="141">
        <v>4708759859.2260618</v>
      </c>
      <c r="X75" s="141">
        <v>4726560497.4340515</v>
      </c>
      <c r="Y75" s="141">
        <v>4743844263.419383</v>
      </c>
      <c r="Z75" s="141">
        <v>4759048460.2429581</v>
      </c>
      <c r="AA75" s="141">
        <v>4773765640.0818787</v>
      </c>
      <c r="AB75" s="141">
        <v>4809283837.3582897</v>
      </c>
      <c r="AC75" s="141">
        <v>4844331879.3576689</v>
      </c>
      <c r="AD75" s="141">
        <v>4879163625.1666422</v>
      </c>
      <c r="AE75" s="141">
        <v>4913779301.8347559</v>
      </c>
      <c r="AF75" s="141">
        <v>4948163467.2126856</v>
      </c>
      <c r="AG75" s="141">
        <v>4982603505.787405</v>
      </c>
      <c r="AH75" s="141">
        <v>5016680895.9908571</v>
      </c>
      <c r="AI75" s="141">
        <v>5050800758.7550764</v>
      </c>
      <c r="AJ75" s="141">
        <v>5084586064.7408361</v>
      </c>
      <c r="AK75" s="141">
        <v>5116969535.4719725</v>
      </c>
    </row>
    <row r="76" spans="1:37">
      <c r="A76" s="140" t="s">
        <v>4</v>
      </c>
      <c r="B76" s="141">
        <v>419737902033.992</v>
      </c>
      <c r="C76" s="141">
        <v>425519941580.63843</v>
      </c>
      <c r="D76" s="141">
        <v>428505304025.92004</v>
      </c>
      <c r="E76" s="141">
        <v>430291813728.21442</v>
      </c>
      <c r="F76" s="141">
        <v>434326692174.45923</v>
      </c>
      <c r="G76" s="141">
        <v>438171101372.57605</v>
      </c>
      <c r="H76" s="141">
        <v>445348806884.47839</v>
      </c>
      <c r="I76" s="141">
        <v>451881865687.36157</v>
      </c>
      <c r="J76" s="141">
        <v>458446043118.41125</v>
      </c>
      <c r="K76" s="141">
        <v>462326903160.76477</v>
      </c>
      <c r="L76" s="141">
        <v>466143279715.69763</v>
      </c>
      <c r="M76" s="141">
        <v>470545217867.94397</v>
      </c>
      <c r="N76" s="141">
        <v>475410705252.19836</v>
      </c>
      <c r="O76" s="141">
        <v>480700830606.65283</v>
      </c>
      <c r="P76" s="141">
        <v>486406422406.34241</v>
      </c>
      <c r="Q76" s="141">
        <v>492479350520.76953</v>
      </c>
      <c r="R76" s="141">
        <v>499700649414.28955</v>
      </c>
      <c r="S76" s="141">
        <v>507289990427.83838</v>
      </c>
      <c r="T76" s="141">
        <v>515168051791.04163</v>
      </c>
      <c r="U76" s="141">
        <v>523276780648.53601</v>
      </c>
      <c r="V76" s="141">
        <v>531616228551.11682</v>
      </c>
      <c r="W76" s="141">
        <v>540316188553.51202</v>
      </c>
      <c r="X76" s="141">
        <v>549185557068.01917</v>
      </c>
      <c r="Y76" s="141">
        <v>558209545580.36963</v>
      </c>
      <c r="Z76" s="141">
        <v>567385000721.44958</v>
      </c>
      <c r="AA76" s="141">
        <v>576695334066.77441</v>
      </c>
      <c r="AB76" s="141">
        <v>582851971282.0896</v>
      </c>
      <c r="AC76" s="141">
        <v>589318853310.88647</v>
      </c>
      <c r="AD76" s="141">
        <v>595871163806.93604</v>
      </c>
      <c r="AE76" s="141">
        <v>602383977756.79041</v>
      </c>
      <c r="AF76" s="141">
        <v>608929348887.9696</v>
      </c>
      <c r="AG76" s="141">
        <v>615480681982.93115</v>
      </c>
      <c r="AH76" s="141">
        <v>622087815173.53918</v>
      </c>
      <c r="AI76" s="141">
        <v>628686087727.78394</v>
      </c>
      <c r="AJ76" s="141">
        <v>635320465528.82556</v>
      </c>
      <c r="AK76" s="141">
        <v>642026946625.75366</v>
      </c>
    </row>
    <row r="77" spans="1:37">
      <c r="A77" s="140" t="s">
        <v>5</v>
      </c>
      <c r="B77" s="141">
        <v>4194420066.1787853</v>
      </c>
      <c r="C77" s="141">
        <v>4167570911.7333207</v>
      </c>
      <c r="D77" s="141">
        <v>4122508232.1262417</v>
      </c>
      <c r="E77" s="141">
        <v>3992526848.3370872</v>
      </c>
      <c r="F77" s="141">
        <v>3913804259.4938717</v>
      </c>
      <c r="G77" s="141">
        <v>3949982871.6226759</v>
      </c>
      <c r="H77" s="141">
        <v>4051021782.984776</v>
      </c>
      <c r="I77" s="141">
        <v>4123859051.7024527</v>
      </c>
      <c r="J77" s="141">
        <v>4184941949.3379087</v>
      </c>
      <c r="K77" s="141">
        <v>4261831365.6132579</v>
      </c>
      <c r="L77" s="141">
        <v>4311396520.1820698</v>
      </c>
      <c r="M77" s="141">
        <v>4333168630.4441204</v>
      </c>
      <c r="N77" s="141">
        <v>4383739606.3047962</v>
      </c>
      <c r="O77" s="141">
        <v>4451717302.4081726</v>
      </c>
      <c r="P77" s="141">
        <v>4495354220.760973</v>
      </c>
      <c r="Q77" s="141">
        <v>4520705413.2079115</v>
      </c>
      <c r="R77" s="141">
        <v>4557203539.8993464</v>
      </c>
      <c r="S77" s="141">
        <v>4600585794.3354588</v>
      </c>
      <c r="T77" s="141">
        <v>4681139217.4080572</v>
      </c>
      <c r="U77" s="141">
        <v>4736920397.7200022</v>
      </c>
      <c r="V77" s="141">
        <v>4781728207.8500586</v>
      </c>
      <c r="W77" s="141">
        <v>4802513235.4807377</v>
      </c>
      <c r="X77" s="141">
        <v>4854263519.899415</v>
      </c>
      <c r="Y77" s="141">
        <v>4910059617.955616</v>
      </c>
      <c r="Z77" s="141">
        <v>4932570560.3454866</v>
      </c>
      <c r="AA77" s="141">
        <v>4954725402.8391428</v>
      </c>
      <c r="AB77" s="141">
        <v>4994085090.0408611</v>
      </c>
      <c r="AC77" s="141">
        <v>5032643897.3712988</v>
      </c>
      <c r="AD77" s="141">
        <v>5056918882.7893429</v>
      </c>
      <c r="AE77" s="141">
        <v>5069485104.5426512</v>
      </c>
      <c r="AF77" s="141">
        <v>5080595023.5609102</v>
      </c>
      <c r="AG77" s="141">
        <v>5087585480.3697462</v>
      </c>
      <c r="AH77" s="141">
        <v>5073129828.1738567</v>
      </c>
      <c r="AI77" s="141">
        <v>5061177574.0757475</v>
      </c>
      <c r="AJ77" s="141">
        <v>5052838495.1249056</v>
      </c>
      <c r="AK77" s="141">
        <v>5030682949.7954226</v>
      </c>
    </row>
    <row r="78" spans="1:37">
      <c r="A78" s="140" t="s">
        <v>6</v>
      </c>
      <c r="B78" s="141">
        <v>84315366001.594604</v>
      </c>
      <c r="C78" s="141">
        <v>88176492299.677979</v>
      </c>
      <c r="D78" s="141">
        <v>91997237244.412338</v>
      </c>
      <c r="E78" s="141">
        <v>94804627188.886429</v>
      </c>
      <c r="F78" s="141">
        <v>97919733951.062271</v>
      </c>
      <c r="G78" s="141">
        <v>100558607037.79413</v>
      </c>
      <c r="H78" s="141">
        <v>103672713972.01537</v>
      </c>
      <c r="I78" s="141">
        <v>106641749425.99448</v>
      </c>
      <c r="J78" s="141">
        <v>109810135285.2482</v>
      </c>
      <c r="K78" s="141">
        <v>113010317846.35701</v>
      </c>
      <c r="L78" s="141">
        <v>116351121907.48807</v>
      </c>
      <c r="M78" s="141">
        <v>119668500447.33714</v>
      </c>
      <c r="N78" s="141">
        <v>122959454067.70563</v>
      </c>
      <c r="O78" s="141">
        <v>126308130914.83382</v>
      </c>
      <c r="P78" s="141">
        <v>129595291572.23332</v>
      </c>
      <c r="Q78" s="141">
        <v>132877550237.67726</v>
      </c>
      <c r="R78" s="141">
        <v>136058785621.22005</v>
      </c>
      <c r="S78" s="141">
        <v>139132361765.43143</v>
      </c>
      <c r="T78" s="141">
        <v>142117098627.50156</v>
      </c>
      <c r="U78" s="141">
        <v>144953630141.14496</v>
      </c>
      <c r="V78" s="141">
        <v>147632982560.8544</v>
      </c>
      <c r="W78" s="141">
        <v>150394930352.54147</v>
      </c>
      <c r="X78" s="141">
        <v>153159519991.84283</v>
      </c>
      <c r="Y78" s="141">
        <v>155926751478.75873</v>
      </c>
      <c r="Z78" s="141">
        <v>158696624813.28912</v>
      </c>
      <c r="AA78" s="141">
        <v>161469139995.43408</v>
      </c>
      <c r="AB78" s="141">
        <v>164244297025.1933</v>
      </c>
      <c r="AC78" s="141">
        <v>167022095902.56699</v>
      </c>
      <c r="AD78" s="141">
        <v>169802536627.55499</v>
      </c>
      <c r="AE78" s="141">
        <v>172585619200.15781</v>
      </c>
      <c r="AF78" s="141">
        <v>175371343620.37485</v>
      </c>
      <c r="AG78" s="141">
        <v>178159709888.20642</v>
      </c>
      <c r="AH78" s="141">
        <v>180950718003.65228</v>
      </c>
      <c r="AI78" s="141">
        <v>183744367966.71292</v>
      </c>
      <c r="AJ78" s="141">
        <v>186540659777.38754</v>
      </c>
      <c r="AK78" s="141">
        <v>189339593435.67697</v>
      </c>
    </row>
    <row r="79" spans="1:37">
      <c r="A79" s="140" t="s">
        <v>7</v>
      </c>
      <c r="B79" s="142">
        <v>376073978095.4552</v>
      </c>
      <c r="C79" s="142">
        <v>393718046231.37085</v>
      </c>
      <c r="D79" s="141">
        <v>411736575283.45807</v>
      </c>
      <c r="E79" s="141">
        <v>428492795668.00165</v>
      </c>
      <c r="F79" s="142">
        <v>445587581597.93237</v>
      </c>
      <c r="G79" s="141">
        <v>463017982272.16681</v>
      </c>
      <c r="H79" s="141">
        <v>483105379028.90308</v>
      </c>
      <c r="I79" s="141">
        <v>503273329287.20178</v>
      </c>
      <c r="J79" s="141">
        <v>523523312196.14972</v>
      </c>
      <c r="K79" s="141">
        <v>546150885041.73706</v>
      </c>
      <c r="L79" s="141">
        <v>568643168593.18152</v>
      </c>
      <c r="M79" s="141">
        <v>592029449166.30518</v>
      </c>
      <c r="N79" s="141">
        <v>615173488895.30774</v>
      </c>
      <c r="O79" s="141">
        <v>638171694432.89575</v>
      </c>
      <c r="P79" s="141">
        <v>661025544928.1582</v>
      </c>
      <c r="Q79" s="141">
        <v>683736519530.1825</v>
      </c>
      <c r="R79" s="141">
        <v>709622724855.24292</v>
      </c>
      <c r="S79" s="141">
        <v>735022572387.14282</v>
      </c>
      <c r="T79" s="141">
        <v>759937464363.70422</v>
      </c>
      <c r="U79" s="141">
        <v>784368803022.75183</v>
      </c>
      <c r="V79" s="141">
        <v>808317990602.10986</v>
      </c>
      <c r="W79" s="141">
        <v>834440065882.19531</v>
      </c>
      <c r="X79" s="141">
        <v>859703703623.58142</v>
      </c>
      <c r="Y79" s="141">
        <v>884110306064.0946</v>
      </c>
      <c r="Z79" s="141">
        <v>907661275441.55713</v>
      </c>
      <c r="AA79" s="141">
        <v>930358013993.79382</v>
      </c>
      <c r="AB79" s="141">
        <v>955868667203.06091</v>
      </c>
      <c r="AC79" s="141">
        <v>979713062230.65503</v>
      </c>
      <c r="AD79" s="141">
        <v>1001892601314.3993</v>
      </c>
      <c r="AE79" s="141">
        <v>1022408686692.1155</v>
      </c>
      <c r="AF79" s="141">
        <v>1041262720601.6294</v>
      </c>
      <c r="AG79" s="141">
        <v>1058456105280.7645</v>
      </c>
      <c r="AH79" s="141">
        <v>1073990242967.3464</v>
      </c>
      <c r="AI79" s="141">
        <v>1087866535899.1964</v>
      </c>
      <c r="AJ79" s="141">
        <v>1100086386314.1409</v>
      </c>
      <c r="AK79" s="141">
        <v>1110651196450.001</v>
      </c>
    </row>
    <row r="80" spans="1:37">
      <c r="A80" s="140" t="s">
        <v>8</v>
      </c>
      <c r="B80" s="143">
        <v>0</v>
      </c>
      <c r="C80" s="143">
        <v>0</v>
      </c>
      <c r="D80" s="143">
        <v>0</v>
      </c>
      <c r="E80" s="143">
        <v>0</v>
      </c>
      <c r="F80" s="143">
        <v>0</v>
      </c>
      <c r="G80" s="143">
        <v>0</v>
      </c>
      <c r="H80" s="143">
        <v>0</v>
      </c>
      <c r="I80" s="143">
        <v>0</v>
      </c>
      <c r="J80" s="143">
        <v>0</v>
      </c>
      <c r="K80" s="143">
        <v>0</v>
      </c>
      <c r="L80" s="143">
        <v>0</v>
      </c>
      <c r="M80" s="143">
        <v>0</v>
      </c>
      <c r="N80" s="143">
        <v>0</v>
      </c>
      <c r="O80" s="143">
        <v>0</v>
      </c>
      <c r="P80" s="143">
        <v>0</v>
      </c>
      <c r="Q80" s="143">
        <v>0</v>
      </c>
      <c r="R80" s="143">
        <v>0</v>
      </c>
      <c r="S80" s="143">
        <v>0</v>
      </c>
      <c r="T80" s="143">
        <v>0</v>
      </c>
      <c r="U80" s="143">
        <v>0</v>
      </c>
      <c r="V80" s="143">
        <v>0</v>
      </c>
      <c r="W80" s="143">
        <v>0</v>
      </c>
      <c r="X80" s="143">
        <v>0</v>
      </c>
      <c r="Y80" s="143">
        <v>0</v>
      </c>
      <c r="Z80" s="143">
        <v>0</v>
      </c>
      <c r="AA80" s="143">
        <v>0</v>
      </c>
      <c r="AB80" s="143">
        <v>0</v>
      </c>
      <c r="AC80" s="143">
        <v>0</v>
      </c>
      <c r="AD80" s="143">
        <v>0</v>
      </c>
      <c r="AE80" s="143">
        <v>0</v>
      </c>
      <c r="AF80" s="143">
        <v>0</v>
      </c>
      <c r="AG80" s="143">
        <v>0</v>
      </c>
      <c r="AH80" s="143">
        <v>0</v>
      </c>
      <c r="AI80" s="143">
        <v>0</v>
      </c>
      <c r="AJ80" s="143">
        <v>0</v>
      </c>
      <c r="AK80" s="143">
        <v>0</v>
      </c>
    </row>
    <row r="83" spans="1:5">
      <c r="A83" t="s">
        <v>515</v>
      </c>
    </row>
    <row r="85" spans="1:5">
      <c r="A85" t="s">
        <v>370</v>
      </c>
      <c r="C85" s="71">
        <f>C60/C41</f>
        <v>5.0670297846902891E-3</v>
      </c>
    </row>
    <row r="86" spans="1:5">
      <c r="A86" t="s">
        <v>371</v>
      </c>
      <c r="C86" s="71">
        <f>B59/B40</f>
        <v>1.2489832560078913E-2</v>
      </c>
    </row>
    <row r="87" spans="1:5">
      <c r="A87" t="s">
        <v>372</v>
      </c>
      <c r="C87" s="71">
        <f>B50/B30</f>
        <v>1.2489832560078913E-2</v>
      </c>
    </row>
    <row r="88" spans="1:5">
      <c r="A88" t="s">
        <v>373</v>
      </c>
      <c r="C88" s="160">
        <f>C61/C42</f>
        <v>1.0711987199568467E-2</v>
      </c>
    </row>
    <row r="89" spans="1:5">
      <c r="A89" t="s">
        <v>377</v>
      </c>
      <c r="C89" s="160">
        <f>C51/C31</f>
        <v>1.5193744711949116E-2</v>
      </c>
    </row>
    <row r="90" spans="1:5">
      <c r="A90" t="s">
        <v>378</v>
      </c>
      <c r="C90" s="71">
        <f>C52/C32</f>
        <v>4.1708402096573378E-3</v>
      </c>
      <c r="E90" t="s">
        <v>379</v>
      </c>
    </row>
    <row r="93" spans="1:5">
      <c r="A93" t="s">
        <v>389</v>
      </c>
    </row>
    <row r="94" spans="1:5">
      <c r="A94">
        <v>3512</v>
      </c>
      <c r="B94" t="s">
        <v>390</v>
      </c>
    </row>
    <row r="95" spans="1:5">
      <c r="A95">
        <v>64940</v>
      </c>
      <c r="B95" t="s">
        <v>391</v>
      </c>
    </row>
    <row r="96" spans="1:5">
      <c r="A96" s="71">
        <f>D78/A95/A94</f>
        <v>403.37408547267893</v>
      </c>
      <c r="B96" t="s">
        <v>392</v>
      </c>
    </row>
    <row r="122" spans="6:6">
      <c r="F122" s="92"/>
    </row>
  </sheetData>
  <mergeCells count="5">
    <mergeCell ref="C2:N2"/>
    <mergeCell ref="A3:L3"/>
    <mergeCell ref="B4:F4"/>
    <mergeCell ref="G4:AE4"/>
    <mergeCell ref="AF4:AU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D1C84-045D-4622-B536-FAB59909CD15}">
  <dimension ref="A2:E8"/>
  <sheetViews>
    <sheetView workbookViewId="0">
      <selection activeCell="D3" sqref="D3"/>
    </sheetView>
  </sheetViews>
  <sheetFormatPr defaultRowHeight="15"/>
  <sheetData>
    <row r="2" spans="1:5">
      <c r="A2" t="s">
        <v>544</v>
      </c>
      <c r="B2">
        <v>581</v>
      </c>
      <c r="D2" t="s">
        <v>546</v>
      </c>
      <c r="E2">
        <f>B2*'OR, CA, and US population'!D8</f>
        <v>60.737079897899221</v>
      </c>
    </row>
    <row r="3" spans="1:5">
      <c r="A3" t="s">
        <v>545</v>
      </c>
    </row>
    <row r="4" spans="1:5">
      <c r="A4" s="146" t="s">
        <v>394</v>
      </c>
    </row>
    <row r="5" spans="1:5">
      <c r="A5" s="17">
        <v>2013</v>
      </c>
    </row>
    <row r="6" spans="1:5">
      <c r="A6" s="17" t="s">
        <v>395</v>
      </c>
    </row>
    <row r="7" spans="1:5">
      <c r="A7" s="146" t="s">
        <v>396</v>
      </c>
    </row>
    <row r="8" spans="1:5">
      <c r="A8" s="146" t="s">
        <v>397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199"/>
  <sheetViews>
    <sheetView workbookViewId="0">
      <pane xSplit="2" ySplit="1" topLeftCell="C8" activePane="bottomRight" state="frozen"/>
      <selection pane="topRight" activeCell="C1" sqref="C1"/>
      <selection pane="bottomLeft" activeCell="A2" sqref="A2"/>
      <selection pane="bottomRight" activeCell="C15" sqref="C15"/>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225</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224</v>
      </c>
      <c r="D3" s="15" t="s">
        <v>223</v>
      </c>
      <c r="E3" s="15"/>
      <c r="F3" s="15"/>
      <c r="G3" s="15"/>
    </row>
    <row r="4" spans="1:39" ht="15" customHeight="1">
      <c r="C4" s="15" t="s">
        <v>222</v>
      </c>
      <c r="D4" s="15" t="s">
        <v>221</v>
      </c>
      <c r="E4" s="15"/>
      <c r="F4" s="15"/>
      <c r="G4" s="15" t="s">
        <v>220</v>
      </c>
    </row>
    <row r="5" spans="1:39" ht="15" customHeight="1">
      <c r="C5" s="15" t="s">
        <v>219</v>
      </c>
      <c r="D5" s="15" t="s">
        <v>218</v>
      </c>
      <c r="E5" s="15"/>
      <c r="F5" s="15"/>
      <c r="G5" s="15"/>
    </row>
    <row r="6" spans="1:39" ht="15" customHeight="1">
      <c r="C6" s="15" t="s">
        <v>217</v>
      </c>
      <c r="D6" s="15"/>
      <c r="E6" s="15" t="s">
        <v>216</v>
      </c>
      <c r="F6" s="15"/>
      <c r="G6" s="15"/>
    </row>
    <row r="10" spans="1:39" ht="15" customHeight="1">
      <c r="A10" s="7" t="s">
        <v>215</v>
      </c>
      <c r="B10" s="14" t="s">
        <v>214</v>
      </c>
    </row>
    <row r="11" spans="1:39" ht="15" customHeight="1">
      <c r="B11" s="13" t="s">
        <v>213</v>
      </c>
    </row>
    <row r="12" spans="1:39" ht="15" customHeight="1">
      <c r="B12" s="13" t="s">
        <v>213</v>
      </c>
      <c r="C12" s="12" t="s">
        <v>213</v>
      </c>
      <c r="D12" s="12" t="s">
        <v>213</v>
      </c>
      <c r="E12" s="12" t="s">
        <v>213</v>
      </c>
      <c r="F12" s="12" t="s">
        <v>213</v>
      </c>
      <c r="G12" s="12" t="s">
        <v>213</v>
      </c>
      <c r="H12" s="12" t="s">
        <v>213</v>
      </c>
      <c r="I12" s="12" t="s">
        <v>213</v>
      </c>
      <c r="J12" s="12" t="s">
        <v>213</v>
      </c>
      <c r="K12" s="12" t="s">
        <v>213</v>
      </c>
      <c r="L12" s="12" t="s">
        <v>213</v>
      </c>
      <c r="M12" s="12" t="s">
        <v>213</v>
      </c>
      <c r="N12" s="12" t="s">
        <v>213</v>
      </c>
      <c r="O12" s="12" t="s">
        <v>213</v>
      </c>
      <c r="P12" s="12" t="s">
        <v>213</v>
      </c>
      <c r="Q12" s="12" t="s">
        <v>213</v>
      </c>
      <c r="R12" s="12" t="s">
        <v>213</v>
      </c>
      <c r="S12" s="12" t="s">
        <v>213</v>
      </c>
      <c r="T12" s="12" t="s">
        <v>213</v>
      </c>
      <c r="U12" s="12" t="s">
        <v>213</v>
      </c>
      <c r="V12" s="12" t="s">
        <v>213</v>
      </c>
      <c r="W12" s="12" t="s">
        <v>213</v>
      </c>
      <c r="X12" s="12" t="s">
        <v>213</v>
      </c>
      <c r="Y12" s="12" t="s">
        <v>213</v>
      </c>
      <c r="Z12" s="12" t="s">
        <v>213</v>
      </c>
      <c r="AA12" s="12" t="s">
        <v>213</v>
      </c>
      <c r="AB12" s="12" t="s">
        <v>213</v>
      </c>
      <c r="AC12" s="12" t="s">
        <v>213</v>
      </c>
      <c r="AD12" s="12" t="s">
        <v>213</v>
      </c>
      <c r="AE12" s="12" t="s">
        <v>213</v>
      </c>
      <c r="AF12" s="12" t="s">
        <v>213</v>
      </c>
      <c r="AG12" s="12" t="s">
        <v>213</v>
      </c>
      <c r="AH12" s="12" t="s">
        <v>213</v>
      </c>
      <c r="AI12" s="12" t="s">
        <v>213</v>
      </c>
      <c r="AJ12" s="12" t="s">
        <v>213</v>
      </c>
      <c r="AK12" s="12" t="s">
        <v>213</v>
      </c>
      <c r="AL12" s="12" t="s">
        <v>213</v>
      </c>
      <c r="AM12" s="12" t="s">
        <v>212</v>
      </c>
    </row>
    <row r="13" spans="1:39" ht="15" customHeight="1" thickBot="1">
      <c r="B13" s="11" t="s">
        <v>211</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210</v>
      </c>
    </row>
    <row r="16" spans="1:39" ht="15" customHeight="1">
      <c r="A16" s="7" t="s">
        <v>209</v>
      </c>
      <c r="B16" s="10" t="s">
        <v>42</v>
      </c>
      <c r="C16" s="9">
        <v>8204</v>
      </c>
      <c r="D16" s="9">
        <v>8430.3242190000001</v>
      </c>
      <c r="E16" s="9">
        <v>8628.375</v>
      </c>
      <c r="F16" s="9">
        <v>8817.1220699999994</v>
      </c>
      <c r="G16" s="9">
        <v>9007.4052730000003</v>
      </c>
      <c r="H16" s="9">
        <v>9204.9746090000008</v>
      </c>
      <c r="I16" s="9">
        <v>9392.828125</v>
      </c>
      <c r="J16" s="9">
        <v>9602.0361329999996</v>
      </c>
      <c r="K16" s="9">
        <v>9807.7539059999999</v>
      </c>
      <c r="L16" s="9">
        <v>10057.839844</v>
      </c>
      <c r="M16" s="9">
        <v>10250.908203000001</v>
      </c>
      <c r="N16" s="9">
        <v>10414.863281</v>
      </c>
      <c r="O16" s="9">
        <v>10604.878906</v>
      </c>
      <c r="P16" s="9">
        <v>10716.441406</v>
      </c>
      <c r="Q16" s="9">
        <v>10796.084961</v>
      </c>
      <c r="R16" s="9">
        <v>10845.856444999999</v>
      </c>
      <c r="S16" s="9">
        <v>10868.141602</v>
      </c>
      <c r="T16" s="9">
        <v>11031.921875</v>
      </c>
      <c r="U16" s="9">
        <v>11201.537109000001</v>
      </c>
      <c r="V16" s="9">
        <v>11376.355469</v>
      </c>
      <c r="W16" s="9">
        <v>11558.603515999999</v>
      </c>
      <c r="X16" s="9">
        <v>11745.048828000001</v>
      </c>
      <c r="Y16" s="9">
        <v>11931.011719</v>
      </c>
      <c r="Z16" s="9">
        <v>12121.440430000001</v>
      </c>
      <c r="AA16" s="9">
        <v>12307.681640999999</v>
      </c>
      <c r="AB16" s="9">
        <v>12490.407227</v>
      </c>
      <c r="AC16" s="9">
        <v>12670.886719</v>
      </c>
      <c r="AD16" s="9">
        <v>12862.736328000001</v>
      </c>
      <c r="AE16" s="9">
        <v>13066.874023</v>
      </c>
      <c r="AF16" s="9">
        <v>13279.605469</v>
      </c>
      <c r="AG16" s="9">
        <v>13501.169921999999</v>
      </c>
      <c r="AH16" s="9">
        <v>13727.091796999999</v>
      </c>
      <c r="AI16" s="9">
        <v>13949.898438</v>
      </c>
      <c r="AJ16" s="9">
        <v>14170.083984000001</v>
      </c>
      <c r="AK16" s="9">
        <v>14390.903319999999</v>
      </c>
      <c r="AL16" s="9">
        <v>14607.324219</v>
      </c>
      <c r="AM16" s="8">
        <v>1.6299000000000001E-2</v>
      </c>
    </row>
    <row r="17" spans="1:39" ht="15" customHeight="1">
      <c r="A17" s="7" t="s">
        <v>208</v>
      </c>
      <c r="B17" s="10" t="s">
        <v>51</v>
      </c>
      <c r="C17" s="9">
        <v>4180</v>
      </c>
      <c r="D17" s="9">
        <v>4316.6875</v>
      </c>
      <c r="E17" s="9">
        <v>4489.7553710000002</v>
      </c>
      <c r="F17" s="9">
        <v>4670.9096680000002</v>
      </c>
      <c r="G17" s="9">
        <v>4861.7397460000002</v>
      </c>
      <c r="H17" s="9">
        <v>5050.673828</v>
      </c>
      <c r="I17" s="9">
        <v>5235.9755859999996</v>
      </c>
      <c r="J17" s="9">
        <v>5416.0458980000003</v>
      </c>
      <c r="K17" s="9">
        <v>5588.4482420000004</v>
      </c>
      <c r="L17" s="9">
        <v>5753.2729490000002</v>
      </c>
      <c r="M17" s="9">
        <v>5912.3027339999999</v>
      </c>
      <c r="N17" s="9">
        <v>6068.4399409999996</v>
      </c>
      <c r="O17" s="9">
        <v>6215.5214839999999</v>
      </c>
      <c r="P17" s="9">
        <v>6348.4873049999997</v>
      </c>
      <c r="Q17" s="9">
        <v>6477.6015619999998</v>
      </c>
      <c r="R17" s="9">
        <v>6598.2841799999997</v>
      </c>
      <c r="S17" s="9">
        <v>6704.2089839999999</v>
      </c>
      <c r="T17" s="9">
        <v>6800.4365230000003</v>
      </c>
      <c r="U17" s="9">
        <v>6896.5195309999999</v>
      </c>
      <c r="V17" s="9">
        <v>6993.966797</v>
      </c>
      <c r="W17" s="9">
        <v>7096.4384769999997</v>
      </c>
      <c r="X17" s="9">
        <v>7202.7841799999997</v>
      </c>
      <c r="Y17" s="9">
        <v>7307.5126950000003</v>
      </c>
      <c r="Z17" s="9">
        <v>7410.720703</v>
      </c>
      <c r="AA17" s="9">
        <v>7511.2231449999999</v>
      </c>
      <c r="AB17" s="9">
        <v>7610.3847660000001</v>
      </c>
      <c r="AC17" s="9">
        <v>7714.6162109999996</v>
      </c>
      <c r="AD17" s="9">
        <v>7827.2895509999998</v>
      </c>
      <c r="AE17" s="9">
        <v>7950.5561520000001</v>
      </c>
      <c r="AF17" s="9">
        <v>8082.359375</v>
      </c>
      <c r="AG17" s="9">
        <v>8220.9326170000004</v>
      </c>
      <c r="AH17" s="9">
        <v>8363.7539059999999</v>
      </c>
      <c r="AI17" s="9">
        <v>8507.7060550000006</v>
      </c>
      <c r="AJ17" s="9">
        <v>8651.2880860000005</v>
      </c>
      <c r="AK17" s="9">
        <v>8792.3603519999997</v>
      </c>
      <c r="AL17" s="9">
        <v>8928.5390619999998</v>
      </c>
      <c r="AM17" s="8">
        <v>2.1604999999999999E-2</v>
      </c>
    </row>
    <row r="18" spans="1:39" ht="15" customHeight="1">
      <c r="A18" s="7" t="s">
        <v>207</v>
      </c>
      <c r="B18" s="10" t="s">
        <v>49</v>
      </c>
      <c r="C18" s="9">
        <v>1239</v>
      </c>
      <c r="D18" s="9">
        <v>1245.4320070000001</v>
      </c>
      <c r="E18" s="9">
        <v>1223.0607910000001</v>
      </c>
      <c r="F18" s="9">
        <v>1207.8713379999999</v>
      </c>
      <c r="G18" s="9">
        <v>1203.0263669999999</v>
      </c>
      <c r="H18" s="9">
        <v>1199.272461</v>
      </c>
      <c r="I18" s="9">
        <v>1194.7154539999999</v>
      </c>
      <c r="J18" s="9">
        <v>1211.4365230000001</v>
      </c>
      <c r="K18" s="9">
        <v>1230.438232</v>
      </c>
      <c r="L18" s="9">
        <v>1251.5187989999999</v>
      </c>
      <c r="M18" s="9">
        <v>1272.9426269999999</v>
      </c>
      <c r="N18" s="9">
        <v>1293.5113530000001</v>
      </c>
      <c r="O18" s="9">
        <v>1315.103638</v>
      </c>
      <c r="P18" s="9">
        <v>1338.608154</v>
      </c>
      <c r="Q18" s="9">
        <v>1361.512207</v>
      </c>
      <c r="R18" s="9">
        <v>1382.6870120000001</v>
      </c>
      <c r="S18" s="9">
        <v>1405.077393</v>
      </c>
      <c r="T18" s="9">
        <v>1428.7294919999999</v>
      </c>
      <c r="U18" s="9">
        <v>1454.241943</v>
      </c>
      <c r="V18" s="9">
        <v>1481.0147710000001</v>
      </c>
      <c r="W18" s="9">
        <v>1508.6499020000001</v>
      </c>
      <c r="X18" s="9">
        <v>1536.844971</v>
      </c>
      <c r="Y18" s="9">
        <v>1565.2314449999999</v>
      </c>
      <c r="Z18" s="9">
        <v>1595.355225</v>
      </c>
      <c r="AA18" s="9">
        <v>1625.246582</v>
      </c>
      <c r="AB18" s="9">
        <v>1654.7006839999999</v>
      </c>
      <c r="AC18" s="9">
        <v>1684.703491</v>
      </c>
      <c r="AD18" s="9">
        <v>1715.843018</v>
      </c>
      <c r="AE18" s="9">
        <v>1747.7692870000001</v>
      </c>
      <c r="AF18" s="9">
        <v>1780.0013429999999</v>
      </c>
      <c r="AG18" s="9">
        <v>1813.1435550000001</v>
      </c>
      <c r="AH18" s="9">
        <v>1846.6171879999999</v>
      </c>
      <c r="AI18" s="9">
        <v>1879.099487</v>
      </c>
      <c r="AJ18" s="9">
        <v>1911.179443</v>
      </c>
      <c r="AK18" s="9">
        <v>1944.505615</v>
      </c>
      <c r="AL18" s="9">
        <v>1978.2767329999999</v>
      </c>
      <c r="AM18" s="8">
        <v>1.3703E-2</v>
      </c>
    </row>
    <row r="19" spans="1:39" ht="15" customHeight="1">
      <c r="A19" s="7" t="s">
        <v>206</v>
      </c>
      <c r="B19" s="10" t="s">
        <v>47</v>
      </c>
      <c r="C19" s="9">
        <v>2785</v>
      </c>
      <c r="D19" s="9">
        <v>2868.2041020000001</v>
      </c>
      <c r="E19" s="9">
        <v>2915.5581050000001</v>
      </c>
      <c r="F19" s="9">
        <v>2938.3408199999999</v>
      </c>
      <c r="G19" s="9">
        <v>2942.6389159999999</v>
      </c>
      <c r="H19" s="9">
        <v>2955.0283199999999</v>
      </c>
      <c r="I19" s="9">
        <v>2962.1369629999999</v>
      </c>
      <c r="J19" s="9">
        <v>2974.5539549999999</v>
      </c>
      <c r="K19" s="9">
        <v>2988.8671880000002</v>
      </c>
      <c r="L19" s="9">
        <v>3053.0483399999998</v>
      </c>
      <c r="M19" s="9">
        <v>3065.6625979999999</v>
      </c>
      <c r="N19" s="9">
        <v>3052.9123540000001</v>
      </c>
      <c r="O19" s="9">
        <v>3074.2541500000002</v>
      </c>
      <c r="P19" s="9">
        <v>3029.3459469999998</v>
      </c>
      <c r="Q19" s="9">
        <v>2956.9709469999998</v>
      </c>
      <c r="R19" s="9">
        <v>2864.88501</v>
      </c>
      <c r="S19" s="9">
        <v>2758.8557129999999</v>
      </c>
      <c r="T19" s="9">
        <v>2802.7553710000002</v>
      </c>
      <c r="U19" s="9">
        <v>2850.7758789999998</v>
      </c>
      <c r="V19" s="9">
        <v>2901.3745119999999</v>
      </c>
      <c r="W19" s="9">
        <v>2953.5158689999998</v>
      </c>
      <c r="X19" s="9">
        <v>3005.4194339999999</v>
      </c>
      <c r="Y19" s="9">
        <v>3058.267578</v>
      </c>
      <c r="Z19" s="9">
        <v>3115.3645019999999</v>
      </c>
      <c r="AA19" s="9">
        <v>3171.211914</v>
      </c>
      <c r="AB19" s="9">
        <v>3225.3210450000001</v>
      </c>
      <c r="AC19" s="9">
        <v>3271.5671390000002</v>
      </c>
      <c r="AD19" s="9">
        <v>3319.6030270000001</v>
      </c>
      <c r="AE19" s="9">
        <v>3368.5490719999998</v>
      </c>
      <c r="AF19" s="9">
        <v>3417.2456050000001</v>
      </c>
      <c r="AG19" s="9">
        <v>3467.0932619999999</v>
      </c>
      <c r="AH19" s="9">
        <v>3516.7204590000001</v>
      </c>
      <c r="AI19" s="9">
        <v>3563.0927729999999</v>
      </c>
      <c r="AJ19" s="9">
        <v>3607.6157229999999</v>
      </c>
      <c r="AK19" s="9">
        <v>3654.036865</v>
      </c>
      <c r="AL19" s="9">
        <v>3700.508789</v>
      </c>
      <c r="AM19" s="8">
        <v>7.522E-3</v>
      </c>
    </row>
    <row r="20" spans="1:39" ht="15" customHeight="1">
      <c r="A20" s="7" t="s">
        <v>205</v>
      </c>
      <c r="B20" s="10" t="s">
        <v>40</v>
      </c>
      <c r="C20" s="9">
        <v>931</v>
      </c>
      <c r="D20" s="9">
        <v>947.62426800000003</v>
      </c>
      <c r="E20" s="9">
        <v>964.16967799999998</v>
      </c>
      <c r="F20" s="9">
        <v>978.83227499999998</v>
      </c>
      <c r="G20" s="9">
        <v>989.99383499999999</v>
      </c>
      <c r="H20" s="9">
        <v>1001.782227</v>
      </c>
      <c r="I20" s="9">
        <v>1012.480469</v>
      </c>
      <c r="J20" s="9">
        <v>1023.877197</v>
      </c>
      <c r="K20" s="9">
        <v>1031.2301030000001</v>
      </c>
      <c r="L20" s="9">
        <v>1038.5198969999999</v>
      </c>
      <c r="M20" s="9">
        <v>1052.2022710000001</v>
      </c>
      <c r="N20" s="9">
        <v>1065.779297</v>
      </c>
      <c r="O20" s="9">
        <v>1079.0458980000001</v>
      </c>
      <c r="P20" s="9">
        <v>1093.453491</v>
      </c>
      <c r="Q20" s="9">
        <v>1109.9135739999999</v>
      </c>
      <c r="R20" s="9">
        <v>1127.8354489999999</v>
      </c>
      <c r="S20" s="9">
        <v>1150.6875</v>
      </c>
      <c r="T20" s="9">
        <v>1141.1209719999999</v>
      </c>
      <c r="U20" s="9">
        <v>1167.8992920000001</v>
      </c>
      <c r="V20" s="9">
        <v>1195.7280270000001</v>
      </c>
      <c r="W20" s="9">
        <v>1224.5264890000001</v>
      </c>
      <c r="X20" s="9">
        <v>1253.9610600000001</v>
      </c>
      <c r="Y20" s="9">
        <v>1284.2775879999999</v>
      </c>
      <c r="Z20" s="9">
        <v>1315.6195070000001</v>
      </c>
      <c r="AA20" s="9">
        <v>1348.0570070000001</v>
      </c>
      <c r="AB20" s="9">
        <v>1379.8736570000001</v>
      </c>
      <c r="AC20" s="9">
        <v>1415.680908</v>
      </c>
      <c r="AD20" s="9">
        <v>1452.794189</v>
      </c>
      <c r="AE20" s="9">
        <v>1491.2642820000001</v>
      </c>
      <c r="AF20" s="9">
        <v>1531.144775</v>
      </c>
      <c r="AG20" s="9">
        <v>1572.490356</v>
      </c>
      <c r="AH20" s="9">
        <v>1615.3591309999999</v>
      </c>
      <c r="AI20" s="9">
        <v>1659.810669</v>
      </c>
      <c r="AJ20" s="9">
        <v>1705.9075929999999</v>
      </c>
      <c r="AK20" s="9">
        <v>1753.7139890000001</v>
      </c>
      <c r="AL20" s="9">
        <v>1803.298706</v>
      </c>
      <c r="AM20" s="8">
        <v>1.9103999999999999E-2</v>
      </c>
    </row>
    <row r="21" spans="1:39" ht="15" customHeight="1">
      <c r="A21" s="7" t="s">
        <v>204</v>
      </c>
      <c r="B21" s="10" t="s">
        <v>51</v>
      </c>
      <c r="C21" s="9">
        <v>353</v>
      </c>
      <c r="D21" s="9">
        <v>359.284088</v>
      </c>
      <c r="E21" s="9">
        <v>365.46249399999999</v>
      </c>
      <c r="F21" s="9">
        <v>371.32415800000001</v>
      </c>
      <c r="G21" s="9">
        <v>377.14080799999999</v>
      </c>
      <c r="H21" s="9">
        <v>382.91821299999998</v>
      </c>
      <c r="I21" s="9">
        <v>389.22287</v>
      </c>
      <c r="J21" s="9">
        <v>394.680542</v>
      </c>
      <c r="K21" s="9">
        <v>398.38638300000002</v>
      </c>
      <c r="L21" s="9">
        <v>404.38171399999999</v>
      </c>
      <c r="M21" s="9">
        <v>411.47515900000002</v>
      </c>
      <c r="N21" s="9">
        <v>417.58062699999999</v>
      </c>
      <c r="O21" s="9">
        <v>422.93810999999999</v>
      </c>
      <c r="P21" s="9">
        <v>430.56652800000001</v>
      </c>
      <c r="Q21" s="9">
        <v>437.51797499999998</v>
      </c>
      <c r="R21" s="9">
        <v>445.80908199999999</v>
      </c>
      <c r="S21" s="9">
        <v>457.62518299999999</v>
      </c>
      <c r="T21" s="9">
        <v>469.79406699999998</v>
      </c>
      <c r="U21" s="9">
        <v>482.40850799999998</v>
      </c>
      <c r="V21" s="9">
        <v>495.49371300000001</v>
      </c>
      <c r="W21" s="9">
        <v>509.00250199999999</v>
      </c>
      <c r="X21" s="9">
        <v>522.75567599999999</v>
      </c>
      <c r="Y21" s="9">
        <v>536.87866199999996</v>
      </c>
      <c r="Z21" s="9">
        <v>551.44201699999996</v>
      </c>
      <c r="AA21" s="9">
        <v>566.47747800000002</v>
      </c>
      <c r="AB21" s="9">
        <v>581.10339399999998</v>
      </c>
      <c r="AC21" s="9">
        <v>598.30554199999995</v>
      </c>
      <c r="AD21" s="9">
        <v>616.11254899999994</v>
      </c>
      <c r="AE21" s="9">
        <v>634.54754600000001</v>
      </c>
      <c r="AF21" s="9">
        <v>653.63445999999999</v>
      </c>
      <c r="AG21" s="9">
        <v>673.39813200000003</v>
      </c>
      <c r="AH21" s="9">
        <v>693.864868</v>
      </c>
      <c r="AI21" s="9">
        <v>715.06109600000002</v>
      </c>
      <c r="AJ21" s="9">
        <v>737.01556400000004</v>
      </c>
      <c r="AK21" s="9">
        <v>759.75677499999995</v>
      </c>
      <c r="AL21" s="9">
        <v>783.31604000000004</v>
      </c>
      <c r="AM21" s="8">
        <v>2.3189000000000001E-2</v>
      </c>
    </row>
    <row r="22" spans="1:39" ht="15" customHeight="1">
      <c r="A22" s="7" t="s">
        <v>203</v>
      </c>
      <c r="B22" s="10" t="s">
        <v>49</v>
      </c>
      <c r="C22" s="9">
        <v>112</v>
      </c>
      <c r="D22" s="9">
        <v>117.894814</v>
      </c>
      <c r="E22" s="9">
        <v>124.627121</v>
      </c>
      <c r="F22" s="9">
        <v>131.54122899999999</v>
      </c>
      <c r="G22" s="9">
        <v>138.06456</v>
      </c>
      <c r="H22" s="9">
        <v>144.48864699999999</v>
      </c>
      <c r="I22" s="9">
        <v>151.51000999999999</v>
      </c>
      <c r="J22" s="9">
        <v>158.762665</v>
      </c>
      <c r="K22" s="9">
        <v>166.26582300000001</v>
      </c>
      <c r="L22" s="9">
        <v>174.01205400000001</v>
      </c>
      <c r="M22" s="9">
        <v>181.97190900000001</v>
      </c>
      <c r="N22" s="9">
        <v>190.120758</v>
      </c>
      <c r="O22" s="9">
        <v>198.596619</v>
      </c>
      <c r="P22" s="9">
        <v>207.42451500000001</v>
      </c>
      <c r="Q22" s="9">
        <v>216.65034499999999</v>
      </c>
      <c r="R22" s="9">
        <v>226.30123900000001</v>
      </c>
      <c r="S22" s="9">
        <v>236.78154000000001</v>
      </c>
      <c r="T22" s="9">
        <v>247.66674800000001</v>
      </c>
      <c r="U22" s="9">
        <v>259.02667200000002</v>
      </c>
      <c r="V22" s="9">
        <v>270.88955700000002</v>
      </c>
      <c r="W22" s="9">
        <v>283.239868</v>
      </c>
      <c r="X22" s="9">
        <v>295.97866800000003</v>
      </c>
      <c r="Y22" s="9">
        <v>309.19378699999999</v>
      </c>
      <c r="Z22" s="9">
        <v>322.94180299999999</v>
      </c>
      <c r="AA22" s="9">
        <v>337.256531</v>
      </c>
      <c r="AB22" s="9">
        <v>351.54101600000001</v>
      </c>
      <c r="AC22" s="9">
        <v>366.633331</v>
      </c>
      <c r="AD22" s="9">
        <v>382.33639499999998</v>
      </c>
      <c r="AE22" s="9">
        <v>398.67559799999998</v>
      </c>
      <c r="AF22" s="9">
        <v>415.67755099999999</v>
      </c>
      <c r="AG22" s="9">
        <v>433.36971999999997</v>
      </c>
      <c r="AH22" s="9">
        <v>451.780914</v>
      </c>
      <c r="AI22" s="9">
        <v>470.94122299999998</v>
      </c>
      <c r="AJ22" s="9">
        <v>490.88174400000003</v>
      </c>
      <c r="AK22" s="9">
        <v>511.635132</v>
      </c>
      <c r="AL22" s="9">
        <v>533.23529099999996</v>
      </c>
      <c r="AM22" s="8">
        <v>4.5386999999999997E-2</v>
      </c>
    </row>
    <row r="23" spans="1:39" ht="15" customHeight="1">
      <c r="A23" s="7" t="s">
        <v>202</v>
      </c>
      <c r="B23" s="10" t="s">
        <v>47</v>
      </c>
      <c r="C23" s="9">
        <v>466</v>
      </c>
      <c r="D23" s="9">
        <v>470.445404</v>
      </c>
      <c r="E23" s="9">
        <v>474.08004799999998</v>
      </c>
      <c r="F23" s="9">
        <v>475.96691900000002</v>
      </c>
      <c r="G23" s="9">
        <v>474.78845200000001</v>
      </c>
      <c r="H23" s="9">
        <v>474.37536599999999</v>
      </c>
      <c r="I23" s="9">
        <v>471.747589</v>
      </c>
      <c r="J23" s="9">
        <v>470.43396000000001</v>
      </c>
      <c r="K23" s="9">
        <v>466.57791099999997</v>
      </c>
      <c r="L23" s="9">
        <v>460.12609900000001</v>
      </c>
      <c r="M23" s="9">
        <v>458.75518799999998</v>
      </c>
      <c r="N23" s="9">
        <v>458.07794200000001</v>
      </c>
      <c r="O23" s="9">
        <v>457.51123000000001</v>
      </c>
      <c r="P23" s="9">
        <v>455.46249399999999</v>
      </c>
      <c r="Q23" s="9">
        <v>455.74529999999999</v>
      </c>
      <c r="R23" s="9">
        <v>455.725098</v>
      </c>
      <c r="S23" s="9">
        <v>456.28079200000002</v>
      </c>
      <c r="T23" s="9">
        <v>423.66018700000001</v>
      </c>
      <c r="U23" s="9">
        <v>426.46414199999998</v>
      </c>
      <c r="V23" s="9">
        <v>429.34472699999998</v>
      </c>
      <c r="W23" s="9">
        <v>432.28411899999998</v>
      </c>
      <c r="X23" s="9">
        <v>435.22668499999997</v>
      </c>
      <c r="Y23" s="9">
        <v>438.20517000000001</v>
      </c>
      <c r="Z23" s="9">
        <v>441.23571800000002</v>
      </c>
      <c r="AA23" s="9">
        <v>444.32299799999998</v>
      </c>
      <c r="AB23" s="9">
        <v>447.229218</v>
      </c>
      <c r="AC23" s="9">
        <v>450.74203499999999</v>
      </c>
      <c r="AD23" s="9">
        <v>454.34515399999998</v>
      </c>
      <c r="AE23" s="9">
        <v>458.04116800000003</v>
      </c>
      <c r="AF23" s="9">
        <v>461.83273300000002</v>
      </c>
      <c r="AG23" s="9">
        <v>465.722534</v>
      </c>
      <c r="AH23" s="9">
        <v>469.71343999999999</v>
      </c>
      <c r="AI23" s="9">
        <v>473.80831899999998</v>
      </c>
      <c r="AJ23" s="9">
        <v>478.010223</v>
      </c>
      <c r="AK23" s="9">
        <v>482.32214399999998</v>
      </c>
      <c r="AL23" s="9">
        <v>486.74740600000001</v>
      </c>
      <c r="AM23" s="8">
        <v>1.0020000000000001E-3</v>
      </c>
    </row>
    <row r="24" spans="1:39" ht="15" customHeight="1">
      <c r="A24" s="7" t="s">
        <v>201</v>
      </c>
      <c r="B24" s="10" t="s">
        <v>38</v>
      </c>
      <c r="C24" s="9">
        <v>724</v>
      </c>
      <c r="D24" s="9">
        <v>753.63635299999999</v>
      </c>
      <c r="E24" s="9">
        <v>798.53100600000005</v>
      </c>
      <c r="F24" s="9">
        <v>846.40673800000002</v>
      </c>
      <c r="G24" s="9">
        <v>895.56897000000004</v>
      </c>
      <c r="H24" s="9">
        <v>946.035034</v>
      </c>
      <c r="I24" s="9">
        <v>998.45428500000003</v>
      </c>
      <c r="J24" s="9">
        <v>1051.892822</v>
      </c>
      <c r="K24" s="9">
        <v>1095.0460210000001</v>
      </c>
      <c r="L24" s="9">
        <v>1138.7172849999999</v>
      </c>
      <c r="M24" s="9">
        <v>1135.9902340000001</v>
      </c>
      <c r="N24" s="9">
        <v>1198.736328</v>
      </c>
      <c r="O24" s="9">
        <v>1233.6080320000001</v>
      </c>
      <c r="P24" s="9">
        <v>1283.6391599999999</v>
      </c>
      <c r="Q24" s="9">
        <v>1334.305298</v>
      </c>
      <c r="R24" s="9">
        <v>1386.5898440000001</v>
      </c>
      <c r="S24" s="9">
        <v>1442.5195309999999</v>
      </c>
      <c r="T24" s="9">
        <v>1486.4494629999999</v>
      </c>
      <c r="U24" s="9">
        <v>1547.263062</v>
      </c>
      <c r="V24" s="9">
        <v>1610.7468260000001</v>
      </c>
      <c r="W24" s="9">
        <v>1676.7619629999999</v>
      </c>
      <c r="X24" s="9">
        <v>1745.3012699999999</v>
      </c>
      <c r="Y24" s="9">
        <v>1815.3402100000001</v>
      </c>
      <c r="Z24" s="9">
        <v>1887.335327</v>
      </c>
      <c r="AA24" s="9">
        <v>1961.100586</v>
      </c>
      <c r="AB24" s="9">
        <v>2036.4243160000001</v>
      </c>
      <c r="AC24" s="9">
        <v>2114.7060550000001</v>
      </c>
      <c r="AD24" s="9">
        <v>2194.8386230000001</v>
      </c>
      <c r="AE24" s="9">
        <v>2276.9936520000001</v>
      </c>
      <c r="AF24" s="9">
        <v>2361.110596</v>
      </c>
      <c r="AG24" s="9">
        <v>2446.804443</v>
      </c>
      <c r="AH24" s="9">
        <v>2534.3061520000001</v>
      </c>
      <c r="AI24" s="9">
        <v>2624.351807</v>
      </c>
      <c r="AJ24" s="9">
        <v>2717.1667480000001</v>
      </c>
      <c r="AK24" s="9">
        <v>2812.757568</v>
      </c>
      <c r="AL24" s="9">
        <v>2910.9709469999998</v>
      </c>
      <c r="AM24" s="8">
        <v>4.0544999999999998E-2</v>
      </c>
    </row>
    <row r="25" spans="1:39" ht="15" customHeight="1">
      <c r="A25" s="7" t="s">
        <v>200</v>
      </c>
      <c r="B25" s="10" t="s">
        <v>51</v>
      </c>
      <c r="C25" s="9">
        <v>421</v>
      </c>
      <c r="D25" s="9">
        <v>437.45507800000001</v>
      </c>
      <c r="E25" s="9">
        <v>463.72872899999999</v>
      </c>
      <c r="F25" s="9">
        <v>491.91378800000001</v>
      </c>
      <c r="G25" s="9">
        <v>520.90045199999997</v>
      </c>
      <c r="H25" s="9">
        <v>550.889771</v>
      </c>
      <c r="I25" s="9">
        <v>582.52941899999996</v>
      </c>
      <c r="J25" s="9">
        <v>614.86926300000005</v>
      </c>
      <c r="K25" s="9">
        <v>647.91223100000002</v>
      </c>
      <c r="L25" s="9">
        <v>681.60607900000002</v>
      </c>
      <c r="M25" s="9">
        <v>715.76800500000002</v>
      </c>
      <c r="N25" s="9">
        <v>750.37078899999995</v>
      </c>
      <c r="O25" s="9">
        <v>785.48156700000004</v>
      </c>
      <c r="P25" s="9">
        <v>821.014771</v>
      </c>
      <c r="Q25" s="9">
        <v>856.957581</v>
      </c>
      <c r="R25" s="9">
        <v>893.84301800000003</v>
      </c>
      <c r="S25" s="9">
        <v>932.111267</v>
      </c>
      <c r="T25" s="9">
        <v>971.87451199999998</v>
      </c>
      <c r="U25" s="9">
        <v>1013.762695</v>
      </c>
      <c r="V25" s="9">
        <v>1057.169922</v>
      </c>
      <c r="W25" s="9">
        <v>1102.049561</v>
      </c>
      <c r="X25" s="9">
        <v>1148.3408199999999</v>
      </c>
      <c r="Y25" s="9">
        <v>1195.5043949999999</v>
      </c>
      <c r="Z25" s="9">
        <v>1243.159058</v>
      </c>
      <c r="AA25" s="9">
        <v>1291.6079099999999</v>
      </c>
      <c r="AB25" s="9">
        <v>1340.8897710000001</v>
      </c>
      <c r="AC25" s="9">
        <v>1391.0089109999999</v>
      </c>
      <c r="AD25" s="9">
        <v>1441.7703859999999</v>
      </c>
      <c r="AE25" s="9">
        <v>1493.309692</v>
      </c>
      <c r="AF25" s="9">
        <v>1545.525024</v>
      </c>
      <c r="AG25" s="9">
        <v>1597.9808350000001</v>
      </c>
      <c r="AH25" s="9">
        <v>1650.853394</v>
      </c>
      <c r="AI25" s="9">
        <v>1704.821289</v>
      </c>
      <c r="AJ25" s="9">
        <v>1760.049561</v>
      </c>
      <c r="AK25" s="9">
        <v>1816.481323</v>
      </c>
      <c r="AL25" s="9">
        <v>1873.898193</v>
      </c>
      <c r="AM25" s="8">
        <v>4.3716999999999999E-2</v>
      </c>
    </row>
    <row r="26" spans="1:39" ht="15" customHeight="1">
      <c r="A26" s="7" t="s">
        <v>199</v>
      </c>
      <c r="B26" s="10" t="s">
        <v>49</v>
      </c>
      <c r="C26" s="9">
        <v>44</v>
      </c>
      <c r="D26" s="9">
        <v>46.262016000000003</v>
      </c>
      <c r="E26" s="9">
        <v>53.856369000000001</v>
      </c>
      <c r="F26" s="9">
        <v>62.401671999999998</v>
      </c>
      <c r="G26" s="9">
        <v>71.342972000000003</v>
      </c>
      <c r="H26" s="9">
        <v>80.526366999999993</v>
      </c>
      <c r="I26" s="9">
        <v>89.956222999999994</v>
      </c>
      <c r="J26" s="9">
        <v>99.638542000000001</v>
      </c>
      <c r="K26" s="9">
        <v>109.661903</v>
      </c>
      <c r="L26" s="9">
        <v>120.036575</v>
      </c>
      <c r="M26" s="9">
        <v>130.64816300000001</v>
      </c>
      <c r="N26" s="9">
        <v>141.622162</v>
      </c>
      <c r="O26" s="9">
        <v>152.96829199999999</v>
      </c>
      <c r="P26" s="9">
        <v>164.74105800000001</v>
      </c>
      <c r="Q26" s="9">
        <v>176.82176200000001</v>
      </c>
      <c r="R26" s="9">
        <v>189.506516</v>
      </c>
      <c r="S26" s="9">
        <v>203.21925400000001</v>
      </c>
      <c r="T26" s="9">
        <v>217.396851</v>
      </c>
      <c r="U26" s="9">
        <v>232.13883999999999</v>
      </c>
      <c r="V26" s="9">
        <v>247.467117</v>
      </c>
      <c r="W26" s="9">
        <v>263.403931</v>
      </c>
      <c r="X26" s="9">
        <v>280.03607199999999</v>
      </c>
      <c r="Y26" s="9">
        <v>297.07971199999997</v>
      </c>
      <c r="Z26" s="9">
        <v>315.12890599999997</v>
      </c>
      <c r="AA26" s="9">
        <v>333.88296500000001</v>
      </c>
      <c r="AB26" s="9">
        <v>353.34625199999999</v>
      </c>
      <c r="AC26" s="9">
        <v>373.55282599999998</v>
      </c>
      <c r="AD26" s="9">
        <v>394.62426799999997</v>
      </c>
      <c r="AE26" s="9">
        <v>416.59823599999999</v>
      </c>
      <c r="AF26" s="9">
        <v>439.51367199999999</v>
      </c>
      <c r="AG26" s="9">
        <v>463.41116299999999</v>
      </c>
      <c r="AH26" s="9">
        <v>488.33355699999998</v>
      </c>
      <c r="AI26" s="9">
        <v>514.32470699999999</v>
      </c>
      <c r="AJ26" s="9">
        <v>541.43121299999996</v>
      </c>
      <c r="AK26" s="9">
        <v>569.70147699999995</v>
      </c>
      <c r="AL26" s="9">
        <v>599.185608</v>
      </c>
      <c r="AM26" s="8">
        <v>7.8241000000000005E-2</v>
      </c>
    </row>
    <row r="27" spans="1:39" ht="15" customHeight="1">
      <c r="A27" s="7" t="s">
        <v>198</v>
      </c>
      <c r="B27" s="10" t="s">
        <v>47</v>
      </c>
      <c r="C27" s="9">
        <v>259</v>
      </c>
      <c r="D27" s="9">
        <v>269.91924999999998</v>
      </c>
      <c r="E27" s="9">
        <v>280.94589200000001</v>
      </c>
      <c r="F27" s="9">
        <v>292.09127799999999</v>
      </c>
      <c r="G27" s="9">
        <v>303.32556199999999</v>
      </c>
      <c r="H27" s="9">
        <v>314.61886600000003</v>
      </c>
      <c r="I27" s="9">
        <v>325.96862800000002</v>
      </c>
      <c r="J27" s="9">
        <v>337.38507099999998</v>
      </c>
      <c r="K27" s="9">
        <v>337.47189300000002</v>
      </c>
      <c r="L27" s="9">
        <v>337.07470699999999</v>
      </c>
      <c r="M27" s="9">
        <v>289.57403599999998</v>
      </c>
      <c r="N27" s="9">
        <v>306.743469</v>
      </c>
      <c r="O27" s="9">
        <v>295.15820300000001</v>
      </c>
      <c r="P27" s="9">
        <v>297.88326999999998</v>
      </c>
      <c r="Q27" s="9">
        <v>300.52603099999999</v>
      </c>
      <c r="R27" s="9">
        <v>303.240295</v>
      </c>
      <c r="S27" s="9">
        <v>307.18899499999998</v>
      </c>
      <c r="T27" s="9">
        <v>297.17816199999999</v>
      </c>
      <c r="U27" s="9">
        <v>301.36154199999999</v>
      </c>
      <c r="V27" s="9">
        <v>306.10968000000003</v>
      </c>
      <c r="W27" s="9">
        <v>311.30844100000002</v>
      </c>
      <c r="X27" s="9">
        <v>316.924286</v>
      </c>
      <c r="Y27" s="9">
        <v>322.75613399999997</v>
      </c>
      <c r="Z27" s="9">
        <v>329.047394</v>
      </c>
      <c r="AA27" s="9">
        <v>335.60977200000002</v>
      </c>
      <c r="AB27" s="9">
        <v>342.18817100000001</v>
      </c>
      <c r="AC27" s="9">
        <v>350.144226</v>
      </c>
      <c r="AD27" s="9">
        <v>358.44396999999998</v>
      </c>
      <c r="AE27" s="9">
        <v>367.08569299999999</v>
      </c>
      <c r="AF27" s="9">
        <v>376.07193000000001</v>
      </c>
      <c r="AG27" s="9">
        <v>385.41232300000001</v>
      </c>
      <c r="AH27" s="9">
        <v>395.11904900000002</v>
      </c>
      <c r="AI27" s="9">
        <v>405.20575000000002</v>
      </c>
      <c r="AJ27" s="9">
        <v>415.68597399999999</v>
      </c>
      <c r="AK27" s="9">
        <v>426.57473800000002</v>
      </c>
      <c r="AL27" s="9">
        <v>437.88726800000001</v>
      </c>
      <c r="AM27" s="8">
        <v>1.4331999999999999E-2</v>
      </c>
    </row>
    <row r="28" spans="1:39" ht="15" customHeight="1">
      <c r="A28" s="7" t="s">
        <v>197</v>
      </c>
      <c r="B28" s="10" t="s">
        <v>36</v>
      </c>
      <c r="C28" s="9">
        <v>1489</v>
      </c>
      <c r="D28" s="9">
        <v>1536.764038</v>
      </c>
      <c r="E28" s="9">
        <v>1603.2585449999999</v>
      </c>
      <c r="F28" s="9">
        <v>1681.6623540000001</v>
      </c>
      <c r="G28" s="9">
        <v>1762.7803960000001</v>
      </c>
      <c r="H28" s="9">
        <v>1830.6845699999999</v>
      </c>
      <c r="I28" s="9">
        <v>1900.6785890000001</v>
      </c>
      <c r="J28" s="9">
        <v>1970.0085449999999</v>
      </c>
      <c r="K28" s="9">
        <v>2040.822144</v>
      </c>
      <c r="L28" s="9">
        <v>2098.8520509999998</v>
      </c>
      <c r="M28" s="9">
        <v>2184.0974120000001</v>
      </c>
      <c r="N28" s="9">
        <v>2249.6069339999999</v>
      </c>
      <c r="O28" s="9">
        <v>2319.2509770000001</v>
      </c>
      <c r="P28" s="9">
        <v>2407.4189449999999</v>
      </c>
      <c r="Q28" s="9">
        <v>2498.7573240000002</v>
      </c>
      <c r="R28" s="9">
        <v>2593.6201169999999</v>
      </c>
      <c r="S28" s="9">
        <v>2670.8540039999998</v>
      </c>
      <c r="T28" s="9">
        <v>2754.7253420000002</v>
      </c>
      <c r="U28" s="9">
        <v>2863.319336</v>
      </c>
      <c r="V28" s="9">
        <v>2975.360596</v>
      </c>
      <c r="W28" s="9">
        <v>3089.7658689999998</v>
      </c>
      <c r="X28" s="9">
        <v>3208.0437010000001</v>
      </c>
      <c r="Y28" s="9">
        <v>3328.8071289999998</v>
      </c>
      <c r="Z28" s="9">
        <v>3452.4624020000001</v>
      </c>
      <c r="AA28" s="9">
        <v>3578.0507809999999</v>
      </c>
      <c r="AB28" s="9">
        <v>3703.6040039999998</v>
      </c>
      <c r="AC28" s="9">
        <v>3832.5129390000002</v>
      </c>
      <c r="AD28" s="9">
        <v>3964.3706050000001</v>
      </c>
      <c r="AE28" s="9">
        <v>4099.4702150000003</v>
      </c>
      <c r="AF28" s="9">
        <v>4237.8378910000001</v>
      </c>
      <c r="AG28" s="9">
        <v>4379.2895509999998</v>
      </c>
      <c r="AH28" s="9">
        <v>4523.8505859999996</v>
      </c>
      <c r="AI28" s="9">
        <v>4686.548828</v>
      </c>
      <c r="AJ28" s="9">
        <v>4887.3051759999998</v>
      </c>
      <c r="AK28" s="9">
        <v>5096.9150390000004</v>
      </c>
      <c r="AL28" s="9">
        <v>5315.7333980000003</v>
      </c>
      <c r="AM28" s="8">
        <v>3.7173999999999999E-2</v>
      </c>
    </row>
    <row r="29" spans="1:39" ht="15" customHeight="1">
      <c r="A29" s="7" t="s">
        <v>196</v>
      </c>
      <c r="B29" s="10" t="s">
        <v>51</v>
      </c>
      <c r="C29" s="9">
        <v>878</v>
      </c>
      <c r="D29" s="9">
        <v>886.27325399999995</v>
      </c>
      <c r="E29" s="9">
        <v>912.53070100000002</v>
      </c>
      <c r="F29" s="9">
        <v>949.68841599999996</v>
      </c>
      <c r="G29" s="9">
        <v>988.50122099999999</v>
      </c>
      <c r="H29" s="9">
        <v>1027.593384</v>
      </c>
      <c r="I29" s="9">
        <v>1068.918091</v>
      </c>
      <c r="J29" s="9">
        <v>1111.159058</v>
      </c>
      <c r="K29" s="9">
        <v>1156.9045410000001</v>
      </c>
      <c r="L29" s="9">
        <v>1204.130981</v>
      </c>
      <c r="M29" s="9">
        <v>1254.799438</v>
      </c>
      <c r="N29" s="9">
        <v>1307.8204350000001</v>
      </c>
      <c r="O29" s="9">
        <v>1362.8743899999999</v>
      </c>
      <c r="P29" s="9">
        <v>1418.535889</v>
      </c>
      <c r="Q29" s="9">
        <v>1475.7110600000001</v>
      </c>
      <c r="R29" s="9">
        <v>1535.4213870000001</v>
      </c>
      <c r="S29" s="9">
        <v>1596.901611</v>
      </c>
      <c r="T29" s="9">
        <v>1660.0048830000001</v>
      </c>
      <c r="U29" s="9">
        <v>1724.754639</v>
      </c>
      <c r="V29" s="9">
        <v>1791.143677</v>
      </c>
      <c r="W29" s="9">
        <v>1857.8873289999999</v>
      </c>
      <c r="X29" s="9">
        <v>1926.5455320000001</v>
      </c>
      <c r="Y29" s="9">
        <v>1995.876221</v>
      </c>
      <c r="Z29" s="9">
        <v>2065.716797</v>
      </c>
      <c r="AA29" s="9">
        <v>2135.4240719999998</v>
      </c>
      <c r="AB29" s="9">
        <v>2204.718018</v>
      </c>
      <c r="AC29" s="9">
        <v>2274.251221</v>
      </c>
      <c r="AD29" s="9">
        <v>2344.5498050000001</v>
      </c>
      <c r="AE29" s="9">
        <v>2415.843018</v>
      </c>
      <c r="AF29" s="9">
        <v>2488.0822750000002</v>
      </c>
      <c r="AG29" s="9">
        <v>2560.9780270000001</v>
      </c>
      <c r="AH29" s="9">
        <v>2634.438721</v>
      </c>
      <c r="AI29" s="9">
        <v>2723.3901369999999</v>
      </c>
      <c r="AJ29" s="9">
        <v>2847.6503910000001</v>
      </c>
      <c r="AK29" s="9">
        <v>2977.8427729999999</v>
      </c>
      <c r="AL29" s="9">
        <v>3114.2539059999999</v>
      </c>
      <c r="AM29" s="8">
        <v>3.7654E-2</v>
      </c>
    </row>
    <row r="30" spans="1:39" ht="15" customHeight="1">
      <c r="A30" s="7" t="s">
        <v>195</v>
      </c>
      <c r="B30" s="10" t="s">
        <v>49</v>
      </c>
      <c r="C30" s="9">
        <v>158</v>
      </c>
      <c r="D30" s="9">
        <v>169.24189799999999</v>
      </c>
      <c r="E30" s="9">
        <v>180.729782</v>
      </c>
      <c r="F30" s="9">
        <v>192.60704000000001</v>
      </c>
      <c r="G30" s="9">
        <v>204.93130500000001</v>
      </c>
      <c r="H30" s="9">
        <v>217.746475</v>
      </c>
      <c r="I30" s="9">
        <v>231.03324900000001</v>
      </c>
      <c r="J30" s="9">
        <v>244.66197199999999</v>
      </c>
      <c r="K30" s="9">
        <v>258.72592200000003</v>
      </c>
      <c r="L30" s="9">
        <v>273.17901599999999</v>
      </c>
      <c r="M30" s="9">
        <v>287.82720899999998</v>
      </c>
      <c r="N30" s="9">
        <v>302.68310500000001</v>
      </c>
      <c r="O30" s="9">
        <v>317.71951300000001</v>
      </c>
      <c r="P30" s="9">
        <v>332.96148699999998</v>
      </c>
      <c r="Q30" s="9">
        <v>348.39117399999998</v>
      </c>
      <c r="R30" s="9">
        <v>364.03326399999997</v>
      </c>
      <c r="S30" s="9">
        <v>379.91442899999998</v>
      </c>
      <c r="T30" s="9">
        <v>396.04736300000002</v>
      </c>
      <c r="U30" s="9">
        <v>412.43112200000002</v>
      </c>
      <c r="V30" s="9">
        <v>429.039581</v>
      </c>
      <c r="W30" s="9">
        <v>445.849243</v>
      </c>
      <c r="X30" s="9">
        <v>462.86657700000001</v>
      </c>
      <c r="Y30" s="9">
        <v>480.148529</v>
      </c>
      <c r="Z30" s="9">
        <v>497.75485200000003</v>
      </c>
      <c r="AA30" s="9">
        <v>515.61987299999998</v>
      </c>
      <c r="AB30" s="9">
        <v>533.72997999999995</v>
      </c>
      <c r="AC30" s="9">
        <v>552.05352800000003</v>
      </c>
      <c r="AD30" s="9">
        <v>570.55792199999996</v>
      </c>
      <c r="AE30" s="9">
        <v>589.21533199999999</v>
      </c>
      <c r="AF30" s="9">
        <v>608.00286900000003</v>
      </c>
      <c r="AG30" s="9">
        <v>626.92303500000003</v>
      </c>
      <c r="AH30" s="9">
        <v>645.98205600000006</v>
      </c>
      <c r="AI30" s="9">
        <v>665.16656499999999</v>
      </c>
      <c r="AJ30" s="9">
        <v>684.45623799999998</v>
      </c>
      <c r="AK30" s="9">
        <v>703.836365</v>
      </c>
      <c r="AL30" s="9">
        <v>723.35876499999995</v>
      </c>
      <c r="AM30" s="8">
        <v>4.3649E-2</v>
      </c>
    </row>
    <row r="31" spans="1:39" ht="15" customHeight="1">
      <c r="A31" s="7" t="s">
        <v>194</v>
      </c>
      <c r="B31" s="10" t="s">
        <v>47</v>
      </c>
      <c r="C31" s="9">
        <v>453</v>
      </c>
      <c r="D31" s="9">
        <v>481.24890099999999</v>
      </c>
      <c r="E31" s="9">
        <v>509.99798600000003</v>
      </c>
      <c r="F31" s="9">
        <v>539.36688200000003</v>
      </c>
      <c r="G31" s="9">
        <v>569.34789999999998</v>
      </c>
      <c r="H31" s="9">
        <v>585.34478799999999</v>
      </c>
      <c r="I31" s="9">
        <v>600.72729500000003</v>
      </c>
      <c r="J31" s="9">
        <v>614.1875</v>
      </c>
      <c r="K31" s="9">
        <v>625.19164999999998</v>
      </c>
      <c r="L31" s="9">
        <v>621.54211399999997</v>
      </c>
      <c r="M31" s="9">
        <v>641.47070299999996</v>
      </c>
      <c r="N31" s="9">
        <v>639.10345500000005</v>
      </c>
      <c r="O31" s="9">
        <v>638.657104</v>
      </c>
      <c r="P31" s="9">
        <v>655.92150900000001</v>
      </c>
      <c r="Q31" s="9">
        <v>674.65490699999998</v>
      </c>
      <c r="R31" s="9">
        <v>694.165527</v>
      </c>
      <c r="S31" s="9">
        <v>694.03790300000003</v>
      </c>
      <c r="T31" s="9">
        <v>698.67303500000003</v>
      </c>
      <c r="U31" s="9">
        <v>726.13366699999995</v>
      </c>
      <c r="V31" s="9">
        <v>755.17718500000001</v>
      </c>
      <c r="W31" s="9">
        <v>786.029358</v>
      </c>
      <c r="X31" s="9">
        <v>818.63159199999996</v>
      </c>
      <c r="Y31" s="9">
        <v>852.78234899999995</v>
      </c>
      <c r="Z31" s="9">
        <v>888.990723</v>
      </c>
      <c r="AA31" s="9">
        <v>927.00689699999998</v>
      </c>
      <c r="AB31" s="9">
        <v>965.15600600000005</v>
      </c>
      <c r="AC31" s="9">
        <v>1006.208313</v>
      </c>
      <c r="AD31" s="9">
        <v>1049.262939</v>
      </c>
      <c r="AE31" s="9">
        <v>1094.411987</v>
      </c>
      <c r="AF31" s="9">
        <v>1141.752563</v>
      </c>
      <c r="AG31" s="9">
        <v>1191.388428</v>
      </c>
      <c r="AH31" s="9">
        <v>1243.4295649999999</v>
      </c>
      <c r="AI31" s="9">
        <v>1297.9920649999999</v>
      </c>
      <c r="AJ31" s="9">
        <v>1355.198486</v>
      </c>
      <c r="AK31" s="9">
        <v>1415.2358400000001</v>
      </c>
      <c r="AL31" s="9">
        <v>1478.1206050000001</v>
      </c>
      <c r="AM31" s="8">
        <v>3.3555000000000001E-2</v>
      </c>
    </row>
    <row r="32" spans="1:39" ht="15" customHeight="1">
      <c r="A32" s="7" t="s">
        <v>193</v>
      </c>
      <c r="B32" s="10" t="s">
        <v>34</v>
      </c>
      <c r="C32" s="9">
        <v>5934</v>
      </c>
      <c r="D32" s="9">
        <v>6153.2617190000001</v>
      </c>
      <c r="E32" s="9">
        <v>6374.8203119999998</v>
      </c>
      <c r="F32" s="9">
        <v>6597.9873049999997</v>
      </c>
      <c r="G32" s="9">
        <v>6820.0458980000003</v>
      </c>
      <c r="H32" s="9">
        <v>7040.546875</v>
      </c>
      <c r="I32" s="9">
        <v>7258.6352539999998</v>
      </c>
      <c r="J32" s="9">
        <v>7472.8818359999996</v>
      </c>
      <c r="K32" s="9">
        <v>7698.203125</v>
      </c>
      <c r="L32" s="9">
        <v>7934.2646480000003</v>
      </c>
      <c r="M32" s="9">
        <v>8169.6391599999997</v>
      </c>
      <c r="N32" s="9">
        <v>8404.5009769999997</v>
      </c>
      <c r="O32" s="9">
        <v>8638.5615230000003</v>
      </c>
      <c r="P32" s="9">
        <v>8869.0341800000006</v>
      </c>
      <c r="Q32" s="9">
        <v>9095.2958980000003</v>
      </c>
      <c r="R32" s="9">
        <v>9325.9404300000006</v>
      </c>
      <c r="S32" s="9">
        <v>9578.6416019999997</v>
      </c>
      <c r="T32" s="9">
        <v>9831.859375</v>
      </c>
      <c r="U32" s="9">
        <v>10090.220703000001</v>
      </c>
      <c r="V32" s="9">
        <v>10342.065430000001</v>
      </c>
      <c r="W32" s="9">
        <v>10587.589844</v>
      </c>
      <c r="X32" s="9">
        <v>10824.980469</v>
      </c>
      <c r="Y32" s="9">
        <v>11051.863281</v>
      </c>
      <c r="Z32" s="9">
        <v>11268.208984000001</v>
      </c>
      <c r="AA32" s="9">
        <v>11475.109375</v>
      </c>
      <c r="AB32" s="9">
        <v>11690.627930000001</v>
      </c>
      <c r="AC32" s="9">
        <v>11899.90625</v>
      </c>
      <c r="AD32" s="9">
        <v>12111.463867</v>
      </c>
      <c r="AE32" s="9">
        <v>12325.143555000001</v>
      </c>
      <c r="AF32" s="9">
        <v>12543.666015999999</v>
      </c>
      <c r="AG32" s="9">
        <v>12764.791015999999</v>
      </c>
      <c r="AH32" s="9">
        <v>12990.832031</v>
      </c>
      <c r="AI32" s="9">
        <v>13223.755859000001</v>
      </c>
      <c r="AJ32" s="9">
        <v>13463.568359000001</v>
      </c>
      <c r="AK32" s="9">
        <v>13706.291992</v>
      </c>
      <c r="AL32" s="9">
        <v>13955.550781</v>
      </c>
      <c r="AM32" s="8">
        <v>2.4378E-2</v>
      </c>
    </row>
    <row r="33" spans="1:39" ht="15" customHeight="1">
      <c r="A33" s="7" t="s">
        <v>192</v>
      </c>
      <c r="B33" s="10" t="s">
        <v>51</v>
      </c>
      <c r="C33" s="9">
        <v>3355</v>
      </c>
      <c r="D33" s="9">
        <v>3509.3947750000002</v>
      </c>
      <c r="E33" s="9">
        <v>3667.6271969999998</v>
      </c>
      <c r="F33" s="9">
        <v>3829.3442380000001</v>
      </c>
      <c r="G33" s="9">
        <v>3992.21875</v>
      </c>
      <c r="H33" s="9">
        <v>4155.9526370000003</v>
      </c>
      <c r="I33" s="9">
        <v>4320.0859380000002</v>
      </c>
      <c r="J33" s="9">
        <v>4484.3930659999996</v>
      </c>
      <c r="K33" s="9">
        <v>4648.8647460000002</v>
      </c>
      <c r="L33" s="9">
        <v>4813.1396480000003</v>
      </c>
      <c r="M33" s="9">
        <v>4976.9653319999998</v>
      </c>
      <c r="N33" s="9">
        <v>5138.9926759999998</v>
      </c>
      <c r="O33" s="9">
        <v>5300.6274409999996</v>
      </c>
      <c r="P33" s="9">
        <v>5460.1440430000002</v>
      </c>
      <c r="Q33" s="9">
        <v>5614.841797</v>
      </c>
      <c r="R33" s="9">
        <v>5766.7705079999996</v>
      </c>
      <c r="S33" s="9">
        <v>5916.2099609999996</v>
      </c>
      <c r="T33" s="9">
        <v>6063.5200199999999</v>
      </c>
      <c r="U33" s="9">
        <v>6209.4335940000001</v>
      </c>
      <c r="V33" s="9">
        <v>6354.4692379999997</v>
      </c>
      <c r="W33" s="9">
        <v>6497.6782229999999</v>
      </c>
      <c r="X33" s="9">
        <v>6637.720703</v>
      </c>
      <c r="Y33" s="9">
        <v>6772.1621089999999</v>
      </c>
      <c r="Z33" s="9">
        <v>6900.5737300000001</v>
      </c>
      <c r="AA33" s="9">
        <v>7023.0976559999999</v>
      </c>
      <c r="AB33" s="9">
        <v>7143.4091799999997</v>
      </c>
      <c r="AC33" s="9">
        <v>7262.2016599999997</v>
      </c>
      <c r="AD33" s="9">
        <v>7379.9111329999996</v>
      </c>
      <c r="AE33" s="9">
        <v>7500.001953</v>
      </c>
      <c r="AF33" s="9">
        <v>7621.3745120000003</v>
      </c>
      <c r="AG33" s="9">
        <v>7743.4189450000003</v>
      </c>
      <c r="AH33" s="9">
        <v>7866.5068359999996</v>
      </c>
      <c r="AI33" s="9">
        <v>7989.5078119999998</v>
      </c>
      <c r="AJ33" s="9">
        <v>8114.3188479999999</v>
      </c>
      <c r="AK33" s="9">
        <v>8241.4404300000006</v>
      </c>
      <c r="AL33" s="9">
        <v>8373.1523440000001</v>
      </c>
      <c r="AM33" s="8">
        <v>2.5905999999999998E-2</v>
      </c>
    </row>
    <row r="34" spans="1:39" ht="15" customHeight="1">
      <c r="A34" s="7" t="s">
        <v>191</v>
      </c>
      <c r="B34" s="10" t="s">
        <v>49</v>
      </c>
      <c r="C34" s="9">
        <v>1056</v>
      </c>
      <c r="D34" s="9">
        <v>1095.2895510000001</v>
      </c>
      <c r="E34" s="9">
        <v>1134.3636469999999</v>
      </c>
      <c r="F34" s="9">
        <v>1173.1851810000001</v>
      </c>
      <c r="G34" s="9">
        <v>1211.709106</v>
      </c>
      <c r="H34" s="9">
        <v>1250.0341800000001</v>
      </c>
      <c r="I34" s="9">
        <v>1288.056274</v>
      </c>
      <c r="J34" s="9">
        <v>1324.818726</v>
      </c>
      <c r="K34" s="9">
        <v>1362.3276370000001</v>
      </c>
      <c r="L34" s="9">
        <v>1399.3076169999999</v>
      </c>
      <c r="M34" s="9">
        <v>1434.80188</v>
      </c>
      <c r="N34" s="9">
        <v>1470.2353519999999</v>
      </c>
      <c r="O34" s="9">
        <v>1504.4732670000001</v>
      </c>
      <c r="P34" s="9">
        <v>1536.6026609999999</v>
      </c>
      <c r="Q34" s="9">
        <v>1568.4526370000001</v>
      </c>
      <c r="R34" s="9">
        <v>1606.8610839999999</v>
      </c>
      <c r="S34" s="9">
        <v>1652.131592</v>
      </c>
      <c r="T34" s="9">
        <v>1698.8582759999999</v>
      </c>
      <c r="U34" s="9">
        <v>1750.369385</v>
      </c>
      <c r="V34" s="9">
        <v>1802.3278809999999</v>
      </c>
      <c r="W34" s="9">
        <v>1856.9804690000001</v>
      </c>
      <c r="X34" s="9">
        <v>1913.6137699999999</v>
      </c>
      <c r="Y34" s="9">
        <v>1970.7705080000001</v>
      </c>
      <c r="Z34" s="9">
        <v>2030.8616939999999</v>
      </c>
      <c r="AA34" s="9">
        <v>2091.6743160000001</v>
      </c>
      <c r="AB34" s="9">
        <v>2154.3759770000001</v>
      </c>
      <c r="AC34" s="9">
        <v>2217.091797</v>
      </c>
      <c r="AD34" s="9">
        <v>2283.9465329999998</v>
      </c>
      <c r="AE34" s="9">
        <v>2351.873047</v>
      </c>
      <c r="AF34" s="9">
        <v>2422.936279</v>
      </c>
      <c r="AG34" s="9">
        <v>2496.2014159999999</v>
      </c>
      <c r="AH34" s="9">
        <v>2571.73999</v>
      </c>
      <c r="AI34" s="9">
        <v>2649.6210940000001</v>
      </c>
      <c r="AJ34" s="9">
        <v>2729.9204100000002</v>
      </c>
      <c r="AK34" s="9">
        <v>2812.7114259999998</v>
      </c>
      <c r="AL34" s="9">
        <v>2898.0732419999999</v>
      </c>
      <c r="AM34" s="8">
        <v>2.9031999999999999E-2</v>
      </c>
    </row>
    <row r="35" spans="1:39" ht="15" customHeight="1">
      <c r="A35" s="7" t="s">
        <v>190</v>
      </c>
      <c r="B35" s="10" t="s">
        <v>47</v>
      </c>
      <c r="C35" s="9">
        <v>1523</v>
      </c>
      <c r="D35" s="9">
        <v>1548.576904</v>
      </c>
      <c r="E35" s="9">
        <v>1572.8295900000001</v>
      </c>
      <c r="F35" s="9">
        <v>1595.45813</v>
      </c>
      <c r="G35" s="9">
        <v>1616.118408</v>
      </c>
      <c r="H35" s="9">
        <v>1634.559814</v>
      </c>
      <c r="I35" s="9">
        <v>1650.4932859999999</v>
      </c>
      <c r="J35" s="9">
        <v>1663.6697999999999</v>
      </c>
      <c r="K35" s="9">
        <v>1687.0104980000001</v>
      </c>
      <c r="L35" s="9">
        <v>1721.8172609999999</v>
      </c>
      <c r="M35" s="9">
        <v>1757.872192</v>
      </c>
      <c r="N35" s="9">
        <v>1795.2730710000001</v>
      </c>
      <c r="O35" s="9">
        <v>1833.4610600000001</v>
      </c>
      <c r="P35" s="9">
        <v>1872.287231</v>
      </c>
      <c r="Q35" s="9">
        <v>1912.0014650000001</v>
      </c>
      <c r="R35" s="9">
        <v>1952.3085940000001</v>
      </c>
      <c r="S35" s="9">
        <v>2010.3001710000001</v>
      </c>
      <c r="T35" s="9">
        <v>2069.4807129999999</v>
      </c>
      <c r="U35" s="9">
        <v>2130.4182129999999</v>
      </c>
      <c r="V35" s="9">
        <v>2185.2685550000001</v>
      </c>
      <c r="W35" s="9">
        <v>2232.9316410000001</v>
      </c>
      <c r="X35" s="9">
        <v>2273.6464839999999</v>
      </c>
      <c r="Y35" s="9">
        <v>2308.9304200000001</v>
      </c>
      <c r="Z35" s="9">
        <v>2336.7734380000002</v>
      </c>
      <c r="AA35" s="9">
        <v>2360.3376459999999</v>
      </c>
      <c r="AB35" s="9">
        <v>2392.8427729999999</v>
      </c>
      <c r="AC35" s="9">
        <v>2420.6130370000001</v>
      </c>
      <c r="AD35" s="9">
        <v>2447.6064449999999</v>
      </c>
      <c r="AE35" s="9">
        <v>2473.2687989999999</v>
      </c>
      <c r="AF35" s="9">
        <v>2499.3554690000001</v>
      </c>
      <c r="AG35" s="9">
        <v>2525.1704100000002</v>
      </c>
      <c r="AH35" s="9">
        <v>2552.584961</v>
      </c>
      <c r="AI35" s="9">
        <v>2584.626953</v>
      </c>
      <c r="AJ35" s="9">
        <v>2619.3295899999998</v>
      </c>
      <c r="AK35" s="9">
        <v>2652.139893</v>
      </c>
      <c r="AL35" s="9">
        <v>2684.3247070000002</v>
      </c>
      <c r="AM35" s="8">
        <v>1.6310999999999999E-2</v>
      </c>
    </row>
    <row r="36" spans="1:39" ht="15" customHeight="1">
      <c r="A36" s="7" t="s">
        <v>189</v>
      </c>
      <c r="B36" s="10" t="s">
        <v>32</v>
      </c>
      <c r="C36" s="9">
        <v>1350</v>
      </c>
      <c r="D36" s="9">
        <v>1325.7532960000001</v>
      </c>
      <c r="E36" s="9">
        <v>1344.545044</v>
      </c>
      <c r="F36" s="9">
        <v>1362.7270510000001</v>
      </c>
      <c r="G36" s="9">
        <v>1381.520264</v>
      </c>
      <c r="H36" s="9">
        <v>1401.740967</v>
      </c>
      <c r="I36" s="9">
        <v>1435.533813</v>
      </c>
      <c r="J36" s="9">
        <v>1474.213013</v>
      </c>
      <c r="K36" s="9">
        <v>1515.243774</v>
      </c>
      <c r="L36" s="9">
        <v>1556.0842290000001</v>
      </c>
      <c r="M36" s="9">
        <v>1599.6313479999999</v>
      </c>
      <c r="N36" s="9">
        <v>1647.7974850000001</v>
      </c>
      <c r="O36" s="9">
        <v>1703.997803</v>
      </c>
      <c r="P36" s="9">
        <v>1764.1671140000001</v>
      </c>
      <c r="Q36" s="9">
        <v>1829.0782469999999</v>
      </c>
      <c r="R36" s="9">
        <v>1897.041504</v>
      </c>
      <c r="S36" s="9">
        <v>1976.5832519999999</v>
      </c>
      <c r="T36" s="9">
        <v>2059.5214839999999</v>
      </c>
      <c r="U36" s="9">
        <v>2140.994385</v>
      </c>
      <c r="V36" s="9">
        <v>2226.109375</v>
      </c>
      <c r="W36" s="9">
        <v>2319.6938479999999</v>
      </c>
      <c r="X36" s="9">
        <v>2418.8386230000001</v>
      </c>
      <c r="Y36" s="9">
        <v>2525.2497560000002</v>
      </c>
      <c r="Z36" s="9">
        <v>2638.9970699999999</v>
      </c>
      <c r="AA36" s="9">
        <v>2759.108154</v>
      </c>
      <c r="AB36" s="9">
        <v>2887.2285160000001</v>
      </c>
      <c r="AC36" s="9">
        <v>3024.9304200000001</v>
      </c>
      <c r="AD36" s="9">
        <v>3170.6145019999999</v>
      </c>
      <c r="AE36" s="9">
        <v>3324.758057</v>
      </c>
      <c r="AF36" s="9">
        <v>3487.8149410000001</v>
      </c>
      <c r="AG36" s="9">
        <v>3660.2583009999998</v>
      </c>
      <c r="AH36" s="9">
        <v>3842.568115</v>
      </c>
      <c r="AI36" s="9">
        <v>4035.2939449999999</v>
      </c>
      <c r="AJ36" s="9">
        <v>4238.9482420000004</v>
      </c>
      <c r="AK36" s="9">
        <v>4454.0893550000001</v>
      </c>
      <c r="AL36" s="9">
        <v>4681.3427730000003</v>
      </c>
      <c r="AM36" s="8">
        <v>3.7803000000000003E-2</v>
      </c>
    </row>
    <row r="37" spans="1:39" ht="15" customHeight="1">
      <c r="A37" s="7" t="s">
        <v>188</v>
      </c>
      <c r="B37" s="10" t="s">
        <v>51</v>
      </c>
      <c r="C37" s="9">
        <v>638</v>
      </c>
      <c r="D37" s="9">
        <v>601.67718500000001</v>
      </c>
      <c r="E37" s="9">
        <v>605.09789999999998</v>
      </c>
      <c r="F37" s="9">
        <v>607.650757</v>
      </c>
      <c r="G37" s="9">
        <v>610.946777</v>
      </c>
      <c r="H37" s="9">
        <v>615.13281199999994</v>
      </c>
      <c r="I37" s="9">
        <v>631.956909</v>
      </c>
      <c r="J37" s="9">
        <v>653.49475099999995</v>
      </c>
      <c r="K37" s="9">
        <v>677.01178000000004</v>
      </c>
      <c r="L37" s="9">
        <v>700.84484899999995</v>
      </c>
      <c r="M37" s="9">
        <v>726.63104199999998</v>
      </c>
      <c r="N37" s="9">
        <v>753.88476600000001</v>
      </c>
      <c r="O37" s="9">
        <v>781.85369900000001</v>
      </c>
      <c r="P37" s="9">
        <v>811.59704599999998</v>
      </c>
      <c r="Q37" s="9">
        <v>843.76946999999996</v>
      </c>
      <c r="R37" s="9">
        <v>877.23413100000005</v>
      </c>
      <c r="S37" s="9">
        <v>917.37622099999999</v>
      </c>
      <c r="T37" s="9">
        <v>959.48950200000002</v>
      </c>
      <c r="U37" s="9">
        <v>1006.324402</v>
      </c>
      <c r="V37" s="9">
        <v>1053.897095</v>
      </c>
      <c r="W37" s="9">
        <v>1105.007568</v>
      </c>
      <c r="X37" s="9">
        <v>1157.8995359999999</v>
      </c>
      <c r="Y37" s="9">
        <v>1214.404419</v>
      </c>
      <c r="Z37" s="9">
        <v>1274.647217</v>
      </c>
      <c r="AA37" s="9">
        <v>1337.7723390000001</v>
      </c>
      <c r="AB37" s="9">
        <v>1405.4536129999999</v>
      </c>
      <c r="AC37" s="9">
        <v>1479.2114260000001</v>
      </c>
      <c r="AD37" s="9">
        <v>1557.237061</v>
      </c>
      <c r="AE37" s="9">
        <v>1639.780029</v>
      </c>
      <c r="AF37" s="9">
        <v>1727.102783</v>
      </c>
      <c r="AG37" s="9">
        <v>1819.4835210000001</v>
      </c>
      <c r="AH37" s="9">
        <v>1917.217163</v>
      </c>
      <c r="AI37" s="9">
        <v>2020.615601</v>
      </c>
      <c r="AJ37" s="9">
        <v>2130.0085450000001</v>
      </c>
      <c r="AK37" s="9">
        <v>2245.7453609999998</v>
      </c>
      <c r="AL37" s="9">
        <v>2368.1965329999998</v>
      </c>
      <c r="AM37" s="8">
        <v>4.1121999999999999E-2</v>
      </c>
    </row>
    <row r="38" spans="1:39" ht="15" customHeight="1">
      <c r="A38" s="7" t="s">
        <v>187</v>
      </c>
      <c r="B38" s="10" t="s">
        <v>49</v>
      </c>
      <c r="C38" s="9">
        <v>190</v>
      </c>
      <c r="D38" s="9">
        <v>200.87439000000001</v>
      </c>
      <c r="E38" s="9">
        <v>212.23204000000001</v>
      </c>
      <c r="F38" s="9">
        <v>224.09158300000001</v>
      </c>
      <c r="G38" s="9">
        <v>236.120758</v>
      </c>
      <c r="H38" s="9">
        <v>249.60977199999999</v>
      </c>
      <c r="I38" s="9">
        <v>263.68197600000002</v>
      </c>
      <c r="J38" s="9">
        <v>278.29061899999999</v>
      </c>
      <c r="K38" s="9">
        <v>293.63595600000002</v>
      </c>
      <c r="L38" s="9">
        <v>309.70254499999999</v>
      </c>
      <c r="M38" s="9">
        <v>326.51190200000002</v>
      </c>
      <c r="N38" s="9">
        <v>343.29757699999999</v>
      </c>
      <c r="O38" s="9">
        <v>362.19940200000002</v>
      </c>
      <c r="P38" s="9">
        <v>382.23321499999997</v>
      </c>
      <c r="Q38" s="9">
        <v>403.48074300000002</v>
      </c>
      <c r="R38" s="9">
        <v>426.05694599999998</v>
      </c>
      <c r="S38" s="9">
        <v>449.993469</v>
      </c>
      <c r="T38" s="9">
        <v>475.15826399999997</v>
      </c>
      <c r="U38" s="9">
        <v>501.61135899999999</v>
      </c>
      <c r="V38" s="9">
        <v>528.41272000000004</v>
      </c>
      <c r="W38" s="9">
        <v>557.625</v>
      </c>
      <c r="X38" s="9">
        <v>588.33319100000006</v>
      </c>
      <c r="Y38" s="9">
        <v>620.618652</v>
      </c>
      <c r="Z38" s="9">
        <v>654.52966300000003</v>
      </c>
      <c r="AA38" s="9">
        <v>690.10595699999999</v>
      </c>
      <c r="AB38" s="9">
        <v>727.32940699999995</v>
      </c>
      <c r="AC38" s="9">
        <v>766.16754200000003</v>
      </c>
      <c r="AD38" s="9">
        <v>806.71563700000002</v>
      </c>
      <c r="AE38" s="9">
        <v>849.05566399999998</v>
      </c>
      <c r="AF38" s="9">
        <v>893.23596199999997</v>
      </c>
      <c r="AG38" s="9">
        <v>939.33581500000003</v>
      </c>
      <c r="AH38" s="9">
        <v>987.48406999999997</v>
      </c>
      <c r="AI38" s="9">
        <v>1037.7954099999999</v>
      </c>
      <c r="AJ38" s="9">
        <v>1090.372437</v>
      </c>
      <c r="AK38" s="9">
        <v>1145.322388</v>
      </c>
      <c r="AL38" s="9">
        <v>1202.7514650000001</v>
      </c>
      <c r="AM38" s="8">
        <v>5.4047999999999999E-2</v>
      </c>
    </row>
    <row r="39" spans="1:39" ht="15" customHeight="1">
      <c r="A39" s="7" t="s">
        <v>186</v>
      </c>
      <c r="B39" s="10" t="s">
        <v>47</v>
      </c>
      <c r="C39" s="9">
        <v>522</v>
      </c>
      <c r="D39" s="9">
        <v>523.20172100000002</v>
      </c>
      <c r="E39" s="9">
        <v>527.21508800000004</v>
      </c>
      <c r="F39" s="9">
        <v>530.98468000000003</v>
      </c>
      <c r="G39" s="9">
        <v>534.45275900000001</v>
      </c>
      <c r="H39" s="9">
        <v>536.99841300000003</v>
      </c>
      <c r="I39" s="9">
        <v>539.89489700000001</v>
      </c>
      <c r="J39" s="9">
        <v>542.42761199999995</v>
      </c>
      <c r="K39" s="9">
        <v>544.59606900000006</v>
      </c>
      <c r="L39" s="9">
        <v>545.53686500000003</v>
      </c>
      <c r="M39" s="9">
        <v>546.48846400000002</v>
      </c>
      <c r="N39" s="9">
        <v>550.61511199999995</v>
      </c>
      <c r="O39" s="9">
        <v>559.94476299999997</v>
      </c>
      <c r="P39" s="9">
        <v>570.33679199999995</v>
      </c>
      <c r="Q39" s="9">
        <v>581.82800299999997</v>
      </c>
      <c r="R39" s="9">
        <v>593.75042699999995</v>
      </c>
      <c r="S39" s="9">
        <v>609.21368399999994</v>
      </c>
      <c r="T39" s="9">
        <v>624.87371800000005</v>
      </c>
      <c r="U39" s="9">
        <v>633.05865500000004</v>
      </c>
      <c r="V39" s="9">
        <v>643.79949999999997</v>
      </c>
      <c r="W39" s="9">
        <v>657.06115699999998</v>
      </c>
      <c r="X39" s="9">
        <v>672.60589600000003</v>
      </c>
      <c r="Y39" s="9">
        <v>690.22674600000005</v>
      </c>
      <c r="Z39" s="9">
        <v>709.82019000000003</v>
      </c>
      <c r="AA39" s="9">
        <v>731.22985800000004</v>
      </c>
      <c r="AB39" s="9">
        <v>754.44561799999997</v>
      </c>
      <c r="AC39" s="9">
        <v>779.55145300000004</v>
      </c>
      <c r="AD39" s="9">
        <v>806.66180399999996</v>
      </c>
      <c r="AE39" s="9">
        <v>835.92230199999995</v>
      </c>
      <c r="AF39" s="9">
        <v>867.47619599999996</v>
      </c>
      <c r="AG39" s="9">
        <v>901.43908699999997</v>
      </c>
      <c r="AH39" s="9">
        <v>937.86688200000003</v>
      </c>
      <c r="AI39" s="9">
        <v>976.88287400000002</v>
      </c>
      <c r="AJ39" s="9">
        <v>1018.567322</v>
      </c>
      <c r="AK39" s="9">
        <v>1063.021362</v>
      </c>
      <c r="AL39" s="9">
        <v>1110.3945309999999</v>
      </c>
      <c r="AM39" s="8">
        <v>2.2379E-2</v>
      </c>
    </row>
    <row r="40" spans="1:39" ht="15" customHeight="1">
      <c r="A40" s="7" t="s">
        <v>185</v>
      </c>
      <c r="B40" s="10" t="s">
        <v>30</v>
      </c>
      <c r="C40" s="9">
        <v>1753</v>
      </c>
      <c r="D40" s="9">
        <v>1843.5367429999999</v>
      </c>
      <c r="E40" s="9">
        <v>1938.700317</v>
      </c>
      <c r="F40" s="9">
        <v>2044.708496</v>
      </c>
      <c r="G40" s="9">
        <v>2150.8842770000001</v>
      </c>
      <c r="H40" s="9">
        <v>2266.9084469999998</v>
      </c>
      <c r="I40" s="9">
        <v>2391.0039059999999</v>
      </c>
      <c r="J40" s="9">
        <v>2509.25</v>
      </c>
      <c r="K40" s="9">
        <v>2626.4067380000001</v>
      </c>
      <c r="L40" s="9">
        <v>2755.9313959999999</v>
      </c>
      <c r="M40" s="9">
        <v>2880.3610840000001</v>
      </c>
      <c r="N40" s="9">
        <v>3003.6916500000002</v>
      </c>
      <c r="O40" s="9">
        <v>3147.8666990000002</v>
      </c>
      <c r="P40" s="9">
        <v>3281.9047850000002</v>
      </c>
      <c r="Q40" s="9">
        <v>3433.779297</v>
      </c>
      <c r="R40" s="9">
        <v>3580.1577149999998</v>
      </c>
      <c r="S40" s="9">
        <v>3731.1428219999998</v>
      </c>
      <c r="T40" s="9">
        <v>3888.5058589999999</v>
      </c>
      <c r="U40" s="9">
        <v>4019.3723140000002</v>
      </c>
      <c r="V40" s="9">
        <v>4148.2270509999998</v>
      </c>
      <c r="W40" s="9">
        <v>4295.2197269999997</v>
      </c>
      <c r="X40" s="9">
        <v>4448.7236329999996</v>
      </c>
      <c r="Y40" s="9">
        <v>4588.328125</v>
      </c>
      <c r="Z40" s="9">
        <v>4760.1831050000001</v>
      </c>
      <c r="AA40" s="9">
        <v>4905.6323240000002</v>
      </c>
      <c r="AB40" s="9">
        <v>5080.9272460000002</v>
      </c>
      <c r="AC40" s="9">
        <v>5277.2133789999998</v>
      </c>
      <c r="AD40" s="9">
        <v>5459.3696289999998</v>
      </c>
      <c r="AE40" s="9">
        <v>5649.4628910000001</v>
      </c>
      <c r="AF40" s="9">
        <v>5843.5878910000001</v>
      </c>
      <c r="AG40" s="9">
        <v>6037.4038090000004</v>
      </c>
      <c r="AH40" s="9">
        <v>6239.7641599999997</v>
      </c>
      <c r="AI40" s="9">
        <v>6450.8725590000004</v>
      </c>
      <c r="AJ40" s="9">
        <v>6658.8984380000002</v>
      </c>
      <c r="AK40" s="9">
        <v>6874.1669920000004</v>
      </c>
      <c r="AL40" s="9">
        <v>7088.1938479999999</v>
      </c>
      <c r="AM40" s="8">
        <v>4.0405000000000003E-2</v>
      </c>
    </row>
    <row r="41" spans="1:39" ht="15" customHeight="1">
      <c r="A41" s="7" t="s">
        <v>184</v>
      </c>
      <c r="B41" s="10" t="s">
        <v>51</v>
      </c>
      <c r="C41" s="9">
        <v>721</v>
      </c>
      <c r="D41" s="9">
        <v>760.98156700000004</v>
      </c>
      <c r="E41" s="9">
        <v>803.42132600000002</v>
      </c>
      <c r="F41" s="9">
        <v>848.92614700000001</v>
      </c>
      <c r="G41" s="9">
        <v>896.78491199999996</v>
      </c>
      <c r="H41" s="9">
        <v>946.25408900000002</v>
      </c>
      <c r="I41" s="9">
        <v>997.86773700000003</v>
      </c>
      <c r="J41" s="9">
        <v>1051.399414</v>
      </c>
      <c r="K41" s="9">
        <v>1108.287842</v>
      </c>
      <c r="L41" s="9">
        <v>1167.2703859999999</v>
      </c>
      <c r="M41" s="9">
        <v>1228.778564</v>
      </c>
      <c r="N41" s="9">
        <v>1292.4738769999999</v>
      </c>
      <c r="O41" s="9">
        <v>1357.0920410000001</v>
      </c>
      <c r="P41" s="9">
        <v>1423.6229249999999</v>
      </c>
      <c r="Q41" s="9">
        <v>1493.0249020000001</v>
      </c>
      <c r="R41" s="9">
        <v>1564.1788329999999</v>
      </c>
      <c r="S41" s="9">
        <v>1637.3538820000001</v>
      </c>
      <c r="T41" s="9">
        <v>1712.7100829999999</v>
      </c>
      <c r="U41" s="9">
        <v>1790.1673579999999</v>
      </c>
      <c r="V41" s="9">
        <v>1869.87085</v>
      </c>
      <c r="W41" s="9">
        <v>1951.8460689999999</v>
      </c>
      <c r="X41" s="9">
        <v>2036.7645259999999</v>
      </c>
      <c r="Y41" s="9">
        <v>2124.4616700000001</v>
      </c>
      <c r="Z41" s="9">
        <v>2214.42749</v>
      </c>
      <c r="AA41" s="9">
        <v>2306.545654</v>
      </c>
      <c r="AB41" s="9">
        <v>2401.3698730000001</v>
      </c>
      <c r="AC41" s="9">
        <v>2498.413086</v>
      </c>
      <c r="AD41" s="9">
        <v>2597.6289059999999</v>
      </c>
      <c r="AE41" s="9">
        <v>2699.1264649999998</v>
      </c>
      <c r="AF41" s="9">
        <v>2802.6958009999998</v>
      </c>
      <c r="AG41" s="9">
        <v>2908.0046390000002</v>
      </c>
      <c r="AH41" s="9">
        <v>3015.0192870000001</v>
      </c>
      <c r="AI41" s="9">
        <v>3122.915039</v>
      </c>
      <c r="AJ41" s="9">
        <v>3231.251221</v>
      </c>
      <c r="AK41" s="9">
        <v>3340.336914</v>
      </c>
      <c r="AL41" s="9">
        <v>3450.9477539999998</v>
      </c>
      <c r="AM41" s="8">
        <v>4.5468000000000001E-2</v>
      </c>
    </row>
    <row r="42" spans="1:39" ht="15" customHeight="1">
      <c r="A42" s="7" t="s">
        <v>183</v>
      </c>
      <c r="B42" s="10" t="s">
        <v>49</v>
      </c>
      <c r="C42" s="9">
        <v>811</v>
      </c>
      <c r="D42" s="9">
        <v>860.02136199999995</v>
      </c>
      <c r="E42" s="9">
        <v>909.41381799999999</v>
      </c>
      <c r="F42" s="9">
        <v>960.70062299999995</v>
      </c>
      <c r="G42" s="9">
        <v>1009.37384</v>
      </c>
      <c r="H42" s="9">
        <v>1065.897217</v>
      </c>
      <c r="I42" s="9">
        <v>1127.7586670000001</v>
      </c>
      <c r="J42" s="9">
        <v>1181.5291749999999</v>
      </c>
      <c r="K42" s="9">
        <v>1230.6263429999999</v>
      </c>
      <c r="L42" s="9">
        <v>1289.8114009999999</v>
      </c>
      <c r="M42" s="9">
        <v>1341.1789550000001</v>
      </c>
      <c r="N42" s="9">
        <v>1389.125732</v>
      </c>
      <c r="O42" s="9">
        <v>1457.3874510000001</v>
      </c>
      <c r="P42" s="9">
        <v>1512.915405</v>
      </c>
      <c r="Q42" s="9">
        <v>1583.16687</v>
      </c>
      <c r="R42" s="9">
        <v>1646.0451660000001</v>
      </c>
      <c r="S42" s="9">
        <v>1708.0391850000001</v>
      </c>
      <c r="T42" s="9">
        <v>1774.2696530000001</v>
      </c>
      <c r="U42" s="9">
        <v>1837.2098390000001</v>
      </c>
      <c r="V42" s="9">
        <v>1894.89624</v>
      </c>
      <c r="W42" s="9">
        <v>1967.2829589999999</v>
      </c>
      <c r="X42" s="9">
        <v>2041.9616699999999</v>
      </c>
      <c r="Y42" s="9">
        <v>2098.7614749999998</v>
      </c>
      <c r="Z42" s="9">
        <v>2184.47876</v>
      </c>
      <c r="AA42" s="9">
        <v>2241.6816410000001</v>
      </c>
      <c r="AB42" s="9">
        <v>2324.1826169999999</v>
      </c>
      <c r="AC42" s="9">
        <v>2424.6757809999999</v>
      </c>
      <c r="AD42" s="9">
        <v>2508.0852049999999</v>
      </c>
      <c r="AE42" s="9">
        <v>2596.3447270000001</v>
      </c>
      <c r="AF42" s="9">
        <v>2685.8076169999999</v>
      </c>
      <c r="AG42" s="9">
        <v>2772.522461</v>
      </c>
      <c r="AH42" s="9">
        <v>2865.4375</v>
      </c>
      <c r="AI42" s="9">
        <v>2965.5991210000002</v>
      </c>
      <c r="AJ42" s="9">
        <v>3061.540039</v>
      </c>
      <c r="AK42" s="9">
        <v>3163.201172</v>
      </c>
      <c r="AL42" s="9">
        <v>3261.2282709999999</v>
      </c>
      <c r="AM42" s="8">
        <v>3.9981999999999997E-2</v>
      </c>
    </row>
    <row r="43" spans="1:39" ht="15" customHeight="1">
      <c r="A43" s="7" t="s">
        <v>182</v>
      </c>
      <c r="B43" s="10" t="s">
        <v>47</v>
      </c>
      <c r="C43" s="9">
        <v>221</v>
      </c>
      <c r="D43" s="9">
        <v>222.533829</v>
      </c>
      <c r="E43" s="9">
        <v>225.86509699999999</v>
      </c>
      <c r="F43" s="9">
        <v>235.08178699999999</v>
      </c>
      <c r="G43" s="9">
        <v>244.725525</v>
      </c>
      <c r="H43" s="9">
        <v>254.75701900000001</v>
      </c>
      <c r="I43" s="9">
        <v>265.37738000000002</v>
      </c>
      <c r="J43" s="9">
        <v>276.321259</v>
      </c>
      <c r="K43" s="9">
        <v>287.49264499999998</v>
      </c>
      <c r="L43" s="9">
        <v>298.84957900000001</v>
      </c>
      <c r="M43" s="9">
        <v>310.40353399999998</v>
      </c>
      <c r="N43" s="9">
        <v>322.09201000000002</v>
      </c>
      <c r="O43" s="9">
        <v>333.38732900000002</v>
      </c>
      <c r="P43" s="9">
        <v>345.366333</v>
      </c>
      <c r="Q43" s="9">
        <v>357.58728000000002</v>
      </c>
      <c r="R43" s="9">
        <v>369.93365499999999</v>
      </c>
      <c r="S43" s="9">
        <v>385.74975599999999</v>
      </c>
      <c r="T43" s="9">
        <v>401.52612299999998</v>
      </c>
      <c r="U43" s="9">
        <v>391.99511699999999</v>
      </c>
      <c r="V43" s="9">
        <v>383.46011399999998</v>
      </c>
      <c r="W43" s="9">
        <v>376.09082000000001</v>
      </c>
      <c r="X43" s="9">
        <v>369.997589</v>
      </c>
      <c r="Y43" s="9">
        <v>365.10479700000002</v>
      </c>
      <c r="Z43" s="9">
        <v>361.27685500000001</v>
      </c>
      <c r="AA43" s="9">
        <v>357.404968</v>
      </c>
      <c r="AB43" s="9">
        <v>355.37441999999999</v>
      </c>
      <c r="AC43" s="9">
        <v>354.124664</v>
      </c>
      <c r="AD43" s="9">
        <v>353.65570100000002</v>
      </c>
      <c r="AE43" s="9">
        <v>353.99157700000001</v>
      </c>
      <c r="AF43" s="9">
        <v>355.08471700000001</v>
      </c>
      <c r="AG43" s="9">
        <v>356.87640399999998</v>
      </c>
      <c r="AH43" s="9">
        <v>359.30715900000001</v>
      </c>
      <c r="AI43" s="9">
        <v>362.35821499999997</v>
      </c>
      <c r="AJ43" s="9">
        <v>366.10754400000002</v>
      </c>
      <c r="AK43" s="9">
        <v>370.62902800000001</v>
      </c>
      <c r="AL43" s="9">
        <v>376.01809700000001</v>
      </c>
      <c r="AM43" s="8">
        <v>1.5547999999999999E-2</v>
      </c>
    </row>
    <row r="44" spans="1:39" ht="15" customHeight="1">
      <c r="A44" s="7" t="s">
        <v>181</v>
      </c>
      <c r="B44" s="10" t="s">
        <v>28</v>
      </c>
      <c r="C44" s="9">
        <v>1653</v>
      </c>
      <c r="D44" s="9">
        <v>1622.27124</v>
      </c>
      <c r="E44" s="9">
        <v>1651.092529</v>
      </c>
      <c r="F44" s="9">
        <v>1681.4135739999999</v>
      </c>
      <c r="G44" s="9">
        <v>1713.3955080000001</v>
      </c>
      <c r="H44" s="9">
        <v>1747.5119629999999</v>
      </c>
      <c r="I44" s="9">
        <v>1782.3476559999999</v>
      </c>
      <c r="J44" s="9">
        <v>1810.533936</v>
      </c>
      <c r="K44" s="9">
        <v>1837.880005</v>
      </c>
      <c r="L44" s="9">
        <v>1857.208862</v>
      </c>
      <c r="M44" s="9">
        <v>1885.647461</v>
      </c>
      <c r="N44" s="9">
        <v>1910.975952</v>
      </c>
      <c r="O44" s="9">
        <v>1913.604126</v>
      </c>
      <c r="P44" s="9">
        <v>1928.5667719999999</v>
      </c>
      <c r="Q44" s="9">
        <v>1953.8514399999999</v>
      </c>
      <c r="R44" s="9">
        <v>1983.9754640000001</v>
      </c>
      <c r="S44" s="9">
        <v>1985.625366</v>
      </c>
      <c r="T44" s="9">
        <v>1990.1339109999999</v>
      </c>
      <c r="U44" s="9">
        <v>2032.147827</v>
      </c>
      <c r="V44" s="9">
        <v>2073.2214359999998</v>
      </c>
      <c r="W44" s="9">
        <v>2118.6215820000002</v>
      </c>
      <c r="X44" s="9">
        <v>2164.3720699999999</v>
      </c>
      <c r="Y44" s="9">
        <v>2207.3779300000001</v>
      </c>
      <c r="Z44" s="9">
        <v>2242.1750489999999</v>
      </c>
      <c r="AA44" s="9">
        <v>2282.0341800000001</v>
      </c>
      <c r="AB44" s="9">
        <v>2310.8110350000002</v>
      </c>
      <c r="AC44" s="9">
        <v>2358.7456050000001</v>
      </c>
      <c r="AD44" s="9">
        <v>2427.3959960000002</v>
      </c>
      <c r="AE44" s="9">
        <v>2503.8088379999999</v>
      </c>
      <c r="AF44" s="9">
        <v>2582.016357</v>
      </c>
      <c r="AG44" s="9">
        <v>2660.8706050000001</v>
      </c>
      <c r="AH44" s="9">
        <v>2739.9677729999999</v>
      </c>
      <c r="AI44" s="9">
        <v>2826.7814939999998</v>
      </c>
      <c r="AJ44" s="9">
        <v>2919.2856449999999</v>
      </c>
      <c r="AK44" s="9">
        <v>3015.0864259999998</v>
      </c>
      <c r="AL44" s="9">
        <v>3114.304932</v>
      </c>
      <c r="AM44" s="8">
        <v>1.9366999999999999E-2</v>
      </c>
    </row>
    <row r="45" spans="1:39" ht="15" customHeight="1">
      <c r="A45" s="7" t="s">
        <v>180</v>
      </c>
      <c r="B45" s="10" t="s">
        <v>51</v>
      </c>
      <c r="C45" s="9">
        <v>1036</v>
      </c>
      <c r="D45" s="9">
        <v>1020.496216</v>
      </c>
      <c r="E45" s="9">
        <v>1035.548096</v>
      </c>
      <c r="F45" s="9">
        <v>1052.0527340000001</v>
      </c>
      <c r="G45" s="9">
        <v>1070.262573</v>
      </c>
      <c r="H45" s="9">
        <v>1090.696533</v>
      </c>
      <c r="I45" s="9">
        <v>1112.0201420000001</v>
      </c>
      <c r="J45" s="9">
        <v>1126.8942870000001</v>
      </c>
      <c r="K45" s="9">
        <v>1141.1274410000001</v>
      </c>
      <c r="L45" s="9">
        <v>1147.5373540000001</v>
      </c>
      <c r="M45" s="9">
        <v>1164.2322999999999</v>
      </c>
      <c r="N45" s="9">
        <v>1177.107788</v>
      </c>
      <c r="O45" s="9">
        <v>1186.020874</v>
      </c>
      <c r="P45" s="9">
        <v>1187.856812</v>
      </c>
      <c r="Q45" s="9">
        <v>1198.4868160000001</v>
      </c>
      <c r="R45" s="9">
        <v>1209.4454350000001</v>
      </c>
      <c r="S45" s="9">
        <v>1220.8154300000001</v>
      </c>
      <c r="T45" s="9">
        <v>1235.7475589999999</v>
      </c>
      <c r="U45" s="9">
        <v>1249.7958980000001</v>
      </c>
      <c r="V45" s="9">
        <v>1262.2558590000001</v>
      </c>
      <c r="W45" s="9">
        <v>1278.873047</v>
      </c>
      <c r="X45" s="9">
        <v>1295.6430660000001</v>
      </c>
      <c r="Y45" s="9">
        <v>1309.499268</v>
      </c>
      <c r="Z45" s="9">
        <v>1315.5500489999999</v>
      </c>
      <c r="AA45" s="9">
        <v>1325.173706</v>
      </c>
      <c r="AB45" s="9">
        <v>1330.158447</v>
      </c>
      <c r="AC45" s="9">
        <v>1345.047241</v>
      </c>
      <c r="AD45" s="9">
        <v>1380.447144</v>
      </c>
      <c r="AE45" s="9">
        <v>1421.3477780000001</v>
      </c>
      <c r="AF45" s="9">
        <v>1462.7414550000001</v>
      </c>
      <c r="AG45" s="9">
        <v>1503.431274</v>
      </c>
      <c r="AH45" s="9">
        <v>1542.9638669999999</v>
      </c>
      <c r="AI45" s="9">
        <v>1588.7597659999999</v>
      </c>
      <c r="AJ45" s="9">
        <v>1638.7380370000001</v>
      </c>
      <c r="AK45" s="9">
        <v>1690.448975</v>
      </c>
      <c r="AL45" s="9">
        <v>1743.9545900000001</v>
      </c>
      <c r="AM45" s="8">
        <v>1.5886000000000001E-2</v>
      </c>
    </row>
    <row r="46" spans="1:39" ht="15" customHeight="1">
      <c r="A46" s="7" t="s">
        <v>179</v>
      </c>
      <c r="B46" s="10" t="s">
        <v>49</v>
      </c>
      <c r="C46" s="9">
        <v>196</v>
      </c>
      <c r="D46" s="9">
        <v>198.220032</v>
      </c>
      <c r="E46" s="9">
        <v>203.45065299999999</v>
      </c>
      <c r="F46" s="9">
        <v>208.676254</v>
      </c>
      <c r="G46" s="9">
        <v>213.85211200000001</v>
      </c>
      <c r="H46" s="9">
        <v>218.97061199999999</v>
      </c>
      <c r="I46" s="9">
        <v>224.00762900000001</v>
      </c>
      <c r="J46" s="9">
        <v>228.92926</v>
      </c>
      <c r="K46" s="9">
        <v>233.69809000000001</v>
      </c>
      <c r="L46" s="9">
        <v>238.28424100000001</v>
      </c>
      <c r="M46" s="9">
        <v>241.665527</v>
      </c>
      <c r="N46" s="9">
        <v>245.74728400000001</v>
      </c>
      <c r="O46" s="9">
        <v>249.39679000000001</v>
      </c>
      <c r="P46" s="9">
        <v>256.77731299999999</v>
      </c>
      <c r="Q46" s="9">
        <v>267.73156699999998</v>
      </c>
      <c r="R46" s="9">
        <v>280.070831</v>
      </c>
      <c r="S46" s="9">
        <v>294.12127700000002</v>
      </c>
      <c r="T46" s="9">
        <v>308.97265599999997</v>
      </c>
      <c r="U46" s="9">
        <v>324.41101099999997</v>
      </c>
      <c r="V46" s="9">
        <v>340.33615099999997</v>
      </c>
      <c r="W46" s="9">
        <v>356.52105699999998</v>
      </c>
      <c r="X46" s="9">
        <v>372.99438500000002</v>
      </c>
      <c r="Y46" s="9">
        <v>389.73440599999998</v>
      </c>
      <c r="Z46" s="9">
        <v>405.95242300000001</v>
      </c>
      <c r="AA46" s="9">
        <v>423.60376000000002</v>
      </c>
      <c r="AB46" s="9">
        <v>441.27624500000002</v>
      </c>
      <c r="AC46" s="9">
        <v>460.46887199999998</v>
      </c>
      <c r="AD46" s="9">
        <v>479.43789700000002</v>
      </c>
      <c r="AE46" s="9">
        <v>500.22674599999999</v>
      </c>
      <c r="AF46" s="9">
        <v>521.86175500000002</v>
      </c>
      <c r="AG46" s="9">
        <v>544.37792999999999</v>
      </c>
      <c r="AH46" s="9">
        <v>567.81079099999999</v>
      </c>
      <c r="AI46" s="9">
        <v>592.19842500000004</v>
      </c>
      <c r="AJ46" s="9">
        <v>617.58013900000003</v>
      </c>
      <c r="AK46" s="9">
        <v>643.99572799999999</v>
      </c>
      <c r="AL46" s="9">
        <v>671.48852499999998</v>
      </c>
      <c r="AM46" s="8">
        <v>3.6538000000000001E-2</v>
      </c>
    </row>
    <row r="47" spans="1:39" ht="15" customHeight="1">
      <c r="A47" s="7" t="s">
        <v>178</v>
      </c>
      <c r="B47" s="10" t="s">
        <v>47</v>
      </c>
      <c r="C47" s="9">
        <v>421</v>
      </c>
      <c r="D47" s="9">
        <v>403.55487099999999</v>
      </c>
      <c r="E47" s="9">
        <v>412.09371900000002</v>
      </c>
      <c r="F47" s="9">
        <v>420.68463100000002</v>
      </c>
      <c r="G47" s="9">
        <v>429.280823</v>
      </c>
      <c r="H47" s="9">
        <v>437.84491000000003</v>
      </c>
      <c r="I47" s="9">
        <v>446.319885</v>
      </c>
      <c r="J47" s="9">
        <v>454.71038800000002</v>
      </c>
      <c r="K47" s="9">
        <v>463.05447400000003</v>
      </c>
      <c r="L47" s="9">
        <v>471.38732900000002</v>
      </c>
      <c r="M47" s="9">
        <v>479.74963400000001</v>
      </c>
      <c r="N47" s="9">
        <v>488.12088</v>
      </c>
      <c r="O47" s="9">
        <v>478.18640099999999</v>
      </c>
      <c r="P47" s="9">
        <v>483.93264799999997</v>
      </c>
      <c r="Q47" s="9">
        <v>487.63305700000001</v>
      </c>
      <c r="R47" s="9">
        <v>494.45922899999999</v>
      </c>
      <c r="S47" s="9">
        <v>470.68859900000001</v>
      </c>
      <c r="T47" s="9">
        <v>445.41366599999998</v>
      </c>
      <c r="U47" s="9">
        <v>457.94088699999998</v>
      </c>
      <c r="V47" s="9">
        <v>470.62936400000001</v>
      </c>
      <c r="W47" s="9">
        <v>483.22757000000001</v>
      </c>
      <c r="X47" s="9">
        <v>495.73464999999999</v>
      </c>
      <c r="Y47" s="9">
        <v>508.14428700000002</v>
      </c>
      <c r="Z47" s="9">
        <v>520.67254600000001</v>
      </c>
      <c r="AA47" s="9">
        <v>533.25677499999995</v>
      </c>
      <c r="AB47" s="9">
        <v>539.37622099999999</v>
      </c>
      <c r="AC47" s="9">
        <v>553.22937000000002</v>
      </c>
      <c r="AD47" s="9">
        <v>567.51104699999996</v>
      </c>
      <c r="AE47" s="9">
        <v>582.234375</v>
      </c>
      <c r="AF47" s="9">
        <v>597.41314699999998</v>
      </c>
      <c r="AG47" s="9">
        <v>613.06127900000001</v>
      </c>
      <c r="AH47" s="9">
        <v>629.19305399999996</v>
      </c>
      <c r="AI47" s="9">
        <v>645.82330300000001</v>
      </c>
      <c r="AJ47" s="9">
        <v>662.96765100000005</v>
      </c>
      <c r="AK47" s="9">
        <v>680.64154099999996</v>
      </c>
      <c r="AL47" s="9">
        <v>698.86175500000002</v>
      </c>
      <c r="AM47" s="8">
        <v>1.6282000000000001E-2</v>
      </c>
    </row>
    <row r="48" spans="1:39" ht="15" customHeight="1">
      <c r="A48" s="7" t="s">
        <v>177</v>
      </c>
      <c r="B48" s="10" t="s">
        <v>26</v>
      </c>
      <c r="C48" s="9">
        <v>3105</v>
      </c>
      <c r="D48" s="9">
        <v>3450.555664</v>
      </c>
      <c r="E48" s="9">
        <v>3844.4721679999998</v>
      </c>
      <c r="F48" s="9">
        <v>4262.8701170000004</v>
      </c>
      <c r="G48" s="9">
        <v>4709.4204099999997</v>
      </c>
      <c r="H48" s="9">
        <v>5172.3950199999999</v>
      </c>
      <c r="I48" s="9">
        <v>5640.7128910000001</v>
      </c>
      <c r="J48" s="9">
        <v>6116.9658200000003</v>
      </c>
      <c r="K48" s="9">
        <v>6621.2929690000001</v>
      </c>
      <c r="L48" s="9">
        <v>7137.9462890000004</v>
      </c>
      <c r="M48" s="9">
        <v>7685.5859380000002</v>
      </c>
      <c r="N48" s="9">
        <v>8257.0273440000001</v>
      </c>
      <c r="O48" s="9">
        <v>8848.7890619999998</v>
      </c>
      <c r="P48" s="9">
        <v>9456.8583980000003</v>
      </c>
      <c r="Q48" s="9">
        <v>10070.976562</v>
      </c>
      <c r="R48" s="9">
        <v>10722.702148</v>
      </c>
      <c r="S48" s="9">
        <v>11398.519531</v>
      </c>
      <c r="T48" s="9">
        <v>12043.756836</v>
      </c>
      <c r="U48" s="9">
        <v>12593.588867</v>
      </c>
      <c r="V48" s="9">
        <v>13166.017578000001</v>
      </c>
      <c r="W48" s="9">
        <v>13763.902344</v>
      </c>
      <c r="X48" s="9">
        <v>14386.502930000001</v>
      </c>
      <c r="Y48" s="9">
        <v>15024.596680000001</v>
      </c>
      <c r="Z48" s="9">
        <v>15688.959961</v>
      </c>
      <c r="AA48" s="9">
        <v>16374.608398</v>
      </c>
      <c r="AB48" s="9">
        <v>17079.802734000001</v>
      </c>
      <c r="AC48" s="9">
        <v>17802.216797000001</v>
      </c>
      <c r="AD48" s="9">
        <v>18511.119140999999</v>
      </c>
      <c r="AE48" s="9">
        <v>19259.65625</v>
      </c>
      <c r="AF48" s="9">
        <v>20038.791015999999</v>
      </c>
      <c r="AG48" s="9">
        <v>20779.443359000001</v>
      </c>
      <c r="AH48" s="9">
        <v>21570.796875</v>
      </c>
      <c r="AI48" s="9">
        <v>22318.419922000001</v>
      </c>
      <c r="AJ48" s="9">
        <v>23092.738281000002</v>
      </c>
      <c r="AK48" s="9">
        <v>23826.939452999999</v>
      </c>
      <c r="AL48" s="9">
        <v>24619.460938</v>
      </c>
      <c r="AM48" s="8">
        <v>5.9497000000000001E-2</v>
      </c>
    </row>
    <row r="49" spans="1:39" ht="15" customHeight="1">
      <c r="A49" s="7" t="s">
        <v>176</v>
      </c>
      <c r="B49" s="10" t="s">
        <v>51</v>
      </c>
      <c r="C49" s="9">
        <v>2350</v>
      </c>
      <c r="D49" s="9">
        <v>2625.9914549999999</v>
      </c>
      <c r="E49" s="9">
        <v>2917.0407709999999</v>
      </c>
      <c r="F49" s="9">
        <v>3223.2448730000001</v>
      </c>
      <c r="G49" s="9">
        <v>3545.4008789999998</v>
      </c>
      <c r="H49" s="9">
        <v>3883.8410640000002</v>
      </c>
      <c r="I49" s="9">
        <v>4225.2690430000002</v>
      </c>
      <c r="J49" s="9">
        <v>4578.546875</v>
      </c>
      <c r="K49" s="9">
        <v>4948.8422849999997</v>
      </c>
      <c r="L49" s="9">
        <v>5336.9492190000001</v>
      </c>
      <c r="M49" s="9">
        <v>5743.6347660000001</v>
      </c>
      <c r="N49" s="9">
        <v>6168.9350590000004</v>
      </c>
      <c r="O49" s="9">
        <v>6612.1401370000003</v>
      </c>
      <c r="P49" s="9">
        <v>7071.9155270000001</v>
      </c>
      <c r="Q49" s="9">
        <v>7546.8891599999997</v>
      </c>
      <c r="R49" s="9">
        <v>8038.7783200000003</v>
      </c>
      <c r="S49" s="9">
        <v>8537.9355469999991</v>
      </c>
      <c r="T49" s="9">
        <v>9053.1083980000003</v>
      </c>
      <c r="U49" s="9">
        <v>9584.2919920000004</v>
      </c>
      <c r="V49" s="9">
        <v>10133.840819999999</v>
      </c>
      <c r="W49" s="9">
        <v>10700.486328000001</v>
      </c>
      <c r="X49" s="9">
        <v>11283.223633</v>
      </c>
      <c r="Y49" s="9">
        <v>11881.210938</v>
      </c>
      <c r="Z49" s="9">
        <v>12493.909180000001</v>
      </c>
      <c r="AA49" s="9">
        <v>13121.042969</v>
      </c>
      <c r="AB49" s="9">
        <v>13761.559569999999</v>
      </c>
      <c r="AC49" s="9">
        <v>14411.256836</v>
      </c>
      <c r="AD49" s="9">
        <v>15061.167969</v>
      </c>
      <c r="AE49" s="9">
        <v>15717.595703000001</v>
      </c>
      <c r="AF49" s="9">
        <v>16385.132812</v>
      </c>
      <c r="AG49" s="9">
        <v>17049.025390999999</v>
      </c>
      <c r="AH49" s="9">
        <v>17715.001952999999</v>
      </c>
      <c r="AI49" s="9">
        <v>18375.792968999998</v>
      </c>
      <c r="AJ49" s="9">
        <v>19012.757812</v>
      </c>
      <c r="AK49" s="9">
        <v>19655.820312</v>
      </c>
      <c r="AL49" s="9">
        <v>20305.208984000001</v>
      </c>
      <c r="AM49" s="8">
        <v>6.2005999999999999E-2</v>
      </c>
    </row>
    <row r="50" spans="1:39" ht="15" customHeight="1">
      <c r="A50" s="7" t="s">
        <v>175</v>
      </c>
      <c r="B50" s="10" t="s">
        <v>49</v>
      </c>
      <c r="C50" s="9">
        <v>537</v>
      </c>
      <c r="D50" s="9">
        <v>584.84539800000005</v>
      </c>
      <c r="E50" s="9">
        <v>633.76464799999997</v>
      </c>
      <c r="F50" s="9">
        <v>684.61450200000002</v>
      </c>
      <c r="G50" s="9">
        <v>743.15033000000005</v>
      </c>
      <c r="H50" s="9">
        <v>799.42297399999995</v>
      </c>
      <c r="I50" s="9">
        <v>854.82305899999994</v>
      </c>
      <c r="J50" s="9">
        <v>903.15881300000001</v>
      </c>
      <c r="K50" s="9">
        <v>958.185608</v>
      </c>
      <c r="L50" s="9">
        <v>1005.828979</v>
      </c>
      <c r="M50" s="9">
        <v>1064.5004879999999</v>
      </c>
      <c r="N50" s="9">
        <v>1125.8081050000001</v>
      </c>
      <c r="O50" s="9">
        <v>1186.1369629999999</v>
      </c>
      <c r="P50" s="9">
        <v>1244.8447269999999</v>
      </c>
      <c r="Q50" s="9">
        <v>1295.7468260000001</v>
      </c>
      <c r="R50" s="9">
        <v>1356.7879640000001</v>
      </c>
      <c r="S50" s="9">
        <v>1415.3961179999999</v>
      </c>
      <c r="T50" s="9">
        <v>1472.580688</v>
      </c>
      <c r="U50" s="9">
        <v>1531.5394289999999</v>
      </c>
      <c r="V50" s="9">
        <v>1587.8460689999999</v>
      </c>
      <c r="W50" s="9">
        <v>1647.5579829999999</v>
      </c>
      <c r="X50" s="9">
        <v>1711.244019</v>
      </c>
      <c r="Y50" s="9">
        <v>1770.326294</v>
      </c>
      <c r="Z50" s="9">
        <v>1835.830322</v>
      </c>
      <c r="AA50" s="9">
        <v>1903.0529790000001</v>
      </c>
      <c r="AB50" s="9">
        <v>1970.960327</v>
      </c>
      <c r="AC50" s="9">
        <v>2041.14978</v>
      </c>
      <c r="AD50" s="9">
        <v>2091.6669919999999</v>
      </c>
      <c r="AE50" s="9">
        <v>2169.186279</v>
      </c>
      <c r="AF50" s="9">
        <v>2260.0983890000002</v>
      </c>
      <c r="AG50" s="9">
        <v>2310.3764649999998</v>
      </c>
      <c r="AH50" s="9">
        <v>2403.961914</v>
      </c>
      <c r="AI50" s="9">
        <v>2454.2651369999999</v>
      </c>
      <c r="AJ50" s="9">
        <v>2551.0578609999998</v>
      </c>
      <c r="AK50" s="9">
        <v>2598.0285640000002</v>
      </c>
      <c r="AL50" s="9">
        <v>2693.6696780000002</v>
      </c>
      <c r="AM50" s="8">
        <v>4.5945E-2</v>
      </c>
    </row>
    <row r="51" spans="1:39" ht="15" customHeight="1">
      <c r="A51" s="7" t="s">
        <v>174</v>
      </c>
      <c r="B51" s="10" t="s">
        <v>47</v>
      </c>
      <c r="C51" s="9">
        <v>218</v>
      </c>
      <c r="D51" s="9">
        <v>239.71873500000001</v>
      </c>
      <c r="E51" s="9">
        <v>293.66665599999999</v>
      </c>
      <c r="F51" s="9">
        <v>355.010559</v>
      </c>
      <c r="G51" s="9">
        <v>420.86901899999998</v>
      </c>
      <c r="H51" s="9">
        <v>489.13095099999998</v>
      </c>
      <c r="I51" s="9">
        <v>560.62085000000002</v>
      </c>
      <c r="J51" s="9">
        <v>635.26025400000003</v>
      </c>
      <c r="K51" s="9">
        <v>714.26495399999999</v>
      </c>
      <c r="L51" s="9">
        <v>795.16815199999996</v>
      </c>
      <c r="M51" s="9">
        <v>877.45068400000002</v>
      </c>
      <c r="N51" s="9">
        <v>962.28448500000002</v>
      </c>
      <c r="O51" s="9">
        <v>1050.5119629999999</v>
      </c>
      <c r="P51" s="9">
        <v>1140.098389</v>
      </c>
      <c r="Q51" s="9">
        <v>1228.3404539999999</v>
      </c>
      <c r="R51" s="9">
        <v>1327.135376</v>
      </c>
      <c r="S51" s="9">
        <v>1445.1876219999999</v>
      </c>
      <c r="T51" s="9">
        <v>1518.067749</v>
      </c>
      <c r="U51" s="9">
        <v>1477.7574460000001</v>
      </c>
      <c r="V51" s="9">
        <v>1444.331177</v>
      </c>
      <c r="W51" s="9">
        <v>1415.858154</v>
      </c>
      <c r="X51" s="9">
        <v>1392.0352780000001</v>
      </c>
      <c r="Y51" s="9">
        <v>1373.059937</v>
      </c>
      <c r="Z51" s="9">
        <v>1359.220337</v>
      </c>
      <c r="AA51" s="9">
        <v>1350.513062</v>
      </c>
      <c r="AB51" s="9">
        <v>1347.282837</v>
      </c>
      <c r="AC51" s="9">
        <v>1349.809692</v>
      </c>
      <c r="AD51" s="9">
        <v>1358.2825929999999</v>
      </c>
      <c r="AE51" s="9">
        <v>1372.8745120000001</v>
      </c>
      <c r="AF51" s="9">
        <v>1393.5611570000001</v>
      </c>
      <c r="AG51" s="9">
        <v>1420.0410159999999</v>
      </c>
      <c r="AH51" s="9">
        <v>1451.8321530000001</v>
      </c>
      <c r="AI51" s="9">
        <v>1488.3608400000001</v>
      </c>
      <c r="AJ51" s="9">
        <v>1528.9228519999999</v>
      </c>
      <c r="AK51" s="9">
        <v>1573.090332</v>
      </c>
      <c r="AL51" s="9">
        <v>1620.5810550000001</v>
      </c>
      <c r="AM51" s="8">
        <v>5.7818000000000001E-2</v>
      </c>
    </row>
    <row r="52" spans="1:39" ht="15" customHeight="1">
      <c r="A52" s="7" t="s">
        <v>173</v>
      </c>
      <c r="B52" s="10" t="s">
        <v>24</v>
      </c>
      <c r="C52" s="9">
        <v>969</v>
      </c>
      <c r="D52" s="9">
        <v>1035.2464600000001</v>
      </c>
      <c r="E52" s="9">
        <v>1100.0667719999999</v>
      </c>
      <c r="F52" s="9">
        <v>1166.244263</v>
      </c>
      <c r="G52" s="9">
        <v>1232.640259</v>
      </c>
      <c r="H52" s="9">
        <v>1299.1098629999999</v>
      </c>
      <c r="I52" s="9">
        <v>1365.462158</v>
      </c>
      <c r="J52" s="9">
        <v>1430.4913329999999</v>
      </c>
      <c r="K52" s="9">
        <v>1495.0913089999999</v>
      </c>
      <c r="L52" s="9">
        <v>1560.1014399999999</v>
      </c>
      <c r="M52" s="9">
        <v>1624.322388</v>
      </c>
      <c r="N52" s="9">
        <v>1670.5554199999999</v>
      </c>
      <c r="O52" s="9">
        <v>1726.3748780000001</v>
      </c>
      <c r="P52" s="9">
        <v>1778.865601</v>
      </c>
      <c r="Q52" s="9">
        <v>1835.869263</v>
      </c>
      <c r="R52" s="9">
        <v>1892.486206</v>
      </c>
      <c r="S52" s="9">
        <v>1949.796143</v>
      </c>
      <c r="T52" s="9">
        <v>2003.8408199999999</v>
      </c>
      <c r="U52" s="9">
        <v>2058.1591800000001</v>
      </c>
      <c r="V52" s="9">
        <v>2110.255615</v>
      </c>
      <c r="W52" s="9">
        <v>2161.8413089999999</v>
      </c>
      <c r="X52" s="9">
        <v>2212.0373540000001</v>
      </c>
      <c r="Y52" s="9">
        <v>2260.946289</v>
      </c>
      <c r="Z52" s="9">
        <v>2308.6298830000001</v>
      </c>
      <c r="AA52" s="9">
        <v>2355.3344729999999</v>
      </c>
      <c r="AB52" s="9">
        <v>2402.4929200000001</v>
      </c>
      <c r="AC52" s="9">
        <v>2448.3747560000002</v>
      </c>
      <c r="AD52" s="9">
        <v>2492.7985840000001</v>
      </c>
      <c r="AE52" s="9">
        <v>2535.780029</v>
      </c>
      <c r="AF52" s="9">
        <v>2577.1125489999999</v>
      </c>
      <c r="AG52" s="9">
        <v>2616.7578119999998</v>
      </c>
      <c r="AH52" s="9">
        <v>2654.3847660000001</v>
      </c>
      <c r="AI52" s="9">
        <v>2689.92749</v>
      </c>
      <c r="AJ52" s="9">
        <v>2723.4985350000002</v>
      </c>
      <c r="AK52" s="9">
        <v>2755.336914</v>
      </c>
      <c r="AL52" s="9">
        <v>2785.1132809999999</v>
      </c>
      <c r="AM52" s="8">
        <v>2.9534999999999999E-2</v>
      </c>
    </row>
    <row r="53" spans="1:39" ht="15" customHeight="1">
      <c r="A53" s="7" t="s">
        <v>172</v>
      </c>
      <c r="B53" s="10" t="s">
        <v>51</v>
      </c>
      <c r="C53" s="9">
        <v>412</v>
      </c>
      <c r="D53" s="9">
        <v>446.33746300000001</v>
      </c>
      <c r="E53" s="9">
        <v>479.14306599999998</v>
      </c>
      <c r="F53" s="9">
        <v>513.34521500000005</v>
      </c>
      <c r="G53" s="9">
        <v>547.91186500000003</v>
      </c>
      <c r="H53" s="9">
        <v>582.76879899999994</v>
      </c>
      <c r="I53" s="9">
        <v>617.821594</v>
      </c>
      <c r="J53" s="9">
        <v>651.948669</v>
      </c>
      <c r="K53" s="9">
        <v>686.13311799999997</v>
      </c>
      <c r="L53" s="9">
        <v>721.38861099999997</v>
      </c>
      <c r="M53" s="9">
        <v>756.64892599999996</v>
      </c>
      <c r="N53" s="9">
        <v>791.80554199999995</v>
      </c>
      <c r="O53" s="9">
        <v>824.780396</v>
      </c>
      <c r="P53" s="9">
        <v>858.52282700000001</v>
      </c>
      <c r="Q53" s="9">
        <v>891.98187299999995</v>
      </c>
      <c r="R53" s="9">
        <v>925.97259499999996</v>
      </c>
      <c r="S53" s="9">
        <v>959.32324200000005</v>
      </c>
      <c r="T53" s="9">
        <v>992.03247099999999</v>
      </c>
      <c r="U53" s="9">
        <v>1023.780701</v>
      </c>
      <c r="V53" s="9">
        <v>1054.1301269999999</v>
      </c>
      <c r="W53" s="9">
        <v>1084.615112</v>
      </c>
      <c r="X53" s="9">
        <v>1114.1976320000001</v>
      </c>
      <c r="Y53" s="9">
        <v>1143.0180660000001</v>
      </c>
      <c r="Z53" s="9">
        <v>1171.0280760000001</v>
      </c>
      <c r="AA53" s="9">
        <v>1198.2658690000001</v>
      </c>
      <c r="AB53" s="9">
        <v>1224.7388920000001</v>
      </c>
      <c r="AC53" s="9">
        <v>1250.4814449999999</v>
      </c>
      <c r="AD53" s="9">
        <v>1275.375366</v>
      </c>
      <c r="AE53" s="9">
        <v>1299.4648440000001</v>
      </c>
      <c r="AF53" s="9">
        <v>1322.5673830000001</v>
      </c>
      <c r="AG53" s="9">
        <v>1344.690186</v>
      </c>
      <c r="AH53" s="9">
        <v>1365.5527340000001</v>
      </c>
      <c r="AI53" s="9">
        <v>1385.1251219999999</v>
      </c>
      <c r="AJ53" s="9">
        <v>1403.525024</v>
      </c>
      <c r="AK53" s="9">
        <v>1420.948975</v>
      </c>
      <c r="AL53" s="9">
        <v>1437.029053</v>
      </c>
      <c r="AM53" s="8">
        <v>3.4987999999999998E-2</v>
      </c>
    </row>
    <row r="54" spans="1:39" ht="15" customHeight="1">
      <c r="A54" s="7" t="s">
        <v>171</v>
      </c>
      <c r="B54" s="10" t="s">
        <v>49</v>
      </c>
      <c r="C54" s="9">
        <v>454</v>
      </c>
      <c r="D54" s="9">
        <v>481.44448899999998</v>
      </c>
      <c r="E54" s="9">
        <v>509.00945999999999</v>
      </c>
      <c r="F54" s="9">
        <v>536.56732199999999</v>
      </c>
      <c r="G54" s="9">
        <v>564.02465800000004</v>
      </c>
      <c r="H54" s="9">
        <v>591.32421899999997</v>
      </c>
      <c r="I54" s="9">
        <v>618.38342299999999</v>
      </c>
      <c r="J54" s="9">
        <v>645.13085899999999</v>
      </c>
      <c r="K54" s="9">
        <v>671.49731399999996</v>
      </c>
      <c r="L54" s="9">
        <v>697.32086200000003</v>
      </c>
      <c r="M54" s="9">
        <v>722.47845500000005</v>
      </c>
      <c r="N54" s="9">
        <v>746.90033000000005</v>
      </c>
      <c r="O54" s="9">
        <v>770.58074999999997</v>
      </c>
      <c r="P54" s="9">
        <v>793.58166500000004</v>
      </c>
      <c r="Q54" s="9">
        <v>815.81030299999998</v>
      </c>
      <c r="R54" s="9">
        <v>837.28057899999999</v>
      </c>
      <c r="S54" s="9">
        <v>857.98596199999997</v>
      </c>
      <c r="T54" s="9">
        <v>877.97314500000005</v>
      </c>
      <c r="U54" s="9">
        <v>897.26483199999996</v>
      </c>
      <c r="V54" s="9">
        <v>915.87329099999999</v>
      </c>
      <c r="W54" s="9">
        <v>933.91796899999997</v>
      </c>
      <c r="X54" s="9">
        <v>951.57684300000005</v>
      </c>
      <c r="Y54" s="9">
        <v>968.91693099999998</v>
      </c>
      <c r="Z54" s="9">
        <v>985.936646</v>
      </c>
      <c r="AA54" s="9">
        <v>1002.5665279999999</v>
      </c>
      <c r="AB54" s="9">
        <v>1018.812683</v>
      </c>
      <c r="AC54" s="9">
        <v>1034.6926269999999</v>
      </c>
      <c r="AD54" s="9">
        <v>1050.165039</v>
      </c>
      <c r="AE54" s="9">
        <v>1065.2231449999999</v>
      </c>
      <c r="AF54" s="9">
        <v>1079.8564449999999</v>
      </c>
      <c r="AG54" s="9">
        <v>1094.027466</v>
      </c>
      <c r="AH54" s="9">
        <v>1107.686768</v>
      </c>
      <c r="AI54" s="9">
        <v>1120.790649</v>
      </c>
      <c r="AJ54" s="9">
        <v>1133.320923</v>
      </c>
      <c r="AK54" s="9">
        <v>1145.3084719999999</v>
      </c>
      <c r="AL54" s="9">
        <v>1156.7779539999999</v>
      </c>
      <c r="AM54" s="8">
        <v>2.6117999999999999E-2</v>
      </c>
    </row>
    <row r="55" spans="1:39" ht="15" customHeight="1">
      <c r="A55" s="7" t="s">
        <v>170</v>
      </c>
      <c r="B55" s="10" t="s">
        <v>47</v>
      </c>
      <c r="C55" s="9">
        <v>103</v>
      </c>
      <c r="D55" s="9">
        <v>107.464516</v>
      </c>
      <c r="E55" s="9">
        <v>111.91423</v>
      </c>
      <c r="F55" s="9">
        <v>116.331619</v>
      </c>
      <c r="G55" s="9">
        <v>120.703789</v>
      </c>
      <c r="H55" s="9">
        <v>125.016884</v>
      </c>
      <c r="I55" s="9">
        <v>129.25709499999999</v>
      </c>
      <c r="J55" s="9">
        <v>133.411789</v>
      </c>
      <c r="K55" s="9">
        <v>137.46095299999999</v>
      </c>
      <c r="L55" s="9">
        <v>141.39201399999999</v>
      </c>
      <c r="M55" s="9">
        <v>145.19490099999999</v>
      </c>
      <c r="N55" s="9">
        <v>131.84957900000001</v>
      </c>
      <c r="O55" s="9">
        <v>131.01379399999999</v>
      </c>
      <c r="P55" s="9">
        <v>126.76106299999999</v>
      </c>
      <c r="Q55" s="9">
        <v>128.07699600000001</v>
      </c>
      <c r="R55" s="9">
        <v>129.23307800000001</v>
      </c>
      <c r="S55" s="9">
        <v>132.48693800000001</v>
      </c>
      <c r="T55" s="9">
        <v>133.83517499999999</v>
      </c>
      <c r="U55" s="9">
        <v>137.113586</v>
      </c>
      <c r="V55" s="9">
        <v>140.25221300000001</v>
      </c>
      <c r="W55" s="9">
        <v>143.308258</v>
      </c>
      <c r="X55" s="9">
        <v>146.26297</v>
      </c>
      <c r="Y55" s="9">
        <v>149.01113900000001</v>
      </c>
      <c r="Z55" s="9">
        <v>151.664917</v>
      </c>
      <c r="AA55" s="9">
        <v>154.50192300000001</v>
      </c>
      <c r="AB55" s="9">
        <v>158.941452</v>
      </c>
      <c r="AC55" s="9">
        <v>163.20069899999999</v>
      </c>
      <c r="AD55" s="9">
        <v>167.25799599999999</v>
      </c>
      <c r="AE55" s="9">
        <v>171.092072</v>
      </c>
      <c r="AF55" s="9">
        <v>174.68867499999999</v>
      </c>
      <c r="AG55" s="9">
        <v>178.04002399999999</v>
      </c>
      <c r="AH55" s="9">
        <v>181.14527899999999</v>
      </c>
      <c r="AI55" s="9">
        <v>184.01177999999999</v>
      </c>
      <c r="AJ55" s="9">
        <v>186.65248099999999</v>
      </c>
      <c r="AK55" s="9">
        <v>189.079498</v>
      </c>
      <c r="AL55" s="9">
        <v>191.30619799999999</v>
      </c>
      <c r="AM55" s="8">
        <v>1.7107000000000001E-2</v>
      </c>
    </row>
    <row r="56" spans="1:39" ht="15" customHeight="1">
      <c r="A56" s="7" t="s">
        <v>169</v>
      </c>
      <c r="B56" s="10" t="s">
        <v>22</v>
      </c>
      <c r="C56" s="9">
        <v>2172</v>
      </c>
      <c r="D56" s="9">
        <v>2365.857422</v>
      </c>
      <c r="E56" s="9">
        <v>2566.788086</v>
      </c>
      <c r="F56" s="9">
        <v>2780.2224120000001</v>
      </c>
      <c r="G56" s="9">
        <v>3002.2773440000001</v>
      </c>
      <c r="H56" s="9">
        <v>3232.5764159999999</v>
      </c>
      <c r="I56" s="9">
        <v>3471.272461</v>
      </c>
      <c r="J56" s="9">
        <v>3708.8715820000002</v>
      </c>
      <c r="K56" s="9">
        <v>3954.625</v>
      </c>
      <c r="L56" s="9">
        <v>4159.5131840000004</v>
      </c>
      <c r="M56" s="9">
        <v>4440.125</v>
      </c>
      <c r="N56" s="9">
        <v>4713.7709960000002</v>
      </c>
      <c r="O56" s="9">
        <v>4970.779297</v>
      </c>
      <c r="P56" s="9">
        <v>5265.8715819999998</v>
      </c>
      <c r="Q56" s="9">
        <v>5565.3076170000004</v>
      </c>
      <c r="R56" s="9">
        <v>5868.9091799999997</v>
      </c>
      <c r="S56" s="9">
        <v>6188.2138670000004</v>
      </c>
      <c r="T56" s="9">
        <v>6497.8803710000002</v>
      </c>
      <c r="U56" s="9">
        <v>6840.7817379999997</v>
      </c>
      <c r="V56" s="9">
        <v>7210.1962890000004</v>
      </c>
      <c r="W56" s="9">
        <v>7578.7919920000004</v>
      </c>
      <c r="X56" s="9">
        <v>7956.0986329999996</v>
      </c>
      <c r="Y56" s="9">
        <v>8381.3037110000005</v>
      </c>
      <c r="Z56" s="9">
        <v>8792.4541019999997</v>
      </c>
      <c r="AA56" s="9">
        <v>9250.1191409999992</v>
      </c>
      <c r="AB56" s="9">
        <v>9701.8691409999992</v>
      </c>
      <c r="AC56" s="9">
        <v>10152.277344</v>
      </c>
      <c r="AD56" s="9">
        <v>10652.142578000001</v>
      </c>
      <c r="AE56" s="9">
        <v>11134.420898</v>
      </c>
      <c r="AF56" s="9">
        <v>11616.050781</v>
      </c>
      <c r="AG56" s="9">
        <v>12154.033203000001</v>
      </c>
      <c r="AH56" s="9">
        <v>12655.496094</v>
      </c>
      <c r="AI56" s="9">
        <v>13207.020508</v>
      </c>
      <c r="AJ56" s="9">
        <v>13728.841796999999</v>
      </c>
      <c r="AK56" s="9">
        <v>14305.536133</v>
      </c>
      <c r="AL56" s="9">
        <v>14849.298828000001</v>
      </c>
      <c r="AM56" s="8">
        <v>5.5509999999999997E-2</v>
      </c>
    </row>
    <row r="57" spans="1:39" ht="15" customHeight="1">
      <c r="A57" s="7" t="s">
        <v>168</v>
      </c>
      <c r="B57" s="10" t="s">
        <v>51</v>
      </c>
      <c r="C57" s="9">
        <v>1205</v>
      </c>
      <c r="D57" s="9">
        <v>1327.334351</v>
      </c>
      <c r="E57" s="9">
        <v>1452.362183</v>
      </c>
      <c r="F57" s="9">
        <v>1586.993774</v>
      </c>
      <c r="G57" s="9">
        <v>1727.570923</v>
      </c>
      <c r="H57" s="9">
        <v>1873.6551509999999</v>
      </c>
      <c r="I57" s="9">
        <v>2025.376587</v>
      </c>
      <c r="J57" s="9">
        <v>2183.139404</v>
      </c>
      <c r="K57" s="9">
        <v>2347.1586910000001</v>
      </c>
      <c r="L57" s="9">
        <v>2517.5620119999999</v>
      </c>
      <c r="M57" s="9">
        <v>2694.499268</v>
      </c>
      <c r="N57" s="9">
        <v>2878.108154</v>
      </c>
      <c r="O57" s="9">
        <v>3068.7624510000001</v>
      </c>
      <c r="P57" s="9">
        <v>3266.4250489999999</v>
      </c>
      <c r="Q57" s="9">
        <v>3471.4270019999999</v>
      </c>
      <c r="R57" s="9">
        <v>3684.4375</v>
      </c>
      <c r="S57" s="9">
        <v>3905.014893</v>
      </c>
      <c r="T57" s="9">
        <v>4133.7353519999997</v>
      </c>
      <c r="U57" s="9">
        <v>4370.8740230000003</v>
      </c>
      <c r="V57" s="9">
        <v>4617.1440430000002</v>
      </c>
      <c r="W57" s="9">
        <v>4873.0751950000003</v>
      </c>
      <c r="X57" s="9">
        <v>5138.2744140000004</v>
      </c>
      <c r="Y57" s="9">
        <v>5412.5092770000001</v>
      </c>
      <c r="Z57" s="9">
        <v>5695.9912109999996</v>
      </c>
      <c r="AA57" s="9">
        <v>5988.5815430000002</v>
      </c>
      <c r="AB57" s="9">
        <v>6290.126953</v>
      </c>
      <c r="AC57" s="9">
        <v>6600.5976559999999</v>
      </c>
      <c r="AD57" s="9">
        <v>6919.6171880000002</v>
      </c>
      <c r="AE57" s="9">
        <v>7246.4785160000001</v>
      </c>
      <c r="AF57" s="9">
        <v>7580.685547</v>
      </c>
      <c r="AG57" s="9">
        <v>7922.3310549999997</v>
      </c>
      <c r="AH57" s="9">
        <v>8271.3466800000006</v>
      </c>
      <c r="AI57" s="9">
        <v>8628.140625</v>
      </c>
      <c r="AJ57" s="9">
        <v>8992.4814449999994</v>
      </c>
      <c r="AK57" s="9">
        <v>9364.6494139999995</v>
      </c>
      <c r="AL57" s="9">
        <v>9745.1953119999998</v>
      </c>
      <c r="AM57" s="8">
        <v>6.0387999999999997E-2</v>
      </c>
    </row>
    <row r="58" spans="1:39" ht="15" customHeight="1">
      <c r="A58" s="7" t="s">
        <v>167</v>
      </c>
      <c r="B58" s="10" t="s">
        <v>49</v>
      </c>
      <c r="C58" s="9">
        <v>556</v>
      </c>
      <c r="D58" s="9">
        <v>599.79180899999994</v>
      </c>
      <c r="E58" s="9">
        <v>645.24084500000004</v>
      </c>
      <c r="F58" s="9">
        <v>692.31762700000002</v>
      </c>
      <c r="G58" s="9">
        <v>741.01300000000003</v>
      </c>
      <c r="H58" s="9">
        <v>791.40893600000004</v>
      </c>
      <c r="I58" s="9">
        <v>843.534851</v>
      </c>
      <c r="J58" s="9">
        <v>897.46612500000003</v>
      </c>
      <c r="K58" s="9">
        <v>953.220642</v>
      </c>
      <c r="L58" s="9">
        <v>1010.714172</v>
      </c>
      <c r="M58" s="9">
        <v>1069.935669</v>
      </c>
      <c r="N58" s="9">
        <v>1128.7404790000001</v>
      </c>
      <c r="O58" s="9">
        <v>1178.7117920000001</v>
      </c>
      <c r="P58" s="9">
        <v>1242.3085940000001</v>
      </c>
      <c r="Q58" s="9">
        <v>1301.5357670000001</v>
      </c>
      <c r="R58" s="9">
        <v>1355.3408199999999</v>
      </c>
      <c r="S58" s="9">
        <v>1409.5852050000001</v>
      </c>
      <c r="T58" s="9">
        <v>1463.3206789999999</v>
      </c>
      <c r="U58" s="9">
        <v>1517.3515620000001</v>
      </c>
      <c r="V58" s="9">
        <v>1585.0273440000001</v>
      </c>
      <c r="W58" s="9">
        <v>1639.5673830000001</v>
      </c>
      <c r="X58" s="9">
        <v>1688.8287350000001</v>
      </c>
      <c r="Y58" s="9">
        <v>1773.6220699999999</v>
      </c>
      <c r="Z58" s="9">
        <v>1830.611206</v>
      </c>
      <c r="AA58" s="9">
        <v>1923.0625</v>
      </c>
      <c r="AB58" s="9">
        <v>1998.7423100000001</v>
      </c>
      <c r="AC58" s="9">
        <v>2062.296875</v>
      </c>
      <c r="AD58" s="9">
        <v>2164.9440920000002</v>
      </c>
      <c r="AE58" s="9">
        <v>2240.3901369999999</v>
      </c>
      <c r="AF58" s="9">
        <v>2306.1403810000002</v>
      </c>
      <c r="AG58" s="9">
        <v>2419.1777339999999</v>
      </c>
      <c r="AH58" s="9">
        <v>2486.7666020000001</v>
      </c>
      <c r="AI58" s="9">
        <v>2595.1276859999998</v>
      </c>
      <c r="AJ58" s="9">
        <v>2664.7209469999998</v>
      </c>
      <c r="AK58" s="9">
        <v>2779.7836910000001</v>
      </c>
      <c r="AL58" s="9">
        <v>2851.8579100000002</v>
      </c>
      <c r="AM58" s="8">
        <v>4.6925000000000001E-2</v>
      </c>
    </row>
    <row r="59" spans="1:39" ht="15" customHeight="1">
      <c r="A59" s="7" t="s">
        <v>166</v>
      </c>
      <c r="B59" s="10" t="s">
        <v>47</v>
      </c>
      <c r="C59" s="9">
        <v>411</v>
      </c>
      <c r="D59" s="9">
        <v>438.73126200000002</v>
      </c>
      <c r="E59" s="9">
        <v>469.18496699999997</v>
      </c>
      <c r="F59" s="9">
        <v>500.91098</v>
      </c>
      <c r="G59" s="9">
        <v>533.69341999999995</v>
      </c>
      <c r="H59" s="9">
        <v>567.51238999999998</v>
      </c>
      <c r="I59" s="9">
        <v>602.36114499999996</v>
      </c>
      <c r="J59" s="9">
        <v>628.26611300000002</v>
      </c>
      <c r="K59" s="9">
        <v>654.24566700000003</v>
      </c>
      <c r="L59" s="9">
        <v>631.23724400000003</v>
      </c>
      <c r="M59" s="9">
        <v>675.69018600000004</v>
      </c>
      <c r="N59" s="9">
        <v>706.92248500000005</v>
      </c>
      <c r="O59" s="9">
        <v>723.30517599999996</v>
      </c>
      <c r="P59" s="9">
        <v>757.13830600000006</v>
      </c>
      <c r="Q59" s="9">
        <v>792.34454300000004</v>
      </c>
      <c r="R59" s="9">
        <v>829.13073699999995</v>
      </c>
      <c r="S59" s="9">
        <v>873.61377000000005</v>
      </c>
      <c r="T59" s="9">
        <v>900.82403599999998</v>
      </c>
      <c r="U59" s="9">
        <v>952.55621299999996</v>
      </c>
      <c r="V59" s="9">
        <v>1008.024841</v>
      </c>
      <c r="W59" s="9">
        <v>1066.149414</v>
      </c>
      <c r="X59" s="9">
        <v>1128.9954829999999</v>
      </c>
      <c r="Y59" s="9">
        <v>1195.1723629999999</v>
      </c>
      <c r="Z59" s="9">
        <v>1265.8515620000001</v>
      </c>
      <c r="AA59" s="9">
        <v>1338.475342</v>
      </c>
      <c r="AB59" s="9">
        <v>1413</v>
      </c>
      <c r="AC59" s="9">
        <v>1489.3831789999999</v>
      </c>
      <c r="AD59" s="9">
        <v>1567.580688</v>
      </c>
      <c r="AE59" s="9">
        <v>1647.5520019999999</v>
      </c>
      <c r="AF59" s="9">
        <v>1729.224487</v>
      </c>
      <c r="AG59" s="9">
        <v>1812.5239260000001</v>
      </c>
      <c r="AH59" s="9">
        <v>1897.3824460000001</v>
      </c>
      <c r="AI59" s="9">
        <v>1983.751831</v>
      </c>
      <c r="AJ59" s="9">
        <v>2071.639893</v>
      </c>
      <c r="AK59" s="9">
        <v>2161.1022950000001</v>
      </c>
      <c r="AL59" s="9">
        <v>2252.2458499999998</v>
      </c>
      <c r="AM59" s="8">
        <v>4.9287999999999998E-2</v>
      </c>
    </row>
    <row r="60" spans="1:39" ht="15" customHeight="1">
      <c r="A60" s="7" t="s">
        <v>165</v>
      </c>
      <c r="B60" s="10" t="s">
        <v>20</v>
      </c>
      <c r="C60" s="9">
        <v>682</v>
      </c>
      <c r="D60" s="9">
        <v>732.34155299999998</v>
      </c>
      <c r="E60" s="9">
        <v>790.55230700000004</v>
      </c>
      <c r="F60" s="9">
        <v>857.33648700000003</v>
      </c>
      <c r="G60" s="9">
        <v>928.03857400000004</v>
      </c>
      <c r="H60" s="9">
        <v>1001.773315</v>
      </c>
      <c r="I60" s="9">
        <v>1079.5192870000001</v>
      </c>
      <c r="J60" s="9">
        <v>1161.706543</v>
      </c>
      <c r="K60" s="9">
        <v>1247.723755</v>
      </c>
      <c r="L60" s="9">
        <v>1336.9929199999999</v>
      </c>
      <c r="M60" s="9">
        <v>1430.098755</v>
      </c>
      <c r="N60" s="9">
        <v>1527.9986570000001</v>
      </c>
      <c r="O60" s="9">
        <v>1630.8183590000001</v>
      </c>
      <c r="P60" s="9">
        <v>1738.239014</v>
      </c>
      <c r="Q60" s="9">
        <v>1851.4125979999999</v>
      </c>
      <c r="R60" s="9">
        <v>1969.770874</v>
      </c>
      <c r="S60" s="9">
        <v>2097.6083979999999</v>
      </c>
      <c r="T60" s="9">
        <v>2196.2836910000001</v>
      </c>
      <c r="U60" s="9">
        <v>2302.4614259999998</v>
      </c>
      <c r="V60" s="9">
        <v>2418.8312989999999</v>
      </c>
      <c r="W60" s="9">
        <v>2544.0434570000002</v>
      </c>
      <c r="X60" s="9">
        <v>2677.1469729999999</v>
      </c>
      <c r="Y60" s="9">
        <v>2817.2221679999998</v>
      </c>
      <c r="Z60" s="9">
        <v>2962.876221</v>
      </c>
      <c r="AA60" s="9">
        <v>3115.8947750000002</v>
      </c>
      <c r="AB60" s="9">
        <v>3276.2705080000001</v>
      </c>
      <c r="AC60" s="9">
        <v>3442.0280760000001</v>
      </c>
      <c r="AD60" s="9">
        <v>3614.3286130000001</v>
      </c>
      <c r="AE60" s="9">
        <v>3791.3393550000001</v>
      </c>
      <c r="AF60" s="9">
        <v>3977.274414</v>
      </c>
      <c r="AG60" s="9">
        <v>4170.2773440000001</v>
      </c>
      <c r="AH60" s="9">
        <v>4370.6953119999998</v>
      </c>
      <c r="AI60" s="9">
        <v>4578.8491210000002</v>
      </c>
      <c r="AJ60" s="9">
        <v>4795.6674800000001</v>
      </c>
      <c r="AK60" s="9">
        <v>5022.001953</v>
      </c>
      <c r="AL60" s="9">
        <v>5258.2597660000001</v>
      </c>
      <c r="AM60" s="8">
        <v>5.9693000000000003E-2</v>
      </c>
    </row>
    <row r="61" spans="1:39" ht="15" customHeight="1">
      <c r="A61" s="7" t="s">
        <v>164</v>
      </c>
      <c r="B61" s="10" t="s">
        <v>51</v>
      </c>
      <c r="C61" s="9">
        <v>448</v>
      </c>
      <c r="D61" s="9">
        <v>483.67218000000003</v>
      </c>
      <c r="E61" s="9">
        <v>523.49877900000001</v>
      </c>
      <c r="F61" s="9">
        <v>565.59869400000002</v>
      </c>
      <c r="G61" s="9">
        <v>610.00720200000001</v>
      </c>
      <c r="H61" s="9">
        <v>656.94610599999999</v>
      </c>
      <c r="I61" s="9">
        <v>706.59027100000003</v>
      </c>
      <c r="J61" s="9">
        <v>759.07733199999996</v>
      </c>
      <c r="K61" s="9">
        <v>814.36389199999996</v>
      </c>
      <c r="L61" s="9">
        <v>872.57678199999998</v>
      </c>
      <c r="M61" s="9">
        <v>933.82531700000004</v>
      </c>
      <c r="N61" s="9">
        <v>998.28308100000004</v>
      </c>
      <c r="O61" s="9">
        <v>1065.908447</v>
      </c>
      <c r="P61" s="9">
        <v>1136.743774</v>
      </c>
      <c r="Q61" s="9">
        <v>1211.0913089999999</v>
      </c>
      <c r="R61" s="9">
        <v>1288.9327390000001</v>
      </c>
      <c r="S61" s="9">
        <v>1370.2232670000001</v>
      </c>
      <c r="T61" s="9">
        <v>1455.165649</v>
      </c>
      <c r="U61" s="9">
        <v>1544.055298</v>
      </c>
      <c r="V61" s="9">
        <v>1637.1094969999999</v>
      </c>
      <c r="W61" s="9">
        <v>1734.4133300000001</v>
      </c>
      <c r="X61" s="9">
        <v>1836.033447</v>
      </c>
      <c r="Y61" s="9">
        <v>1941.8082280000001</v>
      </c>
      <c r="Z61" s="9">
        <v>2051.5751949999999</v>
      </c>
      <c r="AA61" s="9">
        <v>2165.150635</v>
      </c>
      <c r="AB61" s="9">
        <v>2282.6530760000001</v>
      </c>
      <c r="AC61" s="9">
        <v>2404.1020509999998</v>
      </c>
      <c r="AD61" s="9">
        <v>2529.3447270000001</v>
      </c>
      <c r="AE61" s="9">
        <v>2658.4140619999998</v>
      </c>
      <c r="AF61" s="9">
        <v>2791.4340820000002</v>
      </c>
      <c r="AG61" s="9">
        <v>2928.4331050000001</v>
      </c>
      <c r="AH61" s="9">
        <v>3069.7385250000002</v>
      </c>
      <c r="AI61" s="9">
        <v>3215.6596679999998</v>
      </c>
      <c r="AJ61" s="9">
        <v>3367.033203</v>
      </c>
      <c r="AK61" s="9">
        <v>3524.6464839999999</v>
      </c>
      <c r="AL61" s="9">
        <v>3688.7907709999999</v>
      </c>
      <c r="AM61" s="8">
        <v>6.1575999999999999E-2</v>
      </c>
    </row>
    <row r="62" spans="1:39" ht="15" customHeight="1">
      <c r="A62" s="7" t="s">
        <v>163</v>
      </c>
      <c r="B62" s="10" t="s">
        <v>49</v>
      </c>
      <c r="C62" s="9">
        <v>124</v>
      </c>
      <c r="D62" s="9">
        <v>131.97567699999999</v>
      </c>
      <c r="E62" s="9">
        <v>142.41799900000001</v>
      </c>
      <c r="F62" s="9">
        <v>153.525452</v>
      </c>
      <c r="G62" s="9">
        <v>165.23994400000001</v>
      </c>
      <c r="H62" s="9">
        <v>176.87252799999999</v>
      </c>
      <c r="I62" s="9">
        <v>189.080353</v>
      </c>
      <c r="J62" s="9">
        <v>201.98240699999999</v>
      </c>
      <c r="K62" s="9">
        <v>215.188354</v>
      </c>
      <c r="L62" s="9">
        <v>228.35704000000001</v>
      </c>
      <c r="M62" s="9">
        <v>241.70463599999999</v>
      </c>
      <c r="N62" s="9">
        <v>255.58424400000001</v>
      </c>
      <c r="O62" s="9">
        <v>270.05688500000002</v>
      </c>
      <c r="P62" s="9">
        <v>285.117188</v>
      </c>
      <c r="Q62" s="9">
        <v>300.76025399999997</v>
      </c>
      <c r="R62" s="9">
        <v>316.917236</v>
      </c>
      <c r="S62" s="9">
        <v>334.30337500000002</v>
      </c>
      <c r="T62" s="9">
        <v>353.88891599999999</v>
      </c>
      <c r="U62" s="9">
        <v>375.56585699999999</v>
      </c>
      <c r="V62" s="9">
        <v>398.21835299999998</v>
      </c>
      <c r="W62" s="9">
        <v>421.96298200000001</v>
      </c>
      <c r="X62" s="9">
        <v>446.827606</v>
      </c>
      <c r="Y62" s="9">
        <v>472.80767800000001</v>
      </c>
      <c r="Z62" s="9">
        <v>498.89401199999998</v>
      </c>
      <c r="AA62" s="9">
        <v>527.16863999999998</v>
      </c>
      <c r="AB62" s="9">
        <v>557.65423599999997</v>
      </c>
      <c r="AC62" s="9">
        <v>588.36718800000006</v>
      </c>
      <c r="AD62" s="9">
        <v>620.54956100000004</v>
      </c>
      <c r="AE62" s="9">
        <v>654.26153599999998</v>
      </c>
      <c r="AF62" s="9">
        <v>689.56604000000004</v>
      </c>
      <c r="AG62" s="9">
        <v>726.52929700000004</v>
      </c>
      <c r="AH62" s="9">
        <v>765.22259499999996</v>
      </c>
      <c r="AI62" s="9">
        <v>805.72033699999997</v>
      </c>
      <c r="AJ62" s="9">
        <v>848.10217299999999</v>
      </c>
      <c r="AK62" s="9">
        <v>892.45202600000005</v>
      </c>
      <c r="AL62" s="9">
        <v>938.85913100000005</v>
      </c>
      <c r="AM62" s="8">
        <v>5.9404999999999999E-2</v>
      </c>
    </row>
    <row r="63" spans="1:39" ht="15" customHeight="1">
      <c r="A63" s="7" t="s">
        <v>162</v>
      </c>
      <c r="B63" s="10" t="s">
        <v>47</v>
      </c>
      <c r="C63" s="9">
        <v>110</v>
      </c>
      <c r="D63" s="9">
        <v>116.69371</v>
      </c>
      <c r="E63" s="9">
        <v>124.635582</v>
      </c>
      <c r="F63" s="9">
        <v>138.21232599999999</v>
      </c>
      <c r="G63" s="9">
        <v>152.791428</v>
      </c>
      <c r="H63" s="9">
        <v>167.954712</v>
      </c>
      <c r="I63" s="9">
        <v>183.84858700000001</v>
      </c>
      <c r="J63" s="9">
        <v>200.646759</v>
      </c>
      <c r="K63" s="9">
        <v>218.171494</v>
      </c>
      <c r="L63" s="9">
        <v>236.059021</v>
      </c>
      <c r="M63" s="9">
        <v>254.56886299999999</v>
      </c>
      <c r="N63" s="9">
        <v>274.131348</v>
      </c>
      <c r="O63" s="9">
        <v>294.853027</v>
      </c>
      <c r="P63" s="9">
        <v>316.37811299999998</v>
      </c>
      <c r="Q63" s="9">
        <v>339.56100500000002</v>
      </c>
      <c r="R63" s="9">
        <v>363.920929</v>
      </c>
      <c r="S63" s="9">
        <v>393.08175699999998</v>
      </c>
      <c r="T63" s="9">
        <v>387.22918700000002</v>
      </c>
      <c r="U63" s="9">
        <v>382.84023999999999</v>
      </c>
      <c r="V63" s="9">
        <v>383.50344799999999</v>
      </c>
      <c r="W63" s="9">
        <v>387.66720600000002</v>
      </c>
      <c r="X63" s="9">
        <v>394.28591899999998</v>
      </c>
      <c r="Y63" s="9">
        <v>402.60632299999997</v>
      </c>
      <c r="Z63" s="9">
        <v>412.40689099999997</v>
      </c>
      <c r="AA63" s="9">
        <v>423.575378</v>
      </c>
      <c r="AB63" s="9">
        <v>435.96310399999999</v>
      </c>
      <c r="AC63" s="9">
        <v>449.55883799999998</v>
      </c>
      <c r="AD63" s="9">
        <v>464.43435699999998</v>
      </c>
      <c r="AE63" s="9">
        <v>478.66381799999999</v>
      </c>
      <c r="AF63" s="9">
        <v>496.27444500000001</v>
      </c>
      <c r="AG63" s="9">
        <v>515.31488000000002</v>
      </c>
      <c r="AH63" s="9">
        <v>535.73406999999997</v>
      </c>
      <c r="AI63" s="9">
        <v>557.46911599999999</v>
      </c>
      <c r="AJ63" s="9">
        <v>580.53216599999996</v>
      </c>
      <c r="AK63" s="9">
        <v>604.903503</v>
      </c>
      <c r="AL63" s="9">
        <v>630.60992399999998</v>
      </c>
      <c r="AM63" s="8">
        <v>5.0873000000000002E-2</v>
      </c>
    </row>
    <row r="64" spans="1:39" ht="15" customHeight="1">
      <c r="A64" s="7" t="s">
        <v>161</v>
      </c>
      <c r="B64" s="10" t="s">
        <v>18</v>
      </c>
      <c r="C64" s="9">
        <v>812</v>
      </c>
      <c r="D64" s="9">
        <v>844.31591800000001</v>
      </c>
      <c r="E64" s="9">
        <v>876.875</v>
      </c>
      <c r="F64" s="9">
        <v>912.69104000000004</v>
      </c>
      <c r="G64" s="9">
        <v>951.384094</v>
      </c>
      <c r="H64" s="9">
        <v>990.53906199999994</v>
      </c>
      <c r="I64" s="9">
        <v>1030.3232419999999</v>
      </c>
      <c r="J64" s="9">
        <v>1070.50415</v>
      </c>
      <c r="K64" s="9">
        <v>1111.3378909999999</v>
      </c>
      <c r="L64" s="9">
        <v>1153.013672</v>
      </c>
      <c r="M64" s="9">
        <v>1195.6834719999999</v>
      </c>
      <c r="N64" s="9">
        <v>1239.0805660000001</v>
      </c>
      <c r="O64" s="9">
        <v>1283.0826420000001</v>
      </c>
      <c r="P64" s="9">
        <v>1327.712769</v>
      </c>
      <c r="Q64" s="9">
        <v>1372.904663</v>
      </c>
      <c r="R64" s="9">
        <v>1418.80249</v>
      </c>
      <c r="S64" s="9">
        <v>1467.8629149999999</v>
      </c>
      <c r="T64" s="9">
        <v>1484.117432</v>
      </c>
      <c r="U64" s="9">
        <v>1505.7595209999999</v>
      </c>
      <c r="V64" s="9">
        <v>1531.208862</v>
      </c>
      <c r="W64" s="9">
        <v>1559.947144</v>
      </c>
      <c r="X64" s="9">
        <v>1591.460693</v>
      </c>
      <c r="Y64" s="9">
        <v>1625.590942</v>
      </c>
      <c r="Z64" s="9">
        <v>1660.9273679999999</v>
      </c>
      <c r="AA64" s="9">
        <v>1699.1816409999999</v>
      </c>
      <c r="AB64" s="9">
        <v>1739.0623780000001</v>
      </c>
      <c r="AC64" s="9">
        <v>1779.9841309999999</v>
      </c>
      <c r="AD64" s="9">
        <v>1821.76001</v>
      </c>
      <c r="AE64" s="9">
        <v>1864.835693</v>
      </c>
      <c r="AF64" s="9">
        <v>1909.740967</v>
      </c>
      <c r="AG64" s="9">
        <v>1971.400635</v>
      </c>
      <c r="AH64" s="9">
        <v>2044.5131839999999</v>
      </c>
      <c r="AI64" s="9">
        <v>2121.156982</v>
      </c>
      <c r="AJ64" s="9">
        <v>2201.2231449999999</v>
      </c>
      <c r="AK64" s="9">
        <v>2284.810547</v>
      </c>
      <c r="AL64" s="9">
        <v>2371.9602049999999</v>
      </c>
      <c r="AM64" s="8">
        <v>3.0846999999999999E-2</v>
      </c>
    </row>
    <row r="65" spans="1:39" ht="15" customHeight="1">
      <c r="A65" s="7" t="s">
        <v>160</v>
      </c>
      <c r="B65" s="10" t="s">
        <v>51</v>
      </c>
      <c r="C65" s="9">
        <v>292</v>
      </c>
      <c r="D65" s="9">
        <v>313.45657299999999</v>
      </c>
      <c r="E65" s="9">
        <v>335.48529100000002</v>
      </c>
      <c r="F65" s="9">
        <v>358.063782</v>
      </c>
      <c r="G65" s="9">
        <v>381.18914799999999</v>
      </c>
      <c r="H65" s="9">
        <v>404.82928500000003</v>
      </c>
      <c r="I65" s="9">
        <v>428.97274800000002</v>
      </c>
      <c r="J65" s="9">
        <v>453.56341600000002</v>
      </c>
      <c r="K65" s="9">
        <v>478.56664999999998</v>
      </c>
      <c r="L65" s="9">
        <v>503.96038800000002</v>
      </c>
      <c r="M65" s="9">
        <v>529.69006300000001</v>
      </c>
      <c r="N65" s="9">
        <v>555.72760000000005</v>
      </c>
      <c r="O65" s="9">
        <v>582.13525400000003</v>
      </c>
      <c r="P65" s="9">
        <v>608.92010500000004</v>
      </c>
      <c r="Q65" s="9">
        <v>636.09667999999999</v>
      </c>
      <c r="R65" s="9">
        <v>663.63147000000004</v>
      </c>
      <c r="S65" s="9">
        <v>691.48602300000005</v>
      </c>
      <c r="T65" s="9">
        <v>719.64581299999998</v>
      </c>
      <c r="U65" s="9">
        <v>748.05383300000005</v>
      </c>
      <c r="V65" s="9">
        <v>776.65588400000001</v>
      </c>
      <c r="W65" s="9">
        <v>805.32605000000001</v>
      </c>
      <c r="X65" s="9">
        <v>833.97485400000005</v>
      </c>
      <c r="Y65" s="9">
        <v>862.60687299999995</v>
      </c>
      <c r="Z65" s="9">
        <v>891.24957300000005</v>
      </c>
      <c r="AA65" s="9">
        <v>919.86566200000004</v>
      </c>
      <c r="AB65" s="9">
        <v>948.31921399999999</v>
      </c>
      <c r="AC65" s="9">
        <v>976.37792999999999</v>
      </c>
      <c r="AD65" s="9">
        <v>1003.854919</v>
      </c>
      <c r="AE65" s="9">
        <v>1031.1116939999999</v>
      </c>
      <c r="AF65" s="9">
        <v>1058.6358640000001</v>
      </c>
      <c r="AG65" s="9">
        <v>1101.4600829999999</v>
      </c>
      <c r="AH65" s="9">
        <v>1154.4544679999999</v>
      </c>
      <c r="AI65" s="9">
        <v>1209.7583010000001</v>
      </c>
      <c r="AJ65" s="9">
        <v>1267.333374</v>
      </c>
      <c r="AK65" s="9">
        <v>1327.272827</v>
      </c>
      <c r="AL65" s="9">
        <v>1389.673828</v>
      </c>
      <c r="AM65" s="8">
        <v>4.4771999999999999E-2</v>
      </c>
    </row>
    <row r="66" spans="1:39" ht="15" customHeight="1">
      <c r="A66" s="7" t="s">
        <v>159</v>
      </c>
      <c r="B66" s="10" t="s">
        <v>49</v>
      </c>
      <c r="C66" s="9">
        <v>121</v>
      </c>
      <c r="D66" s="9">
        <v>129.52899199999999</v>
      </c>
      <c r="E66" s="9">
        <v>138.25256300000001</v>
      </c>
      <c r="F66" s="9">
        <v>147.138443</v>
      </c>
      <c r="G66" s="9">
        <v>156.17970299999999</v>
      </c>
      <c r="H66" s="9">
        <v>165.35005200000001</v>
      </c>
      <c r="I66" s="9">
        <v>174.641785</v>
      </c>
      <c r="J66" s="9">
        <v>184.04229699999999</v>
      </c>
      <c r="K66" s="9">
        <v>193.55275</v>
      </c>
      <c r="L66" s="9">
        <v>203.16629</v>
      </c>
      <c r="M66" s="9">
        <v>212.89193700000001</v>
      </c>
      <c r="N66" s="9">
        <v>222.70173600000001</v>
      </c>
      <c r="O66" s="9">
        <v>232.59227000000001</v>
      </c>
      <c r="P66" s="9">
        <v>242.556152</v>
      </c>
      <c r="Q66" s="9">
        <v>252.538895</v>
      </c>
      <c r="R66" s="9">
        <v>262.513397</v>
      </c>
      <c r="S66" s="9">
        <v>272.47906499999999</v>
      </c>
      <c r="T66" s="9">
        <v>282.43722500000001</v>
      </c>
      <c r="U66" s="9">
        <v>292.33785999999998</v>
      </c>
      <c r="V66" s="9">
        <v>302.155914</v>
      </c>
      <c r="W66" s="9">
        <v>311.93221999999997</v>
      </c>
      <c r="X66" s="9">
        <v>321.696594</v>
      </c>
      <c r="Y66" s="9">
        <v>331.49359099999998</v>
      </c>
      <c r="Z66" s="9">
        <v>341.28100599999999</v>
      </c>
      <c r="AA66" s="9">
        <v>351.095032</v>
      </c>
      <c r="AB66" s="9">
        <v>361.08099399999998</v>
      </c>
      <c r="AC66" s="9">
        <v>371.15734900000001</v>
      </c>
      <c r="AD66" s="9">
        <v>381.40429699999999</v>
      </c>
      <c r="AE66" s="9">
        <v>391.87014799999997</v>
      </c>
      <c r="AF66" s="9">
        <v>402.60226399999999</v>
      </c>
      <c r="AG66" s="9">
        <v>413.56048600000003</v>
      </c>
      <c r="AH66" s="9">
        <v>424.64370700000001</v>
      </c>
      <c r="AI66" s="9">
        <v>435.98382600000002</v>
      </c>
      <c r="AJ66" s="9">
        <v>447.60363799999999</v>
      </c>
      <c r="AK66" s="9">
        <v>459.59051499999998</v>
      </c>
      <c r="AL66" s="9">
        <v>471.947632</v>
      </c>
      <c r="AM66" s="8">
        <v>3.8760999999999997E-2</v>
      </c>
    </row>
    <row r="67" spans="1:39" ht="15" customHeight="1">
      <c r="A67" s="7" t="s">
        <v>158</v>
      </c>
      <c r="B67" s="10" t="s">
        <v>47</v>
      </c>
      <c r="C67" s="9">
        <v>399</v>
      </c>
      <c r="D67" s="9">
        <v>401.33032200000002</v>
      </c>
      <c r="E67" s="9">
        <v>403.13714599999997</v>
      </c>
      <c r="F67" s="9">
        <v>407.488831</v>
      </c>
      <c r="G67" s="9">
        <v>414.01525900000001</v>
      </c>
      <c r="H67" s="9">
        <v>420.359711</v>
      </c>
      <c r="I67" s="9">
        <v>426.70871</v>
      </c>
      <c r="J67" s="9">
        <v>432.89837599999998</v>
      </c>
      <c r="K67" s="9">
        <v>439.21856700000001</v>
      </c>
      <c r="L67" s="9">
        <v>445.887024</v>
      </c>
      <c r="M67" s="9">
        <v>453.10144000000003</v>
      </c>
      <c r="N67" s="9">
        <v>460.651276</v>
      </c>
      <c r="O67" s="9">
        <v>468.35513300000002</v>
      </c>
      <c r="P67" s="9">
        <v>476.23651100000001</v>
      </c>
      <c r="Q67" s="9">
        <v>484.26910400000003</v>
      </c>
      <c r="R67" s="9">
        <v>492.65756199999998</v>
      </c>
      <c r="S67" s="9">
        <v>503.89785799999999</v>
      </c>
      <c r="T67" s="9">
        <v>482.03439300000002</v>
      </c>
      <c r="U67" s="9">
        <v>465.36779799999999</v>
      </c>
      <c r="V67" s="9">
        <v>452.39712500000002</v>
      </c>
      <c r="W67" s="9">
        <v>442.68881199999998</v>
      </c>
      <c r="X67" s="9">
        <v>435.78930700000001</v>
      </c>
      <c r="Y67" s="9">
        <v>431.49050899999997</v>
      </c>
      <c r="Z67" s="9">
        <v>428.39685100000003</v>
      </c>
      <c r="AA67" s="9">
        <v>428.22091699999999</v>
      </c>
      <c r="AB67" s="9">
        <v>429.66220099999998</v>
      </c>
      <c r="AC67" s="9">
        <v>432.448914</v>
      </c>
      <c r="AD67" s="9">
        <v>436.50067100000001</v>
      </c>
      <c r="AE67" s="9">
        <v>441.85394300000002</v>
      </c>
      <c r="AF67" s="9">
        <v>448.50277699999998</v>
      </c>
      <c r="AG67" s="9">
        <v>456.380066</v>
      </c>
      <c r="AH67" s="9">
        <v>465.4151</v>
      </c>
      <c r="AI67" s="9">
        <v>475.41476399999999</v>
      </c>
      <c r="AJ67" s="9">
        <v>486.28619400000002</v>
      </c>
      <c r="AK67" s="9">
        <v>497.94732699999997</v>
      </c>
      <c r="AL67" s="9">
        <v>510.33883700000001</v>
      </c>
      <c r="AM67" s="8">
        <v>7.0920000000000002E-3</v>
      </c>
    </row>
    <row r="68" spans="1:39" ht="15" customHeight="1">
      <c r="A68" s="7" t="s">
        <v>157</v>
      </c>
      <c r="B68" s="6" t="s">
        <v>16</v>
      </c>
      <c r="C68" s="5">
        <v>29778</v>
      </c>
      <c r="D68" s="5">
        <v>31041.490234000001</v>
      </c>
      <c r="E68" s="5">
        <v>32482.244140999999</v>
      </c>
      <c r="F68" s="5">
        <v>33990.222655999998</v>
      </c>
      <c r="G68" s="5">
        <v>35545.351562000003</v>
      </c>
      <c r="H68" s="5">
        <v>37136.578125</v>
      </c>
      <c r="I68" s="5">
        <v>38759.246094000002</v>
      </c>
      <c r="J68" s="5">
        <v>40403.234375</v>
      </c>
      <c r="K68" s="5">
        <v>42082.65625</v>
      </c>
      <c r="L68" s="5">
        <v>43784.984375</v>
      </c>
      <c r="M68" s="5">
        <v>45534.296875</v>
      </c>
      <c r="N68" s="5">
        <v>47304.386719000002</v>
      </c>
      <c r="O68" s="5">
        <v>49100.664062000003</v>
      </c>
      <c r="P68" s="5">
        <v>50912.175780999998</v>
      </c>
      <c r="Q68" s="5">
        <v>52747.535155999998</v>
      </c>
      <c r="R68" s="5">
        <v>54613.6875</v>
      </c>
      <c r="S68" s="5">
        <v>56506.199219000002</v>
      </c>
      <c r="T68" s="5">
        <v>58410.117187999997</v>
      </c>
      <c r="U68" s="5">
        <v>60363.503905999998</v>
      </c>
      <c r="V68" s="5">
        <v>62384.332030999998</v>
      </c>
      <c r="W68" s="5">
        <v>64479.304687999997</v>
      </c>
      <c r="X68" s="5">
        <v>66632.515625</v>
      </c>
      <c r="Y68" s="5">
        <v>68841.921875</v>
      </c>
      <c r="Z68" s="5">
        <v>71100.273438000004</v>
      </c>
      <c r="AA68" s="5">
        <v>73411.914061999996</v>
      </c>
      <c r="AB68" s="5">
        <v>75779.40625</v>
      </c>
      <c r="AC68" s="5">
        <v>78219.453125</v>
      </c>
      <c r="AD68" s="5">
        <v>80735.726561999996</v>
      </c>
      <c r="AE68" s="5">
        <v>83323.796875</v>
      </c>
      <c r="AF68" s="5">
        <v>85985.757811999996</v>
      </c>
      <c r="AG68" s="5">
        <v>88714.984375</v>
      </c>
      <c r="AH68" s="5">
        <v>91509.632811999996</v>
      </c>
      <c r="AI68" s="5">
        <v>94372.679688000004</v>
      </c>
      <c r="AJ68" s="5">
        <v>97303.132811999996</v>
      </c>
      <c r="AK68" s="5">
        <v>100298.539062</v>
      </c>
      <c r="AL68" s="5">
        <v>103360.804688</v>
      </c>
      <c r="AM68" s="4">
        <v>3.6013000000000003E-2</v>
      </c>
    </row>
    <row r="71" spans="1:39" ht="15" customHeight="1">
      <c r="B71" s="6" t="s">
        <v>156</v>
      </c>
    </row>
    <row r="72" spans="1:39" ht="15" customHeight="1">
      <c r="A72" s="7" t="s">
        <v>155</v>
      </c>
      <c r="B72" s="10" t="s">
        <v>42</v>
      </c>
      <c r="C72" s="9">
        <v>6235</v>
      </c>
      <c r="D72" s="9">
        <v>6517.2841799999997</v>
      </c>
      <c r="E72" s="9">
        <v>6775.9301759999998</v>
      </c>
      <c r="F72" s="9">
        <v>7010.2172849999997</v>
      </c>
      <c r="G72" s="9">
        <v>7228.830078</v>
      </c>
      <c r="H72" s="9">
        <v>7456.7768550000001</v>
      </c>
      <c r="I72" s="9">
        <v>7688.576172</v>
      </c>
      <c r="J72" s="9">
        <v>7924.716797</v>
      </c>
      <c r="K72" s="9">
        <v>8152.7314450000003</v>
      </c>
      <c r="L72" s="9">
        <v>8424.5917969999991</v>
      </c>
      <c r="M72" s="9">
        <v>8640.7128909999992</v>
      </c>
      <c r="N72" s="9">
        <v>8829.2695309999999</v>
      </c>
      <c r="O72" s="9">
        <v>9053.8173829999996</v>
      </c>
      <c r="P72" s="9">
        <v>9279.4853519999997</v>
      </c>
      <c r="Q72" s="9">
        <v>9501.4091800000006</v>
      </c>
      <c r="R72" s="9">
        <v>9711.1796880000002</v>
      </c>
      <c r="S72" s="9">
        <v>9920.7119139999995</v>
      </c>
      <c r="T72" s="9">
        <v>10103.678711</v>
      </c>
      <c r="U72" s="9">
        <v>10286.519531</v>
      </c>
      <c r="V72" s="9">
        <v>10469.439453000001</v>
      </c>
      <c r="W72" s="9">
        <v>10650.774414</v>
      </c>
      <c r="X72" s="9">
        <v>10846.291015999999</v>
      </c>
      <c r="Y72" s="9">
        <v>11030.311523</v>
      </c>
      <c r="Z72" s="9">
        <v>11229.783203000001</v>
      </c>
      <c r="AA72" s="9">
        <v>11419.052734000001</v>
      </c>
      <c r="AB72" s="9">
        <v>11602.791015999999</v>
      </c>
      <c r="AC72" s="9">
        <v>11783.269531</v>
      </c>
      <c r="AD72" s="9">
        <v>11975.101562</v>
      </c>
      <c r="AE72" s="9">
        <v>12176.208984000001</v>
      </c>
      <c r="AF72" s="9">
        <v>12386.894531</v>
      </c>
      <c r="AG72" s="9">
        <v>12605.395508</v>
      </c>
      <c r="AH72" s="9">
        <v>12830.905273</v>
      </c>
      <c r="AI72" s="9">
        <v>13050.955078000001</v>
      </c>
      <c r="AJ72" s="9">
        <v>13270.03125</v>
      </c>
      <c r="AK72" s="9">
        <v>13487.726562</v>
      </c>
      <c r="AL72" s="9">
        <v>13701.009765999999</v>
      </c>
      <c r="AM72" s="8">
        <v>2.2093999999999999E-2</v>
      </c>
    </row>
    <row r="73" spans="1:39" ht="15" customHeight="1">
      <c r="A73" s="7" t="s">
        <v>154</v>
      </c>
      <c r="B73" s="10" t="s">
        <v>51</v>
      </c>
      <c r="C73" s="9">
        <v>3446</v>
      </c>
      <c r="D73" s="9">
        <v>3625.8779300000001</v>
      </c>
      <c r="E73" s="9">
        <v>3817.9799800000001</v>
      </c>
      <c r="F73" s="9">
        <v>4013.9624020000001</v>
      </c>
      <c r="G73" s="9">
        <v>4216.6860349999997</v>
      </c>
      <c r="H73" s="9">
        <v>4419.3544920000004</v>
      </c>
      <c r="I73" s="9">
        <v>4620.6337890000004</v>
      </c>
      <c r="J73" s="9">
        <v>4820.1601559999999</v>
      </c>
      <c r="K73" s="9">
        <v>5009.8510740000002</v>
      </c>
      <c r="L73" s="9">
        <v>5192.6210940000001</v>
      </c>
      <c r="M73" s="9">
        <v>5370.7421880000002</v>
      </c>
      <c r="N73" s="9">
        <v>5546.5649409999996</v>
      </c>
      <c r="O73" s="9">
        <v>5722.8637699999999</v>
      </c>
      <c r="P73" s="9">
        <v>5894.2939450000003</v>
      </c>
      <c r="Q73" s="9">
        <v>6065.1245120000003</v>
      </c>
      <c r="R73" s="9">
        <v>6230.8862300000001</v>
      </c>
      <c r="S73" s="9">
        <v>6379.7021480000003</v>
      </c>
      <c r="T73" s="9">
        <v>6497.9736329999996</v>
      </c>
      <c r="U73" s="9">
        <v>6610.1650390000004</v>
      </c>
      <c r="V73" s="9">
        <v>6718.6123049999997</v>
      </c>
      <c r="W73" s="9">
        <v>6823.0839839999999</v>
      </c>
      <c r="X73" s="9">
        <v>6940.4296880000002</v>
      </c>
      <c r="Y73" s="9">
        <v>7046.1577150000003</v>
      </c>
      <c r="Z73" s="9">
        <v>7161.3662109999996</v>
      </c>
      <c r="AA73" s="9">
        <v>7267.8686520000001</v>
      </c>
      <c r="AB73" s="9">
        <v>7371.0302730000003</v>
      </c>
      <c r="AC73" s="9">
        <v>7478.2612300000001</v>
      </c>
      <c r="AD73" s="9">
        <v>7593.9345700000003</v>
      </c>
      <c r="AE73" s="9">
        <v>7717.201172</v>
      </c>
      <c r="AF73" s="9">
        <v>7850.0048829999996</v>
      </c>
      <c r="AG73" s="9">
        <v>7988.5776370000003</v>
      </c>
      <c r="AH73" s="9">
        <v>8134.0649409999996</v>
      </c>
      <c r="AI73" s="9">
        <v>8278.3515619999998</v>
      </c>
      <c r="AJ73" s="9">
        <v>8423.9335940000001</v>
      </c>
      <c r="AK73" s="9">
        <v>8565.0058590000008</v>
      </c>
      <c r="AL73" s="9">
        <v>8701.1845699999994</v>
      </c>
      <c r="AM73" s="8">
        <v>2.6079999999999999E-2</v>
      </c>
    </row>
    <row r="74" spans="1:39" ht="15" customHeight="1">
      <c r="A74" s="7" t="s">
        <v>153</v>
      </c>
      <c r="B74" s="10" t="s">
        <v>49</v>
      </c>
      <c r="C74" s="9">
        <v>555</v>
      </c>
      <c r="D74" s="9">
        <v>572.34661900000003</v>
      </c>
      <c r="E74" s="9">
        <v>589.34863299999995</v>
      </c>
      <c r="F74" s="9">
        <v>602.24267599999996</v>
      </c>
      <c r="G74" s="9">
        <v>610.78320299999996</v>
      </c>
      <c r="H74" s="9">
        <v>620.15423599999997</v>
      </c>
      <c r="I74" s="9">
        <v>639.53509499999996</v>
      </c>
      <c r="J74" s="9">
        <v>659.14434800000004</v>
      </c>
      <c r="K74" s="9">
        <v>677.96093800000006</v>
      </c>
      <c r="L74" s="9">
        <v>697.01147500000002</v>
      </c>
      <c r="M74" s="9">
        <v>715.82409700000005</v>
      </c>
      <c r="N74" s="9">
        <v>733.62933299999997</v>
      </c>
      <c r="O74" s="9">
        <v>752.43866000000003</v>
      </c>
      <c r="P74" s="9">
        <v>773.14190699999995</v>
      </c>
      <c r="Q74" s="9">
        <v>793.22741699999995</v>
      </c>
      <c r="R74" s="9">
        <v>811.566956</v>
      </c>
      <c r="S74" s="9">
        <v>831.10613999999998</v>
      </c>
      <c r="T74" s="9">
        <v>851.90136700000005</v>
      </c>
      <c r="U74" s="9">
        <v>874.52984600000002</v>
      </c>
      <c r="V74" s="9">
        <v>898.40399200000002</v>
      </c>
      <c r="W74" s="9">
        <v>923.12616000000003</v>
      </c>
      <c r="X74" s="9">
        <v>948.39355499999999</v>
      </c>
      <c r="Y74" s="9">
        <v>973.83783000000005</v>
      </c>
      <c r="Z74" s="9">
        <v>1001.004578</v>
      </c>
      <c r="AA74" s="9">
        <v>1027.9241939999999</v>
      </c>
      <c r="AB74" s="9">
        <v>1054.3917240000001</v>
      </c>
      <c r="AC74" s="9">
        <v>1081.3929439999999</v>
      </c>
      <c r="AD74" s="9">
        <v>1109.5157469999999</v>
      </c>
      <c r="AE74" s="9">
        <v>1138.4104</v>
      </c>
      <c r="AF74" s="9">
        <v>1167.5958250000001</v>
      </c>
      <c r="AG74" s="9">
        <v>1197.676025</v>
      </c>
      <c r="AH74" s="9">
        <v>1228.0722659999999</v>
      </c>
      <c r="AI74" s="9">
        <v>1257.4617920000001</v>
      </c>
      <c r="AJ74" s="9">
        <v>1286.4335940000001</v>
      </c>
      <c r="AK74" s="9">
        <v>1316.6361079999999</v>
      </c>
      <c r="AL74" s="9">
        <v>1347.2677000000001</v>
      </c>
      <c r="AM74" s="8">
        <v>2.5499000000000001E-2</v>
      </c>
    </row>
    <row r="75" spans="1:39" ht="15" customHeight="1">
      <c r="A75" s="7" t="s">
        <v>152</v>
      </c>
      <c r="B75" s="10" t="s">
        <v>47</v>
      </c>
      <c r="C75" s="9">
        <v>2234</v>
      </c>
      <c r="D75" s="9">
        <v>2319.0595699999999</v>
      </c>
      <c r="E75" s="9">
        <v>2368.6015619999998</v>
      </c>
      <c r="F75" s="9">
        <v>2394.0122070000002</v>
      </c>
      <c r="G75" s="9">
        <v>2401.3610840000001</v>
      </c>
      <c r="H75" s="9">
        <v>2417.2680660000001</v>
      </c>
      <c r="I75" s="9">
        <v>2428.406982</v>
      </c>
      <c r="J75" s="9">
        <v>2445.4123540000001</v>
      </c>
      <c r="K75" s="9">
        <v>2464.9194339999999</v>
      </c>
      <c r="L75" s="9">
        <v>2534.9589839999999</v>
      </c>
      <c r="M75" s="9">
        <v>2554.1459960000002</v>
      </c>
      <c r="N75" s="9">
        <v>2549.0747070000002</v>
      </c>
      <c r="O75" s="9">
        <v>2578.514893</v>
      </c>
      <c r="P75" s="9">
        <v>2612.0495609999998</v>
      </c>
      <c r="Q75" s="9">
        <v>2643.056885</v>
      </c>
      <c r="R75" s="9">
        <v>2668.726807</v>
      </c>
      <c r="S75" s="9">
        <v>2709.9040530000002</v>
      </c>
      <c r="T75" s="9">
        <v>2753.803711</v>
      </c>
      <c r="U75" s="9">
        <v>2801.8242190000001</v>
      </c>
      <c r="V75" s="9">
        <v>2852.4228520000001</v>
      </c>
      <c r="W75" s="9">
        <v>2904.5642090000001</v>
      </c>
      <c r="X75" s="9">
        <v>2957.4677729999999</v>
      </c>
      <c r="Y75" s="9">
        <v>3010.3159179999998</v>
      </c>
      <c r="Z75" s="9">
        <v>3067.4128420000002</v>
      </c>
      <c r="AA75" s="9">
        <v>3123.2602539999998</v>
      </c>
      <c r="AB75" s="9">
        <v>3177.369385</v>
      </c>
      <c r="AC75" s="9">
        <v>3223.6154790000001</v>
      </c>
      <c r="AD75" s="9">
        <v>3271.6513669999999</v>
      </c>
      <c r="AE75" s="9">
        <v>3320.5974120000001</v>
      </c>
      <c r="AF75" s="9">
        <v>3369.2939449999999</v>
      </c>
      <c r="AG75" s="9">
        <v>3419.1416020000001</v>
      </c>
      <c r="AH75" s="9">
        <v>3468.7687989999999</v>
      </c>
      <c r="AI75" s="9">
        <v>3515.1411130000001</v>
      </c>
      <c r="AJ75" s="9">
        <v>3559.6640619999998</v>
      </c>
      <c r="AK75" s="9">
        <v>3606.0852049999999</v>
      </c>
      <c r="AL75" s="9">
        <v>3652.5571289999998</v>
      </c>
      <c r="AM75" s="8">
        <v>1.345E-2</v>
      </c>
    </row>
    <row r="76" spans="1:39" ht="15" customHeight="1">
      <c r="A76" s="7" t="s">
        <v>151</v>
      </c>
      <c r="B76" s="10" t="s">
        <v>40</v>
      </c>
      <c r="C76" s="9">
        <v>797</v>
      </c>
      <c r="D76" s="9">
        <v>814.31341599999996</v>
      </c>
      <c r="E76" s="9">
        <v>832.54174799999998</v>
      </c>
      <c r="F76" s="9">
        <v>850.93450900000005</v>
      </c>
      <c r="G76" s="9">
        <v>868.08532700000001</v>
      </c>
      <c r="H76" s="9">
        <v>884.36328100000003</v>
      </c>
      <c r="I76" s="9">
        <v>899.87091099999998</v>
      </c>
      <c r="J76" s="9">
        <v>915.00018299999999</v>
      </c>
      <c r="K76" s="9">
        <v>930.10821499999997</v>
      </c>
      <c r="L76" s="9">
        <v>945.30841099999998</v>
      </c>
      <c r="M76" s="9">
        <v>960.37695299999996</v>
      </c>
      <c r="N76" s="9">
        <v>975.49829099999999</v>
      </c>
      <c r="O76" s="9">
        <v>991.31237799999997</v>
      </c>
      <c r="P76" s="9">
        <v>1006.232849</v>
      </c>
      <c r="Q76" s="9">
        <v>1024.769775</v>
      </c>
      <c r="R76" s="9">
        <v>1044.1087649999999</v>
      </c>
      <c r="S76" s="9">
        <v>1068.7189940000001</v>
      </c>
      <c r="T76" s="9">
        <v>1094.1195070000001</v>
      </c>
      <c r="U76" s="9">
        <v>1120.505737</v>
      </c>
      <c r="V76" s="9">
        <v>1147.934448</v>
      </c>
      <c r="W76" s="9">
        <v>1176.325073</v>
      </c>
      <c r="X76" s="9">
        <v>1205.3436280000001</v>
      </c>
      <c r="Y76" s="9">
        <v>1235.2358400000001</v>
      </c>
      <c r="Z76" s="9">
        <v>1266.1448969999999</v>
      </c>
      <c r="AA76" s="9">
        <v>1298.1407469999999</v>
      </c>
      <c r="AB76" s="9">
        <v>1329.5070800000001</v>
      </c>
      <c r="AC76" s="9">
        <v>1364.8549800000001</v>
      </c>
      <c r="AD76" s="9">
        <v>1401.499634</v>
      </c>
      <c r="AE76" s="9">
        <v>1439.491943</v>
      </c>
      <c r="AF76" s="9">
        <v>1478.8847659999999</v>
      </c>
      <c r="AG76" s="9">
        <v>1519.7332759999999</v>
      </c>
      <c r="AH76" s="9">
        <v>1562.0948490000001</v>
      </c>
      <c r="AI76" s="9">
        <v>1606.029053</v>
      </c>
      <c r="AJ76" s="9">
        <v>1651.5981449999999</v>
      </c>
      <c r="AK76" s="9">
        <v>1698.8664550000001</v>
      </c>
      <c r="AL76" s="9">
        <v>1747.9021</v>
      </c>
      <c r="AM76" s="8">
        <v>2.2720000000000001E-2</v>
      </c>
    </row>
    <row r="77" spans="1:39" ht="15" customHeight="1">
      <c r="A77" s="7" t="s">
        <v>150</v>
      </c>
      <c r="B77" s="10" t="s">
        <v>51</v>
      </c>
      <c r="C77" s="9">
        <v>314</v>
      </c>
      <c r="D77" s="9">
        <v>320.90008499999999</v>
      </c>
      <c r="E77" s="9">
        <v>328.37051400000001</v>
      </c>
      <c r="F77" s="9">
        <v>336.26971400000002</v>
      </c>
      <c r="G77" s="9">
        <v>343.67099000000002</v>
      </c>
      <c r="H77" s="9">
        <v>350.793182</v>
      </c>
      <c r="I77" s="9">
        <v>357.69940200000002</v>
      </c>
      <c r="J77" s="9">
        <v>364.70428500000003</v>
      </c>
      <c r="K77" s="9">
        <v>371.83026100000001</v>
      </c>
      <c r="L77" s="9">
        <v>379.05014</v>
      </c>
      <c r="M77" s="9">
        <v>386.29541</v>
      </c>
      <c r="N77" s="9">
        <v>393.511414</v>
      </c>
      <c r="O77" s="9">
        <v>400.94512900000001</v>
      </c>
      <c r="P77" s="9">
        <v>408.62274200000002</v>
      </c>
      <c r="Q77" s="9">
        <v>416.60351600000001</v>
      </c>
      <c r="R77" s="9">
        <v>424.91039999999998</v>
      </c>
      <c r="S77" s="9">
        <v>436.73355099999998</v>
      </c>
      <c r="T77" s="9">
        <v>448.902466</v>
      </c>
      <c r="U77" s="9">
        <v>461.51687600000002</v>
      </c>
      <c r="V77" s="9">
        <v>474.602081</v>
      </c>
      <c r="W77" s="9">
        <v>488.11086999999998</v>
      </c>
      <c r="X77" s="9">
        <v>501.86407500000001</v>
      </c>
      <c r="Y77" s="9">
        <v>515.98706100000004</v>
      </c>
      <c r="Z77" s="9">
        <v>530.55041500000004</v>
      </c>
      <c r="AA77" s="9">
        <v>545.58587599999998</v>
      </c>
      <c r="AB77" s="9">
        <v>560.21179199999995</v>
      </c>
      <c r="AC77" s="9">
        <v>577.41394000000003</v>
      </c>
      <c r="AD77" s="9">
        <v>595.22094700000002</v>
      </c>
      <c r="AE77" s="9">
        <v>613.65594499999997</v>
      </c>
      <c r="AF77" s="9">
        <v>632.74285899999995</v>
      </c>
      <c r="AG77" s="9">
        <v>652.506531</v>
      </c>
      <c r="AH77" s="9">
        <v>672.97326699999996</v>
      </c>
      <c r="AI77" s="9">
        <v>694.16949499999998</v>
      </c>
      <c r="AJ77" s="9">
        <v>716.12396200000001</v>
      </c>
      <c r="AK77" s="9">
        <v>738.86517300000003</v>
      </c>
      <c r="AL77" s="9">
        <v>762.42443800000001</v>
      </c>
      <c r="AM77" s="8">
        <v>2.5779E-2</v>
      </c>
    </row>
    <row r="78" spans="1:39" ht="15" customHeight="1">
      <c r="A78" s="7" t="s">
        <v>149</v>
      </c>
      <c r="B78" s="10" t="s">
        <v>49</v>
      </c>
      <c r="C78" s="9">
        <v>97</v>
      </c>
      <c r="D78" s="9">
        <v>102.62593099999999</v>
      </c>
      <c r="E78" s="9">
        <v>109.072639</v>
      </c>
      <c r="F78" s="9">
        <v>115.792709</v>
      </c>
      <c r="G78" s="9">
        <v>122.390182</v>
      </c>
      <c r="H78" s="9">
        <v>129.031509</v>
      </c>
      <c r="I78" s="9">
        <v>135.74374399999999</v>
      </c>
      <c r="J78" s="9">
        <v>142.681061</v>
      </c>
      <c r="K78" s="9">
        <v>149.862595</v>
      </c>
      <c r="L78" s="9">
        <v>157.28076200000001</v>
      </c>
      <c r="M78" s="9">
        <v>164.905991</v>
      </c>
      <c r="N78" s="9">
        <v>172.713516</v>
      </c>
      <c r="O78" s="9">
        <v>180.84123199999999</v>
      </c>
      <c r="P78" s="9">
        <v>189.31402600000001</v>
      </c>
      <c r="Q78" s="9">
        <v>198.17764299999999</v>
      </c>
      <c r="R78" s="9">
        <v>207.459091</v>
      </c>
      <c r="S78" s="9">
        <v>217.562546</v>
      </c>
      <c r="T78" s="9">
        <v>228.06336999999999</v>
      </c>
      <c r="U78" s="9">
        <v>239.03121899999999</v>
      </c>
      <c r="V78" s="9">
        <v>250.49418600000001</v>
      </c>
      <c r="W78" s="9">
        <v>262.43661500000002</v>
      </c>
      <c r="X78" s="9">
        <v>274.75933800000001</v>
      </c>
      <c r="Y78" s="9">
        <v>287.55007899999998</v>
      </c>
      <c r="Z78" s="9">
        <v>300.86520400000001</v>
      </c>
      <c r="AA78" s="9">
        <v>314.73840300000001</v>
      </c>
      <c r="AB78" s="9">
        <v>328.57254</v>
      </c>
      <c r="AC78" s="9">
        <v>343.20547499999998</v>
      </c>
      <c r="AD78" s="9">
        <v>358.44000199999999</v>
      </c>
      <c r="AE78" s="9">
        <v>374.30126999999999</v>
      </c>
      <c r="AF78" s="9">
        <v>390.81573500000002</v>
      </c>
      <c r="AG78" s="9">
        <v>408.010651</v>
      </c>
      <c r="AH78" s="9">
        <v>425.91467299999999</v>
      </c>
      <c r="AI78" s="9">
        <v>444.55764799999997</v>
      </c>
      <c r="AJ78" s="9">
        <v>463.97052000000002</v>
      </c>
      <c r="AK78" s="9">
        <v>484.18566900000002</v>
      </c>
      <c r="AL78" s="9">
        <v>505.23684700000001</v>
      </c>
      <c r="AM78" s="8">
        <v>4.7996999999999998E-2</v>
      </c>
    </row>
    <row r="79" spans="1:39" ht="15" customHeight="1">
      <c r="A79" s="7" t="s">
        <v>148</v>
      </c>
      <c r="B79" s="10" t="s">
        <v>47</v>
      </c>
      <c r="C79" s="9">
        <v>386</v>
      </c>
      <c r="D79" s="9">
        <v>390.78741500000001</v>
      </c>
      <c r="E79" s="9">
        <v>395.09860200000003</v>
      </c>
      <c r="F79" s="9">
        <v>398.87207000000001</v>
      </c>
      <c r="G79" s="9">
        <v>402.02413899999999</v>
      </c>
      <c r="H79" s="9">
        <v>404.53860500000002</v>
      </c>
      <c r="I79" s="9">
        <v>406.42776500000002</v>
      </c>
      <c r="J79" s="9">
        <v>407.61483800000002</v>
      </c>
      <c r="K79" s="9">
        <v>408.415344</v>
      </c>
      <c r="L79" s="9">
        <v>408.97747800000002</v>
      </c>
      <c r="M79" s="9">
        <v>409.175568</v>
      </c>
      <c r="N79" s="9">
        <v>409.273346</v>
      </c>
      <c r="O79" s="9">
        <v>409.52596999999997</v>
      </c>
      <c r="P79" s="9">
        <v>408.29608200000001</v>
      </c>
      <c r="Q79" s="9">
        <v>409.98870799999997</v>
      </c>
      <c r="R79" s="9">
        <v>411.73928799999999</v>
      </c>
      <c r="S79" s="9">
        <v>414.42288200000002</v>
      </c>
      <c r="T79" s="9">
        <v>417.15368699999999</v>
      </c>
      <c r="U79" s="9">
        <v>419.95764200000002</v>
      </c>
      <c r="V79" s="9">
        <v>422.83822600000002</v>
      </c>
      <c r="W79" s="9">
        <v>425.77761800000002</v>
      </c>
      <c r="X79" s="9">
        <v>428.72018400000002</v>
      </c>
      <c r="Y79" s="9">
        <v>431.698669</v>
      </c>
      <c r="Z79" s="9">
        <v>434.729218</v>
      </c>
      <c r="AA79" s="9">
        <v>437.81649800000002</v>
      </c>
      <c r="AB79" s="9">
        <v>440.72271699999999</v>
      </c>
      <c r="AC79" s="9">
        <v>444.23553500000003</v>
      </c>
      <c r="AD79" s="9">
        <v>447.83865400000002</v>
      </c>
      <c r="AE79" s="9">
        <v>451.53466800000001</v>
      </c>
      <c r="AF79" s="9">
        <v>455.326233</v>
      </c>
      <c r="AG79" s="9">
        <v>459.21603399999998</v>
      </c>
      <c r="AH79" s="9">
        <v>463.20693999999997</v>
      </c>
      <c r="AI79" s="9">
        <v>467.30181900000002</v>
      </c>
      <c r="AJ79" s="9">
        <v>471.50372299999998</v>
      </c>
      <c r="AK79" s="9">
        <v>475.81564300000002</v>
      </c>
      <c r="AL79" s="9">
        <v>480.240906</v>
      </c>
      <c r="AM79" s="8">
        <v>6.0809999999999996E-3</v>
      </c>
    </row>
    <row r="80" spans="1:39" ht="15" customHeight="1">
      <c r="A80" s="7" t="s">
        <v>147</v>
      </c>
      <c r="B80" s="10" t="s">
        <v>38</v>
      </c>
      <c r="C80" s="9">
        <v>620</v>
      </c>
      <c r="D80" s="9">
        <v>662.51617399999998</v>
      </c>
      <c r="E80" s="9">
        <v>709.97198500000002</v>
      </c>
      <c r="F80" s="9">
        <v>759.43029799999999</v>
      </c>
      <c r="G80" s="9">
        <v>810.13964799999997</v>
      </c>
      <c r="H80" s="9">
        <v>862.19079599999998</v>
      </c>
      <c r="I80" s="9">
        <v>915.45288100000005</v>
      </c>
      <c r="J80" s="9">
        <v>970.04089399999998</v>
      </c>
      <c r="K80" s="9">
        <v>1014.695557</v>
      </c>
      <c r="L80" s="9">
        <v>1060.437866</v>
      </c>
      <c r="M80" s="9">
        <v>1060.2436520000001</v>
      </c>
      <c r="N80" s="9">
        <v>1126.179932</v>
      </c>
      <c r="O80" s="9">
        <v>1164.8691409999999</v>
      </c>
      <c r="P80" s="9">
        <v>1219.41626</v>
      </c>
      <c r="Q80" s="9">
        <v>1275.0668949999999</v>
      </c>
      <c r="R80" s="9">
        <v>1332.707764</v>
      </c>
      <c r="S80" s="9">
        <v>1392.761475</v>
      </c>
      <c r="T80" s="9">
        <v>1454.1951899999999</v>
      </c>
      <c r="U80" s="9">
        <v>1517.5020750000001</v>
      </c>
      <c r="V80" s="9">
        <v>1582.6166989999999</v>
      </c>
      <c r="W80" s="9">
        <v>1649.5938719999999</v>
      </c>
      <c r="X80" s="9">
        <v>1718.5974120000001</v>
      </c>
      <c r="Y80" s="9">
        <v>1788.8179929999999</v>
      </c>
      <c r="Z80" s="9">
        <v>1860.8428960000001</v>
      </c>
      <c r="AA80" s="9">
        <v>1934.5357670000001</v>
      </c>
      <c r="AB80" s="9">
        <v>2009.7741699999999</v>
      </c>
      <c r="AC80" s="9">
        <v>2087.841797</v>
      </c>
      <c r="AD80" s="9">
        <v>2167.7216800000001</v>
      </c>
      <c r="AE80" s="9">
        <v>2249.599365</v>
      </c>
      <c r="AF80" s="9">
        <v>2333.423828</v>
      </c>
      <c r="AG80" s="9">
        <v>2418.813721</v>
      </c>
      <c r="AH80" s="9">
        <v>2506.001221</v>
      </c>
      <c r="AI80" s="9">
        <v>2595.7226559999999</v>
      </c>
      <c r="AJ80" s="9">
        <v>2688.2048340000001</v>
      </c>
      <c r="AK80" s="9">
        <v>2783.4541020000001</v>
      </c>
      <c r="AL80" s="9">
        <v>2881.3171390000002</v>
      </c>
      <c r="AM80" s="8">
        <v>4.4181999999999999E-2</v>
      </c>
    </row>
    <row r="81" spans="1:39" ht="15" customHeight="1">
      <c r="A81" s="7" t="s">
        <v>146</v>
      </c>
      <c r="B81" s="10" t="s">
        <v>51</v>
      </c>
      <c r="C81" s="9">
        <v>362</v>
      </c>
      <c r="D81" s="9">
        <v>386.693085</v>
      </c>
      <c r="E81" s="9">
        <v>415.280914</v>
      </c>
      <c r="F81" s="9">
        <v>444.85290500000002</v>
      </c>
      <c r="G81" s="9">
        <v>475.288025</v>
      </c>
      <c r="H81" s="9">
        <v>506.77801499999998</v>
      </c>
      <c r="I81" s="9">
        <v>539.19940199999996</v>
      </c>
      <c r="J81" s="9">
        <v>572.559753</v>
      </c>
      <c r="K81" s="9">
        <v>606.86779799999999</v>
      </c>
      <c r="L81" s="9">
        <v>642.16143799999998</v>
      </c>
      <c r="M81" s="9">
        <v>678.33905000000004</v>
      </c>
      <c r="N81" s="9">
        <v>715.45538299999998</v>
      </c>
      <c r="O81" s="9">
        <v>753.59027100000003</v>
      </c>
      <c r="P81" s="9">
        <v>792.73840299999995</v>
      </c>
      <c r="Q81" s="9">
        <v>832.67431599999998</v>
      </c>
      <c r="R81" s="9">
        <v>873.847351</v>
      </c>
      <c r="S81" s="9">
        <v>915.10797100000002</v>
      </c>
      <c r="T81" s="9">
        <v>957.167236</v>
      </c>
      <c r="U81" s="9">
        <v>1000.376099</v>
      </c>
      <c r="V81" s="9">
        <v>1044.643188</v>
      </c>
      <c r="W81" s="9">
        <v>1089.996948</v>
      </c>
      <c r="X81" s="9">
        <v>1136.4799800000001</v>
      </c>
      <c r="Y81" s="9">
        <v>1183.706543</v>
      </c>
      <c r="Z81" s="9">
        <v>1231.401245</v>
      </c>
      <c r="AA81" s="9">
        <v>1279.8764650000001</v>
      </c>
      <c r="AB81" s="9">
        <v>1329.238159</v>
      </c>
      <c r="AC81" s="9">
        <v>1379.3572999999999</v>
      </c>
      <c r="AD81" s="9">
        <v>1430.118774</v>
      </c>
      <c r="AE81" s="9">
        <v>1481.658081</v>
      </c>
      <c r="AF81" s="9">
        <v>1533.873413</v>
      </c>
      <c r="AG81" s="9">
        <v>1586.3292240000001</v>
      </c>
      <c r="AH81" s="9">
        <v>1639.2017820000001</v>
      </c>
      <c r="AI81" s="9">
        <v>1693.169678</v>
      </c>
      <c r="AJ81" s="9">
        <v>1748.3979489999999</v>
      </c>
      <c r="AK81" s="9">
        <v>1804.829712</v>
      </c>
      <c r="AL81" s="9">
        <v>1862.246582</v>
      </c>
      <c r="AM81" s="8">
        <v>4.7317999999999999E-2</v>
      </c>
    </row>
    <row r="82" spans="1:39" ht="15" customHeight="1">
      <c r="A82" s="7" t="s">
        <v>145</v>
      </c>
      <c r="B82" s="10" t="s">
        <v>49</v>
      </c>
      <c r="C82" s="9">
        <v>30</v>
      </c>
      <c r="D82" s="9">
        <v>36.723846000000002</v>
      </c>
      <c r="E82" s="9">
        <v>44.355713000000002</v>
      </c>
      <c r="F82" s="9">
        <v>52.8508</v>
      </c>
      <c r="G82" s="9">
        <v>61.601086000000002</v>
      </c>
      <c r="H82" s="9">
        <v>70.589637999999994</v>
      </c>
      <c r="I82" s="9">
        <v>79.820762999999999</v>
      </c>
      <c r="J82" s="9">
        <v>89.300369000000003</v>
      </c>
      <c r="K82" s="9">
        <v>99.116966000000005</v>
      </c>
      <c r="L82" s="9">
        <v>109.28074599999999</v>
      </c>
      <c r="M82" s="9">
        <v>119.67720799999999</v>
      </c>
      <c r="N82" s="9">
        <v>130.431793</v>
      </c>
      <c r="O82" s="9">
        <v>141.554123</v>
      </c>
      <c r="P82" s="9">
        <v>153.098602</v>
      </c>
      <c r="Q82" s="9">
        <v>164.94645700000001</v>
      </c>
      <c r="R82" s="9">
        <v>177.39370700000001</v>
      </c>
      <c r="S82" s="9">
        <v>190.864182</v>
      </c>
      <c r="T82" s="9">
        <v>204.794678</v>
      </c>
      <c r="U82" s="9">
        <v>219.28462200000001</v>
      </c>
      <c r="V82" s="9">
        <v>234.35581999999999</v>
      </c>
      <c r="W82" s="9">
        <v>250.030396</v>
      </c>
      <c r="X82" s="9">
        <v>266.395081</v>
      </c>
      <c r="Y82" s="9">
        <v>283.16589399999998</v>
      </c>
      <c r="Z82" s="9">
        <v>300.93679800000001</v>
      </c>
      <c r="AA82" s="9">
        <v>319.40704299999999</v>
      </c>
      <c r="AB82" s="9">
        <v>338.58081099999998</v>
      </c>
      <c r="AC82" s="9">
        <v>358.49206500000003</v>
      </c>
      <c r="AD82" s="9">
        <v>379.26229899999998</v>
      </c>
      <c r="AE82" s="9">
        <v>400.92901599999999</v>
      </c>
      <c r="AF82" s="9">
        <v>423.53106700000001</v>
      </c>
      <c r="AG82" s="9">
        <v>447.10891700000002</v>
      </c>
      <c r="AH82" s="9">
        <v>471.70526100000001</v>
      </c>
      <c r="AI82" s="9">
        <v>497.363831</v>
      </c>
      <c r="AJ82" s="9">
        <v>524.13110400000005</v>
      </c>
      <c r="AK82" s="9">
        <v>552.05542000000003</v>
      </c>
      <c r="AL82" s="9">
        <v>581.18658400000004</v>
      </c>
      <c r="AM82" s="8">
        <v>8.4614999999999996E-2</v>
      </c>
    </row>
    <row r="83" spans="1:39" ht="15" customHeight="1">
      <c r="A83" s="7" t="s">
        <v>144</v>
      </c>
      <c r="B83" s="10" t="s">
        <v>47</v>
      </c>
      <c r="C83" s="9">
        <v>228</v>
      </c>
      <c r="D83" s="9">
        <v>239.099243</v>
      </c>
      <c r="E83" s="9">
        <v>250.33535800000001</v>
      </c>
      <c r="F83" s="9">
        <v>261.726562</v>
      </c>
      <c r="G83" s="9">
        <v>273.25058000000001</v>
      </c>
      <c r="H83" s="9">
        <v>284.823151</v>
      </c>
      <c r="I83" s="9">
        <v>296.43270899999999</v>
      </c>
      <c r="J83" s="9">
        <v>308.18075599999997</v>
      </c>
      <c r="K83" s="9">
        <v>308.710846</v>
      </c>
      <c r="L83" s="9">
        <v>308.99563599999999</v>
      </c>
      <c r="M83" s="9">
        <v>262.22738600000002</v>
      </c>
      <c r="N83" s="9">
        <v>280.29269399999998</v>
      </c>
      <c r="O83" s="9">
        <v>269.72473100000002</v>
      </c>
      <c r="P83" s="9">
        <v>273.57925399999999</v>
      </c>
      <c r="Q83" s="9">
        <v>277.44604500000003</v>
      </c>
      <c r="R83" s="9">
        <v>281.46664399999997</v>
      </c>
      <c r="S83" s="9">
        <v>286.78927599999997</v>
      </c>
      <c r="T83" s="9">
        <v>292.23324600000001</v>
      </c>
      <c r="U83" s="9">
        <v>297.84130900000002</v>
      </c>
      <c r="V83" s="9">
        <v>303.61773699999998</v>
      </c>
      <c r="W83" s="9">
        <v>309.56652800000001</v>
      </c>
      <c r="X83" s="9">
        <v>315.72247299999998</v>
      </c>
      <c r="Y83" s="9">
        <v>321.94555700000001</v>
      </c>
      <c r="Z83" s="9">
        <v>328.50485200000003</v>
      </c>
      <c r="AA83" s="9">
        <v>335.25228900000002</v>
      </c>
      <c r="AB83" s="9">
        <v>341.95513899999997</v>
      </c>
      <c r="AC83" s="9">
        <v>349.99237099999999</v>
      </c>
      <c r="AD83" s="9">
        <v>358.34060699999998</v>
      </c>
      <c r="AE83" s="9">
        <v>367.01214599999997</v>
      </c>
      <c r="AF83" s="9">
        <v>376.019409</v>
      </c>
      <c r="AG83" s="9">
        <v>385.375519</v>
      </c>
      <c r="AH83" s="9">
        <v>395.09414700000002</v>
      </c>
      <c r="AI83" s="9">
        <v>405.18933099999998</v>
      </c>
      <c r="AJ83" s="9">
        <v>415.67575099999999</v>
      </c>
      <c r="AK83" s="9">
        <v>426.56878699999999</v>
      </c>
      <c r="AL83" s="9">
        <v>437.88412499999998</v>
      </c>
      <c r="AM83" s="8">
        <v>1.7956E-2</v>
      </c>
    </row>
    <row r="84" spans="1:39" ht="15" customHeight="1">
      <c r="A84" s="7" t="s">
        <v>143</v>
      </c>
      <c r="B84" s="10" t="s">
        <v>36</v>
      </c>
      <c r="C84" s="9">
        <v>1272</v>
      </c>
      <c r="D84" s="9">
        <v>1340.746948</v>
      </c>
      <c r="E84" s="9">
        <v>1421.420288</v>
      </c>
      <c r="F84" s="9">
        <v>1505.4624020000001</v>
      </c>
      <c r="G84" s="9">
        <v>1590.2114260000001</v>
      </c>
      <c r="H84" s="9">
        <v>1664.4548339999999</v>
      </c>
      <c r="I84" s="9">
        <v>1739.45874</v>
      </c>
      <c r="J84" s="9">
        <v>1815.409668</v>
      </c>
      <c r="K84" s="9">
        <v>1892.8054199999999</v>
      </c>
      <c r="L84" s="9">
        <v>1956.769043</v>
      </c>
      <c r="M84" s="9">
        <v>2043.9533690000001</v>
      </c>
      <c r="N84" s="9">
        <v>2110.8972170000002</v>
      </c>
      <c r="O84" s="9">
        <v>2182.703857</v>
      </c>
      <c r="P84" s="9">
        <v>2274.3159179999998</v>
      </c>
      <c r="Q84" s="9">
        <v>2368.7265619999998</v>
      </c>
      <c r="R84" s="9">
        <v>2464.5139159999999</v>
      </c>
      <c r="S84" s="9">
        <v>2567.6926269999999</v>
      </c>
      <c r="T84" s="9">
        <v>2673.7534179999998</v>
      </c>
      <c r="U84" s="9">
        <v>2782.8657229999999</v>
      </c>
      <c r="V84" s="9">
        <v>2894.9653320000002</v>
      </c>
      <c r="W84" s="9">
        <v>3010.1342770000001</v>
      </c>
      <c r="X84" s="9">
        <v>3128.0341800000001</v>
      </c>
      <c r="Y84" s="9">
        <v>3248.328125</v>
      </c>
      <c r="Z84" s="9">
        <v>3372.4472660000001</v>
      </c>
      <c r="AA84" s="9">
        <v>3497.443115</v>
      </c>
      <c r="AB84" s="9">
        <v>3622.35376</v>
      </c>
      <c r="AC84" s="9">
        <v>3750.767578</v>
      </c>
      <c r="AD84" s="9">
        <v>3882.7102049999999</v>
      </c>
      <c r="AE84" s="9">
        <v>4017.0563959999999</v>
      </c>
      <c r="AF84" s="9">
        <v>4154.6533200000003</v>
      </c>
      <c r="AG84" s="9">
        <v>4295.3022460000002</v>
      </c>
      <c r="AH84" s="9">
        <v>4439.0400390000004</v>
      </c>
      <c r="AI84" s="9">
        <v>4600.8959960000002</v>
      </c>
      <c r="AJ84" s="9">
        <v>4800.7910160000001</v>
      </c>
      <c r="AK84" s="9">
        <v>5009.4663090000004</v>
      </c>
      <c r="AL84" s="9">
        <v>5227.3847660000001</v>
      </c>
      <c r="AM84" s="8">
        <v>4.0832E-2</v>
      </c>
    </row>
    <row r="85" spans="1:39" ht="15" customHeight="1">
      <c r="A85" s="7" t="s">
        <v>142</v>
      </c>
      <c r="B85" s="10" t="s">
        <v>51</v>
      </c>
      <c r="C85" s="9">
        <v>753</v>
      </c>
      <c r="D85" s="9">
        <v>781.48925799999995</v>
      </c>
      <c r="E85" s="9">
        <v>821.28949</v>
      </c>
      <c r="F85" s="9">
        <v>863.54553199999998</v>
      </c>
      <c r="G85" s="9">
        <v>905.50598100000002</v>
      </c>
      <c r="H85" s="9">
        <v>950.36187700000005</v>
      </c>
      <c r="I85" s="9">
        <v>996.044128</v>
      </c>
      <c r="J85" s="9">
        <v>1044.269043</v>
      </c>
      <c r="K85" s="9">
        <v>1095.5585940000001</v>
      </c>
      <c r="L85" s="9">
        <v>1147.9616699999999</v>
      </c>
      <c r="M85" s="9">
        <v>1200.408447</v>
      </c>
      <c r="N85" s="9">
        <v>1254.666504</v>
      </c>
      <c r="O85" s="9">
        <v>1311.579346</v>
      </c>
      <c r="P85" s="9">
        <v>1370.12915</v>
      </c>
      <c r="Q85" s="9">
        <v>1429.694702</v>
      </c>
      <c r="R85" s="9">
        <v>1489.515259</v>
      </c>
      <c r="S85" s="9">
        <v>1551.088135</v>
      </c>
      <c r="T85" s="9">
        <v>1614.2680660000001</v>
      </c>
      <c r="U85" s="9">
        <v>1679.080322</v>
      </c>
      <c r="V85" s="9">
        <v>1745.5195309999999</v>
      </c>
      <c r="W85" s="9">
        <v>1813.3029790000001</v>
      </c>
      <c r="X85" s="9">
        <v>1881.9921879999999</v>
      </c>
      <c r="Y85" s="9">
        <v>1951.3466800000001</v>
      </c>
      <c r="Z85" s="9">
        <v>2022.205322</v>
      </c>
      <c r="AA85" s="9">
        <v>2091.9260250000002</v>
      </c>
      <c r="AB85" s="9">
        <v>2161.2299800000001</v>
      </c>
      <c r="AC85" s="9">
        <v>2230.9621579999998</v>
      </c>
      <c r="AD85" s="9">
        <v>2302.0739749999998</v>
      </c>
      <c r="AE85" s="9">
        <v>2373.3706050000001</v>
      </c>
      <c r="AF85" s="9">
        <v>2445.6208499999998</v>
      </c>
      <c r="AG85" s="9">
        <v>2518.5166020000001</v>
      </c>
      <c r="AH85" s="9">
        <v>2591.9772950000001</v>
      </c>
      <c r="AI85" s="9">
        <v>2680.928711</v>
      </c>
      <c r="AJ85" s="9">
        <v>2805.1889649999998</v>
      </c>
      <c r="AK85" s="9">
        <v>2935.3813479999999</v>
      </c>
      <c r="AL85" s="9">
        <v>3071.7924800000001</v>
      </c>
      <c r="AM85" s="8">
        <v>4.1080999999999999E-2</v>
      </c>
    </row>
    <row r="86" spans="1:39" ht="15" customHeight="1">
      <c r="A86" s="7" t="s">
        <v>141</v>
      </c>
      <c r="B86" s="10" t="s">
        <v>49</v>
      </c>
      <c r="C86" s="9">
        <v>127</v>
      </c>
      <c r="D86" s="9">
        <v>138.872818</v>
      </c>
      <c r="E86" s="9">
        <v>150.795761</v>
      </c>
      <c r="F86" s="9">
        <v>162.94276400000001</v>
      </c>
      <c r="G86" s="9">
        <v>175.420288</v>
      </c>
      <c r="H86" s="9">
        <v>188.42982499999999</v>
      </c>
      <c r="I86" s="9">
        <v>201.92872600000001</v>
      </c>
      <c r="J86" s="9">
        <v>215.716263</v>
      </c>
      <c r="K86" s="9">
        <v>229.93417400000001</v>
      </c>
      <c r="L86" s="9">
        <v>244.60687300000001</v>
      </c>
      <c r="M86" s="9">
        <v>258.79101600000001</v>
      </c>
      <c r="N86" s="9">
        <v>273.11425800000001</v>
      </c>
      <c r="O86" s="9">
        <v>287.60076900000001</v>
      </c>
      <c r="P86" s="9">
        <v>302.40661599999999</v>
      </c>
      <c r="Q86" s="9">
        <v>317.376465</v>
      </c>
      <c r="R86" s="9">
        <v>332.53433200000001</v>
      </c>
      <c r="S86" s="9">
        <v>347.90640300000001</v>
      </c>
      <c r="T86" s="9">
        <v>363.50518799999998</v>
      </c>
      <c r="U86" s="9">
        <v>379.32995599999998</v>
      </c>
      <c r="V86" s="9">
        <v>395.36200000000002</v>
      </c>
      <c r="W86" s="9">
        <v>411.56289700000002</v>
      </c>
      <c r="X86" s="9">
        <v>427.948669</v>
      </c>
      <c r="Y86" s="9">
        <v>444.57693499999999</v>
      </c>
      <c r="Z86" s="9">
        <v>461.50811800000002</v>
      </c>
      <c r="AA86" s="9">
        <v>478.677277</v>
      </c>
      <c r="AB86" s="9">
        <v>496.07147200000003</v>
      </c>
      <c r="AC86" s="9">
        <v>513.65966800000001</v>
      </c>
      <c r="AD86" s="9">
        <v>531.409851</v>
      </c>
      <c r="AE86" s="9">
        <v>549.29467799999998</v>
      </c>
      <c r="AF86" s="9">
        <v>567.29150400000003</v>
      </c>
      <c r="AG86" s="9">
        <v>585.40301499999998</v>
      </c>
      <c r="AH86" s="9">
        <v>603.63574200000005</v>
      </c>
      <c r="AI86" s="9">
        <v>621.976135</v>
      </c>
      <c r="AJ86" s="9">
        <v>640.40411400000005</v>
      </c>
      <c r="AK86" s="9">
        <v>658.908997</v>
      </c>
      <c r="AL86" s="9">
        <v>677.53289800000005</v>
      </c>
      <c r="AM86" s="8">
        <v>4.7718000000000003E-2</v>
      </c>
    </row>
    <row r="87" spans="1:39" ht="15" customHeight="1">
      <c r="A87" s="7" t="s">
        <v>140</v>
      </c>
      <c r="B87" s="10" t="s">
        <v>47</v>
      </c>
      <c r="C87" s="9">
        <v>392</v>
      </c>
      <c r="D87" s="9">
        <v>420.38491800000003</v>
      </c>
      <c r="E87" s="9">
        <v>449.33505200000002</v>
      </c>
      <c r="F87" s="9">
        <v>478.97406000000001</v>
      </c>
      <c r="G87" s="9">
        <v>509.28521699999999</v>
      </c>
      <c r="H87" s="9">
        <v>525.66308600000002</v>
      </c>
      <c r="I87" s="9">
        <v>541.48584000000005</v>
      </c>
      <c r="J87" s="9">
        <v>555.42425500000002</v>
      </c>
      <c r="K87" s="9">
        <v>567.31262200000003</v>
      </c>
      <c r="L87" s="9">
        <v>564.20050000000003</v>
      </c>
      <c r="M87" s="9">
        <v>584.75390600000003</v>
      </c>
      <c r="N87" s="9">
        <v>583.11645499999997</v>
      </c>
      <c r="O87" s="9">
        <v>583.52368200000001</v>
      </c>
      <c r="P87" s="9">
        <v>601.78021200000001</v>
      </c>
      <c r="Q87" s="9">
        <v>621.655396</v>
      </c>
      <c r="R87" s="9">
        <v>642.464294</v>
      </c>
      <c r="S87" s="9">
        <v>668.69818099999998</v>
      </c>
      <c r="T87" s="9">
        <v>695.98022500000002</v>
      </c>
      <c r="U87" s="9">
        <v>724.45556599999998</v>
      </c>
      <c r="V87" s="9">
        <v>754.083618</v>
      </c>
      <c r="W87" s="9">
        <v>785.26831100000004</v>
      </c>
      <c r="X87" s="9">
        <v>818.09332300000005</v>
      </c>
      <c r="Y87" s="9">
        <v>852.40448000000004</v>
      </c>
      <c r="Z87" s="9">
        <v>888.73376499999995</v>
      </c>
      <c r="AA87" s="9">
        <v>926.83984399999997</v>
      </c>
      <c r="AB87" s="9">
        <v>965.05224599999997</v>
      </c>
      <c r="AC87" s="9">
        <v>1006.14563</v>
      </c>
      <c r="AD87" s="9">
        <v>1049.226318</v>
      </c>
      <c r="AE87" s="9">
        <v>1094.3911129999999</v>
      </c>
      <c r="AF87" s="9">
        <v>1141.7410890000001</v>
      </c>
      <c r="AG87" s="9">
        <v>1191.3826899999999</v>
      </c>
      <c r="AH87" s="9">
        <v>1243.427124</v>
      </c>
      <c r="AI87" s="9">
        <v>1297.991211</v>
      </c>
      <c r="AJ87" s="9">
        <v>1355.1982419999999</v>
      </c>
      <c r="AK87" s="9">
        <v>1415.1759030000001</v>
      </c>
      <c r="AL87" s="9">
        <v>1478.059082</v>
      </c>
      <c r="AM87" s="8">
        <v>3.7671999999999997E-2</v>
      </c>
    </row>
    <row r="88" spans="1:39" ht="15" customHeight="1">
      <c r="A88" s="7" t="s">
        <v>139</v>
      </c>
      <c r="B88" s="10" t="s">
        <v>34</v>
      </c>
      <c r="C88" s="9">
        <v>5247</v>
      </c>
      <c r="D88" s="9">
        <v>5480.236328</v>
      </c>
      <c r="E88" s="9">
        <v>5718.7250979999999</v>
      </c>
      <c r="F88" s="9">
        <v>5958.3876950000003</v>
      </c>
      <c r="G88" s="9">
        <v>6198.0117190000001</v>
      </c>
      <c r="H88" s="9">
        <v>6438.6728519999997</v>
      </c>
      <c r="I88" s="9">
        <v>6680.2578119999998</v>
      </c>
      <c r="J88" s="9">
        <v>6924.2861329999996</v>
      </c>
      <c r="K88" s="9">
        <v>7166.7734380000002</v>
      </c>
      <c r="L88" s="9">
        <v>7408.3608400000003</v>
      </c>
      <c r="M88" s="9">
        <v>7650.6240230000003</v>
      </c>
      <c r="N88" s="9">
        <v>7895.7983400000003</v>
      </c>
      <c r="O88" s="9">
        <v>8136.6083980000003</v>
      </c>
      <c r="P88" s="9">
        <v>8376.2197269999997</v>
      </c>
      <c r="Q88" s="9">
        <v>8606.8203119999998</v>
      </c>
      <c r="R88" s="9">
        <v>8840.8222659999992</v>
      </c>
      <c r="S88" s="9">
        <v>9098.1650389999995</v>
      </c>
      <c r="T88" s="9">
        <v>9355.8457030000009</v>
      </c>
      <c r="U88" s="9">
        <v>9609.9179690000001</v>
      </c>
      <c r="V88" s="9">
        <v>9862.3300780000009</v>
      </c>
      <c r="W88" s="9">
        <v>10104.407227</v>
      </c>
      <c r="X88" s="9">
        <v>10339.224609000001</v>
      </c>
      <c r="Y88" s="9">
        <v>10567.441406</v>
      </c>
      <c r="Z88" s="9">
        <v>10779.029296999999</v>
      </c>
      <c r="AA88" s="9">
        <v>10986.076171999999</v>
      </c>
      <c r="AB88" s="9">
        <v>11198.511719</v>
      </c>
      <c r="AC88" s="9">
        <v>11411.873046999999</v>
      </c>
      <c r="AD88" s="9">
        <v>11620.279296999999</v>
      </c>
      <c r="AE88" s="9">
        <v>11831.705078000001</v>
      </c>
      <c r="AF88" s="9">
        <v>12045.869140999999</v>
      </c>
      <c r="AG88" s="9">
        <v>12261.527344</v>
      </c>
      <c r="AH88" s="9">
        <v>12486.993164</v>
      </c>
      <c r="AI88" s="9">
        <v>12714.230469</v>
      </c>
      <c r="AJ88" s="9">
        <v>12949.243164</v>
      </c>
      <c r="AK88" s="9">
        <v>13187.049805000001</v>
      </c>
      <c r="AL88" s="9">
        <v>13431.273438</v>
      </c>
      <c r="AM88" s="8">
        <v>2.6716E-2</v>
      </c>
    </row>
    <row r="89" spans="1:39" ht="15" customHeight="1">
      <c r="A89" s="7" t="s">
        <v>138</v>
      </c>
      <c r="B89" s="10" t="s">
        <v>51</v>
      </c>
      <c r="C89" s="9">
        <v>3132</v>
      </c>
      <c r="D89" s="9">
        <v>3290.0422359999998</v>
      </c>
      <c r="E89" s="9">
        <v>3452.8427729999999</v>
      </c>
      <c r="F89" s="9">
        <v>3617.858154</v>
      </c>
      <c r="G89" s="9">
        <v>3784.7722170000002</v>
      </c>
      <c r="H89" s="9">
        <v>3951.7773440000001</v>
      </c>
      <c r="I89" s="9">
        <v>4119.4077150000003</v>
      </c>
      <c r="J89" s="9">
        <v>4288.1279299999997</v>
      </c>
      <c r="K89" s="9">
        <v>4455.9721680000002</v>
      </c>
      <c r="L89" s="9">
        <v>4622.9990230000003</v>
      </c>
      <c r="M89" s="9">
        <v>4791.8320309999999</v>
      </c>
      <c r="N89" s="9">
        <v>4963.6079099999997</v>
      </c>
      <c r="O89" s="9">
        <v>5133.6904299999997</v>
      </c>
      <c r="P89" s="9">
        <v>5301.5122069999998</v>
      </c>
      <c r="Q89" s="9">
        <v>5461.2866210000002</v>
      </c>
      <c r="R89" s="9">
        <v>5615.0561520000001</v>
      </c>
      <c r="S89" s="9">
        <v>5769.6767579999996</v>
      </c>
      <c r="T89" s="9">
        <v>5921.9868159999996</v>
      </c>
      <c r="U89" s="9">
        <v>6067.9003910000001</v>
      </c>
      <c r="V89" s="9">
        <v>6216.9360349999997</v>
      </c>
      <c r="W89" s="9">
        <v>6360.1450199999999</v>
      </c>
      <c r="X89" s="9">
        <v>6500.1875</v>
      </c>
      <c r="Y89" s="9">
        <v>6636.6289059999999</v>
      </c>
      <c r="Z89" s="9">
        <v>6765.0405270000001</v>
      </c>
      <c r="AA89" s="9">
        <v>6888.564453</v>
      </c>
      <c r="AB89" s="9">
        <v>7008.8759769999997</v>
      </c>
      <c r="AC89" s="9">
        <v>7132.6684569999998</v>
      </c>
      <c r="AD89" s="9">
        <v>7252.3779299999997</v>
      </c>
      <c r="AE89" s="9">
        <v>7374.46875</v>
      </c>
      <c r="AF89" s="9">
        <v>7496.8413090000004</v>
      </c>
      <c r="AG89" s="9">
        <v>7618.8857420000004</v>
      </c>
      <c r="AH89" s="9">
        <v>7746.9736329999996</v>
      </c>
      <c r="AI89" s="9">
        <v>7869.9746089999999</v>
      </c>
      <c r="AJ89" s="9">
        <v>7995.7856449999999</v>
      </c>
      <c r="AK89" s="9">
        <v>8123.9077150000003</v>
      </c>
      <c r="AL89" s="9">
        <v>8256.6191409999992</v>
      </c>
      <c r="AM89" s="8">
        <v>2.7432000000000002E-2</v>
      </c>
    </row>
    <row r="90" spans="1:39" ht="15" customHeight="1">
      <c r="A90" s="7" t="s">
        <v>137</v>
      </c>
      <c r="B90" s="10" t="s">
        <v>49</v>
      </c>
      <c r="C90" s="9">
        <v>852</v>
      </c>
      <c r="D90" s="9">
        <v>890.83502199999998</v>
      </c>
      <c r="E90" s="9">
        <v>930.43585199999995</v>
      </c>
      <c r="F90" s="9">
        <v>968.91705300000001</v>
      </c>
      <c r="G90" s="9">
        <v>1005.128906</v>
      </c>
      <c r="H90" s="9">
        <v>1041.510376</v>
      </c>
      <c r="I90" s="9">
        <v>1077.9041749999999</v>
      </c>
      <c r="J90" s="9">
        <v>1114.9458010000001</v>
      </c>
      <c r="K90" s="9">
        <v>1150.419189</v>
      </c>
      <c r="L90" s="9">
        <v>1185.2292480000001</v>
      </c>
      <c r="M90" s="9">
        <v>1219.0257570000001</v>
      </c>
      <c r="N90" s="9">
        <v>1252.538452</v>
      </c>
      <c r="O90" s="9">
        <v>1283.2558590000001</v>
      </c>
      <c r="P90" s="9">
        <v>1314.4923100000001</v>
      </c>
      <c r="Q90" s="9">
        <v>1344.830811</v>
      </c>
      <c r="R90" s="9">
        <v>1384.720337</v>
      </c>
      <c r="S90" s="9">
        <v>1429.4179690000001</v>
      </c>
      <c r="T90" s="9">
        <v>1475.345581</v>
      </c>
      <c r="U90" s="9">
        <v>1522.56665</v>
      </c>
      <c r="V90" s="9">
        <v>1571.0922849999999</v>
      </c>
      <c r="W90" s="9">
        <v>1621.2977289999999</v>
      </c>
      <c r="X90" s="9">
        <v>1673.3572999999999</v>
      </c>
      <c r="Y90" s="9">
        <v>1726.8488769999999</v>
      </c>
      <c r="Z90" s="9">
        <v>1782.1816409999999</v>
      </c>
      <c r="AA90" s="9">
        <v>1839.1407469999999</v>
      </c>
      <c r="AB90" s="9">
        <v>1897.760986</v>
      </c>
      <c r="AC90" s="9">
        <v>1957.5577390000001</v>
      </c>
      <c r="AD90" s="9">
        <v>2019.2619629999999</v>
      </c>
      <c r="AE90" s="9">
        <v>2082.9345699999999</v>
      </c>
      <c r="AF90" s="9">
        <v>2148.6391600000002</v>
      </c>
      <c r="AG90" s="9">
        <v>2216.438232</v>
      </c>
      <c r="AH90" s="9">
        <v>2286.4016109999998</v>
      </c>
      <c r="AI90" s="9">
        <v>2358.5961910000001</v>
      </c>
      <c r="AJ90" s="9">
        <v>2433.0947270000001</v>
      </c>
      <c r="AK90" s="9">
        <v>2509.9692380000001</v>
      </c>
      <c r="AL90" s="9">
        <v>2589.2963869999999</v>
      </c>
      <c r="AM90" s="8">
        <v>3.1878999999999998E-2</v>
      </c>
    </row>
    <row r="91" spans="1:39" ht="15" customHeight="1">
      <c r="A91" s="7" t="s">
        <v>136</v>
      </c>
      <c r="B91" s="10" t="s">
        <v>47</v>
      </c>
      <c r="C91" s="9">
        <v>1263</v>
      </c>
      <c r="D91" s="9">
        <v>1299.3591309999999</v>
      </c>
      <c r="E91" s="9">
        <v>1335.446289</v>
      </c>
      <c r="F91" s="9">
        <v>1371.612427</v>
      </c>
      <c r="G91" s="9">
        <v>1408.1102289999999</v>
      </c>
      <c r="H91" s="9">
        <v>1445.38501</v>
      </c>
      <c r="I91" s="9">
        <v>1482.9460449999999</v>
      </c>
      <c r="J91" s="9">
        <v>1521.2126459999999</v>
      </c>
      <c r="K91" s="9">
        <v>1560.3819579999999</v>
      </c>
      <c r="L91" s="9">
        <v>1600.132202</v>
      </c>
      <c r="M91" s="9">
        <v>1639.765991</v>
      </c>
      <c r="N91" s="9">
        <v>1679.6517329999999</v>
      </c>
      <c r="O91" s="9">
        <v>1719.662231</v>
      </c>
      <c r="P91" s="9">
        <v>1760.215698</v>
      </c>
      <c r="Q91" s="9">
        <v>1800.7028809999999</v>
      </c>
      <c r="R91" s="9">
        <v>1841.0458980000001</v>
      </c>
      <c r="S91" s="9">
        <v>1899.0703120000001</v>
      </c>
      <c r="T91" s="9">
        <v>1958.5135499999999</v>
      </c>
      <c r="U91" s="9">
        <v>2019.451172</v>
      </c>
      <c r="V91" s="9">
        <v>2074.3012699999999</v>
      </c>
      <c r="W91" s="9">
        <v>2122.9645999999998</v>
      </c>
      <c r="X91" s="9">
        <v>2165.6791990000002</v>
      </c>
      <c r="Y91" s="9">
        <v>2203.9633789999998</v>
      </c>
      <c r="Z91" s="9">
        <v>2231.8063959999999</v>
      </c>
      <c r="AA91" s="9">
        <v>2258.3706050000001</v>
      </c>
      <c r="AB91" s="9">
        <v>2291.8754880000001</v>
      </c>
      <c r="AC91" s="9">
        <v>2321.6459960000002</v>
      </c>
      <c r="AD91" s="9">
        <v>2348.6391600000002</v>
      </c>
      <c r="AE91" s="9">
        <v>2374.3017580000001</v>
      </c>
      <c r="AF91" s="9">
        <v>2400.3881839999999</v>
      </c>
      <c r="AG91" s="9">
        <v>2426.2033689999998</v>
      </c>
      <c r="AH91" s="9">
        <v>2453.6179200000001</v>
      </c>
      <c r="AI91" s="9">
        <v>2485.6599120000001</v>
      </c>
      <c r="AJ91" s="9">
        <v>2520.3625489999999</v>
      </c>
      <c r="AK91" s="9">
        <v>2553.1728520000001</v>
      </c>
      <c r="AL91" s="9">
        <v>2585.3576659999999</v>
      </c>
      <c r="AM91" s="8">
        <v>2.0441000000000001E-2</v>
      </c>
    </row>
    <row r="92" spans="1:39" ht="15" customHeight="1">
      <c r="A92" s="7" t="s">
        <v>135</v>
      </c>
      <c r="B92" s="10" t="s">
        <v>32</v>
      </c>
      <c r="C92" s="9">
        <v>1068</v>
      </c>
      <c r="D92" s="9">
        <v>1102.7661129999999</v>
      </c>
      <c r="E92" s="9">
        <v>1141.2875979999999</v>
      </c>
      <c r="F92" s="9">
        <v>1182.2102050000001</v>
      </c>
      <c r="G92" s="9">
        <v>1224.4429929999999</v>
      </c>
      <c r="H92" s="9">
        <v>1267.5535890000001</v>
      </c>
      <c r="I92" s="9">
        <v>1312.966919</v>
      </c>
      <c r="J92" s="9">
        <v>1360.123413</v>
      </c>
      <c r="K92" s="9">
        <v>1409.655884</v>
      </c>
      <c r="L92" s="9">
        <v>1461.2182620000001</v>
      </c>
      <c r="M92" s="9">
        <v>1514.715698</v>
      </c>
      <c r="N92" s="9">
        <v>1570.767212</v>
      </c>
      <c r="O92" s="9">
        <v>1630.6435550000001</v>
      </c>
      <c r="P92" s="9">
        <v>1693.9772949999999</v>
      </c>
      <c r="Q92" s="9">
        <v>1760.1477050000001</v>
      </c>
      <c r="R92" s="9">
        <v>1829.1914059999999</v>
      </c>
      <c r="S92" s="9">
        <v>1909.9533690000001</v>
      </c>
      <c r="T92" s="9">
        <v>1994.6484379999999</v>
      </c>
      <c r="U92" s="9">
        <v>2075.9125979999999</v>
      </c>
      <c r="V92" s="9">
        <v>2162.7592770000001</v>
      </c>
      <c r="W92" s="9">
        <v>2256.017578</v>
      </c>
      <c r="X92" s="9">
        <v>2355.8183589999999</v>
      </c>
      <c r="Y92" s="9">
        <v>2461.8784179999998</v>
      </c>
      <c r="Z92" s="9">
        <v>2575.445557</v>
      </c>
      <c r="AA92" s="9">
        <v>2696.039307</v>
      </c>
      <c r="AB92" s="9">
        <v>2824.6782229999999</v>
      </c>
      <c r="AC92" s="9">
        <v>2962.0830080000001</v>
      </c>
      <c r="AD92" s="9">
        <v>3107.5932619999999</v>
      </c>
      <c r="AE92" s="9">
        <v>3262.1669919999999</v>
      </c>
      <c r="AF92" s="9">
        <v>3425.694336</v>
      </c>
      <c r="AG92" s="9">
        <v>3597.9621579999998</v>
      </c>
      <c r="AH92" s="9">
        <v>3779.2458499999998</v>
      </c>
      <c r="AI92" s="9">
        <v>3970.8950199999999</v>
      </c>
      <c r="AJ92" s="9">
        <v>4173.419922</v>
      </c>
      <c r="AK92" s="9">
        <v>4387.3759769999997</v>
      </c>
      <c r="AL92" s="9">
        <v>4613.3857420000004</v>
      </c>
      <c r="AM92" s="8">
        <v>4.2991000000000001E-2</v>
      </c>
    </row>
    <row r="93" spans="1:39" ht="15" customHeight="1">
      <c r="A93" s="7" t="s">
        <v>134</v>
      </c>
      <c r="B93" s="10" t="s">
        <v>51</v>
      </c>
      <c r="C93" s="9">
        <v>471</v>
      </c>
      <c r="D93" s="9">
        <v>488.34530599999999</v>
      </c>
      <c r="E93" s="9">
        <v>507.83950800000002</v>
      </c>
      <c r="F93" s="9">
        <v>528.38915999999995</v>
      </c>
      <c r="G93" s="9">
        <v>549.22113000000002</v>
      </c>
      <c r="H93" s="9">
        <v>570.12628199999995</v>
      </c>
      <c r="I93" s="9">
        <v>592.16314699999998</v>
      </c>
      <c r="J93" s="9">
        <v>614.89819299999999</v>
      </c>
      <c r="K93" s="9">
        <v>638.96350099999995</v>
      </c>
      <c r="L93" s="9">
        <v>663.90930200000003</v>
      </c>
      <c r="M93" s="9">
        <v>689.78594999999996</v>
      </c>
      <c r="N93" s="9">
        <v>717.03967299999999</v>
      </c>
      <c r="O93" s="9">
        <v>746.00860599999999</v>
      </c>
      <c r="P93" s="9">
        <v>776.75195299999996</v>
      </c>
      <c r="Q93" s="9">
        <v>808.92437700000005</v>
      </c>
      <c r="R93" s="9">
        <v>842.38903800000003</v>
      </c>
      <c r="S93" s="9">
        <v>883.53112799999997</v>
      </c>
      <c r="T93" s="9">
        <v>926.644409</v>
      </c>
      <c r="U93" s="9">
        <v>973.47930899999994</v>
      </c>
      <c r="V93" s="9">
        <v>1022.0519410000001</v>
      </c>
      <c r="W93" s="9">
        <v>1073.162476</v>
      </c>
      <c r="X93" s="9">
        <v>1127.054443</v>
      </c>
      <c r="Y93" s="9">
        <v>1183.5593260000001</v>
      </c>
      <c r="Z93" s="9">
        <v>1243.802124</v>
      </c>
      <c r="AA93" s="9">
        <v>1306.927246</v>
      </c>
      <c r="AB93" s="9">
        <v>1374.6085210000001</v>
      </c>
      <c r="AC93" s="9">
        <v>1448.3663329999999</v>
      </c>
      <c r="AD93" s="9">
        <v>1526.3919679999999</v>
      </c>
      <c r="AE93" s="9">
        <v>1608.934937</v>
      </c>
      <c r="AF93" s="9">
        <v>1696.2576899999999</v>
      </c>
      <c r="AG93" s="9">
        <v>1788.638428</v>
      </c>
      <c r="AH93" s="9">
        <v>1886.3720699999999</v>
      </c>
      <c r="AI93" s="9">
        <v>1989.7705080000001</v>
      </c>
      <c r="AJ93" s="9">
        <v>2099.1633299999999</v>
      </c>
      <c r="AK93" s="9">
        <v>2214.9001459999999</v>
      </c>
      <c r="AL93" s="9">
        <v>2337.351318</v>
      </c>
      <c r="AM93" s="8">
        <v>4.7128000000000003E-2</v>
      </c>
    </row>
    <row r="94" spans="1:39" ht="15" customHeight="1">
      <c r="A94" s="7" t="s">
        <v>133</v>
      </c>
      <c r="B94" s="10" t="s">
        <v>49</v>
      </c>
      <c r="C94" s="9">
        <v>153</v>
      </c>
      <c r="D94" s="9">
        <v>164.17600999999999</v>
      </c>
      <c r="E94" s="9">
        <v>176.19091800000001</v>
      </c>
      <c r="F94" s="9">
        <v>189.144058</v>
      </c>
      <c r="G94" s="9">
        <v>202.97375500000001</v>
      </c>
      <c r="H94" s="9">
        <v>217.52600100000001</v>
      </c>
      <c r="I94" s="9">
        <v>232.80452</v>
      </c>
      <c r="J94" s="9">
        <v>248.82714799999999</v>
      </c>
      <c r="K94" s="9">
        <v>265.37390099999999</v>
      </c>
      <c r="L94" s="9">
        <v>282.69693000000001</v>
      </c>
      <c r="M94" s="9">
        <v>300.62933299999997</v>
      </c>
      <c r="N94" s="9">
        <v>319.18325800000002</v>
      </c>
      <c r="O94" s="9">
        <v>339.16754200000003</v>
      </c>
      <c r="P94" s="9">
        <v>360.12643400000002</v>
      </c>
      <c r="Q94" s="9">
        <v>381.89712500000002</v>
      </c>
      <c r="R94" s="9">
        <v>404.69360399999999</v>
      </c>
      <c r="S94" s="9">
        <v>428.66598499999998</v>
      </c>
      <c r="T94" s="9">
        <v>453.76696800000002</v>
      </c>
      <c r="U94" s="9">
        <v>479.99435399999999</v>
      </c>
      <c r="V94" s="9">
        <v>507.52767899999998</v>
      </c>
      <c r="W94" s="9">
        <v>536.41375700000003</v>
      </c>
      <c r="X94" s="9">
        <v>566.77770999999996</v>
      </c>
      <c r="Y94" s="9">
        <v>598.71209699999997</v>
      </c>
      <c r="Z94" s="9">
        <v>632.44311500000003</v>
      </c>
      <c r="AA94" s="9">
        <v>668.50207499999999</v>
      </c>
      <c r="AB94" s="9">
        <v>706.24383499999999</v>
      </c>
      <c r="AC94" s="9">
        <v>744.78491199999996</v>
      </c>
      <c r="AD94" s="9">
        <v>785.15942399999994</v>
      </c>
      <c r="AE94" s="9">
        <v>827.92950399999995</v>
      </c>
      <c r="AF94" s="9">
        <v>872.58032200000002</v>
      </c>
      <c r="AG94" s="9">
        <v>918.504456</v>
      </c>
      <c r="AH94" s="9">
        <v>965.62676999999996</v>
      </c>
      <c r="AI94" s="9">
        <v>1014.861572</v>
      </c>
      <c r="AJ94" s="9">
        <v>1066.3092039999999</v>
      </c>
      <c r="AK94" s="9">
        <v>1120.073975</v>
      </c>
      <c r="AL94" s="9">
        <v>1176.259644</v>
      </c>
      <c r="AM94" s="8">
        <v>5.9625999999999998E-2</v>
      </c>
    </row>
    <row r="95" spans="1:39" ht="15" customHeight="1">
      <c r="A95" s="7" t="s">
        <v>132</v>
      </c>
      <c r="B95" s="10" t="s">
        <v>47</v>
      </c>
      <c r="C95" s="9">
        <v>444</v>
      </c>
      <c r="D95" s="9">
        <v>450.24487299999998</v>
      </c>
      <c r="E95" s="9">
        <v>457.25714099999999</v>
      </c>
      <c r="F95" s="9">
        <v>464.677032</v>
      </c>
      <c r="G95" s="9">
        <v>472.24813799999998</v>
      </c>
      <c r="H95" s="9">
        <v>479.90130599999998</v>
      </c>
      <c r="I95" s="9">
        <v>487.99929800000001</v>
      </c>
      <c r="J95" s="9">
        <v>496.39810199999999</v>
      </c>
      <c r="K95" s="9">
        <v>505.318512</v>
      </c>
      <c r="L95" s="9">
        <v>514.61199999999997</v>
      </c>
      <c r="M95" s="9">
        <v>524.30041500000004</v>
      </c>
      <c r="N95" s="9">
        <v>534.54431199999999</v>
      </c>
      <c r="O95" s="9">
        <v>545.46746800000005</v>
      </c>
      <c r="P95" s="9">
        <v>557.09887700000002</v>
      </c>
      <c r="Q95" s="9">
        <v>569.326233</v>
      </c>
      <c r="R95" s="9">
        <v>582.10882600000002</v>
      </c>
      <c r="S95" s="9">
        <v>597.75622599999997</v>
      </c>
      <c r="T95" s="9">
        <v>614.23699999999997</v>
      </c>
      <c r="U95" s="9">
        <v>622.43884300000002</v>
      </c>
      <c r="V95" s="9">
        <v>633.17968800000006</v>
      </c>
      <c r="W95" s="9">
        <v>646.44134499999996</v>
      </c>
      <c r="X95" s="9">
        <v>661.98608400000001</v>
      </c>
      <c r="Y95" s="9">
        <v>679.60693400000002</v>
      </c>
      <c r="Z95" s="9">
        <v>699.200378</v>
      </c>
      <c r="AA95" s="9">
        <v>720.61004600000001</v>
      </c>
      <c r="AB95" s="9">
        <v>743.82580600000006</v>
      </c>
      <c r="AC95" s="9">
        <v>768.93164100000001</v>
      </c>
      <c r="AD95" s="9">
        <v>796.04199200000005</v>
      </c>
      <c r="AE95" s="9">
        <v>825.30249000000003</v>
      </c>
      <c r="AF95" s="9">
        <v>856.85638400000005</v>
      </c>
      <c r="AG95" s="9">
        <v>890.81927499999995</v>
      </c>
      <c r="AH95" s="9">
        <v>927.24707000000001</v>
      </c>
      <c r="AI95" s="9">
        <v>966.26306199999999</v>
      </c>
      <c r="AJ95" s="9">
        <v>1007.94751</v>
      </c>
      <c r="AK95" s="9">
        <v>1052.401611</v>
      </c>
      <c r="AL95" s="9">
        <v>1099.77478</v>
      </c>
      <c r="AM95" s="8">
        <v>2.6615E-2</v>
      </c>
    </row>
    <row r="96" spans="1:39" ht="15" customHeight="1">
      <c r="A96" s="7" t="s">
        <v>131</v>
      </c>
      <c r="B96" s="10" t="s">
        <v>30</v>
      </c>
      <c r="C96" s="9">
        <v>1535</v>
      </c>
      <c r="D96" s="9">
        <v>1638.6539310000001</v>
      </c>
      <c r="E96" s="9">
        <v>1744.388428</v>
      </c>
      <c r="F96" s="9">
        <v>1853.5876459999999</v>
      </c>
      <c r="G96" s="9">
        <v>1964.3001710000001</v>
      </c>
      <c r="H96" s="9">
        <v>2084.9272460000002</v>
      </c>
      <c r="I96" s="9">
        <v>2211.298828</v>
      </c>
      <c r="J96" s="9">
        <v>2331.8325199999999</v>
      </c>
      <c r="K96" s="9">
        <v>2451.2785640000002</v>
      </c>
      <c r="L96" s="9">
        <v>2584.0722660000001</v>
      </c>
      <c r="M96" s="9">
        <v>2710.4025879999999</v>
      </c>
      <c r="N96" s="9">
        <v>2843.5385740000002</v>
      </c>
      <c r="O96" s="9">
        <v>2994.546875</v>
      </c>
      <c r="P96" s="9">
        <v>3131.454346</v>
      </c>
      <c r="Q96" s="9">
        <v>3283.501221</v>
      </c>
      <c r="R96" s="9">
        <v>3429.224365</v>
      </c>
      <c r="S96" s="9">
        <v>3580.3041990000002</v>
      </c>
      <c r="T96" s="9">
        <v>3738.5253910000001</v>
      </c>
      <c r="U96" s="9">
        <v>3870.6120609999998</v>
      </c>
      <c r="V96" s="9">
        <v>4000.9916990000002</v>
      </c>
      <c r="W96" s="9">
        <v>4148.6416019999997</v>
      </c>
      <c r="X96" s="9">
        <v>4301.5288090000004</v>
      </c>
      <c r="Y96" s="9">
        <v>4440.8842770000001</v>
      </c>
      <c r="Z96" s="9">
        <v>4612.6879879999997</v>
      </c>
      <c r="AA96" s="9">
        <v>4756.3579099999997</v>
      </c>
      <c r="AB96" s="9">
        <v>4928.7246089999999</v>
      </c>
      <c r="AC96" s="9">
        <v>5122.013672</v>
      </c>
      <c r="AD96" s="9">
        <v>5301.6889650000003</v>
      </c>
      <c r="AE96" s="9">
        <v>5489.8554690000001</v>
      </c>
      <c r="AF96" s="9">
        <v>5680.9741210000002</v>
      </c>
      <c r="AG96" s="9">
        <v>5872.5087890000004</v>
      </c>
      <c r="AH96" s="9">
        <v>6071.5161129999997</v>
      </c>
      <c r="AI96" s="9">
        <v>6279.1977539999998</v>
      </c>
      <c r="AJ96" s="9">
        <v>6483.7226559999999</v>
      </c>
      <c r="AK96" s="9">
        <v>6695.4145509999998</v>
      </c>
      <c r="AL96" s="9">
        <v>6905.7875979999999</v>
      </c>
      <c r="AM96" s="8">
        <v>4.3215999999999997E-2</v>
      </c>
    </row>
    <row r="97" spans="1:39" ht="15" customHeight="1">
      <c r="A97" s="7" t="s">
        <v>130</v>
      </c>
      <c r="B97" s="10" t="s">
        <v>51</v>
      </c>
      <c r="C97" s="9">
        <v>644</v>
      </c>
      <c r="D97" s="9">
        <v>688.23156700000004</v>
      </c>
      <c r="E97" s="9">
        <v>734.21966599999996</v>
      </c>
      <c r="F97" s="9">
        <v>782.05688499999997</v>
      </c>
      <c r="G97" s="9">
        <v>831.97570800000005</v>
      </c>
      <c r="H97" s="9">
        <v>883.88433799999996</v>
      </c>
      <c r="I97" s="9">
        <v>938.15930200000003</v>
      </c>
      <c r="J97" s="9">
        <v>995.09991500000001</v>
      </c>
      <c r="K97" s="9">
        <v>1054.5740969999999</v>
      </c>
      <c r="L97" s="9">
        <v>1116.2536620000001</v>
      </c>
      <c r="M97" s="9">
        <v>1180.210327</v>
      </c>
      <c r="N97" s="9">
        <v>1246.0145259999999</v>
      </c>
      <c r="O97" s="9">
        <v>1313.725952</v>
      </c>
      <c r="P97" s="9">
        <v>1382.719971</v>
      </c>
      <c r="Q97" s="9">
        <v>1454.119995</v>
      </c>
      <c r="R97" s="9">
        <v>1526.5223390000001</v>
      </c>
      <c r="S97" s="9">
        <v>1601.7703859999999</v>
      </c>
      <c r="T97" s="9">
        <v>1679.8232419999999</v>
      </c>
      <c r="U97" s="9">
        <v>1760.6099850000001</v>
      </c>
      <c r="V97" s="9">
        <v>1844.0238039999999</v>
      </c>
      <c r="W97" s="9">
        <v>1928.933716</v>
      </c>
      <c r="X97" s="9">
        <v>2015.5706789999999</v>
      </c>
      <c r="Y97" s="9">
        <v>2105.4133299999999</v>
      </c>
      <c r="Z97" s="9">
        <v>2197.780518</v>
      </c>
      <c r="AA97" s="9">
        <v>2289.6315920000002</v>
      </c>
      <c r="AB97" s="9">
        <v>2384.0983890000002</v>
      </c>
      <c r="AC97" s="9">
        <v>2480.7734380000002</v>
      </c>
      <c r="AD97" s="9">
        <v>2580.1967770000001</v>
      </c>
      <c r="AE97" s="9">
        <v>2682.515625</v>
      </c>
      <c r="AF97" s="9">
        <v>2785.8842770000001</v>
      </c>
      <c r="AG97" s="9">
        <v>2891.7788089999999</v>
      </c>
      <c r="AH97" s="9">
        <v>2998.3664549999999</v>
      </c>
      <c r="AI97" s="9">
        <v>3105.8227539999998</v>
      </c>
      <c r="AJ97" s="9">
        <v>3213.7060550000001</v>
      </c>
      <c r="AK97" s="9">
        <v>3322.3254390000002</v>
      </c>
      <c r="AL97" s="9">
        <v>3432.4560550000001</v>
      </c>
      <c r="AM97" s="8">
        <v>4.8397000000000003E-2</v>
      </c>
    </row>
    <row r="98" spans="1:39" ht="15" customHeight="1">
      <c r="A98" s="7" t="s">
        <v>129</v>
      </c>
      <c r="B98" s="10" t="s">
        <v>49</v>
      </c>
      <c r="C98" s="9">
        <v>688</v>
      </c>
      <c r="D98" s="9">
        <v>738.76678500000003</v>
      </c>
      <c r="E98" s="9">
        <v>789.52331500000003</v>
      </c>
      <c r="F98" s="9">
        <v>841.55578600000001</v>
      </c>
      <c r="G98" s="9">
        <v>892.55059800000004</v>
      </c>
      <c r="H98" s="9">
        <v>951.04162599999995</v>
      </c>
      <c r="I98" s="9">
        <v>1012.328979</v>
      </c>
      <c r="J98" s="9">
        <v>1064.798828</v>
      </c>
      <c r="K98" s="9">
        <v>1113.431519</v>
      </c>
      <c r="L98" s="9">
        <v>1173.0345460000001</v>
      </c>
      <c r="M98" s="9">
        <v>1223.7144780000001</v>
      </c>
      <c r="N98" s="9">
        <v>1279.233154</v>
      </c>
      <c r="O98" s="9">
        <v>1350.8076169999999</v>
      </c>
      <c r="P98" s="9">
        <v>1406.6842039999999</v>
      </c>
      <c r="Q98" s="9">
        <v>1475.0622559999999</v>
      </c>
      <c r="R98" s="9">
        <v>1535.996582</v>
      </c>
      <c r="S98" s="9">
        <v>1595.978638</v>
      </c>
      <c r="T98" s="9">
        <v>1660.131226</v>
      </c>
      <c r="U98" s="9">
        <v>1720.9624020000001</v>
      </c>
      <c r="V98" s="9">
        <v>1776.4628909999999</v>
      </c>
      <c r="W98" s="9">
        <v>1846.5722659999999</v>
      </c>
      <c r="X98" s="9">
        <v>1918.915649</v>
      </c>
      <c r="Y98" s="9">
        <v>1973.321289</v>
      </c>
      <c r="Z98" s="9">
        <v>2056.5859380000002</v>
      </c>
      <c r="AA98" s="9">
        <v>2111.2768550000001</v>
      </c>
      <c r="AB98" s="9">
        <v>2191.2072750000002</v>
      </c>
      <c r="AC98" s="9">
        <v>2289.0708009999998</v>
      </c>
      <c r="AD98" s="9">
        <v>2369.7917480000001</v>
      </c>
      <c r="AE98" s="9">
        <v>2455.3039549999999</v>
      </c>
      <c r="AF98" s="9">
        <v>2541.9602049999999</v>
      </c>
      <c r="AG98" s="9">
        <v>2625.8085940000001</v>
      </c>
      <c r="AH98" s="9">
        <v>2715.7973630000001</v>
      </c>
      <c r="AI98" s="9">
        <v>2812.9719239999999</v>
      </c>
      <c r="AJ98" s="9">
        <v>2905.8645019999999</v>
      </c>
      <c r="AK98" s="9">
        <v>3004.4152829999998</v>
      </c>
      <c r="AL98" s="9">
        <v>3099.2685550000001</v>
      </c>
      <c r="AM98" s="8">
        <v>4.3076999999999997E-2</v>
      </c>
    </row>
    <row r="99" spans="1:39" ht="15" customHeight="1">
      <c r="A99" s="7" t="s">
        <v>128</v>
      </c>
      <c r="B99" s="10" t="s">
        <v>47</v>
      </c>
      <c r="C99" s="9">
        <v>203</v>
      </c>
      <c r="D99" s="9">
        <v>211.655609</v>
      </c>
      <c r="E99" s="9">
        <v>220.645554</v>
      </c>
      <c r="F99" s="9">
        <v>229.97496000000001</v>
      </c>
      <c r="G99" s="9">
        <v>239.77384900000001</v>
      </c>
      <c r="H99" s="9">
        <v>250.00122099999999</v>
      </c>
      <c r="I99" s="9">
        <v>260.810608</v>
      </c>
      <c r="J99" s="9">
        <v>271.93392899999998</v>
      </c>
      <c r="K99" s="9">
        <v>283.27294899999998</v>
      </c>
      <c r="L99" s="9">
        <v>294.78405800000002</v>
      </c>
      <c r="M99" s="9">
        <v>306.477844</v>
      </c>
      <c r="N99" s="9">
        <v>318.29104599999999</v>
      </c>
      <c r="O99" s="9">
        <v>330.01318400000002</v>
      </c>
      <c r="P99" s="9">
        <v>342.05011000000002</v>
      </c>
      <c r="Q99" s="9">
        <v>354.31915300000003</v>
      </c>
      <c r="R99" s="9">
        <v>366.70541400000002</v>
      </c>
      <c r="S99" s="9">
        <v>382.555115</v>
      </c>
      <c r="T99" s="9">
        <v>398.57086199999998</v>
      </c>
      <c r="U99" s="9">
        <v>389.03985599999999</v>
      </c>
      <c r="V99" s="9">
        <v>380.50488300000001</v>
      </c>
      <c r="W99" s="9">
        <v>373.135559</v>
      </c>
      <c r="X99" s="9">
        <v>367.04235799999998</v>
      </c>
      <c r="Y99" s="9">
        <v>362.14956699999999</v>
      </c>
      <c r="Z99" s="9">
        <v>358.32162499999998</v>
      </c>
      <c r="AA99" s="9">
        <v>355.44973800000002</v>
      </c>
      <c r="AB99" s="9">
        <v>353.41918900000002</v>
      </c>
      <c r="AC99" s="9">
        <v>352.16943400000002</v>
      </c>
      <c r="AD99" s="9">
        <v>351.70047</v>
      </c>
      <c r="AE99" s="9">
        <v>352.03634599999998</v>
      </c>
      <c r="AF99" s="9">
        <v>353.12948599999999</v>
      </c>
      <c r="AG99" s="9">
        <v>354.92117300000001</v>
      </c>
      <c r="AH99" s="9">
        <v>357.35192899999998</v>
      </c>
      <c r="AI99" s="9">
        <v>360.402985</v>
      </c>
      <c r="AJ99" s="9">
        <v>364.15231299999999</v>
      </c>
      <c r="AK99" s="9">
        <v>368.67379799999998</v>
      </c>
      <c r="AL99" s="9">
        <v>374.06286599999999</v>
      </c>
      <c r="AM99" s="8">
        <v>1.6889999999999999E-2</v>
      </c>
    </row>
    <row r="100" spans="1:39" ht="15" customHeight="1">
      <c r="A100" s="7" t="s">
        <v>127</v>
      </c>
      <c r="B100" s="10" t="s">
        <v>28</v>
      </c>
      <c r="C100" s="9">
        <v>1112</v>
      </c>
      <c r="D100" s="9">
        <v>1128.196533</v>
      </c>
      <c r="E100" s="9">
        <v>1160.08728</v>
      </c>
      <c r="F100" s="9">
        <v>1196.1419679999999</v>
      </c>
      <c r="G100" s="9">
        <v>1233.917725</v>
      </c>
      <c r="H100" s="9">
        <v>1272.7075199999999</v>
      </c>
      <c r="I100" s="9">
        <v>1312.374634</v>
      </c>
      <c r="J100" s="9">
        <v>1352.976807</v>
      </c>
      <c r="K100" s="9">
        <v>1394.4628909999999</v>
      </c>
      <c r="L100" s="9">
        <v>1436.6448969999999</v>
      </c>
      <c r="M100" s="9">
        <v>1479.9997559999999</v>
      </c>
      <c r="N100" s="9">
        <v>1523.762573</v>
      </c>
      <c r="O100" s="9">
        <v>1550.0905760000001</v>
      </c>
      <c r="P100" s="9">
        <v>1593.0780030000001</v>
      </c>
      <c r="Q100" s="9">
        <v>1636.4594729999999</v>
      </c>
      <c r="R100" s="9">
        <v>1680.131226</v>
      </c>
      <c r="S100" s="9">
        <v>1728.2358400000001</v>
      </c>
      <c r="T100" s="9">
        <v>1777.088135</v>
      </c>
      <c r="U100" s="9">
        <v>1826.8588870000001</v>
      </c>
      <c r="V100" s="9">
        <v>1877.661865</v>
      </c>
      <c r="W100" s="9">
        <v>1928.787231</v>
      </c>
      <c r="X100" s="9">
        <v>1980.2349850000001</v>
      </c>
      <c r="Y100" s="9">
        <v>2039.7020259999999</v>
      </c>
      <c r="Z100" s="9">
        <v>2100.9973140000002</v>
      </c>
      <c r="AA100" s="9">
        <v>2162.9946289999998</v>
      </c>
      <c r="AB100" s="9">
        <v>2210.408203</v>
      </c>
      <c r="AC100" s="9">
        <v>2277.65625</v>
      </c>
      <c r="AD100" s="9">
        <v>2351.7253420000002</v>
      </c>
      <c r="AE100" s="9">
        <v>2428.439453</v>
      </c>
      <c r="AF100" s="9">
        <v>2507.8937989999999</v>
      </c>
      <c r="AG100" s="9">
        <v>2590.188721</v>
      </c>
      <c r="AH100" s="9">
        <v>2675.4262699999999</v>
      </c>
      <c r="AI100" s="9">
        <v>2763.7136230000001</v>
      </c>
      <c r="AJ100" s="9">
        <v>2855.163086</v>
      </c>
      <c r="AK100" s="9">
        <v>2949.8872070000002</v>
      </c>
      <c r="AL100" s="9">
        <v>3048.008057</v>
      </c>
      <c r="AM100" s="8">
        <v>2.9662999999999998E-2</v>
      </c>
    </row>
    <row r="101" spans="1:39" ht="15" customHeight="1">
      <c r="A101" s="7" t="s">
        <v>126</v>
      </c>
      <c r="B101" s="10" t="s">
        <v>51</v>
      </c>
      <c r="C101" s="9">
        <v>698</v>
      </c>
      <c r="D101" s="9">
        <v>705.14379899999994</v>
      </c>
      <c r="E101" s="9">
        <v>722.11437999999998</v>
      </c>
      <c r="F101" s="9">
        <v>741.15960700000005</v>
      </c>
      <c r="G101" s="9">
        <v>761.71545400000002</v>
      </c>
      <c r="H101" s="9">
        <v>783.24981700000001</v>
      </c>
      <c r="I101" s="9">
        <v>805.73358199999996</v>
      </c>
      <c r="J101" s="9">
        <v>828.79699700000003</v>
      </c>
      <c r="K101" s="9">
        <v>852.24572799999999</v>
      </c>
      <c r="L101" s="9">
        <v>875.90026899999998</v>
      </c>
      <c r="M101" s="9">
        <v>899.86395300000004</v>
      </c>
      <c r="N101" s="9">
        <v>924.051514</v>
      </c>
      <c r="O101" s="9">
        <v>948.337402</v>
      </c>
      <c r="P101" s="9">
        <v>972.588257</v>
      </c>
      <c r="Q101" s="9">
        <v>996.65338099999997</v>
      </c>
      <c r="R101" s="9">
        <v>1020.075195</v>
      </c>
      <c r="S101" s="9">
        <v>1042.915405</v>
      </c>
      <c r="T101" s="9">
        <v>1065.3360600000001</v>
      </c>
      <c r="U101" s="9">
        <v>1087.8819579999999</v>
      </c>
      <c r="V101" s="9">
        <v>1110.8386230000001</v>
      </c>
      <c r="W101" s="9">
        <v>1133.9604489999999</v>
      </c>
      <c r="X101" s="9">
        <v>1157.2445070000001</v>
      </c>
      <c r="Y101" s="9">
        <v>1188.394775</v>
      </c>
      <c r="Z101" s="9">
        <v>1220.7982179999999</v>
      </c>
      <c r="AA101" s="9">
        <v>1253.4384769999999</v>
      </c>
      <c r="AB101" s="9">
        <v>1277.9573969999999</v>
      </c>
      <c r="AC101" s="9">
        <v>1313.076294</v>
      </c>
      <c r="AD101" s="9">
        <v>1353.8249510000001</v>
      </c>
      <c r="AE101" s="9">
        <v>1395.982422</v>
      </c>
      <c r="AF101" s="9">
        <v>1439.5977780000001</v>
      </c>
      <c r="AG101" s="9">
        <v>1484.722534</v>
      </c>
      <c r="AH101" s="9">
        <v>1531.4094239999999</v>
      </c>
      <c r="AI101" s="9">
        <v>1579.713379</v>
      </c>
      <c r="AJ101" s="9">
        <v>1629.69165</v>
      </c>
      <c r="AK101" s="9">
        <v>1681.4025879999999</v>
      </c>
      <c r="AL101" s="9">
        <v>1734.908203</v>
      </c>
      <c r="AM101" s="8">
        <v>2.6832999999999999E-2</v>
      </c>
    </row>
    <row r="102" spans="1:39" ht="15" customHeight="1">
      <c r="A102" s="7" t="s">
        <v>125</v>
      </c>
      <c r="B102" s="10" t="s">
        <v>49</v>
      </c>
      <c r="C102" s="9">
        <v>101</v>
      </c>
      <c r="D102" s="9">
        <v>107.00338000000001</v>
      </c>
      <c r="E102" s="9">
        <v>113.300743</v>
      </c>
      <c r="F102" s="9">
        <v>121.579453</v>
      </c>
      <c r="G102" s="9">
        <v>130.00361599999999</v>
      </c>
      <c r="H102" s="9">
        <v>138.43185399999999</v>
      </c>
      <c r="I102" s="9">
        <v>146.806274</v>
      </c>
      <c r="J102" s="9">
        <v>155.54092399999999</v>
      </c>
      <c r="K102" s="9">
        <v>164.72764599999999</v>
      </c>
      <c r="L102" s="9">
        <v>174.304733</v>
      </c>
      <c r="M102" s="9">
        <v>184.56950399999999</v>
      </c>
      <c r="N102" s="9">
        <v>194.82551599999999</v>
      </c>
      <c r="O102" s="9">
        <v>205.37889100000001</v>
      </c>
      <c r="P102" s="9">
        <v>216.41419999999999</v>
      </c>
      <c r="Q102" s="9">
        <v>227.88911400000001</v>
      </c>
      <c r="R102" s="9">
        <v>239.97430399999999</v>
      </c>
      <c r="S102" s="9">
        <v>253.441788</v>
      </c>
      <c r="T102" s="9">
        <v>267.60611</v>
      </c>
      <c r="U102" s="9">
        <v>282.30365</v>
      </c>
      <c r="V102" s="9">
        <v>297.46154799999999</v>
      </c>
      <c r="W102" s="9">
        <v>312.86682100000002</v>
      </c>
      <c r="X102" s="9">
        <v>328.52346799999998</v>
      </c>
      <c r="Y102" s="9">
        <v>344.43057299999998</v>
      </c>
      <c r="Z102" s="9">
        <v>360.79409800000002</v>
      </c>
      <c r="AA102" s="9">
        <v>377.56698599999999</v>
      </c>
      <c r="AB102" s="9">
        <v>394.34204099999999</v>
      </c>
      <c r="AC102" s="9">
        <v>412.61828600000001</v>
      </c>
      <c r="AD102" s="9">
        <v>431.65704299999999</v>
      </c>
      <c r="AE102" s="9">
        <v>451.49026500000002</v>
      </c>
      <c r="AF102" s="9">
        <v>472.15057400000001</v>
      </c>
      <c r="AG102" s="9">
        <v>493.67248499999999</v>
      </c>
      <c r="AH102" s="9">
        <v>516.09124799999995</v>
      </c>
      <c r="AI102" s="9">
        <v>539.44451900000001</v>
      </c>
      <c r="AJ102" s="9">
        <v>563.771118</v>
      </c>
      <c r="AK102" s="9">
        <v>589.11053500000003</v>
      </c>
      <c r="AL102" s="9">
        <v>615.50561500000003</v>
      </c>
      <c r="AM102" s="8">
        <v>5.2804999999999998E-2</v>
      </c>
    </row>
    <row r="103" spans="1:39" ht="15" customHeight="1">
      <c r="A103" s="7" t="s">
        <v>124</v>
      </c>
      <c r="B103" s="10" t="s">
        <v>47</v>
      </c>
      <c r="C103" s="9">
        <v>313</v>
      </c>
      <c r="D103" s="9">
        <v>316.04934700000001</v>
      </c>
      <c r="E103" s="9">
        <v>324.672211</v>
      </c>
      <c r="F103" s="9">
        <v>333.40286300000002</v>
      </c>
      <c r="G103" s="9">
        <v>342.19860799999998</v>
      </c>
      <c r="H103" s="9">
        <v>351.025848</v>
      </c>
      <c r="I103" s="9">
        <v>359.83477800000003</v>
      </c>
      <c r="J103" s="9">
        <v>368.63885499999998</v>
      </c>
      <c r="K103" s="9">
        <v>377.48947099999998</v>
      </c>
      <c r="L103" s="9">
        <v>386.43994099999998</v>
      </c>
      <c r="M103" s="9">
        <v>395.56622299999998</v>
      </c>
      <c r="N103" s="9">
        <v>404.885468</v>
      </c>
      <c r="O103" s="9">
        <v>396.37423699999999</v>
      </c>
      <c r="P103" s="9">
        <v>404.07559199999997</v>
      </c>
      <c r="Q103" s="9">
        <v>411.91702299999997</v>
      </c>
      <c r="R103" s="9">
        <v>420.08163500000001</v>
      </c>
      <c r="S103" s="9">
        <v>431.87866200000002</v>
      </c>
      <c r="T103" s="9">
        <v>444.14605699999998</v>
      </c>
      <c r="U103" s="9">
        <v>456.67327899999998</v>
      </c>
      <c r="V103" s="9">
        <v>469.36175500000002</v>
      </c>
      <c r="W103" s="9">
        <v>481.95996100000002</v>
      </c>
      <c r="X103" s="9">
        <v>494.46704099999999</v>
      </c>
      <c r="Y103" s="9">
        <v>506.87667800000003</v>
      </c>
      <c r="Z103" s="9">
        <v>519.40496800000005</v>
      </c>
      <c r="AA103" s="9">
        <v>531.98919699999999</v>
      </c>
      <c r="AB103" s="9">
        <v>538.10864300000003</v>
      </c>
      <c r="AC103" s="9">
        <v>551.96179199999995</v>
      </c>
      <c r="AD103" s="9">
        <v>566.243469</v>
      </c>
      <c r="AE103" s="9">
        <v>580.96679700000004</v>
      </c>
      <c r="AF103" s="9">
        <v>596.14556900000002</v>
      </c>
      <c r="AG103" s="9">
        <v>611.79370100000006</v>
      </c>
      <c r="AH103" s="9">
        <v>627.925476</v>
      </c>
      <c r="AI103" s="9">
        <v>644.55572500000005</v>
      </c>
      <c r="AJ103" s="9">
        <v>661.70007299999997</v>
      </c>
      <c r="AK103" s="9">
        <v>679.37396200000001</v>
      </c>
      <c r="AL103" s="9">
        <v>697.59417699999995</v>
      </c>
      <c r="AM103" s="8">
        <v>2.3560000000000001E-2</v>
      </c>
    </row>
    <row r="104" spans="1:39" ht="15" customHeight="1">
      <c r="A104" s="7" t="s">
        <v>123</v>
      </c>
      <c r="B104" s="10" t="s">
        <v>26</v>
      </c>
      <c r="C104" s="9">
        <v>2850</v>
      </c>
      <c r="D104" s="9">
        <v>3238.3720699999999</v>
      </c>
      <c r="E104" s="9">
        <v>3638.0576169999999</v>
      </c>
      <c r="F104" s="9">
        <v>4057.1303710000002</v>
      </c>
      <c r="G104" s="9">
        <v>4504.0297849999997</v>
      </c>
      <c r="H104" s="9">
        <v>4966.5424800000001</v>
      </c>
      <c r="I104" s="9">
        <v>5435.0507809999999</v>
      </c>
      <c r="J104" s="9">
        <v>5912.4912109999996</v>
      </c>
      <c r="K104" s="9">
        <v>6417.4560549999997</v>
      </c>
      <c r="L104" s="9">
        <v>6935.3081050000001</v>
      </c>
      <c r="M104" s="9">
        <v>7482.9003910000001</v>
      </c>
      <c r="N104" s="9">
        <v>8055.0410160000001</v>
      </c>
      <c r="O104" s="9">
        <v>8646.2480469999991</v>
      </c>
      <c r="P104" s="9">
        <v>9253.515625</v>
      </c>
      <c r="Q104" s="9">
        <v>9866.6015619999998</v>
      </c>
      <c r="R104" s="9">
        <v>10517.074219</v>
      </c>
      <c r="S104" s="9">
        <v>11192.692383</v>
      </c>
      <c r="T104" s="9">
        <v>11836.870117</v>
      </c>
      <c r="U104" s="9">
        <v>12382.682617</v>
      </c>
      <c r="V104" s="9">
        <v>12950.990234000001</v>
      </c>
      <c r="W104" s="9">
        <v>13545.508789</v>
      </c>
      <c r="X104" s="9">
        <v>14163.518555000001</v>
      </c>
      <c r="Y104" s="9">
        <v>14796.961914</v>
      </c>
      <c r="Z104" s="9">
        <v>15456.375977</v>
      </c>
      <c r="AA104" s="9">
        <v>16137.168944999999</v>
      </c>
      <c r="AB104" s="9">
        <v>16838.373047000001</v>
      </c>
      <c r="AC104" s="9">
        <v>17555.585938</v>
      </c>
      <c r="AD104" s="9">
        <v>18259.123047000001</v>
      </c>
      <c r="AE104" s="9">
        <v>19003.078125</v>
      </c>
      <c r="AF104" s="9">
        <v>19776.417968999998</v>
      </c>
      <c r="AG104" s="9">
        <v>20511.080077999999</v>
      </c>
      <c r="AH104" s="9">
        <v>21296.242188</v>
      </c>
      <c r="AI104" s="9">
        <v>22037.455077999999</v>
      </c>
      <c r="AJ104" s="9">
        <v>22805.152343999998</v>
      </c>
      <c r="AK104" s="9">
        <v>23532.515625</v>
      </c>
      <c r="AL104" s="9">
        <v>24317.96875</v>
      </c>
      <c r="AM104" s="8">
        <v>6.1092E-2</v>
      </c>
    </row>
    <row r="105" spans="1:39" ht="15" customHeight="1">
      <c r="A105" s="7" t="s">
        <v>122</v>
      </c>
      <c r="B105" s="10" t="s">
        <v>51</v>
      </c>
      <c r="C105" s="9">
        <v>2252</v>
      </c>
      <c r="D105" s="9">
        <v>2528.4877929999998</v>
      </c>
      <c r="E105" s="9">
        <v>2819.9560550000001</v>
      </c>
      <c r="F105" s="9">
        <v>3126.5515140000002</v>
      </c>
      <c r="G105" s="9">
        <v>3449.1303710000002</v>
      </c>
      <c r="H105" s="9">
        <v>3787.8410640000002</v>
      </c>
      <c r="I105" s="9">
        <v>4129.517578</v>
      </c>
      <c r="J105" s="9">
        <v>4484.8706050000001</v>
      </c>
      <c r="K105" s="9">
        <v>4856.78125</v>
      </c>
      <c r="L105" s="9">
        <v>5246.1660160000001</v>
      </c>
      <c r="M105" s="9">
        <v>5653.9936520000001</v>
      </c>
      <c r="N105" s="9">
        <v>6081.2993159999996</v>
      </c>
      <c r="O105" s="9">
        <v>6525.3764650000003</v>
      </c>
      <c r="P105" s="9">
        <v>6985.8964839999999</v>
      </c>
      <c r="Q105" s="9">
        <v>7461.4975590000004</v>
      </c>
      <c r="R105" s="9">
        <v>7953.9067379999997</v>
      </c>
      <c r="S105" s="9">
        <v>8453.4902340000008</v>
      </c>
      <c r="T105" s="9">
        <v>8969.0058590000008</v>
      </c>
      <c r="U105" s="9">
        <v>9500.4619139999995</v>
      </c>
      <c r="V105" s="9">
        <v>10050.223633</v>
      </c>
      <c r="W105" s="9">
        <v>10618.034180000001</v>
      </c>
      <c r="X105" s="9">
        <v>11200.896484000001</v>
      </c>
      <c r="Y105" s="9">
        <v>11798.977539</v>
      </c>
      <c r="Z105" s="9">
        <v>12411.745117</v>
      </c>
      <c r="AA105" s="9">
        <v>13038.928711</v>
      </c>
      <c r="AB105" s="9">
        <v>13680.495117</v>
      </c>
      <c r="AC105" s="9">
        <v>14330.214844</v>
      </c>
      <c r="AD105" s="9">
        <v>14980.166992</v>
      </c>
      <c r="AE105" s="9">
        <v>15637.615234000001</v>
      </c>
      <c r="AF105" s="9">
        <v>16305.15625</v>
      </c>
      <c r="AG105" s="9">
        <v>16969.048827999999</v>
      </c>
      <c r="AH105" s="9">
        <v>17635.025390999999</v>
      </c>
      <c r="AI105" s="9">
        <v>18295.816406000002</v>
      </c>
      <c r="AJ105" s="9">
        <v>18932.78125</v>
      </c>
      <c r="AK105" s="9">
        <v>19575.84375</v>
      </c>
      <c r="AL105" s="9">
        <v>20225.232422000001</v>
      </c>
      <c r="AM105" s="8">
        <v>6.3064999999999996E-2</v>
      </c>
    </row>
    <row r="106" spans="1:39" ht="15" customHeight="1">
      <c r="A106" s="7" t="s">
        <v>121</v>
      </c>
      <c r="B106" s="10" t="s">
        <v>49</v>
      </c>
      <c r="C106" s="9">
        <v>426</v>
      </c>
      <c r="D106" s="9">
        <v>478.48147599999999</v>
      </c>
      <c r="E106" s="9">
        <v>527.05664100000001</v>
      </c>
      <c r="F106" s="9">
        <v>578.19000200000005</v>
      </c>
      <c r="G106" s="9">
        <v>636.65216099999998</v>
      </c>
      <c r="H106" s="9">
        <v>692.191956</v>
      </c>
      <c r="I106" s="9">
        <v>747.53417999999999</v>
      </c>
      <c r="J106" s="9">
        <v>794.98193400000002</v>
      </c>
      <c r="K106" s="9">
        <v>849.03125</v>
      </c>
      <c r="L106" s="9">
        <v>896.59570299999996</v>
      </c>
      <c r="M106" s="9">
        <v>954.07775900000001</v>
      </c>
      <c r="N106" s="9">
        <v>1014.079224</v>
      </c>
      <c r="O106" s="9">
        <v>1072.981567</v>
      </c>
      <c r="P106" s="9">
        <v>1130.142822</v>
      </c>
      <c r="Q106" s="9">
        <v>1179.385254</v>
      </c>
      <c r="R106" s="9">
        <v>1238.6541749999999</v>
      </c>
      <c r="S106" s="9">
        <v>1296.6358640000001</v>
      </c>
      <c r="T106" s="9">
        <v>1349.7963870000001</v>
      </c>
      <c r="U106" s="9">
        <v>1404.4626459999999</v>
      </c>
      <c r="V106" s="9">
        <v>1456.435669</v>
      </c>
      <c r="W106" s="9">
        <v>1511.6157229999999</v>
      </c>
      <c r="X106" s="9">
        <v>1570.587158</v>
      </c>
      <c r="Y106" s="9">
        <v>1624.925293</v>
      </c>
      <c r="Z106" s="9">
        <v>1685.4101559999999</v>
      </c>
      <c r="AA106" s="9">
        <v>1747.727905</v>
      </c>
      <c r="AB106" s="9">
        <v>1810.594482</v>
      </c>
      <c r="AC106" s="9">
        <v>1875.5618899999999</v>
      </c>
      <c r="AD106" s="9">
        <v>1920.6735839999999</v>
      </c>
      <c r="AE106" s="9">
        <v>1992.588013</v>
      </c>
      <c r="AF106" s="9">
        <v>2077.7014159999999</v>
      </c>
      <c r="AG106" s="9">
        <v>2121.9907229999999</v>
      </c>
      <c r="AH106" s="9">
        <v>2209.3854980000001</v>
      </c>
      <c r="AI106" s="9">
        <v>2253.2773440000001</v>
      </c>
      <c r="AJ106" s="9">
        <v>2343.4501949999999</v>
      </c>
      <c r="AK106" s="9">
        <v>2383.5812989999999</v>
      </c>
      <c r="AL106" s="9">
        <v>2472.156982</v>
      </c>
      <c r="AM106" s="8">
        <v>4.9486000000000002E-2</v>
      </c>
    </row>
    <row r="107" spans="1:39" ht="15" customHeight="1">
      <c r="A107" s="7" t="s">
        <v>120</v>
      </c>
      <c r="B107" s="10" t="s">
        <v>47</v>
      </c>
      <c r="C107" s="9">
        <v>172</v>
      </c>
      <c r="D107" s="9">
        <v>231.402817</v>
      </c>
      <c r="E107" s="9">
        <v>291.04504400000002</v>
      </c>
      <c r="F107" s="9">
        <v>352.38894699999997</v>
      </c>
      <c r="G107" s="9">
        <v>418.24740600000001</v>
      </c>
      <c r="H107" s="9">
        <v>486.50933800000001</v>
      </c>
      <c r="I107" s="9">
        <v>557.99920699999996</v>
      </c>
      <c r="J107" s="9">
        <v>632.63861099999997</v>
      </c>
      <c r="K107" s="9">
        <v>711.64331100000004</v>
      </c>
      <c r="L107" s="9">
        <v>792.54650900000001</v>
      </c>
      <c r="M107" s="9">
        <v>874.82904099999996</v>
      </c>
      <c r="N107" s="9">
        <v>959.66284199999996</v>
      </c>
      <c r="O107" s="9">
        <v>1047.8903809999999</v>
      </c>
      <c r="P107" s="9">
        <v>1137.476807</v>
      </c>
      <c r="Q107" s="9">
        <v>1225.7188719999999</v>
      </c>
      <c r="R107" s="9">
        <v>1324.513794</v>
      </c>
      <c r="S107" s="9">
        <v>1442.5660399999999</v>
      </c>
      <c r="T107" s="9">
        <v>1518.067749</v>
      </c>
      <c r="U107" s="9">
        <v>1477.7574460000001</v>
      </c>
      <c r="V107" s="9">
        <v>1444.331177</v>
      </c>
      <c r="W107" s="9">
        <v>1415.858154</v>
      </c>
      <c r="X107" s="9">
        <v>1392.0352780000001</v>
      </c>
      <c r="Y107" s="9">
        <v>1373.059937</v>
      </c>
      <c r="Z107" s="9">
        <v>1359.220337</v>
      </c>
      <c r="AA107" s="9">
        <v>1350.513062</v>
      </c>
      <c r="AB107" s="9">
        <v>1347.282837</v>
      </c>
      <c r="AC107" s="9">
        <v>1349.809692</v>
      </c>
      <c r="AD107" s="9">
        <v>1358.2825929999999</v>
      </c>
      <c r="AE107" s="9">
        <v>1372.8745120000001</v>
      </c>
      <c r="AF107" s="9">
        <v>1393.5611570000001</v>
      </c>
      <c r="AG107" s="9">
        <v>1420.0410159999999</v>
      </c>
      <c r="AH107" s="9">
        <v>1451.8321530000001</v>
      </c>
      <c r="AI107" s="9">
        <v>1488.3608400000001</v>
      </c>
      <c r="AJ107" s="9">
        <v>1528.9228519999999</v>
      </c>
      <c r="AK107" s="9">
        <v>1573.090332</v>
      </c>
      <c r="AL107" s="9">
        <v>1620.5810550000001</v>
      </c>
      <c r="AM107" s="8">
        <v>5.8916999999999997E-2</v>
      </c>
    </row>
    <row r="108" spans="1:39" ht="15" customHeight="1">
      <c r="A108" s="7" t="s">
        <v>119</v>
      </c>
      <c r="B108" s="10" t="s">
        <v>24</v>
      </c>
      <c r="C108" s="9">
        <v>891</v>
      </c>
      <c r="D108" s="9">
        <v>954.86651600000005</v>
      </c>
      <c r="E108" s="9">
        <v>1019.180115</v>
      </c>
      <c r="F108" s="9">
        <v>1083.7276609999999</v>
      </c>
      <c r="G108" s="9">
        <v>1148.393311</v>
      </c>
      <c r="H108" s="9">
        <v>1213.0947269999999</v>
      </c>
      <c r="I108" s="9">
        <v>1277.6987300000001</v>
      </c>
      <c r="J108" s="9">
        <v>1342.036255</v>
      </c>
      <c r="K108" s="9">
        <v>1406.0107419999999</v>
      </c>
      <c r="L108" s="9">
        <v>1469.4295649999999</v>
      </c>
      <c r="M108" s="9">
        <v>1532.070923</v>
      </c>
      <c r="N108" s="9">
        <v>1576.7475589999999</v>
      </c>
      <c r="O108" s="9">
        <v>1633.1911620000001</v>
      </c>
      <c r="P108" s="9">
        <v>1685.9295649999999</v>
      </c>
      <c r="Q108" s="9">
        <v>1742.5888669999999</v>
      </c>
      <c r="R108" s="9">
        <v>1798.5570070000001</v>
      </c>
      <c r="S108" s="9">
        <v>1854.3861079999999</v>
      </c>
      <c r="T108" s="9">
        <v>1908.8420410000001</v>
      </c>
      <c r="U108" s="9">
        <v>1961.8498540000001</v>
      </c>
      <c r="V108" s="9">
        <v>2013.1245120000001</v>
      </c>
      <c r="W108" s="9">
        <v>2062.8559570000002</v>
      </c>
      <c r="X108" s="9">
        <v>2111.1520999999998</v>
      </c>
      <c r="Y108" s="9">
        <v>2158.1267090000001</v>
      </c>
      <c r="Z108" s="9">
        <v>2203.8310550000001</v>
      </c>
      <c r="AA108" s="9">
        <v>2248.517578</v>
      </c>
      <c r="AB108" s="9">
        <v>2293.6176759999998</v>
      </c>
      <c r="AC108" s="9">
        <v>2337.399414</v>
      </c>
      <c r="AD108" s="9">
        <v>2379.6813959999999</v>
      </c>
      <c r="AE108" s="9">
        <v>2420.4780270000001</v>
      </c>
      <c r="AF108" s="9">
        <v>2459.5822750000002</v>
      </c>
      <c r="AG108" s="9">
        <v>2496.9545899999998</v>
      </c>
      <c r="AH108" s="9">
        <v>2532.2631839999999</v>
      </c>
      <c r="AI108" s="9">
        <v>2565.4409179999998</v>
      </c>
      <c r="AJ108" s="9">
        <v>2596.5998540000001</v>
      </c>
      <c r="AK108" s="9">
        <v>2625.9780270000001</v>
      </c>
      <c r="AL108" s="9">
        <v>2653.2446289999998</v>
      </c>
      <c r="AM108" s="8">
        <v>3.0513999999999999E-2</v>
      </c>
    </row>
    <row r="109" spans="1:39" ht="15" customHeight="1">
      <c r="A109" s="7" t="s">
        <v>118</v>
      </c>
      <c r="B109" s="10" t="s">
        <v>51</v>
      </c>
      <c r="C109" s="9">
        <v>404</v>
      </c>
      <c r="D109" s="9">
        <v>436.95745799999997</v>
      </c>
      <c r="E109" s="9">
        <v>470.30423000000002</v>
      </c>
      <c r="F109" s="9">
        <v>503.97464000000002</v>
      </c>
      <c r="G109" s="9">
        <v>537.96081500000003</v>
      </c>
      <c r="H109" s="9">
        <v>572.251892</v>
      </c>
      <c r="I109" s="9">
        <v>606.81103499999995</v>
      </c>
      <c r="J109" s="9">
        <v>641.55285600000002</v>
      </c>
      <c r="K109" s="9">
        <v>676.46838400000001</v>
      </c>
      <c r="L109" s="9">
        <v>711.53820800000005</v>
      </c>
      <c r="M109" s="9">
        <v>746.671875</v>
      </c>
      <c r="N109" s="9">
        <v>781.77050799999995</v>
      </c>
      <c r="O109" s="9">
        <v>816.74285899999995</v>
      </c>
      <c r="P109" s="9">
        <v>851.48742700000003</v>
      </c>
      <c r="Q109" s="9">
        <v>886.042236</v>
      </c>
      <c r="R109" s="9">
        <v>920.23693800000001</v>
      </c>
      <c r="S109" s="9">
        <v>953.81280500000003</v>
      </c>
      <c r="T109" s="9">
        <v>986.67810099999997</v>
      </c>
      <c r="U109" s="9">
        <v>1018.899231</v>
      </c>
      <c r="V109" s="9">
        <v>1050.2486570000001</v>
      </c>
      <c r="W109" s="9">
        <v>1080.733643</v>
      </c>
      <c r="X109" s="9">
        <v>1110.3161620000001</v>
      </c>
      <c r="Y109" s="9">
        <v>1139.1365969999999</v>
      </c>
      <c r="Z109" s="9">
        <v>1167.146606</v>
      </c>
      <c r="AA109" s="9">
        <v>1194.384399</v>
      </c>
      <c r="AB109" s="9">
        <v>1220.857422</v>
      </c>
      <c r="AC109" s="9">
        <v>1246.599976</v>
      </c>
      <c r="AD109" s="9">
        <v>1271.4938959999999</v>
      </c>
      <c r="AE109" s="9">
        <v>1295.583374</v>
      </c>
      <c r="AF109" s="9">
        <v>1318.685913</v>
      </c>
      <c r="AG109" s="9">
        <v>1340.808716</v>
      </c>
      <c r="AH109" s="9">
        <v>1361.6712649999999</v>
      </c>
      <c r="AI109" s="9">
        <v>1381.2436520000001</v>
      </c>
      <c r="AJ109" s="9">
        <v>1399.6435550000001</v>
      </c>
      <c r="AK109" s="9">
        <v>1417.067505</v>
      </c>
      <c r="AL109" s="9">
        <v>1433.1475829999999</v>
      </c>
      <c r="AM109" s="8">
        <v>3.5553000000000001E-2</v>
      </c>
    </row>
    <row r="110" spans="1:39" ht="15" customHeight="1">
      <c r="A110" s="7" t="s">
        <v>117</v>
      </c>
      <c r="B110" s="10" t="s">
        <v>49</v>
      </c>
      <c r="C110" s="9">
        <v>386</v>
      </c>
      <c r="D110" s="9">
        <v>412.44448899999998</v>
      </c>
      <c r="E110" s="9">
        <v>438.96167000000003</v>
      </c>
      <c r="F110" s="9">
        <v>465.42141700000002</v>
      </c>
      <c r="G110" s="9">
        <v>491.72879</v>
      </c>
      <c r="H110" s="9">
        <v>517.82598900000005</v>
      </c>
      <c r="I110" s="9">
        <v>543.63055399999996</v>
      </c>
      <c r="J110" s="9">
        <v>569.07171600000004</v>
      </c>
      <c r="K110" s="9">
        <v>594.08148200000005</v>
      </c>
      <c r="L110" s="9">
        <v>618.49945100000002</v>
      </c>
      <c r="M110" s="9">
        <v>642.20410200000003</v>
      </c>
      <c r="N110" s="9">
        <v>665.12744099999998</v>
      </c>
      <c r="O110" s="9">
        <v>687.43450900000005</v>
      </c>
      <c r="P110" s="9">
        <v>709.68109100000004</v>
      </c>
      <c r="Q110" s="9">
        <v>730.469604</v>
      </c>
      <c r="R110" s="9">
        <v>751.08709699999997</v>
      </c>
      <c r="S110" s="9">
        <v>770.08642599999996</v>
      </c>
      <c r="T110" s="9">
        <v>788.32873500000005</v>
      </c>
      <c r="U110" s="9">
        <v>805.83703600000001</v>
      </c>
      <c r="V110" s="9">
        <v>822.62365699999998</v>
      </c>
      <c r="W110" s="9">
        <v>838.81408699999997</v>
      </c>
      <c r="X110" s="9">
        <v>854.57293700000002</v>
      </c>
      <c r="Y110" s="9">
        <v>869.97882100000004</v>
      </c>
      <c r="Z110" s="9">
        <v>885.01971400000002</v>
      </c>
      <c r="AA110" s="9">
        <v>899.63128700000004</v>
      </c>
      <c r="AB110" s="9">
        <v>913.81872599999997</v>
      </c>
      <c r="AC110" s="9">
        <v>927.59881600000006</v>
      </c>
      <c r="AD110" s="9">
        <v>940.92932099999996</v>
      </c>
      <c r="AE110" s="9">
        <v>953.80267300000003</v>
      </c>
      <c r="AF110" s="9">
        <v>966.20770300000004</v>
      </c>
      <c r="AG110" s="9">
        <v>978.10571300000004</v>
      </c>
      <c r="AH110" s="9">
        <v>989.446594</v>
      </c>
      <c r="AI110" s="9">
        <v>1000.185608</v>
      </c>
      <c r="AJ110" s="9">
        <v>1010.303772</v>
      </c>
      <c r="AK110" s="9">
        <v>1019.831055</v>
      </c>
      <c r="AL110" s="9">
        <v>1028.790894</v>
      </c>
      <c r="AM110" s="8">
        <v>2.7248000000000001E-2</v>
      </c>
    </row>
    <row r="111" spans="1:39" ht="15" customHeight="1">
      <c r="A111" s="7" t="s">
        <v>116</v>
      </c>
      <c r="B111" s="10" t="s">
        <v>47</v>
      </c>
      <c r="C111" s="9">
        <v>101</v>
      </c>
      <c r="D111" s="9">
        <v>105.464516</v>
      </c>
      <c r="E111" s="9">
        <v>109.91423</v>
      </c>
      <c r="F111" s="9">
        <v>114.331619</v>
      </c>
      <c r="G111" s="9">
        <v>118.703789</v>
      </c>
      <c r="H111" s="9">
        <v>123.016884</v>
      </c>
      <c r="I111" s="9">
        <v>127.25709500000001</v>
      </c>
      <c r="J111" s="9">
        <v>131.411789</v>
      </c>
      <c r="K111" s="9">
        <v>135.46095299999999</v>
      </c>
      <c r="L111" s="9">
        <v>139.39201399999999</v>
      </c>
      <c r="M111" s="9">
        <v>143.19490099999999</v>
      </c>
      <c r="N111" s="9">
        <v>129.84957900000001</v>
      </c>
      <c r="O111" s="9">
        <v>129.01379399999999</v>
      </c>
      <c r="P111" s="9">
        <v>124.76106299999999</v>
      </c>
      <c r="Q111" s="9">
        <v>126.076988</v>
      </c>
      <c r="R111" s="9">
        <v>127.23307800000001</v>
      </c>
      <c r="S111" s="9">
        <v>130.48693800000001</v>
      </c>
      <c r="T111" s="9">
        <v>133.83517499999999</v>
      </c>
      <c r="U111" s="9">
        <v>137.113586</v>
      </c>
      <c r="V111" s="9">
        <v>140.25221300000001</v>
      </c>
      <c r="W111" s="9">
        <v>143.308258</v>
      </c>
      <c r="X111" s="9">
        <v>146.26297</v>
      </c>
      <c r="Y111" s="9">
        <v>149.01113900000001</v>
      </c>
      <c r="Z111" s="9">
        <v>151.664917</v>
      </c>
      <c r="AA111" s="9">
        <v>154.50192300000001</v>
      </c>
      <c r="AB111" s="9">
        <v>158.941452</v>
      </c>
      <c r="AC111" s="9">
        <v>163.20069899999999</v>
      </c>
      <c r="AD111" s="9">
        <v>167.25799599999999</v>
      </c>
      <c r="AE111" s="9">
        <v>171.092072</v>
      </c>
      <c r="AF111" s="9">
        <v>174.68867499999999</v>
      </c>
      <c r="AG111" s="9">
        <v>178.04002399999999</v>
      </c>
      <c r="AH111" s="9">
        <v>181.14527899999999</v>
      </c>
      <c r="AI111" s="9">
        <v>184.01177999999999</v>
      </c>
      <c r="AJ111" s="9">
        <v>186.65248099999999</v>
      </c>
      <c r="AK111" s="9">
        <v>189.079498</v>
      </c>
      <c r="AL111" s="9">
        <v>191.30619799999999</v>
      </c>
      <c r="AM111" s="8">
        <v>1.7669000000000001E-2</v>
      </c>
    </row>
    <row r="112" spans="1:39" ht="15" customHeight="1">
      <c r="A112" s="7" t="s">
        <v>115</v>
      </c>
      <c r="B112" s="10" t="s">
        <v>22</v>
      </c>
      <c r="C112" s="9">
        <v>1899</v>
      </c>
      <c r="D112" s="9">
        <v>2098.6108399999998</v>
      </c>
      <c r="E112" s="9">
        <v>2308.6142580000001</v>
      </c>
      <c r="F112" s="9">
        <v>2527.3706050000001</v>
      </c>
      <c r="G112" s="9">
        <v>2754.4731449999999</v>
      </c>
      <c r="H112" s="9">
        <v>2990.7036130000001</v>
      </c>
      <c r="I112" s="9">
        <v>3235.7451169999999</v>
      </c>
      <c r="J112" s="9">
        <v>3480.460693</v>
      </c>
      <c r="K112" s="9">
        <v>3734.2353520000001</v>
      </c>
      <c r="L112" s="9">
        <v>3947.529297</v>
      </c>
      <c r="M112" s="9">
        <v>4237.9677730000003</v>
      </c>
      <c r="N112" s="9">
        <v>4521.3159180000002</v>
      </c>
      <c r="O112" s="9">
        <v>4788.5190430000002</v>
      </c>
      <c r="P112" s="9">
        <v>5093.1796880000002</v>
      </c>
      <c r="Q112" s="9">
        <v>5399.2070309999999</v>
      </c>
      <c r="R112" s="9">
        <v>5713.2368159999996</v>
      </c>
      <c r="S112" s="9">
        <v>6041.5634769999997</v>
      </c>
      <c r="T112" s="9">
        <v>6382.0712890000004</v>
      </c>
      <c r="U112" s="9">
        <v>6732.5683589999999</v>
      </c>
      <c r="V112" s="9">
        <v>7103.8642579999996</v>
      </c>
      <c r="W112" s="9">
        <v>7474.0190430000002</v>
      </c>
      <c r="X112" s="9">
        <v>7858.9882809999999</v>
      </c>
      <c r="Y112" s="9">
        <v>8283.1523440000001</v>
      </c>
      <c r="Z112" s="9">
        <v>8693.6386719999991</v>
      </c>
      <c r="AA112" s="9">
        <v>9150.8232420000004</v>
      </c>
      <c r="AB112" s="9">
        <v>9601.4101559999999</v>
      </c>
      <c r="AC112" s="9">
        <v>10050.602539</v>
      </c>
      <c r="AD112" s="9">
        <v>10549.203125</v>
      </c>
      <c r="AE112" s="9">
        <v>11030.209961</v>
      </c>
      <c r="AF112" s="9">
        <v>11510.483398</v>
      </c>
      <c r="AG112" s="9">
        <v>12048.072265999999</v>
      </c>
      <c r="AH112" s="9">
        <v>12548.107421999999</v>
      </c>
      <c r="AI112" s="9">
        <v>13098.172852</v>
      </c>
      <c r="AJ112" s="9">
        <v>13620.502930000001</v>
      </c>
      <c r="AK112" s="9">
        <v>14195.667969</v>
      </c>
      <c r="AL112" s="9">
        <v>14737.868164</v>
      </c>
      <c r="AM112" s="8">
        <v>5.9003E-2</v>
      </c>
    </row>
    <row r="113" spans="1:39" ht="15" customHeight="1">
      <c r="A113" s="7" t="s">
        <v>114</v>
      </c>
      <c r="B113" s="10" t="s">
        <v>51</v>
      </c>
      <c r="C113" s="9">
        <v>1069</v>
      </c>
      <c r="D113" s="9">
        <v>1196.5893550000001</v>
      </c>
      <c r="E113" s="9">
        <v>1329.9343260000001</v>
      </c>
      <c r="F113" s="9">
        <v>1468.918091</v>
      </c>
      <c r="G113" s="9">
        <v>1613.923462</v>
      </c>
      <c r="H113" s="9">
        <v>1765.174072</v>
      </c>
      <c r="I113" s="9">
        <v>1922.46875</v>
      </c>
      <c r="J113" s="9">
        <v>2086.0913089999999</v>
      </c>
      <c r="K113" s="9">
        <v>2256.3376459999999</v>
      </c>
      <c r="L113" s="9">
        <v>2433.2795409999999</v>
      </c>
      <c r="M113" s="9">
        <v>2617.1259770000001</v>
      </c>
      <c r="N113" s="9">
        <v>2807.8479000000002</v>
      </c>
      <c r="O113" s="9">
        <v>3005.126221</v>
      </c>
      <c r="P113" s="9">
        <v>3207.3996579999998</v>
      </c>
      <c r="Q113" s="9">
        <v>3415.8156739999999</v>
      </c>
      <c r="R113" s="9">
        <v>3633.6696780000002</v>
      </c>
      <c r="S113" s="9">
        <v>3857.2709960000002</v>
      </c>
      <c r="T113" s="9">
        <v>4090.5273440000001</v>
      </c>
      <c r="U113" s="9">
        <v>4332.6440430000002</v>
      </c>
      <c r="V113" s="9">
        <v>4580.0771480000003</v>
      </c>
      <c r="W113" s="9">
        <v>4836.8461909999996</v>
      </c>
      <c r="X113" s="9">
        <v>5103.0454099999997</v>
      </c>
      <c r="Y113" s="9">
        <v>5377.2802730000003</v>
      </c>
      <c r="Z113" s="9">
        <v>5661.1381840000004</v>
      </c>
      <c r="AA113" s="9">
        <v>5954.3525390000004</v>
      </c>
      <c r="AB113" s="9">
        <v>6255.8979490000002</v>
      </c>
      <c r="AC113" s="9">
        <v>6566.3686520000001</v>
      </c>
      <c r="AD113" s="9">
        <v>6885.3881840000004</v>
      </c>
      <c r="AE113" s="9">
        <v>7212.2495120000003</v>
      </c>
      <c r="AF113" s="9">
        <v>7546.4565430000002</v>
      </c>
      <c r="AG113" s="9">
        <v>7889.1020509999998</v>
      </c>
      <c r="AH113" s="9">
        <v>8238.1181639999995</v>
      </c>
      <c r="AI113" s="9">
        <v>8594.9121090000008</v>
      </c>
      <c r="AJ113" s="9">
        <v>8961.2529300000006</v>
      </c>
      <c r="AK113" s="9">
        <v>9333.4208980000003</v>
      </c>
      <c r="AL113" s="9">
        <v>9713.9667969999991</v>
      </c>
      <c r="AM113" s="8">
        <v>6.3527E-2</v>
      </c>
    </row>
    <row r="114" spans="1:39" ht="15" customHeight="1">
      <c r="A114" s="7" t="s">
        <v>113</v>
      </c>
      <c r="B114" s="10" t="s">
        <v>49</v>
      </c>
      <c r="C114" s="9">
        <v>464</v>
      </c>
      <c r="D114" s="9">
        <v>508.16915899999998</v>
      </c>
      <c r="E114" s="9">
        <v>554.16021699999999</v>
      </c>
      <c r="F114" s="9">
        <v>601.94537400000002</v>
      </c>
      <c r="G114" s="9">
        <v>650.91210899999999</v>
      </c>
      <c r="H114" s="9">
        <v>701.61730999999997</v>
      </c>
      <c r="I114" s="9">
        <v>753.93707300000005</v>
      </c>
      <c r="J114" s="9">
        <v>808.41833499999996</v>
      </c>
      <c r="K114" s="9">
        <v>865.11554000000001</v>
      </c>
      <c r="L114" s="9">
        <v>923.48260500000004</v>
      </c>
      <c r="M114" s="9">
        <v>984.11236599999995</v>
      </c>
      <c r="N114" s="9">
        <v>1043.879639</v>
      </c>
      <c r="O114" s="9">
        <v>1095.6832280000001</v>
      </c>
      <c r="P114" s="9">
        <v>1162.4598390000001</v>
      </c>
      <c r="Q114" s="9">
        <v>1223.2493899999999</v>
      </c>
      <c r="R114" s="9">
        <v>1280.594482</v>
      </c>
      <c r="S114" s="9">
        <v>1337.7479249999999</v>
      </c>
      <c r="T114" s="9">
        <v>1394.9415280000001</v>
      </c>
      <c r="U114" s="9">
        <v>1450.4067379999999</v>
      </c>
      <c r="V114" s="9">
        <v>1518.0061040000001</v>
      </c>
      <c r="W114" s="9">
        <v>1571.7413329999999</v>
      </c>
      <c r="X114" s="9">
        <v>1627.3436280000001</v>
      </c>
      <c r="Y114" s="9">
        <v>1710.935547</v>
      </c>
      <c r="Z114" s="9">
        <v>1766.884155</v>
      </c>
      <c r="AA114" s="9">
        <v>1858.2308350000001</v>
      </c>
      <c r="AB114" s="9">
        <v>1932.747803</v>
      </c>
      <c r="AC114" s="9">
        <v>1995.0866699999999</v>
      </c>
      <c r="AD114" s="9">
        <v>2096.4697270000001</v>
      </c>
      <c r="AE114" s="9">
        <v>2170.6440429999998</v>
      </c>
      <c r="AF114" s="9">
        <v>2235.0375979999999</v>
      </c>
      <c r="AG114" s="9">
        <v>2346.681885</v>
      </c>
      <c r="AH114" s="9">
        <v>2412.842529</v>
      </c>
      <c r="AI114" s="9">
        <v>2519.7436520000001</v>
      </c>
      <c r="AJ114" s="9">
        <v>2587.845703</v>
      </c>
      <c r="AK114" s="9">
        <v>2701.3803710000002</v>
      </c>
      <c r="AL114" s="9">
        <v>2771.8908689999998</v>
      </c>
      <c r="AM114" s="8">
        <v>5.1161999999999999E-2</v>
      </c>
    </row>
    <row r="115" spans="1:39" ht="15" customHeight="1">
      <c r="A115" s="7" t="s">
        <v>112</v>
      </c>
      <c r="B115" s="10" t="s">
        <v>47</v>
      </c>
      <c r="C115" s="9">
        <v>366</v>
      </c>
      <c r="D115" s="9">
        <v>393.85226399999999</v>
      </c>
      <c r="E115" s="9">
        <v>424.519745</v>
      </c>
      <c r="F115" s="9">
        <v>456.50711100000001</v>
      </c>
      <c r="G115" s="9">
        <v>489.63757299999997</v>
      </c>
      <c r="H115" s="9">
        <v>523.91210899999999</v>
      </c>
      <c r="I115" s="9">
        <v>559.339294</v>
      </c>
      <c r="J115" s="9">
        <v>585.95092799999998</v>
      </c>
      <c r="K115" s="9">
        <v>612.78216599999996</v>
      </c>
      <c r="L115" s="9">
        <v>590.76696800000002</v>
      </c>
      <c r="M115" s="9">
        <v>636.729736</v>
      </c>
      <c r="N115" s="9">
        <v>669.58856200000002</v>
      </c>
      <c r="O115" s="9">
        <v>687.70935099999997</v>
      </c>
      <c r="P115" s="9">
        <v>723.32031199999994</v>
      </c>
      <c r="Q115" s="9">
        <v>760.14202899999998</v>
      </c>
      <c r="R115" s="9">
        <v>798.97277799999995</v>
      </c>
      <c r="S115" s="9">
        <v>846.54443400000002</v>
      </c>
      <c r="T115" s="9">
        <v>896.60266100000001</v>
      </c>
      <c r="U115" s="9">
        <v>949.51733400000001</v>
      </c>
      <c r="V115" s="9">
        <v>1005.781494</v>
      </c>
      <c r="W115" s="9">
        <v>1065.4316409999999</v>
      </c>
      <c r="X115" s="9">
        <v>1128.599121</v>
      </c>
      <c r="Y115" s="9">
        <v>1194.9368899999999</v>
      </c>
      <c r="Z115" s="9">
        <v>1265.6160890000001</v>
      </c>
      <c r="AA115" s="9">
        <v>1338.2398679999999</v>
      </c>
      <c r="AB115" s="9">
        <v>1412.7645259999999</v>
      </c>
      <c r="AC115" s="9">
        <v>1489.1477050000001</v>
      </c>
      <c r="AD115" s="9">
        <v>1567.3452150000001</v>
      </c>
      <c r="AE115" s="9">
        <v>1647.3165280000001</v>
      </c>
      <c r="AF115" s="9">
        <v>1728.989014</v>
      </c>
      <c r="AG115" s="9">
        <v>1812.288452</v>
      </c>
      <c r="AH115" s="9">
        <v>1897.1469729999999</v>
      </c>
      <c r="AI115" s="9">
        <v>1983.516357</v>
      </c>
      <c r="AJ115" s="9">
        <v>2071.4045409999999</v>
      </c>
      <c r="AK115" s="9">
        <v>2160.866943</v>
      </c>
      <c r="AL115" s="9">
        <v>2252.0104980000001</v>
      </c>
      <c r="AM115" s="8">
        <v>5.262E-2</v>
      </c>
    </row>
    <row r="116" spans="1:39" ht="15" customHeight="1">
      <c r="A116" s="7" t="s">
        <v>111</v>
      </c>
      <c r="B116" s="10" t="s">
        <v>20</v>
      </c>
      <c r="C116" s="9">
        <v>624</v>
      </c>
      <c r="D116" s="9">
        <v>685.29644800000005</v>
      </c>
      <c r="E116" s="9">
        <v>749.22949200000005</v>
      </c>
      <c r="F116" s="9">
        <v>816.94921899999997</v>
      </c>
      <c r="G116" s="9">
        <v>888.56011999999998</v>
      </c>
      <c r="H116" s="9">
        <v>963.86047399999995</v>
      </c>
      <c r="I116" s="9">
        <v>1043.213501</v>
      </c>
      <c r="J116" s="9">
        <v>1127.0042719999999</v>
      </c>
      <c r="K116" s="9">
        <v>1214.269043</v>
      </c>
      <c r="L116" s="9">
        <v>1305.2615969999999</v>
      </c>
      <c r="M116" s="9">
        <v>1399.1446530000001</v>
      </c>
      <c r="N116" s="9">
        <v>1498.0711670000001</v>
      </c>
      <c r="O116" s="9">
        <v>1602.4490969999999</v>
      </c>
      <c r="P116" s="9">
        <v>1712.1000979999999</v>
      </c>
      <c r="Q116" s="9">
        <v>1826.5767820000001</v>
      </c>
      <c r="R116" s="9">
        <v>1945.101807</v>
      </c>
      <c r="S116" s="9">
        <v>2073.0051269999999</v>
      </c>
      <c r="T116" s="9">
        <v>2170.4682619999999</v>
      </c>
      <c r="U116" s="9">
        <v>2274.3183589999999</v>
      </c>
      <c r="V116" s="9">
        <v>2388.0285640000002</v>
      </c>
      <c r="W116" s="9">
        <v>2510.1503910000001</v>
      </c>
      <c r="X116" s="9">
        <v>2639.7810060000002</v>
      </c>
      <c r="Y116" s="9">
        <v>2776.1708979999999</v>
      </c>
      <c r="Z116" s="9">
        <v>2918.9316410000001</v>
      </c>
      <c r="AA116" s="9">
        <v>3067.8476559999999</v>
      </c>
      <c r="AB116" s="9">
        <v>3223.9177249999998</v>
      </c>
      <c r="AC116" s="9">
        <v>3385.5827640000002</v>
      </c>
      <c r="AD116" s="9">
        <v>3553.716797</v>
      </c>
      <c r="AE116" s="9">
        <v>3727.7761230000001</v>
      </c>
      <c r="AF116" s="9">
        <v>3908.5463869999999</v>
      </c>
      <c r="AG116" s="9">
        <v>4096.1708980000003</v>
      </c>
      <c r="AH116" s="9">
        <v>4290.9970700000003</v>
      </c>
      <c r="AI116" s="9">
        <v>4493.3452150000003</v>
      </c>
      <c r="AJ116" s="9">
        <v>4704.1411129999997</v>
      </c>
      <c r="AK116" s="9">
        <v>4923.6899409999996</v>
      </c>
      <c r="AL116" s="9">
        <v>5153.8510740000002</v>
      </c>
      <c r="AM116" s="8">
        <v>6.1138999999999999E-2</v>
      </c>
    </row>
    <row r="117" spans="1:39" ht="15" customHeight="1">
      <c r="A117" s="7" t="s">
        <v>110</v>
      </c>
      <c r="B117" s="10" t="s">
        <v>51</v>
      </c>
      <c r="C117" s="9">
        <v>413</v>
      </c>
      <c r="D117" s="9">
        <v>450.97216800000001</v>
      </c>
      <c r="E117" s="9">
        <v>491.49276700000001</v>
      </c>
      <c r="F117" s="9">
        <v>534.49865699999998</v>
      </c>
      <c r="G117" s="9">
        <v>579.72180200000003</v>
      </c>
      <c r="H117" s="9">
        <v>627.78930700000001</v>
      </c>
      <c r="I117" s="9">
        <v>678.79620399999999</v>
      </c>
      <c r="J117" s="9">
        <v>732.80841099999998</v>
      </c>
      <c r="K117" s="9">
        <v>789.26849400000003</v>
      </c>
      <c r="L117" s="9">
        <v>849.13519299999996</v>
      </c>
      <c r="M117" s="9">
        <v>911.09631300000001</v>
      </c>
      <c r="N117" s="9">
        <v>976.52099599999997</v>
      </c>
      <c r="O117" s="9">
        <v>1045.6499020000001</v>
      </c>
      <c r="P117" s="9">
        <v>1118.2777100000001</v>
      </c>
      <c r="Q117" s="9">
        <v>1193.928467</v>
      </c>
      <c r="R117" s="9">
        <v>1271.9366460000001</v>
      </c>
      <c r="S117" s="9">
        <v>1353.2928469999999</v>
      </c>
      <c r="T117" s="9">
        <v>1438.2352289999999</v>
      </c>
      <c r="U117" s="9">
        <v>1527.5766599999999</v>
      </c>
      <c r="V117" s="9">
        <v>1621.012939</v>
      </c>
      <c r="W117" s="9">
        <v>1718.4829099999999</v>
      </c>
      <c r="X117" s="9">
        <v>1820.1030270000001</v>
      </c>
      <c r="Y117" s="9">
        <v>1925.877808</v>
      </c>
      <c r="Z117" s="9">
        <v>2035.644775</v>
      </c>
      <c r="AA117" s="9">
        <v>2149.2202149999998</v>
      </c>
      <c r="AB117" s="9">
        <v>2266.7226559999999</v>
      </c>
      <c r="AC117" s="9">
        <v>2388.6010740000002</v>
      </c>
      <c r="AD117" s="9">
        <v>2514.414307</v>
      </c>
      <c r="AE117" s="9">
        <v>2643.483643</v>
      </c>
      <c r="AF117" s="9">
        <v>2776.5036620000001</v>
      </c>
      <c r="AG117" s="9">
        <v>2913.5026859999998</v>
      </c>
      <c r="AH117" s="9">
        <v>3054.8081050000001</v>
      </c>
      <c r="AI117" s="9">
        <v>3200.7292480000001</v>
      </c>
      <c r="AJ117" s="9">
        <v>3352.1027829999998</v>
      </c>
      <c r="AK117" s="9">
        <v>3509.1723630000001</v>
      </c>
      <c r="AL117" s="9">
        <v>3673.6848140000002</v>
      </c>
      <c r="AM117" s="8">
        <v>6.3634999999999997E-2</v>
      </c>
    </row>
    <row r="118" spans="1:39" ht="15" customHeight="1">
      <c r="A118" s="7" t="s">
        <v>109</v>
      </c>
      <c r="B118" s="10" t="s">
        <v>49</v>
      </c>
      <c r="C118" s="9">
        <v>116</v>
      </c>
      <c r="D118" s="9">
        <v>126.69828800000001</v>
      </c>
      <c r="E118" s="9">
        <v>137.30860899999999</v>
      </c>
      <c r="F118" s="9">
        <v>148.41606100000001</v>
      </c>
      <c r="G118" s="9">
        <v>160.187668</v>
      </c>
      <c r="H118" s="9">
        <v>172.210419</v>
      </c>
      <c r="I118" s="9">
        <v>184.60295099999999</v>
      </c>
      <c r="J118" s="9">
        <v>197.50500500000001</v>
      </c>
      <c r="K118" s="9">
        <v>210.71095299999999</v>
      </c>
      <c r="L118" s="9">
        <v>223.879639</v>
      </c>
      <c r="M118" s="9">
        <v>237.22723400000001</v>
      </c>
      <c r="N118" s="9">
        <v>251.106842</v>
      </c>
      <c r="O118" s="9">
        <v>265.579498</v>
      </c>
      <c r="P118" s="9">
        <v>280.63980099999998</v>
      </c>
      <c r="Q118" s="9">
        <v>296.28286700000001</v>
      </c>
      <c r="R118" s="9">
        <v>312.43984999999998</v>
      </c>
      <c r="S118" s="9">
        <v>329.82598899999999</v>
      </c>
      <c r="T118" s="9">
        <v>347.94903599999998</v>
      </c>
      <c r="U118" s="9">
        <v>366.84680200000003</v>
      </c>
      <c r="V118" s="9">
        <v>386.45755000000003</v>
      </c>
      <c r="W118" s="9">
        <v>406.94549599999999</v>
      </c>
      <c r="X118" s="9">
        <v>428.33746300000001</v>
      </c>
      <c r="Y118" s="9">
        <v>450.63207999999997</v>
      </c>
      <c r="Z118" s="9">
        <v>473.82516500000003</v>
      </c>
      <c r="AA118" s="9">
        <v>497.99728399999998</v>
      </c>
      <c r="AB118" s="9">
        <v>524.17724599999997</v>
      </c>
      <c r="AC118" s="9">
        <v>550.36822500000005</v>
      </c>
      <c r="AD118" s="9">
        <v>577.81341599999996</v>
      </c>
      <c r="AE118" s="9">
        <v>606.57397500000002</v>
      </c>
      <c r="AF118" s="9">
        <v>636.71356200000002</v>
      </c>
      <c r="AG118" s="9">
        <v>668.29870600000004</v>
      </c>
      <c r="AH118" s="9">
        <v>701.40039100000001</v>
      </c>
      <c r="AI118" s="9">
        <v>736.09210199999995</v>
      </c>
      <c r="AJ118" s="9">
        <v>772.45141599999999</v>
      </c>
      <c r="AK118" s="9">
        <v>810.55957000000001</v>
      </c>
      <c r="AL118" s="9">
        <v>850.501892</v>
      </c>
      <c r="AM118" s="8">
        <v>5.7598000000000003E-2</v>
      </c>
    </row>
    <row r="119" spans="1:39" ht="15" customHeight="1">
      <c r="A119" s="7" t="s">
        <v>108</v>
      </c>
      <c r="B119" s="10" t="s">
        <v>47</v>
      </c>
      <c r="C119" s="9">
        <v>95</v>
      </c>
      <c r="D119" s="9">
        <v>107.62597700000001</v>
      </c>
      <c r="E119" s="9">
        <v>120.42813099999999</v>
      </c>
      <c r="F119" s="9">
        <v>134.03448499999999</v>
      </c>
      <c r="G119" s="9">
        <v>148.65062</v>
      </c>
      <c r="H119" s="9">
        <v>163.860748</v>
      </c>
      <c r="I119" s="9">
        <v>179.81428500000001</v>
      </c>
      <c r="J119" s="9">
        <v>196.69085699999999</v>
      </c>
      <c r="K119" s="9">
        <v>214.28967299999999</v>
      </c>
      <c r="L119" s="9">
        <v>232.24667400000001</v>
      </c>
      <c r="M119" s="9">
        <v>250.82115200000001</v>
      </c>
      <c r="N119" s="9">
        <v>270.44332900000001</v>
      </c>
      <c r="O119" s="9">
        <v>291.21972699999998</v>
      </c>
      <c r="P119" s="9">
        <v>313.18255599999998</v>
      </c>
      <c r="Q119" s="9">
        <v>336.36544800000001</v>
      </c>
      <c r="R119" s="9">
        <v>360.72537199999999</v>
      </c>
      <c r="S119" s="9">
        <v>389.88619999999997</v>
      </c>
      <c r="T119" s="9">
        <v>384.283905</v>
      </c>
      <c r="U119" s="9">
        <v>379.89495799999997</v>
      </c>
      <c r="V119" s="9">
        <v>380.55816700000003</v>
      </c>
      <c r="W119" s="9">
        <v>384.721924</v>
      </c>
      <c r="X119" s="9">
        <v>391.34063700000002</v>
      </c>
      <c r="Y119" s="9">
        <v>399.66104100000001</v>
      </c>
      <c r="Z119" s="9">
        <v>409.46160900000001</v>
      </c>
      <c r="AA119" s="9">
        <v>420.63009599999998</v>
      </c>
      <c r="AB119" s="9">
        <v>433.01782200000002</v>
      </c>
      <c r="AC119" s="9">
        <v>446.61355600000002</v>
      </c>
      <c r="AD119" s="9">
        <v>461.48907500000001</v>
      </c>
      <c r="AE119" s="9">
        <v>477.71853599999997</v>
      </c>
      <c r="AF119" s="9">
        <v>495.32916299999999</v>
      </c>
      <c r="AG119" s="9">
        <v>514.36956799999996</v>
      </c>
      <c r="AH119" s="9">
        <v>534.78875700000003</v>
      </c>
      <c r="AI119" s="9">
        <v>556.52380400000004</v>
      </c>
      <c r="AJ119" s="9">
        <v>579.58685300000002</v>
      </c>
      <c r="AK119" s="9">
        <v>603.95819100000006</v>
      </c>
      <c r="AL119" s="9">
        <v>629.66461200000003</v>
      </c>
      <c r="AM119" s="8">
        <v>5.3330000000000002E-2</v>
      </c>
    </row>
    <row r="120" spans="1:39" ht="15" customHeight="1">
      <c r="A120" s="7" t="s">
        <v>107</v>
      </c>
      <c r="B120" s="10" t="s">
        <v>18</v>
      </c>
      <c r="C120" s="9">
        <v>760</v>
      </c>
      <c r="D120" s="9">
        <v>796.74304199999995</v>
      </c>
      <c r="E120" s="9">
        <v>834.82959000000005</v>
      </c>
      <c r="F120" s="9">
        <v>873.59246800000005</v>
      </c>
      <c r="G120" s="9">
        <v>913.08166500000004</v>
      </c>
      <c r="H120" s="9">
        <v>953.109375</v>
      </c>
      <c r="I120" s="9">
        <v>993.85125700000003</v>
      </c>
      <c r="J120" s="9">
        <v>1035.0610349999999</v>
      </c>
      <c r="K120" s="9">
        <v>1076.9145510000001</v>
      </c>
      <c r="L120" s="9">
        <v>1119.37085</v>
      </c>
      <c r="M120" s="9">
        <v>1162.431885</v>
      </c>
      <c r="N120" s="9">
        <v>1205.9620359999999</v>
      </c>
      <c r="O120" s="9">
        <v>1250.049927</v>
      </c>
      <c r="P120" s="9">
        <v>1294.760254</v>
      </c>
      <c r="Q120" s="9">
        <v>1340.029419</v>
      </c>
      <c r="R120" s="9">
        <v>1386.0043949999999</v>
      </c>
      <c r="S120" s="9">
        <v>1435.145874</v>
      </c>
      <c r="T120" s="9">
        <v>1451.489746</v>
      </c>
      <c r="U120" s="9">
        <v>1473.302246</v>
      </c>
      <c r="V120" s="9">
        <v>1498.889404</v>
      </c>
      <c r="W120" s="9">
        <v>1527.990967</v>
      </c>
      <c r="X120" s="9">
        <v>1559.944092</v>
      </c>
      <c r="Y120" s="9">
        <v>1594.611206</v>
      </c>
      <c r="Z120" s="9">
        <v>1632.1800539999999</v>
      </c>
      <c r="AA120" s="9">
        <v>1671.7539059999999</v>
      </c>
      <c r="AB120" s="9">
        <v>1711.581909</v>
      </c>
      <c r="AC120" s="9">
        <v>1753.280518</v>
      </c>
      <c r="AD120" s="9">
        <v>1795.0395510000001</v>
      </c>
      <c r="AE120" s="9">
        <v>1837.928467</v>
      </c>
      <c r="AF120" s="9">
        <v>1883.0455320000001</v>
      </c>
      <c r="AG120" s="9">
        <v>1946.1191409999999</v>
      </c>
      <c r="AH120" s="9">
        <v>2019.694092</v>
      </c>
      <c r="AI120" s="9">
        <v>2096.298828</v>
      </c>
      <c r="AJ120" s="9">
        <v>2176.0988769999999</v>
      </c>
      <c r="AK120" s="9">
        <v>2259.4035640000002</v>
      </c>
      <c r="AL120" s="9">
        <v>2346.2695309999999</v>
      </c>
      <c r="AM120" s="8">
        <v>3.2275999999999999E-2</v>
      </c>
    </row>
    <row r="121" spans="1:39" ht="15" customHeight="1">
      <c r="A121" s="7" t="s">
        <v>106</v>
      </c>
      <c r="B121" s="10" t="s">
        <v>51</v>
      </c>
      <c r="C121" s="9">
        <v>271</v>
      </c>
      <c r="D121" s="9">
        <v>292.70657299999999</v>
      </c>
      <c r="E121" s="9">
        <v>314.99801600000001</v>
      </c>
      <c r="F121" s="9">
        <v>337.92147799999998</v>
      </c>
      <c r="G121" s="9">
        <v>361.42053199999998</v>
      </c>
      <c r="H121" s="9">
        <v>385.40002399999997</v>
      </c>
      <c r="I121" s="9">
        <v>409.84878500000002</v>
      </c>
      <c r="J121" s="9">
        <v>434.72213699999998</v>
      </c>
      <c r="K121" s="9">
        <v>459.98324600000001</v>
      </c>
      <c r="L121" s="9">
        <v>485.554688</v>
      </c>
      <c r="M121" s="9">
        <v>511.36889600000001</v>
      </c>
      <c r="N121" s="9">
        <v>537.47637899999995</v>
      </c>
      <c r="O121" s="9">
        <v>563.94104000000004</v>
      </c>
      <c r="P121" s="9">
        <v>590.77179000000001</v>
      </c>
      <c r="Q121" s="9">
        <v>617.98474099999999</v>
      </c>
      <c r="R121" s="9">
        <v>645.54809599999999</v>
      </c>
      <c r="S121" s="9">
        <v>673.424622</v>
      </c>
      <c r="T121" s="9">
        <v>701.60119599999996</v>
      </c>
      <c r="U121" s="9">
        <v>730.02185099999997</v>
      </c>
      <c r="V121" s="9">
        <v>758.63324</v>
      </c>
      <c r="W121" s="9">
        <v>787.31622300000004</v>
      </c>
      <c r="X121" s="9">
        <v>815.96875</v>
      </c>
      <c r="Y121" s="9">
        <v>844.73675500000002</v>
      </c>
      <c r="Z121" s="9">
        <v>874.18261700000005</v>
      </c>
      <c r="AA121" s="9">
        <v>903.86547900000005</v>
      </c>
      <c r="AB121" s="9">
        <v>932.32312000000002</v>
      </c>
      <c r="AC121" s="9">
        <v>961.25176999999996</v>
      </c>
      <c r="AD121" s="9">
        <v>988.85882600000002</v>
      </c>
      <c r="AE121" s="9">
        <v>1016.11554</v>
      </c>
      <c r="AF121" s="9">
        <v>1043.6397710000001</v>
      </c>
      <c r="AG121" s="9">
        <v>1087.3358149999999</v>
      </c>
      <c r="AH121" s="9">
        <v>1140.458374</v>
      </c>
      <c r="AI121" s="9">
        <v>1195.762207</v>
      </c>
      <c r="AJ121" s="9">
        <v>1253.33728</v>
      </c>
      <c r="AK121" s="9">
        <v>1313.2767329999999</v>
      </c>
      <c r="AL121" s="9">
        <v>1375.6777340000001</v>
      </c>
      <c r="AM121" s="8">
        <v>4.6566999999999997E-2</v>
      </c>
    </row>
    <row r="122" spans="1:39" ht="15" customHeight="1">
      <c r="A122" s="7" t="s">
        <v>105</v>
      </c>
      <c r="B122" s="10" t="s">
        <v>49</v>
      </c>
      <c r="C122" s="9">
        <v>113</v>
      </c>
      <c r="D122" s="9">
        <v>121.53363</v>
      </c>
      <c r="E122" s="9">
        <v>130.262314</v>
      </c>
      <c r="F122" s="9">
        <v>139.154526</v>
      </c>
      <c r="G122" s="9">
        <v>148.20344499999999</v>
      </c>
      <c r="H122" s="9">
        <v>157.38296500000001</v>
      </c>
      <c r="I122" s="9">
        <v>166.68554700000001</v>
      </c>
      <c r="J122" s="9">
        <v>176.09878499999999</v>
      </c>
      <c r="K122" s="9">
        <v>185.62408400000001</v>
      </c>
      <c r="L122" s="9">
        <v>195.25482199999999</v>
      </c>
      <c r="M122" s="9">
        <v>205.000641</v>
      </c>
      <c r="N122" s="9">
        <v>214.83441199999999</v>
      </c>
      <c r="O122" s="9">
        <v>224.75376900000001</v>
      </c>
      <c r="P122" s="9">
        <v>234.75204500000001</v>
      </c>
      <c r="Q122" s="9">
        <v>244.77555799999999</v>
      </c>
      <c r="R122" s="9">
        <v>254.79869099999999</v>
      </c>
      <c r="S122" s="9">
        <v>264.82345600000002</v>
      </c>
      <c r="T122" s="9">
        <v>274.85418700000002</v>
      </c>
      <c r="U122" s="9">
        <v>284.91253699999999</v>
      </c>
      <c r="V122" s="9">
        <v>294.85906999999997</v>
      </c>
      <c r="W122" s="9">
        <v>304.98590100000001</v>
      </c>
      <c r="X122" s="9">
        <v>315.18606599999998</v>
      </c>
      <c r="Y122" s="9">
        <v>325.38397200000003</v>
      </c>
      <c r="Z122" s="9">
        <v>335.600525</v>
      </c>
      <c r="AA122" s="9">
        <v>345.667419</v>
      </c>
      <c r="AB122" s="9">
        <v>355.596497</v>
      </c>
      <c r="AC122" s="9">
        <v>365.57980300000003</v>
      </c>
      <c r="AD122" s="9">
        <v>375.68014499999998</v>
      </c>
      <c r="AE122" s="9">
        <v>385.95889299999999</v>
      </c>
      <c r="AF122" s="9">
        <v>396.90289300000001</v>
      </c>
      <c r="AG122" s="9">
        <v>408.40319799999997</v>
      </c>
      <c r="AH122" s="9">
        <v>419.82064800000001</v>
      </c>
      <c r="AI122" s="9">
        <v>431.121826</v>
      </c>
      <c r="AJ122" s="9">
        <v>442.475525</v>
      </c>
      <c r="AK122" s="9">
        <v>454.179596</v>
      </c>
      <c r="AL122" s="9">
        <v>466.25286899999998</v>
      </c>
      <c r="AM122" s="8">
        <v>4.0337999999999999E-2</v>
      </c>
    </row>
    <row r="123" spans="1:39" ht="15" customHeight="1">
      <c r="A123" s="7" t="s">
        <v>104</v>
      </c>
      <c r="B123" s="10" t="s">
        <v>47</v>
      </c>
      <c r="C123" s="9">
        <v>376</v>
      </c>
      <c r="D123" s="9">
        <v>382.50286899999998</v>
      </c>
      <c r="E123" s="9">
        <v>389.56930499999999</v>
      </c>
      <c r="F123" s="9">
        <v>396.516479</v>
      </c>
      <c r="G123" s="9">
        <v>403.457672</v>
      </c>
      <c r="H123" s="9">
        <v>410.32644699999997</v>
      </c>
      <c r="I123" s="9">
        <v>417.316956</v>
      </c>
      <c r="J123" s="9">
        <v>424.24011200000001</v>
      </c>
      <c r="K123" s="9">
        <v>431.30718999999999</v>
      </c>
      <c r="L123" s="9">
        <v>438.56133999999997</v>
      </c>
      <c r="M123" s="9">
        <v>446.06234699999999</v>
      </c>
      <c r="N123" s="9">
        <v>453.651276</v>
      </c>
      <c r="O123" s="9">
        <v>461.35513300000002</v>
      </c>
      <c r="P123" s="9">
        <v>469.23651100000001</v>
      </c>
      <c r="Q123" s="9">
        <v>477.26910400000003</v>
      </c>
      <c r="R123" s="9">
        <v>485.65756199999998</v>
      </c>
      <c r="S123" s="9">
        <v>496.89785799999999</v>
      </c>
      <c r="T123" s="9">
        <v>475.03439300000002</v>
      </c>
      <c r="U123" s="9">
        <v>458.36779799999999</v>
      </c>
      <c r="V123" s="9">
        <v>445.39712500000002</v>
      </c>
      <c r="W123" s="9">
        <v>435.68881199999998</v>
      </c>
      <c r="X123" s="9">
        <v>428.78930700000001</v>
      </c>
      <c r="Y123" s="9">
        <v>424.49050899999997</v>
      </c>
      <c r="Z123" s="9">
        <v>422.39685100000003</v>
      </c>
      <c r="AA123" s="9">
        <v>422.22091699999999</v>
      </c>
      <c r="AB123" s="9">
        <v>423.66220099999998</v>
      </c>
      <c r="AC123" s="9">
        <v>426.448914</v>
      </c>
      <c r="AD123" s="9">
        <v>430.50067100000001</v>
      </c>
      <c r="AE123" s="9">
        <v>435.85394300000002</v>
      </c>
      <c r="AF123" s="9">
        <v>442.50277699999998</v>
      </c>
      <c r="AG123" s="9">
        <v>450.380066</v>
      </c>
      <c r="AH123" s="9">
        <v>459.4151</v>
      </c>
      <c r="AI123" s="9">
        <v>469.41476399999999</v>
      </c>
      <c r="AJ123" s="9">
        <v>480.28619400000002</v>
      </c>
      <c r="AK123" s="9">
        <v>491.94732699999997</v>
      </c>
      <c r="AL123" s="9">
        <v>504.33883700000001</v>
      </c>
      <c r="AM123" s="8">
        <v>8.1659999999999996E-3</v>
      </c>
    </row>
    <row r="124" spans="1:39" ht="15" customHeight="1">
      <c r="A124" s="7" t="s">
        <v>103</v>
      </c>
      <c r="B124" s="6" t="s">
        <v>16</v>
      </c>
      <c r="C124" s="5">
        <v>24910</v>
      </c>
      <c r="D124" s="5">
        <v>26458.609375</v>
      </c>
      <c r="E124" s="5">
        <v>28054.259765999999</v>
      </c>
      <c r="F124" s="5">
        <v>29675.142577999999</v>
      </c>
      <c r="G124" s="5">
        <v>31326.476562</v>
      </c>
      <c r="H124" s="5">
        <v>33018.960937999997</v>
      </c>
      <c r="I124" s="5">
        <v>34745.816405999998</v>
      </c>
      <c r="J124" s="5">
        <v>36491.4375</v>
      </c>
      <c r="K124" s="5">
        <v>38261.402344000002</v>
      </c>
      <c r="L124" s="5">
        <v>40054.304687999997</v>
      </c>
      <c r="M124" s="5">
        <v>41875.542969000002</v>
      </c>
      <c r="N124" s="5">
        <v>43732.847655999998</v>
      </c>
      <c r="O124" s="5">
        <v>45625.042969000002</v>
      </c>
      <c r="P124" s="5">
        <v>47613.675780999998</v>
      </c>
      <c r="Q124" s="5">
        <v>49631.90625</v>
      </c>
      <c r="R124" s="5">
        <v>51691.851562000003</v>
      </c>
      <c r="S124" s="5">
        <v>53863.332030999998</v>
      </c>
      <c r="T124" s="5">
        <v>55941.597655999998</v>
      </c>
      <c r="U124" s="5">
        <v>57915.410155999998</v>
      </c>
      <c r="V124" s="5">
        <v>59953.605469000002</v>
      </c>
      <c r="W124" s="5">
        <v>62045.210937999997</v>
      </c>
      <c r="X124" s="5">
        <v>64208.460937999997</v>
      </c>
      <c r="Y124" s="5">
        <v>66421.625</v>
      </c>
      <c r="Z124" s="5">
        <v>68702.335938000004</v>
      </c>
      <c r="AA124" s="5">
        <v>71026.75</v>
      </c>
      <c r="AB124" s="5">
        <v>73395.648438000004</v>
      </c>
      <c r="AC124" s="5">
        <v>75842.804688000004</v>
      </c>
      <c r="AD124" s="5">
        <v>78345.078125</v>
      </c>
      <c r="AE124" s="5">
        <v>80913.992188000004</v>
      </c>
      <c r="AF124" s="5">
        <v>83552.359375</v>
      </c>
      <c r="AG124" s="5">
        <v>86259.828125</v>
      </c>
      <c r="AH124" s="5">
        <v>89038.523438000004</v>
      </c>
      <c r="AI124" s="5">
        <v>91872.359375</v>
      </c>
      <c r="AJ124" s="5">
        <v>94774.671875</v>
      </c>
      <c r="AK124" s="5">
        <v>97736.492188000004</v>
      </c>
      <c r="AL124" s="5">
        <v>100765.257812</v>
      </c>
      <c r="AM124" s="4">
        <v>4.0113000000000003E-2</v>
      </c>
    </row>
    <row r="127" spans="1:39" ht="15" customHeight="1">
      <c r="B127" s="6" t="s">
        <v>102</v>
      </c>
    </row>
    <row r="128" spans="1:39" ht="15" customHeight="1">
      <c r="A128" s="7" t="s">
        <v>101</v>
      </c>
      <c r="B128" s="10" t="s">
        <v>42</v>
      </c>
      <c r="C128" s="9">
        <v>1039</v>
      </c>
      <c r="D128" s="9">
        <v>1002.735107</v>
      </c>
      <c r="E128" s="9">
        <v>967.72332800000004</v>
      </c>
      <c r="F128" s="9">
        <v>938.95825200000002</v>
      </c>
      <c r="G128" s="9">
        <v>916.40295400000002</v>
      </c>
      <c r="H128" s="9">
        <v>891.801331</v>
      </c>
      <c r="I128" s="9">
        <v>848.35784899999999</v>
      </c>
      <c r="J128" s="9">
        <v>821.86108400000001</v>
      </c>
      <c r="K128" s="9">
        <v>797.01959199999999</v>
      </c>
      <c r="L128" s="9">
        <v>772.50750700000003</v>
      </c>
      <c r="M128" s="9">
        <v>747.71252400000003</v>
      </c>
      <c r="N128" s="9">
        <v>721.37493900000004</v>
      </c>
      <c r="O128" s="9">
        <v>687.04284700000005</v>
      </c>
      <c r="P128" s="9">
        <v>579.21154799999999</v>
      </c>
      <c r="Q128" s="9">
        <v>438.10382099999998</v>
      </c>
      <c r="R128" s="9">
        <v>275.26297</v>
      </c>
      <c r="S128" s="9">
        <v>86.160645000000002</v>
      </c>
      <c r="T128" s="9">
        <v>65.107680999999999</v>
      </c>
      <c r="U128" s="9">
        <v>49</v>
      </c>
      <c r="V128" s="9">
        <v>40</v>
      </c>
      <c r="W128" s="9">
        <v>40</v>
      </c>
      <c r="X128" s="9">
        <v>30</v>
      </c>
      <c r="Y128" s="9">
        <v>30</v>
      </c>
      <c r="Z128" s="9">
        <v>19</v>
      </c>
      <c r="AA128" s="9">
        <v>13</v>
      </c>
      <c r="AB128" s="9">
        <v>10</v>
      </c>
      <c r="AC128" s="9">
        <v>8</v>
      </c>
      <c r="AD128" s="9">
        <v>6</v>
      </c>
      <c r="AE128" s="9">
        <v>6</v>
      </c>
      <c r="AF128" s="9">
        <v>5</v>
      </c>
      <c r="AG128" s="9">
        <v>5</v>
      </c>
      <c r="AH128" s="9">
        <v>2.333793</v>
      </c>
      <c r="AI128" s="9">
        <v>2</v>
      </c>
      <c r="AJ128" s="9">
        <v>0</v>
      </c>
      <c r="AK128" s="9">
        <v>0</v>
      </c>
      <c r="AL128" s="9">
        <v>0</v>
      </c>
      <c r="AM128" s="8" t="s">
        <v>46</v>
      </c>
    </row>
    <row r="129" spans="1:39" ht="15" customHeight="1">
      <c r="A129" s="7" t="s">
        <v>100</v>
      </c>
      <c r="B129" s="10" t="s">
        <v>51</v>
      </c>
      <c r="C129" s="9">
        <v>433</v>
      </c>
      <c r="D129" s="9">
        <v>418.80963100000002</v>
      </c>
      <c r="E129" s="9">
        <v>406.09518400000002</v>
      </c>
      <c r="F129" s="9">
        <v>394.91412400000002</v>
      </c>
      <c r="G129" s="9">
        <v>383.02044699999999</v>
      </c>
      <c r="H129" s="9">
        <v>369.394409</v>
      </c>
      <c r="I129" s="9">
        <v>354.54760700000003</v>
      </c>
      <c r="J129" s="9">
        <v>338.25793499999997</v>
      </c>
      <c r="K129" s="9">
        <v>321.12866200000002</v>
      </c>
      <c r="L129" s="9">
        <v>303.20294200000001</v>
      </c>
      <c r="M129" s="9">
        <v>285.11825599999997</v>
      </c>
      <c r="N129" s="9">
        <v>266.432953</v>
      </c>
      <c r="O129" s="9">
        <v>240.21560700000001</v>
      </c>
      <c r="P129" s="9">
        <v>210.83902</v>
      </c>
      <c r="Q129" s="9">
        <v>173.12222299999999</v>
      </c>
      <c r="R129" s="9">
        <v>128.04345699999999</v>
      </c>
      <c r="S129" s="9">
        <v>86.151909000000003</v>
      </c>
      <c r="T129" s="9">
        <v>65.107680999999999</v>
      </c>
      <c r="U129" s="9">
        <v>49</v>
      </c>
      <c r="V129" s="9">
        <v>40</v>
      </c>
      <c r="W129" s="9">
        <v>40</v>
      </c>
      <c r="X129" s="9">
        <v>30</v>
      </c>
      <c r="Y129" s="9">
        <v>30</v>
      </c>
      <c r="Z129" s="9">
        <v>19</v>
      </c>
      <c r="AA129" s="9">
        <v>13</v>
      </c>
      <c r="AB129" s="9">
        <v>10</v>
      </c>
      <c r="AC129" s="9">
        <v>8</v>
      </c>
      <c r="AD129" s="9">
        <v>6</v>
      </c>
      <c r="AE129" s="9">
        <v>6</v>
      </c>
      <c r="AF129" s="9">
        <v>5</v>
      </c>
      <c r="AG129" s="9">
        <v>5</v>
      </c>
      <c r="AH129" s="9">
        <v>2.333793</v>
      </c>
      <c r="AI129" s="9">
        <v>2</v>
      </c>
      <c r="AJ129" s="9">
        <v>0</v>
      </c>
      <c r="AK129" s="9">
        <v>0</v>
      </c>
      <c r="AL129" s="9">
        <v>0</v>
      </c>
      <c r="AM129" s="8" t="s">
        <v>46</v>
      </c>
    </row>
    <row r="130" spans="1:39" ht="15" customHeight="1">
      <c r="A130" s="7" t="s">
        <v>99</v>
      </c>
      <c r="B130" s="10" t="s">
        <v>49</v>
      </c>
      <c r="C130" s="9">
        <v>104</v>
      </c>
      <c r="D130" s="9">
        <v>83.780997999999997</v>
      </c>
      <c r="E130" s="9">
        <v>63.671467</v>
      </c>
      <c r="F130" s="9">
        <v>48.715606999999999</v>
      </c>
      <c r="G130" s="9">
        <v>41.104545999999999</v>
      </c>
      <c r="H130" s="9">
        <v>33.646717000000002</v>
      </c>
      <c r="I130" s="9">
        <v>9.0803010000000004</v>
      </c>
      <c r="J130" s="9">
        <v>3.4615629999999999</v>
      </c>
      <c r="K130" s="9">
        <v>0.94306299999999998</v>
      </c>
      <c r="L130" s="9">
        <v>0.21531600000000001</v>
      </c>
      <c r="M130" s="9">
        <v>7.7630000000000005E-2</v>
      </c>
      <c r="N130" s="9">
        <v>5.5893999999999999E-2</v>
      </c>
      <c r="O130" s="9">
        <v>3.9684999999999998E-2</v>
      </c>
      <c r="P130" s="9">
        <v>2.7779000000000002E-2</v>
      </c>
      <c r="Q130" s="9">
        <v>1.9168000000000001E-2</v>
      </c>
      <c r="R130" s="9">
        <v>1.3034E-2</v>
      </c>
      <c r="S130" s="9">
        <v>8.7329999999999994E-3</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8" t="s">
        <v>46</v>
      </c>
    </row>
    <row r="131" spans="1:39" ht="15" customHeight="1">
      <c r="A131" s="7" t="s">
        <v>98</v>
      </c>
      <c r="B131" s="10" t="s">
        <v>47</v>
      </c>
      <c r="C131" s="9">
        <v>502</v>
      </c>
      <c r="D131" s="9">
        <v>500.14450099999999</v>
      </c>
      <c r="E131" s="9">
        <v>497.95666499999999</v>
      </c>
      <c r="F131" s="9">
        <v>495.32849099999999</v>
      </c>
      <c r="G131" s="9">
        <v>492.27792399999998</v>
      </c>
      <c r="H131" s="9">
        <v>488.76019300000002</v>
      </c>
      <c r="I131" s="9">
        <v>484.72994999999997</v>
      </c>
      <c r="J131" s="9">
        <v>480.141571</v>
      </c>
      <c r="K131" s="9">
        <v>474.94787600000001</v>
      </c>
      <c r="L131" s="9">
        <v>469.08926400000001</v>
      </c>
      <c r="M131" s="9">
        <v>462.51663200000002</v>
      </c>
      <c r="N131" s="9">
        <v>454.886078</v>
      </c>
      <c r="O131" s="9">
        <v>446.78753699999999</v>
      </c>
      <c r="P131" s="9">
        <v>368.34475700000002</v>
      </c>
      <c r="Q131" s="9">
        <v>264.96243299999998</v>
      </c>
      <c r="R131" s="9">
        <v>147.20648199999999</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9">
        <v>0</v>
      </c>
      <c r="AM131" s="8" t="s">
        <v>46</v>
      </c>
    </row>
    <row r="132" spans="1:39" ht="15" customHeight="1">
      <c r="A132" s="7" t="s">
        <v>97</v>
      </c>
      <c r="B132" s="10" t="s">
        <v>40</v>
      </c>
      <c r="C132" s="9">
        <v>81</v>
      </c>
      <c r="D132" s="9">
        <v>80.030884</v>
      </c>
      <c r="E132" s="9">
        <v>78.062302000000003</v>
      </c>
      <c r="F132" s="9">
        <v>74.150879000000003</v>
      </c>
      <c r="G132" s="9">
        <v>68.280051999999998</v>
      </c>
      <c r="H132" s="9">
        <v>63.803306999999997</v>
      </c>
      <c r="I132" s="9">
        <v>59.084716999999998</v>
      </c>
      <c r="J132" s="9">
        <v>56.134135999999998</v>
      </c>
      <c r="K132" s="9">
        <v>51.422809999999998</v>
      </c>
      <c r="L132" s="9">
        <v>44.937634000000003</v>
      </c>
      <c r="M132" s="9">
        <v>43.314174999999999</v>
      </c>
      <c r="N132" s="9">
        <v>42.428595999999999</v>
      </c>
      <c r="O132" s="9">
        <v>41.533062000000001</v>
      </c>
      <c r="P132" s="9">
        <v>40.664988999999998</v>
      </c>
      <c r="Q132" s="9">
        <v>39.225861000000002</v>
      </c>
      <c r="R132" s="9">
        <v>37.439297000000003</v>
      </c>
      <c r="S132" s="9">
        <v>35.351402</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c r="AJ132" s="9">
        <v>0</v>
      </c>
      <c r="AK132" s="9">
        <v>0</v>
      </c>
      <c r="AL132" s="9">
        <v>0</v>
      </c>
      <c r="AM132" s="8" t="s">
        <v>46</v>
      </c>
    </row>
    <row r="133" spans="1:39" ht="15" customHeight="1">
      <c r="A133" s="7" t="s">
        <v>96</v>
      </c>
      <c r="B133" s="10" t="s">
        <v>51</v>
      </c>
      <c r="C133" s="9">
        <v>9</v>
      </c>
      <c r="D133" s="9">
        <v>8.3840000000000003</v>
      </c>
      <c r="E133" s="9">
        <v>7.0919660000000002</v>
      </c>
      <c r="F133" s="9">
        <v>5.0544510000000002</v>
      </c>
      <c r="G133" s="9">
        <v>3.4698169999999999</v>
      </c>
      <c r="H133" s="9">
        <v>2.2334160000000001</v>
      </c>
      <c r="I133" s="9">
        <v>1.631867</v>
      </c>
      <c r="J133" s="9">
        <v>1.084641</v>
      </c>
      <c r="K133" s="9">
        <v>0.66451700000000002</v>
      </c>
      <c r="L133" s="9">
        <v>0.43994499999999997</v>
      </c>
      <c r="M133" s="9">
        <v>0.28814499999999998</v>
      </c>
      <c r="N133" s="9">
        <v>0.177597</v>
      </c>
      <c r="O133" s="9">
        <v>0.101383</v>
      </c>
      <c r="P133" s="9">
        <v>5.2173999999999998E-2</v>
      </c>
      <c r="Q133" s="9">
        <v>2.2846000000000002E-2</v>
      </c>
      <c r="R133" s="9">
        <v>7.0740000000000004E-3</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9">
        <v>0</v>
      </c>
      <c r="AM133" s="8" t="s">
        <v>46</v>
      </c>
    </row>
    <row r="134" spans="1:39" ht="15" customHeight="1">
      <c r="A134" s="7" t="s">
        <v>95</v>
      </c>
      <c r="B134" s="10" t="s">
        <v>49</v>
      </c>
      <c r="C134" s="9">
        <v>1</v>
      </c>
      <c r="D134" s="9">
        <v>0.98888500000000001</v>
      </c>
      <c r="E134" s="9">
        <v>0.98888500000000001</v>
      </c>
      <c r="F134" s="9">
        <v>0.89160300000000003</v>
      </c>
      <c r="G134" s="9">
        <v>0.52033300000000005</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9">
        <v>0</v>
      </c>
      <c r="AL134" s="9">
        <v>0</v>
      </c>
      <c r="AM134" s="8" t="s">
        <v>46</v>
      </c>
    </row>
    <row r="135" spans="1:39" ht="15" customHeight="1">
      <c r="A135" s="7" t="s">
        <v>94</v>
      </c>
      <c r="B135" s="10" t="s">
        <v>47</v>
      </c>
      <c r="C135" s="9">
        <v>71</v>
      </c>
      <c r="D135" s="9">
        <v>70.657996999999995</v>
      </c>
      <c r="E135" s="9">
        <v>69.981453000000002</v>
      </c>
      <c r="F135" s="9">
        <v>68.204825999999997</v>
      </c>
      <c r="G135" s="9">
        <v>64.289901999999998</v>
      </c>
      <c r="H135" s="9">
        <v>61.569889000000003</v>
      </c>
      <c r="I135" s="9">
        <v>57.452849999999998</v>
      </c>
      <c r="J135" s="9">
        <v>55.049495999999998</v>
      </c>
      <c r="K135" s="9">
        <v>50.758293000000002</v>
      </c>
      <c r="L135" s="9">
        <v>44.497687999999997</v>
      </c>
      <c r="M135" s="9">
        <v>43.026031000000003</v>
      </c>
      <c r="N135" s="9">
        <v>42.250999</v>
      </c>
      <c r="O135" s="9">
        <v>41.431679000000003</v>
      </c>
      <c r="P135" s="9">
        <v>40.612816000000002</v>
      </c>
      <c r="Q135" s="9">
        <v>39.203014000000003</v>
      </c>
      <c r="R135" s="9">
        <v>37.432223999999998</v>
      </c>
      <c r="S135" s="9">
        <v>35.351402</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8" t="s">
        <v>46</v>
      </c>
    </row>
    <row r="136" spans="1:39" ht="15" customHeight="1">
      <c r="A136" s="7" t="s">
        <v>93</v>
      </c>
      <c r="B136" s="10" t="s">
        <v>38</v>
      </c>
      <c r="C136" s="9">
        <v>68</v>
      </c>
      <c r="D136" s="9">
        <v>59.940170000000002</v>
      </c>
      <c r="E136" s="9">
        <v>58.433425999999997</v>
      </c>
      <c r="F136" s="9">
        <v>56.977775999999999</v>
      </c>
      <c r="G136" s="9">
        <v>55.569569000000001</v>
      </c>
      <c r="H136" s="9">
        <v>54.100853000000001</v>
      </c>
      <c r="I136" s="9">
        <v>53.059265000000003</v>
      </c>
      <c r="J136" s="9">
        <v>51.707149999999999</v>
      </c>
      <c r="K136" s="9">
        <v>49.998924000000002</v>
      </c>
      <c r="L136" s="9">
        <v>47.717072000000002</v>
      </c>
      <c r="M136" s="9">
        <v>44.968978999999997</v>
      </c>
      <c r="N136" s="9">
        <v>41.618298000000003</v>
      </c>
      <c r="O136" s="9">
        <v>37.703133000000001</v>
      </c>
      <c r="P136" s="9">
        <v>33.209758999999998</v>
      </c>
      <c r="Q136" s="9">
        <v>28.501819999999999</v>
      </c>
      <c r="R136" s="9">
        <v>23.485703999999998</v>
      </c>
      <c r="S136" s="9">
        <v>19.75564</v>
      </c>
      <c r="T136" s="9">
        <v>2.8420800000000002</v>
      </c>
      <c r="U136" s="9">
        <v>1.546945</v>
      </c>
      <c r="V136" s="9">
        <v>0.71879599999999999</v>
      </c>
      <c r="W136" s="9">
        <v>0.34297299999999997</v>
      </c>
      <c r="X136" s="9">
        <v>0.182866</v>
      </c>
      <c r="Y136" s="9">
        <v>0.119829</v>
      </c>
      <c r="Z136" s="9">
        <v>7.9844999999999999E-2</v>
      </c>
      <c r="AA136" s="9">
        <v>5.3496000000000002E-2</v>
      </c>
      <c r="AB136" s="9">
        <v>0</v>
      </c>
      <c r="AC136" s="9">
        <v>0</v>
      </c>
      <c r="AD136" s="9">
        <v>0</v>
      </c>
      <c r="AE136" s="9">
        <v>0</v>
      </c>
      <c r="AF136" s="9">
        <v>0</v>
      </c>
      <c r="AG136" s="9">
        <v>0</v>
      </c>
      <c r="AH136" s="9">
        <v>0</v>
      </c>
      <c r="AI136" s="9">
        <v>0</v>
      </c>
      <c r="AJ136" s="9">
        <v>0</v>
      </c>
      <c r="AK136" s="9">
        <v>0</v>
      </c>
      <c r="AL136" s="9">
        <v>0</v>
      </c>
      <c r="AM136" s="8" t="s">
        <v>46</v>
      </c>
    </row>
    <row r="137" spans="1:39" ht="15" customHeight="1">
      <c r="A137" s="7" t="s">
        <v>92</v>
      </c>
      <c r="B137" s="10" t="s">
        <v>51</v>
      </c>
      <c r="C137" s="9">
        <v>39</v>
      </c>
      <c r="D137" s="9">
        <v>35.762000999999998</v>
      </c>
      <c r="E137" s="9">
        <v>34.685822000000002</v>
      </c>
      <c r="F137" s="9">
        <v>33.613070999999998</v>
      </c>
      <c r="G137" s="9">
        <v>32.494594999999997</v>
      </c>
      <c r="H137" s="9">
        <v>31.305140999999999</v>
      </c>
      <c r="I137" s="9">
        <v>30.523347999999999</v>
      </c>
      <c r="J137" s="9">
        <v>29.502842000000001</v>
      </c>
      <c r="K137" s="9">
        <v>28.237883</v>
      </c>
      <c r="L137" s="9">
        <v>26.638007999999999</v>
      </c>
      <c r="M137" s="9">
        <v>24.622312999999998</v>
      </c>
      <c r="N137" s="9">
        <v>22.156609</v>
      </c>
      <c r="O137" s="9">
        <v>19.140488000000001</v>
      </c>
      <c r="P137" s="9">
        <v>15.551170000000001</v>
      </c>
      <c r="Q137" s="9">
        <v>11.743727</v>
      </c>
      <c r="R137" s="9">
        <v>7.6365860000000003</v>
      </c>
      <c r="S137" s="9">
        <v>4.816427</v>
      </c>
      <c r="T137" s="9">
        <v>2.8420800000000002</v>
      </c>
      <c r="U137" s="9">
        <v>1.546945</v>
      </c>
      <c r="V137" s="9">
        <v>0.71879599999999999</v>
      </c>
      <c r="W137" s="9">
        <v>0.34297299999999997</v>
      </c>
      <c r="X137" s="9">
        <v>0.182866</v>
      </c>
      <c r="Y137" s="9">
        <v>0.119829</v>
      </c>
      <c r="Z137" s="9">
        <v>7.9844999999999999E-2</v>
      </c>
      <c r="AA137" s="9">
        <v>5.3496000000000002E-2</v>
      </c>
      <c r="AB137" s="9">
        <v>0</v>
      </c>
      <c r="AC137" s="9">
        <v>0</v>
      </c>
      <c r="AD137" s="9">
        <v>0</v>
      </c>
      <c r="AE137" s="9">
        <v>0</v>
      </c>
      <c r="AF137" s="9">
        <v>0</v>
      </c>
      <c r="AG137" s="9">
        <v>0</v>
      </c>
      <c r="AH137" s="9">
        <v>0</v>
      </c>
      <c r="AI137" s="9">
        <v>0</v>
      </c>
      <c r="AJ137" s="9">
        <v>0</v>
      </c>
      <c r="AK137" s="9">
        <v>0</v>
      </c>
      <c r="AL137" s="9">
        <v>0</v>
      </c>
      <c r="AM137" s="8" t="s">
        <v>46</v>
      </c>
    </row>
    <row r="138" spans="1:39" ht="15" customHeight="1">
      <c r="A138" s="7" t="s">
        <v>91</v>
      </c>
      <c r="B138" s="10" t="s">
        <v>49</v>
      </c>
      <c r="C138" s="9">
        <v>5</v>
      </c>
      <c r="D138" s="9">
        <v>0.35816999999999999</v>
      </c>
      <c r="E138" s="9">
        <v>0.13705600000000001</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0</v>
      </c>
      <c r="AL138" s="9">
        <v>0</v>
      </c>
      <c r="AM138" s="8" t="s">
        <v>46</v>
      </c>
    </row>
    <row r="139" spans="1:39" ht="15" customHeight="1">
      <c r="A139" s="7" t="s">
        <v>90</v>
      </c>
      <c r="B139" s="10" t="s">
        <v>47</v>
      </c>
      <c r="C139" s="9">
        <v>24</v>
      </c>
      <c r="D139" s="9">
        <v>23.82</v>
      </c>
      <c r="E139" s="9">
        <v>23.610548000000001</v>
      </c>
      <c r="F139" s="9">
        <v>23.364706000000002</v>
      </c>
      <c r="G139" s="9">
        <v>23.074974000000001</v>
      </c>
      <c r="H139" s="9">
        <v>22.795712000000002</v>
      </c>
      <c r="I139" s="9">
        <v>22.535917000000001</v>
      </c>
      <c r="J139" s="9">
        <v>22.204308000000001</v>
      </c>
      <c r="K139" s="9">
        <v>21.761043999999998</v>
      </c>
      <c r="L139" s="9">
        <v>21.079062</v>
      </c>
      <c r="M139" s="9">
        <v>20.346664000000001</v>
      </c>
      <c r="N139" s="9">
        <v>19.461689</v>
      </c>
      <c r="O139" s="9">
        <v>18.562643000000001</v>
      </c>
      <c r="P139" s="9">
        <v>17.658588000000002</v>
      </c>
      <c r="Q139" s="9">
        <v>16.758092999999999</v>
      </c>
      <c r="R139" s="9">
        <v>15.849119</v>
      </c>
      <c r="S139" s="9">
        <v>14.939213000000001</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8" t="s">
        <v>46</v>
      </c>
    </row>
    <row r="140" spans="1:39" ht="15" customHeight="1">
      <c r="A140" s="7" t="s">
        <v>89</v>
      </c>
      <c r="B140" s="10" t="s">
        <v>36</v>
      </c>
      <c r="C140" s="9">
        <v>134</v>
      </c>
      <c r="D140" s="9">
        <v>116.557068</v>
      </c>
      <c r="E140" s="9">
        <v>106.218979</v>
      </c>
      <c r="F140" s="9">
        <v>100.300156</v>
      </c>
      <c r="G140" s="9">
        <v>96.180969000000005</v>
      </c>
      <c r="H140" s="9">
        <v>90.344040000000007</v>
      </c>
      <c r="I140" s="9">
        <v>84.853156999999996</v>
      </c>
      <c r="J140" s="9">
        <v>78.769501000000005</v>
      </c>
      <c r="K140" s="9">
        <v>71.753304</v>
      </c>
      <c r="L140" s="9">
        <v>66.282616000000004</v>
      </c>
      <c r="M140" s="9">
        <v>63.795749999999998</v>
      </c>
      <c r="N140" s="9">
        <v>61.802833999999997</v>
      </c>
      <c r="O140" s="9">
        <v>59.070377000000001</v>
      </c>
      <c r="P140" s="9">
        <v>56.044842000000003</v>
      </c>
      <c r="Q140" s="9">
        <v>53.379500999999998</v>
      </c>
      <c r="R140" s="9">
        <v>51.850479</v>
      </c>
      <c r="S140" s="9">
        <v>25.288547999999999</v>
      </c>
      <c r="T140" s="9">
        <v>2.7242470000000001</v>
      </c>
      <c r="U140" s="9">
        <v>2.578932</v>
      </c>
      <c r="V140" s="9">
        <v>2.4535399999999998</v>
      </c>
      <c r="W140" s="9">
        <v>2.3548800000000001</v>
      </c>
      <c r="X140" s="9">
        <v>2.2743920000000002</v>
      </c>
      <c r="Y140" s="9">
        <v>2.2096119999999999</v>
      </c>
      <c r="Z140" s="9">
        <v>1.15818</v>
      </c>
      <c r="AA140" s="9">
        <v>1.1178969999999999</v>
      </c>
      <c r="AB140" s="9">
        <v>1.086776</v>
      </c>
      <c r="AC140" s="9">
        <v>0.87118399999999996</v>
      </c>
      <c r="AD140" s="9">
        <v>4.5239000000000001E-2</v>
      </c>
      <c r="AE140" s="9">
        <v>3.2030999999999997E-2</v>
      </c>
      <c r="AF140" s="9">
        <v>1.7596000000000001E-2</v>
      </c>
      <c r="AG140" s="9">
        <v>1.2317E-2</v>
      </c>
      <c r="AH140" s="9">
        <v>8.4989999999999996E-3</v>
      </c>
      <c r="AI140" s="9">
        <v>5.7790000000000003E-3</v>
      </c>
      <c r="AJ140" s="9">
        <v>3.872E-3</v>
      </c>
      <c r="AK140" s="9">
        <v>0</v>
      </c>
      <c r="AL140" s="9">
        <v>0</v>
      </c>
      <c r="AM140" s="8" t="s">
        <v>46</v>
      </c>
    </row>
    <row r="141" spans="1:39" ht="15" customHeight="1">
      <c r="A141" s="7" t="s">
        <v>88</v>
      </c>
      <c r="B141" s="10" t="s">
        <v>51</v>
      </c>
      <c r="C141" s="9">
        <v>68</v>
      </c>
      <c r="D141" s="9">
        <v>51.783993000000002</v>
      </c>
      <c r="E141" s="9">
        <v>42.551212</v>
      </c>
      <c r="F141" s="9">
        <v>37.650866999999998</v>
      </c>
      <c r="G141" s="9">
        <v>34.503222999999998</v>
      </c>
      <c r="H141" s="9">
        <v>29.739571000000002</v>
      </c>
      <c r="I141" s="9">
        <v>25.408878000000001</v>
      </c>
      <c r="J141" s="9">
        <v>20.424896</v>
      </c>
      <c r="K141" s="9">
        <v>14.880871000000001</v>
      </c>
      <c r="L141" s="9">
        <v>10.704217</v>
      </c>
      <c r="M141" s="9">
        <v>8.9258860000000002</v>
      </c>
      <c r="N141" s="9">
        <v>7.6888620000000003</v>
      </c>
      <c r="O141" s="9">
        <v>5.83</v>
      </c>
      <c r="P141" s="9">
        <v>3.941697</v>
      </c>
      <c r="Q141" s="9">
        <v>2.5512860000000002</v>
      </c>
      <c r="R141" s="9">
        <v>2.4410289999999999</v>
      </c>
      <c r="S141" s="9">
        <v>2.3484129999999999</v>
      </c>
      <c r="T141" s="9">
        <v>2.2717619999999998</v>
      </c>
      <c r="U141" s="9">
        <v>2.209257</v>
      </c>
      <c r="V141" s="9">
        <v>2.1590349999999998</v>
      </c>
      <c r="W141" s="9">
        <v>2.1192760000000002</v>
      </c>
      <c r="X141" s="9">
        <v>2.0882640000000001</v>
      </c>
      <c r="Y141" s="9">
        <v>2.0644330000000002</v>
      </c>
      <c r="Z141" s="9">
        <v>1.046392</v>
      </c>
      <c r="AA141" s="9">
        <v>1.0329379999999999</v>
      </c>
      <c r="AB141" s="9">
        <v>1.0230570000000001</v>
      </c>
      <c r="AC141" s="9">
        <v>0.82403199999999999</v>
      </c>
      <c r="AD141" s="9">
        <v>1.0817999999999999E-2</v>
      </c>
      <c r="AE141" s="9">
        <v>7.2480000000000001E-3</v>
      </c>
      <c r="AF141" s="9">
        <v>0</v>
      </c>
      <c r="AG141" s="9">
        <v>0</v>
      </c>
      <c r="AH141" s="9">
        <v>0</v>
      </c>
      <c r="AI141" s="9">
        <v>0</v>
      </c>
      <c r="AJ141" s="9">
        <v>0</v>
      </c>
      <c r="AK141" s="9">
        <v>0</v>
      </c>
      <c r="AL141" s="9">
        <v>0</v>
      </c>
      <c r="AM141" s="8" t="s">
        <v>46</v>
      </c>
    </row>
    <row r="142" spans="1:39" ht="15" customHeight="1">
      <c r="A142" s="7" t="s">
        <v>87</v>
      </c>
      <c r="B142" s="10" t="s">
        <v>49</v>
      </c>
      <c r="C142" s="9">
        <v>8</v>
      </c>
      <c r="D142" s="9">
        <v>6.9090720000000001</v>
      </c>
      <c r="E142" s="9">
        <v>6.0048170000000001</v>
      </c>
      <c r="F142" s="9">
        <v>5.2564840000000004</v>
      </c>
      <c r="G142" s="9">
        <v>4.6150640000000003</v>
      </c>
      <c r="H142" s="9">
        <v>3.9227979999999998</v>
      </c>
      <c r="I142" s="9">
        <v>3.2027929999999998</v>
      </c>
      <c r="J142" s="9">
        <v>2.5813459999999999</v>
      </c>
      <c r="K142" s="9">
        <v>1.9405589999999999</v>
      </c>
      <c r="L142" s="9">
        <v>1.1839040000000001</v>
      </c>
      <c r="M142" s="9">
        <v>1.1001920000000001</v>
      </c>
      <c r="N142" s="9">
        <v>1.0741419999999999</v>
      </c>
      <c r="O142" s="9">
        <v>1.0541240000000001</v>
      </c>
      <c r="P142" s="9">
        <v>0.90896900000000003</v>
      </c>
      <c r="Q142" s="9">
        <v>0.775868</v>
      </c>
      <c r="R142" s="9">
        <v>0.65533799999999998</v>
      </c>
      <c r="S142" s="9">
        <v>0.54757800000000001</v>
      </c>
      <c r="T142" s="9">
        <v>0.452486</v>
      </c>
      <c r="U142" s="9">
        <v>0.36967499999999998</v>
      </c>
      <c r="V142" s="9">
        <v>0.29450500000000002</v>
      </c>
      <c r="W142" s="9">
        <v>0.23560400000000001</v>
      </c>
      <c r="X142" s="9">
        <v>0.18612699999999999</v>
      </c>
      <c r="Y142" s="9">
        <v>0.145179</v>
      </c>
      <c r="Z142" s="9">
        <v>0.111788</v>
      </c>
      <c r="AA142" s="9">
        <v>8.4959000000000007E-2</v>
      </c>
      <c r="AB142" s="9">
        <v>6.3718999999999998E-2</v>
      </c>
      <c r="AC142" s="9">
        <v>4.7151999999999999E-2</v>
      </c>
      <c r="AD142" s="9">
        <v>3.4421E-2</v>
      </c>
      <c r="AE142" s="9">
        <v>2.4782999999999999E-2</v>
      </c>
      <c r="AF142" s="9">
        <v>1.7596000000000001E-2</v>
      </c>
      <c r="AG142" s="9">
        <v>1.2317E-2</v>
      </c>
      <c r="AH142" s="9">
        <v>8.4989999999999996E-3</v>
      </c>
      <c r="AI142" s="9">
        <v>5.7790000000000003E-3</v>
      </c>
      <c r="AJ142" s="9">
        <v>3.872E-3</v>
      </c>
      <c r="AK142" s="9">
        <v>0</v>
      </c>
      <c r="AL142" s="9">
        <v>0</v>
      </c>
      <c r="AM142" s="8" t="s">
        <v>46</v>
      </c>
    </row>
    <row r="143" spans="1:39" ht="15" customHeight="1">
      <c r="A143" s="7" t="s">
        <v>86</v>
      </c>
      <c r="B143" s="10" t="s">
        <v>47</v>
      </c>
      <c r="C143" s="9">
        <v>58</v>
      </c>
      <c r="D143" s="9">
        <v>57.863998000000002</v>
      </c>
      <c r="E143" s="9">
        <v>57.662948999999998</v>
      </c>
      <c r="F143" s="9">
        <v>57.392806999999998</v>
      </c>
      <c r="G143" s="9">
        <v>57.062679000000003</v>
      </c>
      <c r="H143" s="9">
        <v>56.681674999999998</v>
      </c>
      <c r="I143" s="9">
        <v>56.241486000000002</v>
      </c>
      <c r="J143" s="9">
        <v>55.763255999999998</v>
      </c>
      <c r="K143" s="9">
        <v>54.931873000000003</v>
      </c>
      <c r="L143" s="9">
        <v>54.394497000000001</v>
      </c>
      <c r="M143" s="9">
        <v>53.769672</v>
      </c>
      <c r="N143" s="9">
        <v>53.039828999999997</v>
      </c>
      <c r="O143" s="9">
        <v>52.186253000000001</v>
      </c>
      <c r="P143" s="9">
        <v>51.194175999999999</v>
      </c>
      <c r="Q143" s="9">
        <v>50.052349</v>
      </c>
      <c r="R143" s="9">
        <v>48.754111999999999</v>
      </c>
      <c r="S143" s="9">
        <v>22.392555000000002</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8" t="s">
        <v>46</v>
      </c>
    </row>
    <row r="144" spans="1:39" ht="15" customHeight="1">
      <c r="A144" s="7" t="s">
        <v>85</v>
      </c>
      <c r="B144" s="10" t="s">
        <v>34</v>
      </c>
      <c r="C144" s="9">
        <v>292</v>
      </c>
      <c r="D144" s="9">
        <v>275.94491599999998</v>
      </c>
      <c r="E144" s="9">
        <v>257.203979</v>
      </c>
      <c r="F144" s="9">
        <v>237.50405900000001</v>
      </c>
      <c r="G144" s="9">
        <v>216.67025799999999</v>
      </c>
      <c r="H144" s="9">
        <v>193.17532299999999</v>
      </c>
      <c r="I144" s="9">
        <v>166.278595</v>
      </c>
      <c r="J144" s="9">
        <v>134.08282500000001</v>
      </c>
      <c r="K144" s="9">
        <v>113.419579</v>
      </c>
      <c r="L144" s="9">
        <v>104.375412</v>
      </c>
      <c r="M144" s="9">
        <v>94.807732000000001</v>
      </c>
      <c r="N144" s="9">
        <v>81.759758000000005</v>
      </c>
      <c r="O144" s="9">
        <v>71.208611000000005</v>
      </c>
      <c r="P144" s="9">
        <v>59.186176000000003</v>
      </c>
      <c r="Q144" s="9">
        <v>51.866394</v>
      </c>
      <c r="R144" s="9">
        <v>46.454742000000003</v>
      </c>
      <c r="S144" s="9">
        <v>37.676082999999998</v>
      </c>
      <c r="T144" s="9">
        <v>29.019817</v>
      </c>
      <c r="U144" s="9">
        <v>29</v>
      </c>
      <c r="V144" s="9">
        <v>24.036778999999999</v>
      </c>
      <c r="W144" s="9">
        <v>24</v>
      </c>
      <c r="X144" s="9">
        <v>24</v>
      </c>
      <c r="Y144" s="9">
        <v>22</v>
      </c>
      <c r="Z144" s="9">
        <v>22</v>
      </c>
      <c r="AA144" s="9">
        <v>22</v>
      </c>
      <c r="AB144" s="9">
        <v>21.130569000000001</v>
      </c>
      <c r="AC144" s="9">
        <v>14</v>
      </c>
      <c r="AD144" s="9">
        <v>13</v>
      </c>
      <c r="AE144" s="9">
        <v>11</v>
      </c>
      <c r="AF144" s="9">
        <v>10</v>
      </c>
      <c r="AG144" s="9">
        <v>10</v>
      </c>
      <c r="AH144" s="9">
        <v>5</v>
      </c>
      <c r="AI144" s="9">
        <v>5</v>
      </c>
      <c r="AJ144" s="9">
        <v>4</v>
      </c>
      <c r="AK144" s="9">
        <v>3</v>
      </c>
      <c r="AL144" s="9">
        <v>2</v>
      </c>
      <c r="AM144" s="8">
        <v>-0.134903</v>
      </c>
    </row>
    <row r="145" spans="1:39" ht="15" customHeight="1">
      <c r="A145" s="7" t="s">
        <v>84</v>
      </c>
      <c r="B145" s="10" t="s">
        <v>51</v>
      </c>
      <c r="C145" s="9">
        <v>102</v>
      </c>
      <c r="D145" s="9">
        <v>99.352599999999995</v>
      </c>
      <c r="E145" s="9">
        <v>96.114440999999999</v>
      </c>
      <c r="F145" s="9">
        <v>92.816162000000006</v>
      </c>
      <c r="G145" s="9">
        <v>88.776511999999997</v>
      </c>
      <c r="H145" s="9">
        <v>85.505195999999998</v>
      </c>
      <c r="I145" s="9">
        <v>82.008194000000003</v>
      </c>
      <c r="J145" s="9">
        <v>77.650268999999994</v>
      </c>
      <c r="K145" s="9">
        <v>74.318207000000001</v>
      </c>
      <c r="L145" s="9">
        <v>71.566413999999995</v>
      </c>
      <c r="M145" s="9">
        <v>66.558952000000005</v>
      </c>
      <c r="N145" s="9">
        <v>57.810634999999998</v>
      </c>
      <c r="O145" s="9">
        <v>49.375903999999998</v>
      </c>
      <c r="P145" s="9">
        <v>41.091248</v>
      </c>
      <c r="Q145" s="9">
        <v>37.014834999999998</v>
      </c>
      <c r="R145" s="9">
        <v>35.181365999999997</v>
      </c>
      <c r="S145" s="9">
        <v>30</v>
      </c>
      <c r="T145" s="9">
        <v>25</v>
      </c>
      <c r="U145" s="9">
        <v>25</v>
      </c>
      <c r="V145" s="9">
        <v>21</v>
      </c>
      <c r="W145" s="9">
        <v>21</v>
      </c>
      <c r="X145" s="9">
        <v>21</v>
      </c>
      <c r="Y145" s="9">
        <v>19</v>
      </c>
      <c r="Z145" s="9">
        <v>19</v>
      </c>
      <c r="AA145" s="9">
        <v>19</v>
      </c>
      <c r="AB145" s="9">
        <v>19</v>
      </c>
      <c r="AC145" s="9">
        <v>14</v>
      </c>
      <c r="AD145" s="9">
        <v>13</v>
      </c>
      <c r="AE145" s="9">
        <v>11</v>
      </c>
      <c r="AF145" s="9">
        <v>10</v>
      </c>
      <c r="AG145" s="9">
        <v>10</v>
      </c>
      <c r="AH145" s="9">
        <v>5</v>
      </c>
      <c r="AI145" s="9">
        <v>5</v>
      </c>
      <c r="AJ145" s="9">
        <v>4</v>
      </c>
      <c r="AK145" s="9">
        <v>3</v>
      </c>
      <c r="AL145" s="9">
        <v>2</v>
      </c>
      <c r="AM145" s="8">
        <v>-0.108517</v>
      </c>
    </row>
    <row r="146" spans="1:39" ht="15" customHeight="1">
      <c r="A146" s="7" t="s">
        <v>83</v>
      </c>
      <c r="B146" s="10" t="s">
        <v>49</v>
      </c>
      <c r="C146" s="9">
        <v>41</v>
      </c>
      <c r="D146" s="9">
        <v>38.374527</v>
      </c>
      <c r="E146" s="9">
        <v>34.706263999999997</v>
      </c>
      <c r="F146" s="9">
        <v>31.842167</v>
      </c>
      <c r="G146" s="9">
        <v>30.885587999999998</v>
      </c>
      <c r="H146" s="9">
        <v>29.495369</v>
      </c>
      <c r="I146" s="9">
        <v>27.723106000000001</v>
      </c>
      <c r="J146" s="9">
        <v>24.975398999999999</v>
      </c>
      <c r="K146" s="9">
        <v>23.472857999999999</v>
      </c>
      <c r="L146" s="9">
        <v>22.123899000000002</v>
      </c>
      <c r="M146" s="9">
        <v>21.142609</v>
      </c>
      <c r="N146" s="9">
        <v>19.327760999999999</v>
      </c>
      <c r="O146" s="9">
        <v>19.033875999999999</v>
      </c>
      <c r="P146" s="9">
        <v>17.023375000000001</v>
      </c>
      <c r="Q146" s="9">
        <v>14.553008</v>
      </c>
      <c r="R146" s="9">
        <v>11.01065</v>
      </c>
      <c r="S146" s="9">
        <v>7.4461979999999999</v>
      </c>
      <c r="T146" s="9">
        <v>4.0198169999999998</v>
      </c>
      <c r="U146" s="9">
        <v>4</v>
      </c>
      <c r="V146" s="9">
        <v>3.0367799999999998</v>
      </c>
      <c r="W146" s="9">
        <v>3</v>
      </c>
      <c r="X146" s="9">
        <v>3</v>
      </c>
      <c r="Y146" s="9">
        <v>3</v>
      </c>
      <c r="Z146" s="9">
        <v>3</v>
      </c>
      <c r="AA146" s="9">
        <v>3</v>
      </c>
      <c r="AB146" s="9">
        <v>2.1305689999999999</v>
      </c>
      <c r="AC146" s="9">
        <v>0</v>
      </c>
      <c r="AD146" s="9">
        <v>0</v>
      </c>
      <c r="AE146" s="9">
        <v>0</v>
      </c>
      <c r="AF146" s="9">
        <v>0</v>
      </c>
      <c r="AG146" s="9">
        <v>0</v>
      </c>
      <c r="AH146" s="9">
        <v>0</v>
      </c>
      <c r="AI146" s="9">
        <v>0</v>
      </c>
      <c r="AJ146" s="9">
        <v>0</v>
      </c>
      <c r="AK146" s="9">
        <v>0</v>
      </c>
      <c r="AL146" s="9">
        <v>0</v>
      </c>
      <c r="AM146" s="8" t="s">
        <v>46</v>
      </c>
    </row>
    <row r="147" spans="1:39" ht="15" customHeight="1">
      <c r="A147" s="7" t="s">
        <v>82</v>
      </c>
      <c r="B147" s="10" t="s">
        <v>47</v>
      </c>
      <c r="C147" s="9">
        <v>149</v>
      </c>
      <c r="D147" s="9">
        <v>138.21778900000001</v>
      </c>
      <c r="E147" s="9">
        <v>126.38327</v>
      </c>
      <c r="F147" s="9">
        <v>112.84573399999999</v>
      </c>
      <c r="G147" s="9">
        <v>97.008148000000006</v>
      </c>
      <c r="H147" s="9">
        <v>78.174758999999995</v>
      </c>
      <c r="I147" s="9">
        <v>56.547294999999998</v>
      </c>
      <c r="J147" s="9">
        <v>31.457148</v>
      </c>
      <c r="K147" s="9">
        <v>15.62852</v>
      </c>
      <c r="L147" s="9">
        <v>10.685095</v>
      </c>
      <c r="M147" s="9">
        <v>7.1061719999999999</v>
      </c>
      <c r="N147" s="9">
        <v>4.6213569999999997</v>
      </c>
      <c r="O147" s="9">
        <v>2.798826</v>
      </c>
      <c r="P147" s="9">
        <v>1.071553</v>
      </c>
      <c r="Q147" s="9">
        <v>0.29854999999999998</v>
      </c>
      <c r="R147" s="9">
        <v>0.26272400000000001</v>
      </c>
      <c r="S147" s="9">
        <v>0.22988400000000001</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9">
        <v>0</v>
      </c>
      <c r="AM147" s="8" t="s">
        <v>46</v>
      </c>
    </row>
    <row r="148" spans="1:39" ht="15" customHeight="1">
      <c r="A148" s="7" t="s">
        <v>81</v>
      </c>
      <c r="B148" s="10" t="s">
        <v>32</v>
      </c>
      <c r="C148" s="9">
        <v>200</v>
      </c>
      <c r="D148" s="9">
        <v>154.74710099999999</v>
      </c>
      <c r="E148" s="9">
        <v>135.77262899999999</v>
      </c>
      <c r="F148" s="9">
        <v>114.231049</v>
      </c>
      <c r="G148" s="9">
        <v>92.474013999999997</v>
      </c>
      <c r="H148" s="9">
        <v>70.417343000000002</v>
      </c>
      <c r="I148" s="9">
        <v>58.5383</v>
      </c>
      <c r="J148" s="9">
        <v>49.908768000000002</v>
      </c>
      <c r="K148" s="9">
        <v>41.139111</v>
      </c>
      <c r="L148" s="9">
        <v>31.258845999999998</v>
      </c>
      <c r="M148" s="9">
        <v>21.131091999999999</v>
      </c>
      <c r="N148" s="9">
        <v>14.040281999999999</v>
      </c>
      <c r="O148" s="9">
        <v>11.075616999999999</v>
      </c>
      <c r="P148" s="9">
        <v>8.6167599999999993</v>
      </c>
      <c r="Q148" s="9">
        <v>7.0741969999999998</v>
      </c>
      <c r="R148" s="9">
        <v>5.7794610000000004</v>
      </c>
      <c r="S148" s="9">
        <v>5.247681</v>
      </c>
      <c r="T148" s="9">
        <v>4.1727720000000001</v>
      </c>
      <c r="U148" s="9">
        <v>4.0740970000000001</v>
      </c>
      <c r="V148" s="9">
        <v>4.0112990000000002</v>
      </c>
      <c r="W148" s="9">
        <v>4</v>
      </c>
      <c r="X148" s="9">
        <v>4</v>
      </c>
      <c r="Y148" s="9">
        <v>4</v>
      </c>
      <c r="Z148" s="9">
        <v>3.8218450000000002</v>
      </c>
      <c r="AA148" s="9">
        <v>2.973903</v>
      </c>
      <c r="AB148" s="9">
        <v>2.0829610000000001</v>
      </c>
      <c r="AC148" s="9">
        <v>2</v>
      </c>
      <c r="AD148" s="9">
        <v>1.785879</v>
      </c>
      <c r="AE148" s="9">
        <v>0.96047199999999999</v>
      </c>
      <c r="AF148" s="9">
        <v>8.6629999999999999E-2</v>
      </c>
      <c r="AG148" s="9">
        <v>0</v>
      </c>
      <c r="AH148" s="9">
        <v>0</v>
      </c>
      <c r="AI148" s="9">
        <v>0</v>
      </c>
      <c r="AJ148" s="9">
        <v>0</v>
      </c>
      <c r="AK148" s="9">
        <v>0</v>
      </c>
      <c r="AL148" s="9">
        <v>0</v>
      </c>
      <c r="AM148" s="8" t="s">
        <v>46</v>
      </c>
    </row>
    <row r="149" spans="1:39" ht="15" customHeight="1">
      <c r="A149" s="7" t="s">
        <v>80</v>
      </c>
      <c r="B149" s="10" t="s">
        <v>51</v>
      </c>
      <c r="C149" s="9">
        <v>110</v>
      </c>
      <c r="D149" s="9">
        <v>70.331885999999997</v>
      </c>
      <c r="E149" s="9">
        <v>55.258361999999998</v>
      </c>
      <c r="F149" s="9">
        <v>38.710402999999999</v>
      </c>
      <c r="G149" s="9">
        <v>22.793818999999999</v>
      </c>
      <c r="H149" s="9">
        <v>7.0746469999999997</v>
      </c>
      <c r="I149" s="9">
        <v>1.861964</v>
      </c>
      <c r="J149" s="9">
        <v>0.72900100000000001</v>
      </c>
      <c r="K149" s="9">
        <v>0.180698</v>
      </c>
      <c r="L149" s="9">
        <v>6.8002999999999994E-2</v>
      </c>
      <c r="M149" s="9">
        <v>0</v>
      </c>
      <c r="N149" s="9">
        <v>0</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9">
        <v>0</v>
      </c>
      <c r="AL149" s="9">
        <v>0</v>
      </c>
      <c r="AM149" s="8" t="s">
        <v>46</v>
      </c>
    </row>
    <row r="150" spans="1:39" ht="15" customHeight="1">
      <c r="A150" s="7" t="s">
        <v>79</v>
      </c>
      <c r="B150" s="10" t="s">
        <v>49</v>
      </c>
      <c r="C150" s="9">
        <v>23</v>
      </c>
      <c r="D150" s="9">
        <v>22.458373999999999</v>
      </c>
      <c r="E150" s="9">
        <v>21.556314</v>
      </c>
      <c r="F150" s="9">
        <v>20.213028000000001</v>
      </c>
      <c r="G150" s="9">
        <v>18.475574000000002</v>
      </c>
      <c r="H150" s="9">
        <v>17.158897</v>
      </c>
      <c r="I150" s="9">
        <v>15.694089999999999</v>
      </c>
      <c r="J150" s="9">
        <v>14.063597</v>
      </c>
      <c r="K150" s="9">
        <v>12.594167000000001</v>
      </c>
      <c r="L150" s="9">
        <v>11.064404</v>
      </c>
      <c r="M150" s="9">
        <v>9.7029420000000002</v>
      </c>
      <c r="N150" s="9">
        <v>8.6810430000000007</v>
      </c>
      <c r="O150" s="9">
        <v>7.3098910000000004</v>
      </c>
      <c r="P150" s="9">
        <v>6.0904049999999996</v>
      </c>
      <c r="Q150" s="9">
        <v>5.2839679999999998</v>
      </c>
      <c r="R150" s="9">
        <v>4.7745889999999997</v>
      </c>
      <c r="S150" s="9">
        <v>4.4269619999999996</v>
      </c>
      <c r="T150" s="9">
        <v>4.1727720000000001</v>
      </c>
      <c r="U150" s="9">
        <v>4.0740970000000001</v>
      </c>
      <c r="V150" s="9">
        <v>4.0112990000000002</v>
      </c>
      <c r="W150" s="9">
        <v>4</v>
      </c>
      <c r="X150" s="9">
        <v>4</v>
      </c>
      <c r="Y150" s="9">
        <v>4</v>
      </c>
      <c r="Z150" s="9">
        <v>3.8218450000000002</v>
      </c>
      <c r="AA150" s="9">
        <v>2.973903</v>
      </c>
      <c r="AB150" s="9">
        <v>2.0829610000000001</v>
      </c>
      <c r="AC150" s="9">
        <v>2</v>
      </c>
      <c r="AD150" s="9">
        <v>1.785879</v>
      </c>
      <c r="AE150" s="9">
        <v>0.96047199999999999</v>
      </c>
      <c r="AF150" s="9">
        <v>8.6629999999999999E-2</v>
      </c>
      <c r="AG150" s="9">
        <v>0</v>
      </c>
      <c r="AH150" s="9">
        <v>0</v>
      </c>
      <c r="AI150" s="9">
        <v>0</v>
      </c>
      <c r="AJ150" s="9">
        <v>0</v>
      </c>
      <c r="AK150" s="9">
        <v>0</v>
      </c>
      <c r="AL150" s="9">
        <v>0</v>
      </c>
      <c r="AM150" s="8" t="s">
        <v>46</v>
      </c>
    </row>
    <row r="151" spans="1:39" ht="15" customHeight="1">
      <c r="A151" s="7" t="s">
        <v>78</v>
      </c>
      <c r="B151" s="10" t="s">
        <v>47</v>
      </c>
      <c r="C151" s="9">
        <v>67</v>
      </c>
      <c r="D151" s="9">
        <v>61.956843999999997</v>
      </c>
      <c r="E151" s="9">
        <v>58.957954000000001</v>
      </c>
      <c r="F151" s="9">
        <v>55.307620999999997</v>
      </c>
      <c r="G151" s="9">
        <v>51.204619999999998</v>
      </c>
      <c r="H151" s="9">
        <v>46.183796000000001</v>
      </c>
      <c r="I151" s="9">
        <v>40.982246000000004</v>
      </c>
      <c r="J151" s="9">
        <v>35.116168999999999</v>
      </c>
      <c r="K151" s="9">
        <v>28.364243999999999</v>
      </c>
      <c r="L151" s="9">
        <v>20.126438</v>
      </c>
      <c r="M151" s="9">
        <v>11.428151</v>
      </c>
      <c r="N151" s="9">
        <v>5.3592399999999998</v>
      </c>
      <c r="O151" s="9">
        <v>3.7657250000000002</v>
      </c>
      <c r="P151" s="9">
        <v>2.5263559999999998</v>
      </c>
      <c r="Q151" s="9">
        <v>1.7902290000000001</v>
      </c>
      <c r="R151" s="9">
        <v>1.004872</v>
      </c>
      <c r="S151" s="9">
        <v>0.82071899999999998</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8" t="s">
        <v>46</v>
      </c>
    </row>
    <row r="152" spans="1:39" ht="15" customHeight="1">
      <c r="A152" s="7" t="s">
        <v>77</v>
      </c>
      <c r="B152" s="10" t="s">
        <v>30</v>
      </c>
      <c r="C152" s="9">
        <v>110</v>
      </c>
      <c r="D152" s="9">
        <v>95.262778999999995</v>
      </c>
      <c r="E152" s="9">
        <v>83.699280000000002</v>
      </c>
      <c r="F152" s="9">
        <v>79.047493000000003</v>
      </c>
      <c r="G152" s="9">
        <v>72.791511999999997</v>
      </c>
      <c r="H152" s="9">
        <v>66.434967</v>
      </c>
      <c r="I152" s="9">
        <v>62.370131999999998</v>
      </c>
      <c r="J152" s="9">
        <v>58.544964</v>
      </c>
      <c r="K152" s="9">
        <v>54.408076999999999</v>
      </c>
      <c r="L152" s="9">
        <v>49.383552999999999</v>
      </c>
      <c r="M152" s="9">
        <v>46.546805999999997</v>
      </c>
      <c r="N152" s="9">
        <v>43.120907000000003</v>
      </c>
      <c r="O152" s="9">
        <v>34.964148999999999</v>
      </c>
      <c r="P152" s="9">
        <v>31.039967999999998</v>
      </c>
      <c r="Q152" s="9">
        <v>28.780922</v>
      </c>
      <c r="R152" s="9">
        <v>27.298995999999999</v>
      </c>
      <c r="S152" s="9">
        <v>25.024107000000001</v>
      </c>
      <c r="T152" s="9">
        <v>21.942001000000001</v>
      </c>
      <c r="U152" s="9">
        <v>18.484027999999999</v>
      </c>
      <c r="V152" s="9">
        <v>14.657316</v>
      </c>
      <c r="W152" s="9">
        <v>11.640306000000001</v>
      </c>
      <c r="X152" s="9">
        <v>9.8506079999999994</v>
      </c>
      <c r="Y152" s="9">
        <v>7.6445379999999998</v>
      </c>
      <c r="Z152" s="9">
        <v>5.1920109999999999</v>
      </c>
      <c r="AA152" s="9">
        <v>5.149769</v>
      </c>
      <c r="AB152" s="9">
        <v>5.1153219999999999</v>
      </c>
      <c r="AC152" s="9">
        <v>5.0876450000000002</v>
      </c>
      <c r="AD152" s="9">
        <v>4.4790330000000003</v>
      </c>
      <c r="AE152" s="9">
        <v>3.2500490000000002</v>
      </c>
      <c r="AF152" s="9">
        <v>3.0355089999999998</v>
      </c>
      <c r="AG152" s="9">
        <v>2.0255670000000001</v>
      </c>
      <c r="AH152" s="9">
        <v>2.0181520000000002</v>
      </c>
      <c r="AI152" s="9">
        <v>2.0127069999999998</v>
      </c>
      <c r="AJ152" s="9">
        <v>2.0087679999999999</v>
      </c>
      <c r="AK152" s="9">
        <v>2.0059619999999998</v>
      </c>
      <c r="AL152" s="9">
        <v>2.0039940000000001</v>
      </c>
      <c r="AM152" s="8">
        <v>-0.107361</v>
      </c>
    </row>
    <row r="153" spans="1:39" ht="15" customHeight="1">
      <c r="A153" s="7" t="s">
        <v>76</v>
      </c>
      <c r="B153" s="10" t="s">
        <v>51</v>
      </c>
      <c r="C153" s="9">
        <v>62</v>
      </c>
      <c r="D153" s="9">
        <v>57.75</v>
      </c>
      <c r="E153" s="9">
        <v>54.861618</v>
      </c>
      <c r="F153" s="9">
        <v>52.753658000000001</v>
      </c>
      <c r="G153" s="9">
        <v>50.693592000000002</v>
      </c>
      <c r="H153" s="9">
        <v>48.254150000000003</v>
      </c>
      <c r="I153" s="9">
        <v>45.592815000000002</v>
      </c>
      <c r="J153" s="9">
        <v>42.470889999999997</v>
      </c>
      <c r="K153" s="9">
        <v>39.897945</v>
      </c>
      <c r="L153" s="9">
        <v>37.343677999999997</v>
      </c>
      <c r="M153" s="9">
        <v>34.895107000000003</v>
      </c>
      <c r="N153" s="9">
        <v>32.786242999999999</v>
      </c>
      <c r="O153" s="9">
        <v>30.692965999999998</v>
      </c>
      <c r="P153" s="9">
        <v>29.229868</v>
      </c>
      <c r="Q153" s="9">
        <v>27.241199000000002</v>
      </c>
      <c r="R153" s="9">
        <v>25.992785999999999</v>
      </c>
      <c r="S153" s="9">
        <v>23.919840000000001</v>
      </c>
      <c r="T153" s="9">
        <v>21.223108</v>
      </c>
      <c r="U153" s="9">
        <v>17.910263</v>
      </c>
      <c r="V153" s="9">
        <v>14.199902</v>
      </c>
      <c r="W153" s="9">
        <v>11.265224999999999</v>
      </c>
      <c r="X153" s="9">
        <v>9.5467929999999992</v>
      </c>
      <c r="Y153" s="9">
        <v>7.4014860000000002</v>
      </c>
      <c r="Z153" s="9">
        <v>5</v>
      </c>
      <c r="AA153" s="9">
        <v>5</v>
      </c>
      <c r="AB153" s="9">
        <v>5</v>
      </c>
      <c r="AC153" s="9">
        <v>5</v>
      </c>
      <c r="AD153" s="9">
        <v>4.4132999999999996</v>
      </c>
      <c r="AE153" s="9">
        <v>3.201406</v>
      </c>
      <c r="AF153" s="9">
        <v>3</v>
      </c>
      <c r="AG153" s="9">
        <v>2</v>
      </c>
      <c r="AH153" s="9">
        <v>2</v>
      </c>
      <c r="AI153" s="9">
        <v>2</v>
      </c>
      <c r="AJ153" s="9">
        <v>2</v>
      </c>
      <c r="AK153" s="9">
        <v>2</v>
      </c>
      <c r="AL153" s="9">
        <v>2</v>
      </c>
      <c r="AM153" s="8">
        <v>-9.4176999999999997E-2</v>
      </c>
    </row>
    <row r="154" spans="1:39" ht="15" customHeight="1">
      <c r="A154" s="7" t="s">
        <v>75</v>
      </c>
      <c r="B154" s="10" t="s">
        <v>49</v>
      </c>
      <c r="C154" s="9">
        <v>33</v>
      </c>
      <c r="D154" s="9">
        <v>29.634561999999999</v>
      </c>
      <c r="E154" s="9">
        <v>26.618117999999999</v>
      </c>
      <c r="F154" s="9">
        <v>24.186997999999999</v>
      </c>
      <c r="G154" s="9">
        <v>20.146243999999999</v>
      </c>
      <c r="H154" s="9">
        <v>16.425021999999998</v>
      </c>
      <c r="I154" s="9">
        <v>15.210554999999999</v>
      </c>
      <c r="J154" s="9">
        <v>14.686754000000001</v>
      </c>
      <c r="K154" s="9">
        <v>13.290431</v>
      </c>
      <c r="L154" s="9">
        <v>10.974366</v>
      </c>
      <c r="M154" s="9">
        <v>10.726004</v>
      </c>
      <c r="N154" s="9">
        <v>9.5337119999999995</v>
      </c>
      <c r="O154" s="9">
        <v>3.8522660000000002</v>
      </c>
      <c r="P154" s="9">
        <v>1.4490940000000001</v>
      </c>
      <c r="Q154" s="9">
        <v>1.226828</v>
      </c>
      <c r="R154" s="9">
        <v>1.033231</v>
      </c>
      <c r="S154" s="9">
        <v>0.864869</v>
      </c>
      <c r="T154" s="9">
        <v>0.718893</v>
      </c>
      <c r="U154" s="9">
        <v>0.573766</v>
      </c>
      <c r="V154" s="9">
        <v>0.45741500000000002</v>
      </c>
      <c r="W154" s="9">
        <v>0.37508000000000002</v>
      </c>
      <c r="X154" s="9">
        <v>0.303815</v>
      </c>
      <c r="Y154" s="9">
        <v>0.24305199999999999</v>
      </c>
      <c r="Z154" s="9">
        <v>0.19201099999999999</v>
      </c>
      <c r="AA154" s="9">
        <v>0.14976900000000001</v>
      </c>
      <c r="AB154" s="9">
        <v>0.11532199999999999</v>
      </c>
      <c r="AC154" s="9">
        <v>8.7645000000000001E-2</v>
      </c>
      <c r="AD154" s="9">
        <v>6.5733E-2</v>
      </c>
      <c r="AE154" s="9">
        <v>4.8642999999999999E-2</v>
      </c>
      <c r="AF154" s="9">
        <v>3.5508999999999999E-2</v>
      </c>
      <c r="AG154" s="9">
        <v>2.5566999999999999E-2</v>
      </c>
      <c r="AH154" s="9">
        <v>1.8152000000000001E-2</v>
      </c>
      <c r="AI154" s="9">
        <v>1.2707E-2</v>
      </c>
      <c r="AJ154" s="9">
        <v>8.7679999999999998E-3</v>
      </c>
      <c r="AK154" s="9">
        <v>5.9620000000000003E-3</v>
      </c>
      <c r="AL154" s="9">
        <v>3.9950000000000003E-3</v>
      </c>
      <c r="AM154" s="8">
        <v>-0.230574</v>
      </c>
    </row>
    <row r="155" spans="1:39" ht="15" customHeight="1">
      <c r="A155" s="7" t="s">
        <v>74</v>
      </c>
      <c r="B155" s="10" t="s">
        <v>47</v>
      </c>
      <c r="C155" s="9">
        <v>15</v>
      </c>
      <c r="D155" s="9">
        <v>7.8782220000000001</v>
      </c>
      <c r="E155" s="9">
        <v>2.2195399999999998</v>
      </c>
      <c r="F155" s="9">
        <v>2.1068319999999998</v>
      </c>
      <c r="G155" s="9">
        <v>1.9516720000000001</v>
      </c>
      <c r="H155" s="9">
        <v>1.7558</v>
      </c>
      <c r="I155" s="9">
        <v>1.5667599999999999</v>
      </c>
      <c r="J155" s="9">
        <v>1.387319</v>
      </c>
      <c r="K155" s="9">
        <v>1.2197009999999999</v>
      </c>
      <c r="L155" s="9">
        <v>1.065509</v>
      </c>
      <c r="M155" s="9">
        <v>0.92569699999999999</v>
      </c>
      <c r="N155" s="9">
        <v>0.80095300000000003</v>
      </c>
      <c r="O155" s="9">
        <v>0.41891499999999998</v>
      </c>
      <c r="P155" s="9">
        <v>0.36100599999999999</v>
      </c>
      <c r="Q155" s="9">
        <v>0.31289400000000001</v>
      </c>
      <c r="R155" s="9">
        <v>0.27297700000000003</v>
      </c>
      <c r="S155" s="9">
        <v>0.239398</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8" t="s">
        <v>46</v>
      </c>
    </row>
    <row r="156" spans="1:39" ht="15" customHeight="1">
      <c r="A156" s="7" t="s">
        <v>73</v>
      </c>
      <c r="B156" s="10" t="s">
        <v>28</v>
      </c>
      <c r="C156" s="9">
        <v>482</v>
      </c>
      <c r="D156" s="9">
        <v>436.51458700000001</v>
      </c>
      <c r="E156" s="9">
        <v>432.87387100000001</v>
      </c>
      <c r="F156" s="9">
        <v>427.00674400000003</v>
      </c>
      <c r="G156" s="9">
        <v>421.34433000000001</v>
      </c>
      <c r="H156" s="9">
        <v>416.21142600000002</v>
      </c>
      <c r="I156" s="9">
        <v>410.89718599999998</v>
      </c>
      <c r="J156" s="9">
        <v>398.01074199999999</v>
      </c>
      <c r="K156" s="9">
        <v>383.41696200000001</v>
      </c>
      <c r="L156" s="9">
        <v>360.123108</v>
      </c>
      <c r="M156" s="9">
        <v>345.78228799999999</v>
      </c>
      <c r="N156" s="9">
        <v>326.93396000000001</v>
      </c>
      <c r="O156" s="9">
        <v>302.88708500000001</v>
      </c>
      <c r="P156" s="9">
        <v>274.62857100000002</v>
      </c>
      <c r="Q156" s="9">
        <v>256.65521200000001</v>
      </c>
      <c r="R156" s="9">
        <v>242.885651</v>
      </c>
      <c r="S156" s="9">
        <v>196.217072</v>
      </c>
      <c r="T156" s="9">
        <v>151.57470699999999</v>
      </c>
      <c r="U156" s="9">
        <v>143.522415</v>
      </c>
      <c r="V156" s="9">
        <v>133.49049400000001</v>
      </c>
      <c r="W156" s="9">
        <v>127.451767</v>
      </c>
      <c r="X156" s="9">
        <v>121.426727</v>
      </c>
      <c r="Y156" s="9">
        <v>104.632988</v>
      </c>
      <c r="Z156" s="9">
        <v>78.782805999999994</v>
      </c>
      <c r="AA156" s="9">
        <v>56.284584000000002</v>
      </c>
      <c r="AB156" s="9">
        <v>37.266247</v>
      </c>
      <c r="AC156" s="9">
        <v>18.568213</v>
      </c>
      <c r="AD156" s="9">
        <v>13.544895</v>
      </c>
      <c r="AE156" s="9">
        <v>12.28809</v>
      </c>
      <c r="AF156" s="9">
        <v>10.233943999999999</v>
      </c>
      <c r="AG156" s="9">
        <v>7.3481339999999999</v>
      </c>
      <c r="AH156" s="9">
        <v>1.964755</v>
      </c>
      <c r="AI156" s="9">
        <v>0</v>
      </c>
      <c r="AJ156" s="9">
        <v>0</v>
      </c>
      <c r="AK156" s="9">
        <v>0</v>
      </c>
      <c r="AL156" s="9">
        <v>0</v>
      </c>
      <c r="AM156" s="8" t="s">
        <v>46</v>
      </c>
    </row>
    <row r="157" spans="1:39" ht="15" customHeight="1">
      <c r="A157" s="7" t="s">
        <v>72</v>
      </c>
      <c r="B157" s="10" t="s">
        <v>51</v>
      </c>
      <c r="C157" s="9">
        <v>313</v>
      </c>
      <c r="D157" s="9">
        <v>291.35244799999998</v>
      </c>
      <c r="E157" s="9">
        <v>289.43365499999999</v>
      </c>
      <c r="F157" s="9">
        <v>287.34197999999998</v>
      </c>
      <c r="G157" s="9">
        <v>285.72174100000001</v>
      </c>
      <c r="H157" s="9">
        <v>284.76788299999998</v>
      </c>
      <c r="I157" s="9">
        <v>283.74325599999997</v>
      </c>
      <c r="J157" s="9">
        <v>275.71408100000002</v>
      </c>
      <c r="K157" s="9">
        <v>266.68798800000002</v>
      </c>
      <c r="L157" s="9">
        <v>249.65881300000001</v>
      </c>
      <c r="M157" s="9">
        <v>242.63467399999999</v>
      </c>
      <c r="N157" s="9">
        <v>231.59127799999999</v>
      </c>
      <c r="O157" s="9">
        <v>216.53080700000001</v>
      </c>
      <c r="P157" s="9">
        <v>194.488449</v>
      </c>
      <c r="Q157" s="9">
        <v>181.46835300000001</v>
      </c>
      <c r="R157" s="9">
        <v>169.440201</v>
      </c>
      <c r="S157" s="9">
        <v>158.433243</v>
      </c>
      <c r="T157" s="9">
        <v>151.41493199999999</v>
      </c>
      <c r="U157" s="9">
        <v>143.40593000000001</v>
      </c>
      <c r="V157" s="9">
        <v>133.40660099999999</v>
      </c>
      <c r="W157" s="9">
        <v>127.39894099999999</v>
      </c>
      <c r="X157" s="9">
        <v>121.38928199999999</v>
      </c>
      <c r="Y157" s="9">
        <v>104.609352</v>
      </c>
      <c r="Z157" s="9">
        <v>78.768646000000004</v>
      </c>
      <c r="AA157" s="9">
        <v>56.274814999999997</v>
      </c>
      <c r="AB157" s="9">
        <v>37.259605000000001</v>
      </c>
      <c r="AC157" s="9">
        <v>18.563763000000002</v>
      </c>
      <c r="AD157" s="9">
        <v>13.544895</v>
      </c>
      <c r="AE157" s="9">
        <v>12.28809</v>
      </c>
      <c r="AF157" s="9">
        <v>10.233943999999999</v>
      </c>
      <c r="AG157" s="9">
        <v>7.3481339999999999</v>
      </c>
      <c r="AH157" s="9">
        <v>1.964755</v>
      </c>
      <c r="AI157" s="9">
        <v>0</v>
      </c>
      <c r="AJ157" s="9">
        <v>0</v>
      </c>
      <c r="AK157" s="9">
        <v>0</v>
      </c>
      <c r="AL157" s="9">
        <v>0</v>
      </c>
      <c r="AM157" s="8" t="s">
        <v>46</v>
      </c>
    </row>
    <row r="158" spans="1:39" ht="15" customHeight="1">
      <c r="A158" s="7" t="s">
        <v>71</v>
      </c>
      <c r="B158" s="10" t="s">
        <v>49</v>
      </c>
      <c r="C158" s="9">
        <v>63</v>
      </c>
      <c r="D158" s="9">
        <v>59.656647</v>
      </c>
      <c r="E158" s="9">
        <v>58.018715</v>
      </c>
      <c r="F158" s="9">
        <v>54.382987999999997</v>
      </c>
      <c r="G158" s="9">
        <v>50.540385999999998</v>
      </c>
      <c r="H158" s="9">
        <v>46.624493000000001</v>
      </c>
      <c r="I158" s="9">
        <v>42.668812000000003</v>
      </c>
      <c r="J158" s="9">
        <v>38.225121000000001</v>
      </c>
      <c r="K158" s="9">
        <v>33.163975000000001</v>
      </c>
      <c r="L158" s="9">
        <v>27.516908999999998</v>
      </c>
      <c r="M158" s="9">
        <v>20.964195</v>
      </c>
      <c r="N158" s="9">
        <v>14.107282</v>
      </c>
      <c r="O158" s="9">
        <v>6.5071219999999999</v>
      </c>
      <c r="P158" s="9">
        <v>2.1421380000000001</v>
      </c>
      <c r="Q158" s="9">
        <v>0.89702599999999999</v>
      </c>
      <c r="R158" s="9">
        <v>0.41222199999999998</v>
      </c>
      <c r="S158" s="9">
        <v>0.24149699999999999</v>
      </c>
      <c r="T158" s="9">
        <v>0.159777</v>
      </c>
      <c r="U158" s="9">
        <v>0.116491</v>
      </c>
      <c r="V158" s="9">
        <v>8.3886000000000002E-2</v>
      </c>
      <c r="W158" s="9">
        <v>5.2823000000000002E-2</v>
      </c>
      <c r="X158" s="9">
        <v>3.7443999999999998E-2</v>
      </c>
      <c r="Y158" s="9">
        <v>2.3633000000000001E-2</v>
      </c>
      <c r="Z158" s="9">
        <v>1.4158E-2</v>
      </c>
      <c r="AA158" s="9">
        <v>9.7689999999999999E-3</v>
      </c>
      <c r="AB158" s="9">
        <v>6.6429999999999996E-3</v>
      </c>
      <c r="AC158" s="9">
        <v>4.4510000000000001E-3</v>
      </c>
      <c r="AD158" s="9">
        <v>0</v>
      </c>
      <c r="AE158" s="9">
        <v>0</v>
      </c>
      <c r="AF158" s="9">
        <v>0</v>
      </c>
      <c r="AG158" s="9">
        <v>0</v>
      </c>
      <c r="AH158" s="9">
        <v>0</v>
      </c>
      <c r="AI158" s="9">
        <v>0</v>
      </c>
      <c r="AJ158" s="9">
        <v>0</v>
      </c>
      <c r="AK158" s="9">
        <v>0</v>
      </c>
      <c r="AL158" s="9">
        <v>0</v>
      </c>
      <c r="AM158" s="8" t="s">
        <v>46</v>
      </c>
    </row>
    <row r="159" spans="1:39" ht="15" customHeight="1">
      <c r="A159" s="7" t="s">
        <v>70</v>
      </c>
      <c r="B159" s="10" t="s">
        <v>47</v>
      </c>
      <c r="C159" s="9">
        <v>106</v>
      </c>
      <c r="D159" s="9">
        <v>85.505508000000006</v>
      </c>
      <c r="E159" s="9">
        <v>85.421515999999997</v>
      </c>
      <c r="F159" s="9">
        <v>85.281775999999994</v>
      </c>
      <c r="G159" s="9">
        <v>85.082222000000002</v>
      </c>
      <c r="H159" s="9">
        <v>84.819068999999999</v>
      </c>
      <c r="I159" s="9">
        <v>84.485100000000003</v>
      </c>
      <c r="J159" s="9">
        <v>84.071548000000007</v>
      </c>
      <c r="K159" s="9">
        <v>83.565010000000001</v>
      </c>
      <c r="L159" s="9">
        <v>82.947395</v>
      </c>
      <c r="M159" s="9">
        <v>82.183418000000003</v>
      </c>
      <c r="N159" s="9">
        <v>81.235405</v>
      </c>
      <c r="O159" s="9">
        <v>79.849166999999994</v>
      </c>
      <c r="P159" s="9">
        <v>77.997985999999997</v>
      </c>
      <c r="Q159" s="9">
        <v>74.289810000000003</v>
      </c>
      <c r="R159" s="9">
        <v>73.033233999999993</v>
      </c>
      <c r="S159" s="9">
        <v>37.542319999999997</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0</v>
      </c>
      <c r="AJ159" s="9">
        <v>0</v>
      </c>
      <c r="AK159" s="9">
        <v>0</v>
      </c>
      <c r="AL159" s="9">
        <v>0</v>
      </c>
      <c r="AM159" s="8" t="s">
        <v>46</v>
      </c>
    </row>
    <row r="160" spans="1:39" ht="15" customHeight="1">
      <c r="A160" s="7" t="s">
        <v>69</v>
      </c>
      <c r="B160" s="10" t="s">
        <v>26</v>
      </c>
      <c r="C160" s="9">
        <v>83</v>
      </c>
      <c r="D160" s="9">
        <v>44.819519</v>
      </c>
      <c r="E160" s="9">
        <v>36.939857000000003</v>
      </c>
      <c r="F160" s="9">
        <v>34.475555</v>
      </c>
      <c r="G160" s="9">
        <v>32.30106</v>
      </c>
      <c r="H160" s="9">
        <v>30.901627999999999</v>
      </c>
      <c r="I160" s="9">
        <v>28.811785</v>
      </c>
      <c r="J160" s="9">
        <v>25.687868000000002</v>
      </c>
      <c r="K160" s="9">
        <v>23.074397999999999</v>
      </c>
      <c r="L160" s="9">
        <v>19.860040999999999</v>
      </c>
      <c r="M160" s="9">
        <v>17.851734</v>
      </c>
      <c r="N160" s="9">
        <v>15.055872000000001</v>
      </c>
      <c r="O160" s="9">
        <v>13.471959999999999</v>
      </c>
      <c r="P160" s="9">
        <v>12.092363000000001</v>
      </c>
      <c r="Q160" s="9">
        <v>10.899777</v>
      </c>
      <c r="R160" s="9">
        <v>9.8821999999999992</v>
      </c>
      <c r="S160" s="9">
        <v>9.0250020000000006</v>
      </c>
      <c r="T160" s="9">
        <v>5.6903329999999999</v>
      </c>
      <c r="U160" s="9">
        <v>5.1045389999999999</v>
      </c>
      <c r="V160" s="9">
        <v>4.6291589999999996</v>
      </c>
      <c r="W160" s="9">
        <v>3.2480349999999998</v>
      </c>
      <c r="X160" s="9">
        <v>2.9461240000000002</v>
      </c>
      <c r="Y160" s="9">
        <v>2.709784</v>
      </c>
      <c r="Z160" s="9">
        <v>2.5269379999999999</v>
      </c>
      <c r="AA160" s="9">
        <v>2.3871180000000001</v>
      </c>
      <c r="AB160" s="9">
        <v>1.2734080000000001</v>
      </c>
      <c r="AC160" s="9">
        <v>1.1954359999999999</v>
      </c>
      <c r="AD160" s="9">
        <v>1.1210580000000001</v>
      </c>
      <c r="AE160" s="9">
        <v>7.6146000000000005E-2</v>
      </c>
      <c r="AF160" s="9">
        <v>5.2410999999999999E-2</v>
      </c>
      <c r="AG160" s="9">
        <v>3.3898999999999999E-2</v>
      </c>
      <c r="AH160" s="9">
        <v>1.839E-2</v>
      </c>
      <c r="AI160" s="9">
        <v>1.3035E-2</v>
      </c>
      <c r="AJ160" s="9">
        <v>9.1090000000000008E-3</v>
      </c>
      <c r="AK160" s="9">
        <v>6.2750000000000002E-3</v>
      </c>
      <c r="AL160" s="9">
        <v>4.2599999999999999E-3</v>
      </c>
      <c r="AM160" s="8">
        <v>-0.23844199999999999</v>
      </c>
    </row>
    <row r="161" spans="1:39" ht="15" customHeight="1">
      <c r="A161" s="7" t="s">
        <v>68</v>
      </c>
      <c r="B161" s="10" t="s">
        <v>51</v>
      </c>
      <c r="C161" s="9">
        <v>18</v>
      </c>
      <c r="D161" s="9">
        <v>17.503599000000001</v>
      </c>
      <c r="E161" s="9">
        <v>17.084633</v>
      </c>
      <c r="F161" s="9">
        <v>16.693328999999999</v>
      </c>
      <c r="G161" s="9">
        <v>16.270461999999998</v>
      </c>
      <c r="H161" s="9">
        <v>16</v>
      </c>
      <c r="I161" s="9">
        <v>15.751248</v>
      </c>
      <c r="J161" s="9">
        <v>13.67632</v>
      </c>
      <c r="K161" s="9">
        <v>12.061090999999999</v>
      </c>
      <c r="L161" s="9">
        <v>10.783084000000001</v>
      </c>
      <c r="M161" s="9">
        <v>9.6409369999999992</v>
      </c>
      <c r="N161" s="9">
        <v>7.6355899999999997</v>
      </c>
      <c r="O161" s="9">
        <v>6.7638020000000001</v>
      </c>
      <c r="P161" s="9">
        <v>6.018929</v>
      </c>
      <c r="Q161" s="9">
        <v>5.3917630000000001</v>
      </c>
      <c r="R161" s="9">
        <v>4.8713540000000002</v>
      </c>
      <c r="S161" s="9">
        <v>4.4457649999999997</v>
      </c>
      <c r="T161" s="9">
        <v>4.1027389999999997</v>
      </c>
      <c r="U161" s="9">
        <v>3.8302520000000002</v>
      </c>
      <c r="V161" s="9">
        <v>3.6169289999999998</v>
      </c>
      <c r="W161" s="9">
        <v>2.4523470000000001</v>
      </c>
      <c r="X161" s="9">
        <v>2.3272219999999999</v>
      </c>
      <c r="Y161" s="9">
        <v>2.2334890000000001</v>
      </c>
      <c r="Z161" s="9">
        <v>2.1643089999999998</v>
      </c>
      <c r="AA161" s="9">
        <v>2.1140110000000001</v>
      </c>
      <c r="AB161" s="9">
        <v>1.0699689999999999</v>
      </c>
      <c r="AC161" s="9">
        <v>1.0473669999999999</v>
      </c>
      <c r="AD161" s="9">
        <v>1.0179339999999999</v>
      </c>
      <c r="AE161" s="9">
        <v>3.0699999999999998E-3</v>
      </c>
      <c r="AF161" s="9">
        <v>0</v>
      </c>
      <c r="AG161" s="9">
        <v>0</v>
      </c>
      <c r="AH161" s="9">
        <v>0</v>
      </c>
      <c r="AI161" s="9">
        <v>0</v>
      </c>
      <c r="AJ161" s="9">
        <v>0</v>
      </c>
      <c r="AK161" s="9">
        <v>0</v>
      </c>
      <c r="AL161" s="9">
        <v>0</v>
      </c>
      <c r="AM161" s="8" t="s">
        <v>46</v>
      </c>
    </row>
    <row r="162" spans="1:39" ht="15" customHeight="1">
      <c r="A162" s="7" t="s">
        <v>67</v>
      </c>
      <c r="B162" s="10" t="s">
        <v>49</v>
      </c>
      <c r="C162" s="9">
        <v>19</v>
      </c>
      <c r="D162" s="9">
        <v>19</v>
      </c>
      <c r="E162" s="9">
        <v>17.233595000000001</v>
      </c>
      <c r="F162" s="9">
        <v>15.160603999999999</v>
      </c>
      <c r="G162" s="9">
        <v>13.408972</v>
      </c>
      <c r="H162" s="9">
        <v>12.280003000000001</v>
      </c>
      <c r="I162" s="9">
        <v>10.438910999999999</v>
      </c>
      <c r="J162" s="9">
        <v>9.3899209999999993</v>
      </c>
      <c r="K162" s="9">
        <v>8.3916810000000002</v>
      </c>
      <c r="L162" s="9">
        <v>6.45533</v>
      </c>
      <c r="M162" s="9">
        <v>5.5891710000000003</v>
      </c>
      <c r="N162" s="9">
        <v>4.7986560000000003</v>
      </c>
      <c r="O162" s="9">
        <v>4.0865330000000002</v>
      </c>
      <c r="P162" s="9">
        <v>3.4518089999999999</v>
      </c>
      <c r="Q162" s="9">
        <v>2.8863889999999999</v>
      </c>
      <c r="R162" s="9">
        <v>2.3892199999999999</v>
      </c>
      <c r="S162" s="9">
        <v>1.957611</v>
      </c>
      <c r="T162" s="9">
        <v>1.5875939999999999</v>
      </c>
      <c r="U162" s="9">
        <v>1.2742869999999999</v>
      </c>
      <c r="V162" s="9">
        <v>1.0122310000000001</v>
      </c>
      <c r="W162" s="9">
        <v>0.79568899999999998</v>
      </c>
      <c r="X162" s="9">
        <v>0.61890199999999995</v>
      </c>
      <c r="Y162" s="9">
        <v>0.47629500000000002</v>
      </c>
      <c r="Z162" s="9">
        <v>0.36262899999999998</v>
      </c>
      <c r="AA162" s="9">
        <v>0.27310699999999999</v>
      </c>
      <c r="AB162" s="9">
        <v>0.20344000000000001</v>
      </c>
      <c r="AC162" s="9">
        <v>0.14806800000000001</v>
      </c>
      <c r="AD162" s="9">
        <v>0.10312499999999999</v>
      </c>
      <c r="AE162" s="9">
        <v>7.3076000000000002E-2</v>
      </c>
      <c r="AF162" s="9">
        <v>5.2410999999999999E-2</v>
      </c>
      <c r="AG162" s="9">
        <v>3.3898999999999999E-2</v>
      </c>
      <c r="AH162" s="9">
        <v>1.839E-2</v>
      </c>
      <c r="AI162" s="9">
        <v>1.3035E-2</v>
      </c>
      <c r="AJ162" s="9">
        <v>9.1090000000000008E-3</v>
      </c>
      <c r="AK162" s="9">
        <v>6.2750000000000002E-3</v>
      </c>
      <c r="AL162" s="9">
        <v>4.2599999999999999E-3</v>
      </c>
      <c r="AM162" s="8">
        <v>-0.218975</v>
      </c>
    </row>
    <row r="163" spans="1:39" ht="15" customHeight="1">
      <c r="A163" s="7" t="s">
        <v>66</v>
      </c>
      <c r="B163" s="10" t="s">
        <v>47</v>
      </c>
      <c r="C163" s="9">
        <v>46</v>
      </c>
      <c r="D163" s="9">
        <v>8.3159179999999999</v>
      </c>
      <c r="E163" s="9">
        <v>2.621626</v>
      </c>
      <c r="F163" s="9">
        <v>2.621626</v>
      </c>
      <c r="G163" s="9">
        <v>2.621626</v>
      </c>
      <c r="H163" s="9">
        <v>2.621626</v>
      </c>
      <c r="I163" s="9">
        <v>2.621626</v>
      </c>
      <c r="J163" s="9">
        <v>2.621626</v>
      </c>
      <c r="K163" s="9">
        <v>2.621626</v>
      </c>
      <c r="L163" s="9">
        <v>2.621626</v>
      </c>
      <c r="M163" s="9">
        <v>2.621626</v>
      </c>
      <c r="N163" s="9">
        <v>2.621626</v>
      </c>
      <c r="O163" s="9">
        <v>2.621626</v>
      </c>
      <c r="P163" s="9">
        <v>2.621626</v>
      </c>
      <c r="Q163" s="9">
        <v>2.621626</v>
      </c>
      <c r="R163" s="9">
        <v>2.621626</v>
      </c>
      <c r="S163" s="9">
        <v>2.621626</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46</v>
      </c>
    </row>
    <row r="164" spans="1:39" ht="15" customHeight="1">
      <c r="A164" s="7" t="s">
        <v>65</v>
      </c>
      <c r="B164" s="10" t="s">
        <v>24</v>
      </c>
      <c r="C164" s="9">
        <v>12</v>
      </c>
      <c r="D164" s="9">
        <v>13.1</v>
      </c>
      <c r="E164" s="9">
        <v>11.921041000000001</v>
      </c>
      <c r="F164" s="9">
        <v>11.760336000000001</v>
      </c>
      <c r="G164" s="9">
        <v>11.600637000000001</v>
      </c>
      <c r="H164" s="9">
        <v>11.402844999999999</v>
      </c>
      <c r="I164" s="9">
        <v>11.172136999999999</v>
      </c>
      <c r="J164" s="9">
        <v>9.9285219999999992</v>
      </c>
      <c r="K164" s="9">
        <v>8.6985890000000001</v>
      </c>
      <c r="L164" s="9">
        <v>8.52121</v>
      </c>
      <c r="M164" s="9">
        <v>8.385408</v>
      </c>
      <c r="N164" s="9">
        <v>8.2548720000000007</v>
      </c>
      <c r="O164" s="9">
        <v>7.9812940000000001</v>
      </c>
      <c r="P164" s="9">
        <v>7.1075670000000004</v>
      </c>
      <c r="Q164" s="9">
        <v>6.7961429999999998</v>
      </c>
      <c r="R164" s="9">
        <v>5.7560520000000004</v>
      </c>
      <c r="S164" s="9">
        <v>5.5141220000000004</v>
      </c>
      <c r="T164" s="9">
        <v>3.345783</v>
      </c>
      <c r="U164" s="9">
        <v>3.020041</v>
      </c>
      <c r="V164" s="9">
        <v>3.013674</v>
      </c>
      <c r="W164" s="9">
        <v>3.005779</v>
      </c>
      <c r="X164" s="9">
        <v>3.0038719999999999</v>
      </c>
      <c r="Y164" s="9">
        <v>3</v>
      </c>
      <c r="Z164" s="9">
        <v>3</v>
      </c>
      <c r="AA164" s="9">
        <v>3</v>
      </c>
      <c r="AB164" s="9">
        <v>3</v>
      </c>
      <c r="AC164" s="9">
        <v>3</v>
      </c>
      <c r="AD164" s="9">
        <v>3</v>
      </c>
      <c r="AE164" s="9">
        <v>3</v>
      </c>
      <c r="AF164" s="9">
        <v>3</v>
      </c>
      <c r="AG164" s="9">
        <v>3</v>
      </c>
      <c r="AH164" s="9">
        <v>3</v>
      </c>
      <c r="AI164" s="9">
        <v>3</v>
      </c>
      <c r="AJ164" s="9">
        <v>3</v>
      </c>
      <c r="AK164" s="9">
        <v>3</v>
      </c>
      <c r="AL164" s="9">
        <v>3</v>
      </c>
      <c r="AM164" s="8">
        <v>-4.2426999999999999E-2</v>
      </c>
    </row>
    <row r="165" spans="1:39" ht="15" customHeight="1">
      <c r="A165" s="7" t="s">
        <v>64</v>
      </c>
      <c r="B165" s="10" t="s">
        <v>51</v>
      </c>
      <c r="C165" s="9">
        <v>6</v>
      </c>
      <c r="D165" s="9">
        <v>7.38</v>
      </c>
      <c r="E165" s="9">
        <v>6.4588419999999998</v>
      </c>
      <c r="F165" s="9">
        <v>6.5317460000000001</v>
      </c>
      <c r="G165" s="9">
        <v>6.5804739999999997</v>
      </c>
      <c r="H165" s="9">
        <v>6.5658289999999999</v>
      </c>
      <c r="I165" s="9">
        <v>6.4936559999999997</v>
      </c>
      <c r="J165" s="9">
        <v>5.3852500000000001</v>
      </c>
      <c r="K165" s="9">
        <v>4.2689469999999998</v>
      </c>
      <c r="L165" s="9">
        <v>4.1856739999999997</v>
      </c>
      <c r="M165" s="9">
        <v>4.1266780000000001</v>
      </c>
      <c r="N165" s="9">
        <v>4.0579210000000003</v>
      </c>
      <c r="O165" s="9">
        <v>4.0025300000000001</v>
      </c>
      <c r="P165" s="9">
        <v>3.997843</v>
      </c>
      <c r="Q165" s="9">
        <v>3.90212</v>
      </c>
      <c r="R165" s="9">
        <v>3.6981120000000001</v>
      </c>
      <c r="S165" s="9">
        <v>3.472877</v>
      </c>
      <c r="T165" s="9">
        <v>3.316827</v>
      </c>
      <c r="U165" s="9">
        <v>3</v>
      </c>
      <c r="V165" s="9">
        <v>3</v>
      </c>
      <c r="W165" s="9">
        <v>3</v>
      </c>
      <c r="X165" s="9">
        <v>3</v>
      </c>
      <c r="Y165" s="9">
        <v>3</v>
      </c>
      <c r="Z165" s="9">
        <v>3</v>
      </c>
      <c r="AA165" s="9">
        <v>3</v>
      </c>
      <c r="AB165" s="9">
        <v>3</v>
      </c>
      <c r="AC165" s="9">
        <v>3</v>
      </c>
      <c r="AD165" s="9">
        <v>3</v>
      </c>
      <c r="AE165" s="9">
        <v>3</v>
      </c>
      <c r="AF165" s="9">
        <v>3</v>
      </c>
      <c r="AG165" s="9">
        <v>3</v>
      </c>
      <c r="AH165" s="9">
        <v>3</v>
      </c>
      <c r="AI165" s="9">
        <v>3</v>
      </c>
      <c r="AJ165" s="9">
        <v>3</v>
      </c>
      <c r="AK165" s="9">
        <v>3</v>
      </c>
      <c r="AL165" s="9">
        <v>3</v>
      </c>
      <c r="AM165" s="8">
        <v>-2.6127999999999998E-2</v>
      </c>
    </row>
    <row r="166" spans="1:39" ht="15" customHeight="1">
      <c r="A166" s="7" t="s">
        <v>63</v>
      </c>
      <c r="B166" s="10" t="s">
        <v>49</v>
      </c>
      <c r="C166" s="9">
        <v>4</v>
      </c>
      <c r="D166" s="9">
        <v>3.72</v>
      </c>
      <c r="E166" s="9">
        <v>3.4622000000000002</v>
      </c>
      <c r="F166" s="9">
        <v>3.2285900000000001</v>
      </c>
      <c r="G166" s="9">
        <v>3.0201630000000002</v>
      </c>
      <c r="H166" s="9">
        <v>2.8370169999999999</v>
      </c>
      <c r="I166" s="9">
        <v>2.6784810000000001</v>
      </c>
      <c r="J166" s="9">
        <v>2.543272</v>
      </c>
      <c r="K166" s="9">
        <v>2.4296419999999999</v>
      </c>
      <c r="L166" s="9">
        <v>2.3355359999999998</v>
      </c>
      <c r="M166" s="9">
        <v>2.2587299999999999</v>
      </c>
      <c r="N166" s="9">
        <v>2.1969509999999999</v>
      </c>
      <c r="O166" s="9">
        <v>1.978764</v>
      </c>
      <c r="P166" s="9">
        <v>1.1097239999999999</v>
      </c>
      <c r="Q166" s="9">
        <v>0.89402300000000001</v>
      </c>
      <c r="R166" s="9">
        <v>5.7938999999999997E-2</v>
      </c>
      <c r="S166" s="9">
        <v>4.1245999999999998E-2</v>
      </c>
      <c r="T166" s="9">
        <v>2.8955000000000002E-2</v>
      </c>
      <c r="U166" s="9">
        <v>2.0041E-2</v>
      </c>
      <c r="V166" s="9">
        <v>1.3674E-2</v>
      </c>
      <c r="W166" s="9">
        <v>5.7790000000000003E-3</v>
      </c>
      <c r="X166" s="9">
        <v>3.872E-3</v>
      </c>
      <c r="Y166" s="9">
        <v>0</v>
      </c>
      <c r="Z166" s="9">
        <v>0</v>
      </c>
      <c r="AA166" s="9">
        <v>0</v>
      </c>
      <c r="AB166" s="9">
        <v>0</v>
      </c>
      <c r="AC166" s="9">
        <v>0</v>
      </c>
      <c r="AD166" s="9">
        <v>0</v>
      </c>
      <c r="AE166" s="9">
        <v>0</v>
      </c>
      <c r="AF166" s="9">
        <v>0</v>
      </c>
      <c r="AG166" s="9">
        <v>0</v>
      </c>
      <c r="AH166" s="9">
        <v>0</v>
      </c>
      <c r="AI166" s="9">
        <v>0</v>
      </c>
      <c r="AJ166" s="9">
        <v>0</v>
      </c>
      <c r="AK166" s="9">
        <v>0</v>
      </c>
      <c r="AL166" s="9">
        <v>0</v>
      </c>
      <c r="AM166" s="8" t="s">
        <v>46</v>
      </c>
    </row>
    <row r="167" spans="1:39" ht="15" customHeight="1">
      <c r="A167" s="7" t="s">
        <v>62</v>
      </c>
      <c r="B167" s="10" t="s">
        <v>47</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46</v>
      </c>
    </row>
    <row r="168" spans="1:39" ht="15" customHeight="1">
      <c r="A168" s="7" t="s">
        <v>61</v>
      </c>
      <c r="B168" s="10" t="s">
        <v>22</v>
      </c>
      <c r="C168" s="9">
        <v>186</v>
      </c>
      <c r="D168" s="9">
        <v>180.44667100000001</v>
      </c>
      <c r="E168" s="9">
        <v>172.87762499999999</v>
      </c>
      <c r="F168" s="9">
        <v>166.94792200000001</v>
      </c>
      <c r="G168" s="9">
        <v>161.0513</v>
      </c>
      <c r="H168" s="9">
        <v>154.254242</v>
      </c>
      <c r="I168" s="9">
        <v>147.025375</v>
      </c>
      <c r="J168" s="9">
        <v>139.00798</v>
      </c>
      <c r="K168" s="9">
        <v>130.10824600000001</v>
      </c>
      <c r="L168" s="9">
        <v>120.765533</v>
      </c>
      <c r="M168" s="9">
        <v>110.05761699999999</v>
      </c>
      <c r="N168" s="9">
        <v>99.475769</v>
      </c>
      <c r="O168" s="9">
        <v>88.336822999999995</v>
      </c>
      <c r="P168" s="9">
        <v>77.794182000000006</v>
      </c>
      <c r="Q168" s="9">
        <v>70.249038999999996</v>
      </c>
      <c r="R168" s="9">
        <v>58.809601000000001</v>
      </c>
      <c r="S168" s="9">
        <v>48.923889000000003</v>
      </c>
      <c r="T168" s="9">
        <v>17.327431000000001</v>
      </c>
      <c r="U168" s="9">
        <v>9.8268170000000001</v>
      </c>
      <c r="V168" s="9">
        <v>7.597836</v>
      </c>
      <c r="W168" s="9">
        <v>6.3995680000000004</v>
      </c>
      <c r="X168" s="9">
        <v>5.1020719999999997</v>
      </c>
      <c r="Y168" s="9">
        <v>4.8591709999999999</v>
      </c>
      <c r="Z168" s="9">
        <v>4.2871860000000002</v>
      </c>
      <c r="AA168" s="9">
        <v>3.5064769999999998</v>
      </c>
      <c r="AB168" s="9">
        <v>3.3828619999999998</v>
      </c>
      <c r="AC168" s="9">
        <v>3.286368</v>
      </c>
      <c r="AD168" s="9">
        <v>3.211897</v>
      </c>
      <c r="AE168" s="9">
        <v>3.1340710000000001</v>
      </c>
      <c r="AF168" s="9">
        <v>3.0985800000000001</v>
      </c>
      <c r="AG168" s="9">
        <v>2.0715669999999999</v>
      </c>
      <c r="AH168" s="9">
        <v>2.0512899999999998</v>
      </c>
      <c r="AI168" s="9">
        <v>2.034888</v>
      </c>
      <c r="AJ168" s="9">
        <v>2.1353E-2</v>
      </c>
      <c r="AK168" s="9">
        <v>1.3537E-2</v>
      </c>
      <c r="AL168" s="9">
        <v>9.3410000000000003E-3</v>
      </c>
      <c r="AM168" s="8">
        <v>-0.25192999999999999</v>
      </c>
    </row>
    <row r="169" spans="1:39" ht="15" customHeight="1">
      <c r="A169" s="7" t="s">
        <v>60</v>
      </c>
      <c r="B169" s="10" t="s">
        <v>51</v>
      </c>
      <c r="C169" s="9">
        <v>101</v>
      </c>
      <c r="D169" s="9">
        <v>96.745002999999997</v>
      </c>
      <c r="E169" s="9">
        <v>90.747771999999998</v>
      </c>
      <c r="F169" s="9">
        <v>86.620109999999997</v>
      </c>
      <c r="G169" s="9">
        <v>82.191879</v>
      </c>
      <c r="H169" s="9">
        <v>77.025558000000004</v>
      </c>
      <c r="I169" s="9">
        <v>71.452270999999996</v>
      </c>
      <c r="J169" s="9">
        <v>65.592438000000001</v>
      </c>
      <c r="K169" s="9">
        <v>59.406086000000002</v>
      </c>
      <c r="L169" s="9">
        <v>52.867401000000001</v>
      </c>
      <c r="M169" s="9">
        <v>45.981032999999996</v>
      </c>
      <c r="N169" s="9">
        <v>38.912731000000001</v>
      </c>
      <c r="O169" s="9">
        <v>32.288840999999998</v>
      </c>
      <c r="P169" s="9">
        <v>27.678011000000001</v>
      </c>
      <c r="Q169" s="9">
        <v>24.345558</v>
      </c>
      <c r="R169" s="9">
        <v>19.502022</v>
      </c>
      <c r="S169" s="9">
        <v>16.478055999999999</v>
      </c>
      <c r="T169" s="9">
        <v>11.947172999999999</v>
      </c>
      <c r="U169" s="9">
        <v>7.0008689999999998</v>
      </c>
      <c r="V169" s="9">
        <v>5.8379700000000003</v>
      </c>
      <c r="W169" s="9">
        <v>5</v>
      </c>
      <c r="X169" s="9">
        <v>4</v>
      </c>
      <c r="Y169" s="9">
        <v>4</v>
      </c>
      <c r="Z169" s="9">
        <v>3.6241300000000001</v>
      </c>
      <c r="AA169" s="9">
        <v>3</v>
      </c>
      <c r="AB169" s="9">
        <v>3</v>
      </c>
      <c r="AC169" s="9">
        <v>3</v>
      </c>
      <c r="AD169" s="9">
        <v>3</v>
      </c>
      <c r="AE169" s="9">
        <v>3</v>
      </c>
      <c r="AF169" s="9">
        <v>3</v>
      </c>
      <c r="AG169" s="9">
        <v>2</v>
      </c>
      <c r="AH169" s="9">
        <v>2</v>
      </c>
      <c r="AI169" s="9">
        <v>2</v>
      </c>
      <c r="AJ169" s="9">
        <v>0</v>
      </c>
      <c r="AK169" s="9">
        <v>0</v>
      </c>
      <c r="AL169" s="9">
        <v>0</v>
      </c>
      <c r="AM169" s="8" t="s">
        <v>46</v>
      </c>
    </row>
    <row r="170" spans="1:39" ht="15" customHeight="1">
      <c r="A170" s="7" t="s">
        <v>59</v>
      </c>
      <c r="B170" s="10" t="s">
        <v>49</v>
      </c>
      <c r="C170" s="9">
        <v>45</v>
      </c>
      <c r="D170" s="9">
        <v>43.822665999999998</v>
      </c>
      <c r="E170" s="9">
        <v>42.464644999999997</v>
      </c>
      <c r="F170" s="9">
        <v>40.923935</v>
      </c>
      <c r="G170" s="9">
        <v>39.803576999999997</v>
      </c>
      <c r="H170" s="9">
        <v>38.628407000000003</v>
      </c>
      <c r="I170" s="9">
        <v>37.551242999999999</v>
      </c>
      <c r="J170" s="9">
        <v>36.100360999999999</v>
      </c>
      <c r="K170" s="9">
        <v>34.238686000000001</v>
      </c>
      <c r="L170" s="9">
        <v>32.427849000000002</v>
      </c>
      <c r="M170" s="9">
        <v>30.063497999999999</v>
      </c>
      <c r="N170" s="9">
        <v>28.125869999999999</v>
      </c>
      <c r="O170" s="9">
        <v>25.298912000000001</v>
      </c>
      <c r="P170" s="9">
        <v>21.104445999999999</v>
      </c>
      <c r="Q170" s="9">
        <v>18.507218999999999</v>
      </c>
      <c r="R170" s="9">
        <v>13.911629</v>
      </c>
      <c r="S170" s="9">
        <v>9.9363890000000001</v>
      </c>
      <c r="T170" s="9">
        <v>5.3802589999999997</v>
      </c>
      <c r="U170" s="9">
        <v>2.8259470000000002</v>
      </c>
      <c r="V170" s="9">
        <v>1.7598659999999999</v>
      </c>
      <c r="W170" s="9">
        <v>1.3995679999999999</v>
      </c>
      <c r="X170" s="9">
        <v>1.1020719999999999</v>
      </c>
      <c r="Y170" s="9">
        <v>0.85917100000000002</v>
      </c>
      <c r="Z170" s="9">
        <v>0.66305499999999995</v>
      </c>
      <c r="AA170" s="9">
        <v>0.50647699999999996</v>
      </c>
      <c r="AB170" s="9">
        <v>0.38286199999999998</v>
      </c>
      <c r="AC170" s="9">
        <v>0.28636800000000001</v>
      </c>
      <c r="AD170" s="9">
        <v>0.211897</v>
      </c>
      <c r="AE170" s="9">
        <v>0.134071</v>
      </c>
      <c r="AF170" s="9">
        <v>9.8580000000000001E-2</v>
      </c>
      <c r="AG170" s="9">
        <v>7.1567000000000006E-2</v>
      </c>
      <c r="AH170" s="9">
        <v>5.1290000000000002E-2</v>
      </c>
      <c r="AI170" s="9">
        <v>3.4888000000000002E-2</v>
      </c>
      <c r="AJ170" s="9">
        <v>2.1353E-2</v>
      </c>
      <c r="AK170" s="9">
        <v>1.3537E-2</v>
      </c>
      <c r="AL170" s="9">
        <v>9.3410000000000003E-3</v>
      </c>
      <c r="AM170" s="8">
        <v>-0.220134</v>
      </c>
    </row>
    <row r="171" spans="1:39" ht="15" customHeight="1">
      <c r="A171" s="7" t="s">
        <v>58</v>
      </c>
      <c r="B171" s="10" t="s">
        <v>47</v>
      </c>
      <c r="C171" s="9">
        <v>40</v>
      </c>
      <c r="D171" s="9">
        <v>39.879002</v>
      </c>
      <c r="E171" s="9">
        <v>39.665210999999999</v>
      </c>
      <c r="F171" s="9">
        <v>39.403872999999997</v>
      </c>
      <c r="G171" s="9">
        <v>39.055843000000003</v>
      </c>
      <c r="H171" s="9">
        <v>38.600287999999999</v>
      </c>
      <c r="I171" s="9">
        <v>38.021861999999999</v>
      </c>
      <c r="J171" s="9">
        <v>37.315188999999997</v>
      </c>
      <c r="K171" s="9">
        <v>36.463473999999998</v>
      </c>
      <c r="L171" s="9">
        <v>35.470280000000002</v>
      </c>
      <c r="M171" s="9">
        <v>34.013081</v>
      </c>
      <c r="N171" s="9">
        <v>32.437164000000003</v>
      </c>
      <c r="O171" s="9">
        <v>30.749072999999999</v>
      </c>
      <c r="P171" s="9">
        <v>29.011725999999999</v>
      </c>
      <c r="Q171" s="9">
        <v>27.396260999999999</v>
      </c>
      <c r="R171" s="9">
        <v>25.395948000000001</v>
      </c>
      <c r="S171" s="9">
        <v>22.509447000000002</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0</v>
      </c>
      <c r="AJ171" s="9">
        <v>0</v>
      </c>
      <c r="AK171" s="9">
        <v>0</v>
      </c>
      <c r="AL171" s="9">
        <v>0</v>
      </c>
      <c r="AM171" s="8" t="s">
        <v>46</v>
      </c>
    </row>
    <row r="172" spans="1:39" ht="15" customHeight="1">
      <c r="A172" s="7" t="s">
        <v>57</v>
      </c>
      <c r="B172" s="10" t="s">
        <v>20</v>
      </c>
      <c r="C172" s="9">
        <v>37</v>
      </c>
      <c r="D172" s="9">
        <v>26.045127999999998</v>
      </c>
      <c r="E172" s="9">
        <v>20.322904999999999</v>
      </c>
      <c r="F172" s="9">
        <v>19.387293</v>
      </c>
      <c r="G172" s="9">
        <v>18.478494999999999</v>
      </c>
      <c r="H172" s="9">
        <v>16.912852999999998</v>
      </c>
      <c r="I172" s="9">
        <v>15.305745999999999</v>
      </c>
      <c r="J172" s="9">
        <v>13.702229000000001</v>
      </c>
      <c r="K172" s="9">
        <v>12.454613</v>
      </c>
      <c r="L172" s="9">
        <v>10.731306999999999</v>
      </c>
      <c r="M172" s="9">
        <v>9.9540849999999992</v>
      </c>
      <c r="N172" s="9">
        <v>8.9274799999999992</v>
      </c>
      <c r="O172" s="9">
        <v>7.3692840000000004</v>
      </c>
      <c r="P172" s="9">
        <v>5.1937540000000002</v>
      </c>
      <c r="Q172" s="9">
        <v>3.8905159999999999</v>
      </c>
      <c r="R172" s="9">
        <v>3.771617</v>
      </c>
      <c r="S172" s="9">
        <v>3.727681</v>
      </c>
      <c r="T172" s="9">
        <v>3.059561</v>
      </c>
      <c r="U172" s="9">
        <v>2.5482719999999999</v>
      </c>
      <c r="V172" s="9">
        <v>2.1661969999999999</v>
      </c>
      <c r="W172" s="9">
        <v>2</v>
      </c>
      <c r="X172" s="9">
        <v>2</v>
      </c>
      <c r="Y172" s="9">
        <v>2</v>
      </c>
      <c r="Z172" s="9">
        <v>2</v>
      </c>
      <c r="AA172" s="9">
        <v>2</v>
      </c>
      <c r="AB172" s="9">
        <v>2</v>
      </c>
      <c r="AC172" s="9">
        <v>1.5704769999999999</v>
      </c>
      <c r="AD172" s="9">
        <v>1</v>
      </c>
      <c r="AE172" s="9">
        <v>1</v>
      </c>
      <c r="AF172" s="9">
        <v>1</v>
      </c>
      <c r="AG172" s="9">
        <v>1</v>
      </c>
      <c r="AH172" s="9">
        <v>1</v>
      </c>
      <c r="AI172" s="9">
        <v>1</v>
      </c>
      <c r="AJ172" s="9">
        <v>1</v>
      </c>
      <c r="AK172" s="9">
        <v>1</v>
      </c>
      <c r="AL172" s="9">
        <v>0</v>
      </c>
      <c r="AM172" s="8" t="s">
        <v>46</v>
      </c>
    </row>
    <row r="173" spans="1:39" ht="15" customHeight="1">
      <c r="A173" s="7" t="s">
        <v>56</v>
      </c>
      <c r="B173" s="10" t="s">
        <v>51</v>
      </c>
      <c r="C173" s="9">
        <v>21</v>
      </c>
      <c r="D173" s="9">
        <v>18.700001</v>
      </c>
      <c r="E173" s="9">
        <v>18.006056000000001</v>
      </c>
      <c r="F173" s="9">
        <v>17.100058000000001</v>
      </c>
      <c r="G173" s="9">
        <v>16.285408</v>
      </c>
      <c r="H173" s="9">
        <v>15.156776000000001</v>
      </c>
      <c r="I173" s="9">
        <v>13.794043</v>
      </c>
      <c r="J173" s="9">
        <v>12.268927</v>
      </c>
      <c r="K173" s="9">
        <v>11.095402</v>
      </c>
      <c r="L173" s="9">
        <v>9.4415639999999996</v>
      </c>
      <c r="M173" s="9">
        <v>8.7289790000000007</v>
      </c>
      <c r="N173" s="9">
        <v>7.7620639999999996</v>
      </c>
      <c r="O173" s="9">
        <v>6.2585860000000002</v>
      </c>
      <c r="P173" s="9">
        <v>4.4660729999999997</v>
      </c>
      <c r="Q173" s="9">
        <v>3.1628349999999998</v>
      </c>
      <c r="R173" s="9">
        <v>3.043936</v>
      </c>
      <c r="S173" s="9">
        <v>3</v>
      </c>
      <c r="T173" s="9">
        <v>3</v>
      </c>
      <c r="U173" s="9">
        <v>2.5482719999999999</v>
      </c>
      <c r="V173" s="9">
        <v>2.1661969999999999</v>
      </c>
      <c r="W173" s="9">
        <v>2</v>
      </c>
      <c r="X173" s="9">
        <v>2</v>
      </c>
      <c r="Y173" s="9">
        <v>2</v>
      </c>
      <c r="Z173" s="9">
        <v>2</v>
      </c>
      <c r="AA173" s="9">
        <v>2</v>
      </c>
      <c r="AB173" s="9">
        <v>2</v>
      </c>
      <c r="AC173" s="9">
        <v>1.5704769999999999</v>
      </c>
      <c r="AD173" s="9">
        <v>1</v>
      </c>
      <c r="AE173" s="9">
        <v>1</v>
      </c>
      <c r="AF173" s="9">
        <v>1</v>
      </c>
      <c r="AG173" s="9">
        <v>1</v>
      </c>
      <c r="AH173" s="9">
        <v>1</v>
      </c>
      <c r="AI173" s="9">
        <v>1</v>
      </c>
      <c r="AJ173" s="9">
        <v>1</v>
      </c>
      <c r="AK173" s="9">
        <v>1</v>
      </c>
      <c r="AL173" s="9">
        <v>0</v>
      </c>
      <c r="AM173" s="8" t="s">
        <v>46</v>
      </c>
    </row>
    <row r="174" spans="1:39" ht="15" customHeight="1">
      <c r="A174" s="7" t="s">
        <v>55</v>
      </c>
      <c r="B174" s="10" t="s">
        <v>49</v>
      </c>
      <c r="C174" s="9">
        <v>4</v>
      </c>
      <c r="D174" s="9">
        <v>1.2773969999999999</v>
      </c>
      <c r="E174" s="9">
        <v>1.109397</v>
      </c>
      <c r="F174" s="9">
        <v>1.109397</v>
      </c>
      <c r="G174" s="9">
        <v>1.052276</v>
      </c>
      <c r="H174" s="9">
        <v>0.66210500000000005</v>
      </c>
      <c r="I174" s="9">
        <v>0.47739700000000002</v>
      </c>
      <c r="J174" s="9">
        <v>0.47739700000000002</v>
      </c>
      <c r="K174" s="9">
        <v>0.47739700000000002</v>
      </c>
      <c r="L174" s="9">
        <v>0.47739700000000002</v>
      </c>
      <c r="M174" s="9">
        <v>0.47739700000000002</v>
      </c>
      <c r="N174" s="9">
        <v>0.47739700000000002</v>
      </c>
      <c r="O174" s="9">
        <v>0.47739700000000002</v>
      </c>
      <c r="P174" s="9">
        <v>0.47739700000000002</v>
      </c>
      <c r="Q174" s="9">
        <v>0.47739700000000002</v>
      </c>
      <c r="R174" s="9">
        <v>0.47739700000000002</v>
      </c>
      <c r="S174" s="9">
        <v>0.47739700000000002</v>
      </c>
      <c r="T174" s="9">
        <v>5.9561000000000003E-2</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8" t="s">
        <v>46</v>
      </c>
    </row>
    <row r="175" spans="1:39" ht="15" customHeight="1">
      <c r="A175" s="7" t="s">
        <v>54</v>
      </c>
      <c r="B175" s="10" t="s">
        <v>47</v>
      </c>
      <c r="C175" s="9">
        <v>12</v>
      </c>
      <c r="D175" s="9">
        <v>6.0677310000000002</v>
      </c>
      <c r="E175" s="9">
        <v>1.2074530000000001</v>
      </c>
      <c r="F175" s="9">
        <v>1.17784</v>
      </c>
      <c r="G175" s="9">
        <v>1.1408100000000001</v>
      </c>
      <c r="H175" s="9">
        <v>1.093971</v>
      </c>
      <c r="I175" s="9">
        <v>1.0343070000000001</v>
      </c>
      <c r="J175" s="9">
        <v>0.95590399999999998</v>
      </c>
      <c r="K175" s="9">
        <v>0.88181399999999999</v>
      </c>
      <c r="L175" s="9">
        <v>0.81234600000000001</v>
      </c>
      <c r="M175" s="9">
        <v>0.74770899999999996</v>
      </c>
      <c r="N175" s="9">
        <v>0.68801800000000002</v>
      </c>
      <c r="O175" s="9">
        <v>0.633301</v>
      </c>
      <c r="P175" s="9">
        <v>0.25028400000000001</v>
      </c>
      <c r="Q175" s="9">
        <v>0.25028400000000001</v>
      </c>
      <c r="R175" s="9">
        <v>0.25028400000000001</v>
      </c>
      <c r="S175" s="9">
        <v>0.25028400000000001</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9">
        <v>0</v>
      </c>
      <c r="AM175" s="8" t="s">
        <v>46</v>
      </c>
    </row>
    <row r="176" spans="1:39" ht="15" customHeight="1">
      <c r="A176" s="7" t="s">
        <v>53</v>
      </c>
      <c r="B176" s="10" t="s">
        <v>18</v>
      </c>
      <c r="C176" s="9">
        <v>30</v>
      </c>
      <c r="D176" s="9">
        <v>25.572807000000001</v>
      </c>
      <c r="E176" s="9">
        <v>20.045366000000001</v>
      </c>
      <c r="F176" s="9">
        <v>17.098579000000001</v>
      </c>
      <c r="G176" s="9">
        <v>16.302461999999998</v>
      </c>
      <c r="H176" s="9">
        <v>15.429607000000001</v>
      </c>
      <c r="I176" s="9">
        <v>14.471958000000001</v>
      </c>
      <c r="J176" s="9">
        <v>13.443054</v>
      </c>
      <c r="K176" s="9">
        <v>12.423450000000001</v>
      </c>
      <c r="L176" s="9">
        <v>11.642836000000001</v>
      </c>
      <c r="M176" s="9">
        <v>11.251514999999999</v>
      </c>
      <c r="N176" s="9">
        <v>11.118555000000001</v>
      </c>
      <c r="O176" s="9">
        <v>11.032719999999999</v>
      </c>
      <c r="P176" s="9">
        <v>10.952443000000001</v>
      </c>
      <c r="Q176" s="9">
        <v>10.875263</v>
      </c>
      <c r="R176" s="9">
        <v>10.798102999999999</v>
      </c>
      <c r="S176" s="9">
        <v>10.717001</v>
      </c>
      <c r="T176" s="9">
        <v>10.478128</v>
      </c>
      <c r="U176" s="9">
        <v>10.091872</v>
      </c>
      <c r="V176" s="9">
        <v>9.7311750000000004</v>
      </c>
      <c r="W176" s="9">
        <v>9.1449309999999997</v>
      </c>
      <c r="X176" s="9">
        <v>8.4752500000000008</v>
      </c>
      <c r="Y176" s="9">
        <v>7.7005379999999999</v>
      </c>
      <c r="Z176" s="9">
        <v>6.2556859999999999</v>
      </c>
      <c r="AA176" s="9">
        <v>4.7097660000000001</v>
      </c>
      <c r="AB176" s="9">
        <v>4.4634510000000001</v>
      </c>
      <c r="AC176" s="9">
        <v>3.4337399999999998</v>
      </c>
      <c r="AD176" s="9">
        <v>3.194547</v>
      </c>
      <c r="AE176" s="9">
        <v>3.1228919999999998</v>
      </c>
      <c r="AF176" s="9">
        <v>2.649159</v>
      </c>
      <c r="AG176" s="9">
        <v>0.97013700000000003</v>
      </c>
      <c r="AH176" s="9">
        <v>0.25644699999999998</v>
      </c>
      <c r="AI176" s="9">
        <v>6.4149999999999997E-3</v>
      </c>
      <c r="AJ176" s="9">
        <v>0</v>
      </c>
      <c r="AK176" s="9">
        <v>0</v>
      </c>
      <c r="AL176" s="9">
        <v>0</v>
      </c>
      <c r="AM176" s="8" t="s">
        <v>46</v>
      </c>
    </row>
    <row r="177" spans="1:39" ht="15" customHeight="1">
      <c r="A177" s="7" t="s">
        <v>52</v>
      </c>
      <c r="B177" s="10" t="s">
        <v>51</v>
      </c>
      <c r="C177" s="9">
        <v>7</v>
      </c>
      <c r="D177" s="9">
        <v>6.75</v>
      </c>
      <c r="E177" s="9">
        <v>6.4872839999999998</v>
      </c>
      <c r="F177" s="9">
        <v>6.1423139999999998</v>
      </c>
      <c r="G177" s="9">
        <v>5.7686229999999998</v>
      </c>
      <c r="H177" s="9">
        <v>5.4292600000000002</v>
      </c>
      <c r="I177" s="9">
        <v>5.1239569999999999</v>
      </c>
      <c r="J177" s="9">
        <v>4.8412759999999997</v>
      </c>
      <c r="K177" s="9">
        <v>4.5834080000000004</v>
      </c>
      <c r="L177" s="9">
        <v>4.4056940000000004</v>
      </c>
      <c r="M177" s="9">
        <v>4.321142</v>
      </c>
      <c r="N177" s="9">
        <v>4.2512359999999996</v>
      </c>
      <c r="O177" s="9">
        <v>4.1942180000000002</v>
      </c>
      <c r="P177" s="9">
        <v>4.148339</v>
      </c>
      <c r="Q177" s="9">
        <v>4.1119209999999997</v>
      </c>
      <c r="R177" s="9">
        <v>4.0834039999999998</v>
      </c>
      <c r="S177" s="9">
        <v>4.0613770000000002</v>
      </c>
      <c r="T177" s="9">
        <v>4.0445960000000003</v>
      </c>
      <c r="U177" s="9">
        <v>4.031987</v>
      </c>
      <c r="V177" s="9">
        <v>4.0226449999999998</v>
      </c>
      <c r="W177" s="9">
        <v>4.0124029999999999</v>
      </c>
      <c r="X177" s="9">
        <v>4.0086820000000003</v>
      </c>
      <c r="Y177" s="9">
        <v>3.8727</v>
      </c>
      <c r="Z177" s="9">
        <v>3.069496</v>
      </c>
      <c r="AA177" s="9">
        <v>2.002729</v>
      </c>
      <c r="AB177" s="9">
        <v>2</v>
      </c>
      <c r="AC177" s="9">
        <v>1.130037</v>
      </c>
      <c r="AD177" s="9">
        <v>1</v>
      </c>
      <c r="AE177" s="9">
        <v>1</v>
      </c>
      <c r="AF177" s="9">
        <v>1</v>
      </c>
      <c r="AG177" s="9">
        <v>0.128138</v>
      </c>
      <c r="AH177" s="9">
        <v>0</v>
      </c>
      <c r="AI177" s="9">
        <v>0</v>
      </c>
      <c r="AJ177" s="9">
        <v>0</v>
      </c>
      <c r="AK177" s="9">
        <v>0</v>
      </c>
      <c r="AL177" s="9">
        <v>0</v>
      </c>
      <c r="AM177" s="8" t="s">
        <v>46</v>
      </c>
    </row>
    <row r="178" spans="1:39" ht="15" customHeight="1">
      <c r="A178" s="7" t="s">
        <v>50</v>
      </c>
      <c r="B178" s="10" t="s">
        <v>49</v>
      </c>
      <c r="C178" s="9">
        <v>7</v>
      </c>
      <c r="D178" s="9">
        <v>6.9953640000000004</v>
      </c>
      <c r="E178" s="9">
        <v>6.9902480000000002</v>
      </c>
      <c r="F178" s="9">
        <v>6.9839219999999997</v>
      </c>
      <c r="G178" s="9">
        <v>6.9762529999999998</v>
      </c>
      <c r="H178" s="9">
        <v>6.967085</v>
      </c>
      <c r="I178" s="9">
        <v>6.9562390000000001</v>
      </c>
      <c r="J178" s="9">
        <v>6.9435099999999998</v>
      </c>
      <c r="K178" s="9">
        <v>6.9286700000000003</v>
      </c>
      <c r="L178" s="9">
        <v>6.9114709999999997</v>
      </c>
      <c r="M178" s="9">
        <v>6.8912940000000003</v>
      </c>
      <c r="N178" s="9">
        <v>6.8673190000000002</v>
      </c>
      <c r="O178" s="9">
        <v>6.8385009999999999</v>
      </c>
      <c r="P178" s="9">
        <v>6.8041039999999997</v>
      </c>
      <c r="Q178" s="9">
        <v>6.7633409999999996</v>
      </c>
      <c r="R178" s="9">
        <v>6.7146990000000004</v>
      </c>
      <c r="S178" s="9">
        <v>6.6556240000000004</v>
      </c>
      <c r="T178" s="9">
        <v>6.4335329999999997</v>
      </c>
      <c r="U178" s="9">
        <v>6.0598850000000004</v>
      </c>
      <c r="V178" s="9">
        <v>5.7085309999999998</v>
      </c>
      <c r="W178" s="9">
        <v>5.1325279999999998</v>
      </c>
      <c r="X178" s="9">
        <v>4.4665679999999996</v>
      </c>
      <c r="Y178" s="9">
        <v>3.8278370000000002</v>
      </c>
      <c r="Z178" s="9">
        <v>3.1861890000000002</v>
      </c>
      <c r="AA178" s="9">
        <v>2.7070370000000001</v>
      </c>
      <c r="AB178" s="9">
        <v>2.4634510000000001</v>
      </c>
      <c r="AC178" s="9">
        <v>2.3037030000000001</v>
      </c>
      <c r="AD178" s="9">
        <v>2.194547</v>
      </c>
      <c r="AE178" s="9">
        <v>2.1228919999999998</v>
      </c>
      <c r="AF178" s="9">
        <v>1.649159</v>
      </c>
      <c r="AG178" s="9">
        <v>0.84199900000000005</v>
      </c>
      <c r="AH178" s="9">
        <v>0.25644699999999998</v>
      </c>
      <c r="AI178" s="9">
        <v>6.4149999999999997E-3</v>
      </c>
      <c r="AJ178" s="9">
        <v>0</v>
      </c>
      <c r="AK178" s="9">
        <v>0</v>
      </c>
      <c r="AL178" s="9">
        <v>0</v>
      </c>
      <c r="AM178" s="8" t="s">
        <v>46</v>
      </c>
    </row>
    <row r="179" spans="1:39" ht="15" customHeight="1">
      <c r="A179" s="7" t="s">
        <v>48</v>
      </c>
      <c r="B179" s="10" t="s">
        <v>47</v>
      </c>
      <c r="C179" s="9">
        <v>16</v>
      </c>
      <c r="D179" s="9">
        <v>11.827444</v>
      </c>
      <c r="E179" s="9">
        <v>6.5678349999999996</v>
      </c>
      <c r="F179" s="9">
        <v>3.972343</v>
      </c>
      <c r="G179" s="9">
        <v>3.5575869999999998</v>
      </c>
      <c r="H179" s="9">
        <v>3.0332620000000001</v>
      </c>
      <c r="I179" s="9">
        <v>2.3917630000000001</v>
      </c>
      <c r="J179" s="9">
        <v>1.658269</v>
      </c>
      <c r="K179" s="9">
        <v>0.91137199999999996</v>
      </c>
      <c r="L179" s="9">
        <v>0.32567099999999999</v>
      </c>
      <c r="M179" s="9">
        <v>3.9078000000000002E-2</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8" t="s">
        <v>46</v>
      </c>
    </row>
    <row r="180" spans="1:39" ht="15" customHeight="1">
      <c r="A180" s="7" t="s">
        <v>45</v>
      </c>
      <c r="B180" s="6" t="s">
        <v>16</v>
      </c>
      <c r="C180" s="5">
        <v>2754</v>
      </c>
      <c r="D180" s="5">
        <v>2511.7165530000002</v>
      </c>
      <c r="E180" s="5">
        <v>2382.0947270000001</v>
      </c>
      <c r="F180" s="5">
        <v>2277.845703</v>
      </c>
      <c r="G180" s="5">
        <v>2179.44751</v>
      </c>
      <c r="H180" s="5">
        <v>2075.1901859999998</v>
      </c>
      <c r="I180" s="5">
        <v>1960.226318</v>
      </c>
      <c r="J180" s="5">
        <v>1850.788818</v>
      </c>
      <c r="K180" s="5">
        <v>1749.337769</v>
      </c>
      <c r="L180" s="5">
        <v>1648.106689</v>
      </c>
      <c r="M180" s="5">
        <v>1565.559814</v>
      </c>
      <c r="N180" s="5">
        <v>1475.911865</v>
      </c>
      <c r="O180" s="5">
        <v>1373.6770019999999</v>
      </c>
      <c r="P180" s="5">
        <v>1195.7426760000001</v>
      </c>
      <c r="Q180" s="5">
        <v>1006.298462</v>
      </c>
      <c r="R180" s="5">
        <v>799.47497599999997</v>
      </c>
      <c r="S180" s="5">
        <v>508.62890599999997</v>
      </c>
      <c r="T180" s="5">
        <v>317.28454599999998</v>
      </c>
      <c r="U180" s="5">
        <v>278.79797400000001</v>
      </c>
      <c r="V180" s="5">
        <v>246.506271</v>
      </c>
      <c r="W180" s="5">
        <v>233.58824200000001</v>
      </c>
      <c r="X180" s="5">
        <v>213.26190199999999</v>
      </c>
      <c r="Y180" s="5">
        <v>190.87645000000001</v>
      </c>
      <c r="Z180" s="5">
        <v>148.10449199999999</v>
      </c>
      <c r="AA180" s="5">
        <v>116.18302199999999</v>
      </c>
      <c r="AB180" s="5">
        <v>90.801590000000004</v>
      </c>
      <c r="AC180" s="5">
        <v>61.013061999999998</v>
      </c>
      <c r="AD180" s="5">
        <v>50.382545</v>
      </c>
      <c r="AE180" s="5">
        <v>43.863754</v>
      </c>
      <c r="AF180" s="5">
        <v>38.173828</v>
      </c>
      <c r="AG180" s="5">
        <v>31.46162</v>
      </c>
      <c r="AH180" s="5">
        <v>17.651325</v>
      </c>
      <c r="AI180" s="5">
        <v>15.072823</v>
      </c>
      <c r="AJ180" s="5">
        <v>10.043101</v>
      </c>
      <c r="AK180" s="5">
        <v>9.0257740000000002</v>
      </c>
      <c r="AL180" s="5">
        <v>7.017595</v>
      </c>
      <c r="AM180" s="4">
        <v>-0.15881999999999999</v>
      </c>
    </row>
    <row r="183" spans="1:39" ht="15" customHeight="1">
      <c r="B183" s="6" t="s">
        <v>44</v>
      </c>
    </row>
    <row r="184" spans="1:39" ht="15" customHeight="1">
      <c r="A184" s="7" t="s">
        <v>43</v>
      </c>
      <c r="B184" s="10" t="s">
        <v>42</v>
      </c>
      <c r="C184" s="9">
        <v>930</v>
      </c>
      <c r="D184" s="9">
        <v>910.30432099999996</v>
      </c>
      <c r="E184" s="9">
        <v>884.72070299999996</v>
      </c>
      <c r="F184" s="9">
        <v>867.94622800000002</v>
      </c>
      <c r="G184" s="9">
        <v>862.171875</v>
      </c>
      <c r="H184" s="9">
        <v>856.39636199999995</v>
      </c>
      <c r="I184" s="9">
        <v>855.89404300000001</v>
      </c>
      <c r="J184" s="9">
        <v>855.45831299999998</v>
      </c>
      <c r="K184" s="9">
        <v>858.00280799999996</v>
      </c>
      <c r="L184" s="9">
        <v>860.74084500000004</v>
      </c>
      <c r="M184" s="9">
        <v>862.48303199999998</v>
      </c>
      <c r="N184" s="9">
        <v>864.21978799999999</v>
      </c>
      <c r="O184" s="9">
        <v>864.01904300000001</v>
      </c>
      <c r="P184" s="9">
        <v>857.74481200000002</v>
      </c>
      <c r="Q184" s="9">
        <v>856.57202099999995</v>
      </c>
      <c r="R184" s="9">
        <v>859.41332999999997</v>
      </c>
      <c r="S184" s="9">
        <v>861.26886000000002</v>
      </c>
      <c r="T184" s="9">
        <v>863.13445999999999</v>
      </c>
      <c r="U184" s="9">
        <v>866.018372</v>
      </c>
      <c r="V184" s="9">
        <v>866.91711399999997</v>
      </c>
      <c r="W184" s="9">
        <v>867.830017</v>
      </c>
      <c r="X184" s="9">
        <v>868.75775099999998</v>
      </c>
      <c r="Y184" s="9">
        <v>870.69995100000006</v>
      </c>
      <c r="Z184" s="9">
        <v>872.65692100000001</v>
      </c>
      <c r="AA184" s="9">
        <v>875.62872300000004</v>
      </c>
      <c r="AB184" s="9">
        <v>877.61529499999995</v>
      </c>
      <c r="AC184" s="9">
        <v>879.61688200000003</v>
      </c>
      <c r="AD184" s="9">
        <v>881.63360599999999</v>
      </c>
      <c r="AE184" s="9">
        <v>884.66516100000001</v>
      </c>
      <c r="AF184" s="9">
        <v>887.71185300000002</v>
      </c>
      <c r="AG184" s="9">
        <v>890.773865</v>
      </c>
      <c r="AH184" s="9">
        <v>893.85137899999995</v>
      </c>
      <c r="AI184" s="9">
        <v>896.944031</v>
      </c>
      <c r="AJ184" s="9">
        <v>900.05218500000001</v>
      </c>
      <c r="AK184" s="9">
        <v>903.17590299999995</v>
      </c>
      <c r="AL184" s="9">
        <v>906.31536900000003</v>
      </c>
      <c r="AM184" s="8">
        <v>-1.2899999999999999E-4</v>
      </c>
    </row>
    <row r="185" spans="1:39" ht="15" customHeight="1">
      <c r="A185" s="7" t="s">
        <v>41</v>
      </c>
      <c r="B185" s="10" t="s">
        <v>40</v>
      </c>
      <c r="C185" s="9">
        <v>53</v>
      </c>
      <c r="D185" s="9">
        <v>53.279998999999997</v>
      </c>
      <c r="E185" s="9">
        <v>53.565601000000001</v>
      </c>
      <c r="F185" s="9">
        <v>53.74691</v>
      </c>
      <c r="G185" s="9">
        <v>53.628470999999998</v>
      </c>
      <c r="H185" s="9">
        <v>53.615608000000002</v>
      </c>
      <c r="I185" s="9">
        <v>53.524872000000002</v>
      </c>
      <c r="J185" s="9">
        <v>52.742843999999998</v>
      </c>
      <c r="K185" s="9">
        <v>49.699126999999997</v>
      </c>
      <c r="L185" s="9">
        <v>48.273845999999999</v>
      </c>
      <c r="M185" s="9">
        <v>48.511116000000001</v>
      </c>
      <c r="N185" s="9">
        <v>47.852432</v>
      </c>
      <c r="O185" s="9">
        <v>46.200577000000003</v>
      </c>
      <c r="P185" s="9">
        <v>46.555686999999999</v>
      </c>
      <c r="Q185" s="9">
        <v>45.917900000000003</v>
      </c>
      <c r="R185" s="9">
        <v>46.287354000000001</v>
      </c>
      <c r="S185" s="9">
        <v>46.617125999999999</v>
      </c>
      <c r="T185" s="9">
        <v>47.001503</v>
      </c>
      <c r="U185" s="9">
        <v>47.393574000000001</v>
      </c>
      <c r="V185" s="9">
        <v>47.793480000000002</v>
      </c>
      <c r="W185" s="9">
        <v>48.201393000000003</v>
      </c>
      <c r="X185" s="9">
        <v>48.617451000000003</v>
      </c>
      <c r="Y185" s="9">
        <v>49.041840000000001</v>
      </c>
      <c r="Z185" s="9">
        <v>49.474708999999997</v>
      </c>
      <c r="AA185" s="9">
        <v>49.916245000000004</v>
      </c>
      <c r="AB185" s="9">
        <v>50.366599999999998</v>
      </c>
      <c r="AC185" s="9">
        <v>50.825969999999998</v>
      </c>
      <c r="AD185" s="9">
        <v>51.294533000000001</v>
      </c>
      <c r="AE185" s="9">
        <v>51.772457000000003</v>
      </c>
      <c r="AF185" s="9">
        <v>52.259945000000002</v>
      </c>
      <c r="AG185" s="9">
        <v>52.757179000000001</v>
      </c>
      <c r="AH185" s="9">
        <v>53.264358999999999</v>
      </c>
      <c r="AI185" s="9">
        <v>53.781689</v>
      </c>
      <c r="AJ185" s="9">
        <v>54.309356999999999</v>
      </c>
      <c r="AK185" s="9">
        <v>54.847580000000001</v>
      </c>
      <c r="AL185" s="9">
        <v>55.396571999999999</v>
      </c>
      <c r="AM185" s="8">
        <v>1.1460000000000001E-3</v>
      </c>
    </row>
    <row r="186" spans="1:39" ht="15" customHeight="1">
      <c r="A186" s="7" t="s">
        <v>39</v>
      </c>
      <c r="B186" s="10" t="s">
        <v>38</v>
      </c>
      <c r="C186" s="9">
        <v>36</v>
      </c>
      <c r="D186" s="9">
        <v>31.18</v>
      </c>
      <c r="E186" s="9">
        <v>30.125601</v>
      </c>
      <c r="F186" s="9">
        <v>29.998695000000001</v>
      </c>
      <c r="G186" s="9">
        <v>29.859711000000001</v>
      </c>
      <c r="H186" s="9">
        <v>29.743338000000001</v>
      </c>
      <c r="I186" s="9">
        <v>29.942074000000002</v>
      </c>
      <c r="J186" s="9">
        <v>30.144780999999998</v>
      </c>
      <c r="K186" s="9">
        <v>30.351545000000002</v>
      </c>
      <c r="L186" s="9">
        <v>30.562442999999998</v>
      </c>
      <c r="M186" s="9">
        <v>30.777560999999999</v>
      </c>
      <c r="N186" s="9">
        <v>30.93824</v>
      </c>
      <c r="O186" s="9">
        <v>31.035809</v>
      </c>
      <c r="P186" s="9">
        <v>31.013134000000001</v>
      </c>
      <c r="Q186" s="9">
        <v>30.736794</v>
      </c>
      <c r="R186" s="9">
        <v>30.396415999999999</v>
      </c>
      <c r="S186" s="9">
        <v>30.002457</v>
      </c>
      <c r="T186" s="9">
        <v>29.412227999999999</v>
      </c>
      <c r="U186" s="9">
        <v>28.214115</v>
      </c>
      <c r="V186" s="9">
        <v>27.411282</v>
      </c>
      <c r="W186" s="9">
        <v>26.825018</v>
      </c>
      <c r="X186" s="9">
        <v>26.520771</v>
      </c>
      <c r="Y186" s="9">
        <v>26.402359000000001</v>
      </c>
      <c r="Z186" s="9">
        <v>26.412607000000001</v>
      </c>
      <c r="AA186" s="9">
        <v>26.511381</v>
      </c>
      <c r="AB186" s="9">
        <v>26.650107999999999</v>
      </c>
      <c r="AC186" s="9">
        <v>26.864225000000001</v>
      </c>
      <c r="AD186" s="9">
        <v>27.116956999999999</v>
      </c>
      <c r="AE186" s="9">
        <v>27.394361</v>
      </c>
      <c r="AF186" s="9">
        <v>27.686727999999999</v>
      </c>
      <c r="AG186" s="9">
        <v>27.990656000000001</v>
      </c>
      <c r="AH186" s="9">
        <v>28.304801999999999</v>
      </c>
      <c r="AI186" s="9">
        <v>28.628889000000001</v>
      </c>
      <c r="AJ186" s="9">
        <v>28.961931</v>
      </c>
      <c r="AK186" s="9">
        <v>29.303657999999999</v>
      </c>
      <c r="AL186" s="9">
        <v>29.653760999999999</v>
      </c>
      <c r="AM186" s="8">
        <v>-1.475E-3</v>
      </c>
    </row>
    <row r="187" spans="1:39" ht="15" customHeight="1">
      <c r="A187" s="7" t="s">
        <v>37</v>
      </c>
      <c r="B187" s="10" t="s">
        <v>36</v>
      </c>
      <c r="C187" s="9">
        <v>83</v>
      </c>
      <c r="D187" s="9">
        <v>79.460007000000004</v>
      </c>
      <c r="E187" s="9">
        <v>75.619202000000001</v>
      </c>
      <c r="F187" s="9">
        <v>75.899788000000001</v>
      </c>
      <c r="G187" s="9">
        <v>76.387939000000003</v>
      </c>
      <c r="H187" s="9">
        <v>75.885857000000001</v>
      </c>
      <c r="I187" s="9">
        <v>76.366798000000003</v>
      </c>
      <c r="J187" s="9">
        <v>75.829430000000002</v>
      </c>
      <c r="K187" s="9">
        <v>76.263382000000007</v>
      </c>
      <c r="L187" s="9">
        <v>75.800407000000007</v>
      </c>
      <c r="M187" s="9">
        <v>76.348174999999998</v>
      </c>
      <c r="N187" s="9">
        <v>76.906891000000002</v>
      </c>
      <c r="O187" s="9">
        <v>77.476791000000006</v>
      </c>
      <c r="P187" s="9">
        <v>77.058090000000007</v>
      </c>
      <c r="Q187" s="9">
        <v>76.651000999999994</v>
      </c>
      <c r="R187" s="9">
        <v>77.255782999999994</v>
      </c>
      <c r="S187" s="9">
        <v>77.872649999999993</v>
      </c>
      <c r="T187" s="9">
        <v>78.247551000000001</v>
      </c>
      <c r="U187" s="9">
        <v>77.874634</v>
      </c>
      <c r="V187" s="9">
        <v>77.941756999999996</v>
      </c>
      <c r="W187" s="9">
        <v>77.276893999999999</v>
      </c>
      <c r="X187" s="9">
        <v>77.735114999999993</v>
      </c>
      <c r="Y187" s="9">
        <v>78.269371000000007</v>
      </c>
      <c r="Z187" s="9">
        <v>78.856978999999995</v>
      </c>
      <c r="AA187" s="9">
        <v>79.489722999999998</v>
      </c>
      <c r="AB187" s="9">
        <v>80.163589000000002</v>
      </c>
      <c r="AC187" s="9">
        <v>80.874435000000005</v>
      </c>
      <c r="AD187" s="9">
        <v>81.615311000000005</v>
      </c>
      <c r="AE187" s="9">
        <v>82.381844000000001</v>
      </c>
      <c r="AF187" s="9">
        <v>83.166831999999999</v>
      </c>
      <c r="AG187" s="9">
        <v>83.974907000000002</v>
      </c>
      <c r="AH187" s="9">
        <v>84.801849000000004</v>
      </c>
      <c r="AI187" s="9">
        <v>85.647011000000006</v>
      </c>
      <c r="AJ187" s="9">
        <v>86.510077999999993</v>
      </c>
      <c r="AK187" s="9">
        <v>87.448813999999999</v>
      </c>
      <c r="AL187" s="9">
        <v>88.348906999999997</v>
      </c>
      <c r="AM187" s="8">
        <v>3.124E-3</v>
      </c>
    </row>
    <row r="188" spans="1:39" ht="15" customHeight="1">
      <c r="A188" s="7" t="s">
        <v>35</v>
      </c>
      <c r="B188" s="10" t="s">
        <v>34</v>
      </c>
      <c r="C188" s="9">
        <v>395</v>
      </c>
      <c r="D188" s="9">
        <v>397.080017</v>
      </c>
      <c r="E188" s="9">
        <v>398.891571</v>
      </c>
      <c r="F188" s="9">
        <v>402.09600799999998</v>
      </c>
      <c r="G188" s="9">
        <v>405.36456299999998</v>
      </c>
      <c r="H188" s="9">
        <v>408.69845600000002</v>
      </c>
      <c r="I188" s="9">
        <v>412.09899899999999</v>
      </c>
      <c r="J188" s="9">
        <v>414.51217700000001</v>
      </c>
      <c r="K188" s="9">
        <v>418.00967400000002</v>
      </c>
      <c r="L188" s="9">
        <v>421.52862499999998</v>
      </c>
      <c r="M188" s="9">
        <v>424.20770299999998</v>
      </c>
      <c r="N188" s="9">
        <v>426.94329800000003</v>
      </c>
      <c r="O188" s="9">
        <v>430.744415</v>
      </c>
      <c r="P188" s="9">
        <v>433.62756300000001</v>
      </c>
      <c r="Q188" s="9">
        <v>436.60934400000002</v>
      </c>
      <c r="R188" s="9">
        <v>438.66339099999999</v>
      </c>
      <c r="S188" s="9">
        <v>442.80072000000001</v>
      </c>
      <c r="T188" s="9">
        <v>446.993225</v>
      </c>
      <c r="U188" s="9">
        <v>451.30310100000003</v>
      </c>
      <c r="V188" s="9">
        <v>455.69915800000001</v>
      </c>
      <c r="W188" s="9">
        <v>459.18316700000003</v>
      </c>
      <c r="X188" s="9">
        <v>461.75680499999999</v>
      </c>
      <c r="Y188" s="9">
        <v>462.42193600000002</v>
      </c>
      <c r="Z188" s="9">
        <v>467.18038899999999</v>
      </c>
      <c r="AA188" s="9">
        <v>467.033997</v>
      </c>
      <c r="AB188" s="9">
        <v>470.98468000000003</v>
      </c>
      <c r="AC188" s="9">
        <v>474.03433200000001</v>
      </c>
      <c r="AD188" s="9">
        <v>478.18502799999999</v>
      </c>
      <c r="AE188" s="9">
        <v>482.43872099999999</v>
      </c>
      <c r="AF188" s="9">
        <v>487.79748499999999</v>
      </c>
      <c r="AG188" s="9">
        <v>493.26345800000001</v>
      </c>
      <c r="AH188" s="9">
        <v>498.83865400000002</v>
      </c>
      <c r="AI188" s="9">
        <v>504.52539100000001</v>
      </c>
      <c r="AJ188" s="9">
        <v>510.32598899999999</v>
      </c>
      <c r="AK188" s="9">
        <v>516.24243200000001</v>
      </c>
      <c r="AL188" s="9">
        <v>522.27722200000005</v>
      </c>
      <c r="AM188" s="8">
        <v>8.0929999999999995E-3</v>
      </c>
    </row>
    <row r="189" spans="1:39" ht="15" customHeight="1">
      <c r="A189" s="7" t="s">
        <v>33</v>
      </c>
      <c r="B189" s="10" t="s">
        <v>32</v>
      </c>
      <c r="C189" s="9">
        <v>82</v>
      </c>
      <c r="D189" s="9">
        <v>68.239998</v>
      </c>
      <c r="E189" s="9">
        <v>67.484795000000005</v>
      </c>
      <c r="F189" s="9">
        <v>66.285697999999996</v>
      </c>
      <c r="G189" s="9">
        <v>64.603286999999995</v>
      </c>
      <c r="H189" s="9">
        <v>63.770080999999998</v>
      </c>
      <c r="I189" s="9">
        <v>64.028571999999997</v>
      </c>
      <c r="J189" s="9">
        <v>64.180808999999996</v>
      </c>
      <c r="K189" s="9">
        <v>64.448798999999994</v>
      </c>
      <c r="L189" s="9">
        <v>63.607208</v>
      </c>
      <c r="M189" s="9">
        <v>63.784641000000001</v>
      </c>
      <c r="N189" s="9">
        <v>62.989913999999999</v>
      </c>
      <c r="O189" s="9">
        <v>62.278579999999998</v>
      </c>
      <c r="P189" s="9">
        <v>61.573020999999997</v>
      </c>
      <c r="Q189" s="9">
        <v>61.856293000000001</v>
      </c>
      <c r="R189" s="9">
        <v>62.070591</v>
      </c>
      <c r="S189" s="9">
        <v>61.382365999999998</v>
      </c>
      <c r="T189" s="9">
        <v>60.700378000000001</v>
      </c>
      <c r="U189" s="9">
        <v>61.007812000000001</v>
      </c>
      <c r="V189" s="9">
        <v>59.338669000000003</v>
      </c>
      <c r="W189" s="9">
        <v>59.676139999999997</v>
      </c>
      <c r="X189" s="9">
        <v>59.02037</v>
      </c>
      <c r="Y189" s="9">
        <v>59.371482999999998</v>
      </c>
      <c r="Z189" s="9">
        <v>59.729613999999998</v>
      </c>
      <c r="AA189" s="9">
        <v>60.094909999999999</v>
      </c>
      <c r="AB189" s="9">
        <v>60.467509999999997</v>
      </c>
      <c r="AC189" s="9">
        <v>60.847560999999999</v>
      </c>
      <c r="AD189" s="9">
        <v>61.235210000000002</v>
      </c>
      <c r="AE189" s="9">
        <v>61.630619000000003</v>
      </c>
      <c r="AF189" s="9">
        <v>62.033932</v>
      </c>
      <c r="AG189" s="9">
        <v>62.296275999999999</v>
      </c>
      <c r="AH189" s="9">
        <v>63.322212</v>
      </c>
      <c r="AI189" s="9">
        <v>64.398689000000005</v>
      </c>
      <c r="AJ189" s="9">
        <v>65.528167999999994</v>
      </c>
      <c r="AK189" s="9">
        <v>66.713272000000003</v>
      </c>
      <c r="AL189" s="9">
        <v>67.956756999999996</v>
      </c>
      <c r="AM189" s="8">
        <v>-1.22E-4</v>
      </c>
    </row>
    <row r="190" spans="1:39" ht="15" customHeight="1">
      <c r="A190" s="7" t="s">
        <v>31</v>
      </c>
      <c r="B190" s="10" t="s">
        <v>30</v>
      </c>
      <c r="C190" s="9">
        <v>108</v>
      </c>
      <c r="D190" s="9">
        <v>109.619995</v>
      </c>
      <c r="E190" s="9">
        <v>110.612396</v>
      </c>
      <c r="F190" s="9">
        <v>112.073448</v>
      </c>
      <c r="G190" s="9">
        <v>113.792618</v>
      </c>
      <c r="H190" s="9">
        <v>115.54613500000001</v>
      </c>
      <c r="I190" s="9">
        <v>117.33474699999999</v>
      </c>
      <c r="J190" s="9">
        <v>118.872101</v>
      </c>
      <c r="K190" s="9">
        <v>120.720184</v>
      </c>
      <c r="L190" s="9">
        <v>122.47554</v>
      </c>
      <c r="M190" s="9">
        <v>123.411598</v>
      </c>
      <c r="N190" s="9">
        <v>117.031975</v>
      </c>
      <c r="O190" s="9">
        <v>118.355873</v>
      </c>
      <c r="P190" s="9">
        <v>119.410439</v>
      </c>
      <c r="Q190" s="9">
        <v>121.49672700000001</v>
      </c>
      <c r="R190" s="9">
        <v>123.634277</v>
      </c>
      <c r="S190" s="9">
        <v>125.81459</v>
      </c>
      <c r="T190" s="9">
        <v>128.03848300000001</v>
      </c>
      <c r="U190" s="9">
        <v>130.27593999999999</v>
      </c>
      <c r="V190" s="9">
        <v>132.578293</v>
      </c>
      <c r="W190" s="9">
        <v>134.937805</v>
      </c>
      <c r="X190" s="9">
        <v>137.344482</v>
      </c>
      <c r="Y190" s="9">
        <v>139.799362</v>
      </c>
      <c r="Z190" s="9">
        <v>142.30329900000001</v>
      </c>
      <c r="AA190" s="9">
        <v>144.12425200000001</v>
      </c>
      <c r="AB190" s="9">
        <v>147.08677700000001</v>
      </c>
      <c r="AC190" s="9">
        <v>150.112122</v>
      </c>
      <c r="AD190" s="9">
        <v>153.20167499999999</v>
      </c>
      <c r="AE190" s="9">
        <v>156.35676599999999</v>
      </c>
      <c r="AF190" s="9">
        <v>159.57887299999999</v>
      </c>
      <c r="AG190" s="9">
        <v>162.86947599999999</v>
      </c>
      <c r="AH190" s="9">
        <v>166.230087</v>
      </c>
      <c r="AI190" s="9">
        <v>169.662094</v>
      </c>
      <c r="AJ190" s="9">
        <v>173.16709900000001</v>
      </c>
      <c r="AK190" s="9">
        <v>176.746826</v>
      </c>
      <c r="AL190" s="9">
        <v>180.40278599999999</v>
      </c>
      <c r="AM190" s="8">
        <v>1.4760000000000001E-2</v>
      </c>
    </row>
    <row r="191" spans="1:39" ht="15" customHeight="1">
      <c r="A191" s="7" t="s">
        <v>29</v>
      </c>
      <c r="B191" s="10" t="s">
        <v>28</v>
      </c>
      <c r="C191" s="9">
        <v>59</v>
      </c>
      <c r="D191" s="9">
        <v>57.559998</v>
      </c>
      <c r="E191" s="9">
        <v>58.131199000000002</v>
      </c>
      <c r="F191" s="9">
        <v>58.265022000000002</v>
      </c>
      <c r="G191" s="9">
        <v>58.133400000000002</v>
      </c>
      <c r="H191" s="9">
        <v>58.593113000000002</v>
      </c>
      <c r="I191" s="9">
        <v>59.075851</v>
      </c>
      <c r="J191" s="9">
        <v>59.546317999999999</v>
      </c>
      <c r="K191" s="9">
        <v>60.000228999999997</v>
      </c>
      <c r="L191" s="9">
        <v>60.440907000000003</v>
      </c>
      <c r="M191" s="9">
        <v>59.865524000000001</v>
      </c>
      <c r="N191" s="9">
        <v>60.279384999999998</v>
      </c>
      <c r="O191" s="9">
        <v>60.626536999999999</v>
      </c>
      <c r="P191" s="9">
        <v>60.86018</v>
      </c>
      <c r="Q191" s="9">
        <v>60.736758999999999</v>
      </c>
      <c r="R191" s="9">
        <v>60.958694000000001</v>
      </c>
      <c r="S191" s="9">
        <v>61.172381999999999</v>
      </c>
      <c r="T191" s="9">
        <v>61.470947000000002</v>
      </c>
      <c r="U191" s="9">
        <v>61.766570999999999</v>
      </c>
      <c r="V191" s="9">
        <v>62.068877999999998</v>
      </c>
      <c r="W191" s="9">
        <v>62.382750999999999</v>
      </c>
      <c r="X191" s="9">
        <v>62.710293</v>
      </c>
      <c r="Y191" s="9">
        <v>63.042889000000002</v>
      </c>
      <c r="Z191" s="9">
        <v>62.394958000000003</v>
      </c>
      <c r="AA191" s="9">
        <v>62.755096000000002</v>
      </c>
      <c r="AB191" s="9">
        <v>63.136623</v>
      </c>
      <c r="AC191" s="9">
        <v>62.520969000000001</v>
      </c>
      <c r="AD191" s="9">
        <v>62.125698</v>
      </c>
      <c r="AE191" s="9">
        <v>63.081313999999999</v>
      </c>
      <c r="AF191" s="9">
        <v>63.888522999999999</v>
      </c>
      <c r="AG191" s="9">
        <v>63.333649000000001</v>
      </c>
      <c r="AH191" s="9">
        <v>62.576808999999997</v>
      </c>
      <c r="AI191" s="9">
        <v>63.067917000000001</v>
      </c>
      <c r="AJ191" s="9">
        <v>64.123001000000002</v>
      </c>
      <c r="AK191" s="9">
        <v>65.199180999999996</v>
      </c>
      <c r="AL191" s="9">
        <v>66.296882999999994</v>
      </c>
      <c r="AM191" s="8">
        <v>4.1650000000000003E-3</v>
      </c>
    </row>
    <row r="192" spans="1:39" ht="15" customHeight="1">
      <c r="A192" s="7" t="s">
        <v>27</v>
      </c>
      <c r="B192" s="10" t="s">
        <v>26</v>
      </c>
      <c r="C192" s="9">
        <v>172</v>
      </c>
      <c r="D192" s="9">
        <v>167.363922</v>
      </c>
      <c r="E192" s="9">
        <v>169.474411</v>
      </c>
      <c r="F192" s="9">
        <v>171.263901</v>
      </c>
      <c r="G192" s="9">
        <v>173.089157</v>
      </c>
      <c r="H192" s="9">
        <v>174.95095800000001</v>
      </c>
      <c r="I192" s="9">
        <v>176.849976</v>
      </c>
      <c r="J192" s="9">
        <v>178.78698700000001</v>
      </c>
      <c r="K192" s="9">
        <v>180.76269500000001</v>
      </c>
      <c r="L192" s="9">
        <v>182.77795399999999</v>
      </c>
      <c r="M192" s="9">
        <v>184.83351099999999</v>
      </c>
      <c r="N192" s="9">
        <v>186.930206</v>
      </c>
      <c r="O192" s="9">
        <v>189.06878699999999</v>
      </c>
      <c r="P192" s="9">
        <v>191.250168</v>
      </c>
      <c r="Q192" s="9">
        <v>193.47517400000001</v>
      </c>
      <c r="R192" s="9">
        <v>195.74468999999999</v>
      </c>
      <c r="S192" s="9">
        <v>196.80264299999999</v>
      </c>
      <c r="T192" s="9">
        <v>201.19670099999999</v>
      </c>
      <c r="U192" s="9">
        <v>205.80246</v>
      </c>
      <c r="V192" s="9">
        <v>210.398224</v>
      </c>
      <c r="W192" s="9">
        <v>215.14657600000001</v>
      </c>
      <c r="X192" s="9">
        <v>220.03793300000001</v>
      </c>
      <c r="Y192" s="9">
        <v>224.92465200000001</v>
      </c>
      <c r="Z192" s="9">
        <v>230.05749499999999</v>
      </c>
      <c r="AA192" s="9">
        <v>235.052032</v>
      </c>
      <c r="AB192" s="9">
        <v>240.156372</v>
      </c>
      <c r="AC192" s="9">
        <v>245.433807</v>
      </c>
      <c r="AD192" s="9">
        <v>250.874008</v>
      </c>
      <c r="AE192" s="9">
        <v>256.50238000000002</v>
      </c>
      <c r="AF192" s="9">
        <v>262.32012900000001</v>
      </c>
      <c r="AG192" s="9">
        <v>268.32754499999999</v>
      </c>
      <c r="AH192" s="9">
        <v>274.53381300000001</v>
      </c>
      <c r="AI192" s="9">
        <v>280.95049999999998</v>
      </c>
      <c r="AJ192" s="9">
        <v>287.57440200000002</v>
      </c>
      <c r="AK192" s="9">
        <v>294.41656499999999</v>
      </c>
      <c r="AL192" s="9">
        <v>301.484283</v>
      </c>
      <c r="AM192" s="8">
        <v>1.7461000000000001E-2</v>
      </c>
    </row>
    <row r="193" spans="1:39" ht="15" customHeight="1">
      <c r="A193" s="7" t="s">
        <v>25</v>
      </c>
      <c r="B193" s="10" t="s">
        <v>24</v>
      </c>
      <c r="C193" s="9">
        <v>66</v>
      </c>
      <c r="D193" s="9">
        <v>67.279999000000004</v>
      </c>
      <c r="E193" s="9">
        <v>68.965598999999997</v>
      </c>
      <c r="F193" s="9">
        <v>70.756157000000002</v>
      </c>
      <c r="G193" s="9">
        <v>72.646254999999996</v>
      </c>
      <c r="H193" s="9">
        <v>74.612244000000004</v>
      </c>
      <c r="I193" s="9">
        <v>76.591292999999993</v>
      </c>
      <c r="J193" s="9">
        <v>78.526450999999994</v>
      </c>
      <c r="K193" s="9">
        <v>80.382003999999995</v>
      </c>
      <c r="L193" s="9">
        <v>82.150665000000004</v>
      </c>
      <c r="M193" s="9">
        <v>83.866066000000004</v>
      </c>
      <c r="N193" s="9">
        <v>85.553047000000007</v>
      </c>
      <c r="O193" s="9">
        <v>85.202492000000007</v>
      </c>
      <c r="P193" s="9">
        <v>85.828368999999995</v>
      </c>
      <c r="Q193" s="9">
        <v>86.484183999999999</v>
      </c>
      <c r="R193" s="9">
        <v>88.173119</v>
      </c>
      <c r="S193" s="9">
        <v>89.895836000000003</v>
      </c>
      <c r="T193" s="9">
        <v>91.653000000000006</v>
      </c>
      <c r="U193" s="9">
        <v>93.289260999999996</v>
      </c>
      <c r="V193" s="9">
        <v>94.117431999999994</v>
      </c>
      <c r="W193" s="9">
        <v>95.979590999999999</v>
      </c>
      <c r="X193" s="9">
        <v>97.881546</v>
      </c>
      <c r="Y193" s="9">
        <v>99.819618000000006</v>
      </c>
      <c r="Z193" s="9">
        <v>101.79840900000001</v>
      </c>
      <c r="AA193" s="9">
        <v>103.81675</v>
      </c>
      <c r="AB193" s="9">
        <v>105.875435</v>
      </c>
      <c r="AC193" s="9">
        <v>107.97532699999999</v>
      </c>
      <c r="AD193" s="9">
        <v>110.117188</v>
      </c>
      <c r="AE193" s="9">
        <v>112.30191000000001</v>
      </c>
      <c r="AF193" s="9">
        <v>114.530304</v>
      </c>
      <c r="AG193" s="9">
        <v>116.803299</v>
      </c>
      <c r="AH193" s="9">
        <v>119.12172700000001</v>
      </c>
      <c r="AI193" s="9">
        <v>121.486542</v>
      </c>
      <c r="AJ193" s="9">
        <v>123.898636</v>
      </c>
      <c r="AK193" s="9">
        <v>126.35895499999999</v>
      </c>
      <c r="AL193" s="9">
        <v>128.868515</v>
      </c>
      <c r="AM193" s="8">
        <v>1.9300000000000001E-2</v>
      </c>
    </row>
    <row r="194" spans="1:39" ht="15" customHeight="1">
      <c r="A194" s="7" t="s">
        <v>23</v>
      </c>
      <c r="B194" s="10" t="s">
        <v>22</v>
      </c>
      <c r="C194" s="9">
        <v>87</v>
      </c>
      <c r="D194" s="9">
        <v>86.800003000000004</v>
      </c>
      <c r="E194" s="9">
        <v>85.295997999999997</v>
      </c>
      <c r="F194" s="9">
        <v>85.903914999999998</v>
      </c>
      <c r="G194" s="9">
        <v>86.752883999999995</v>
      </c>
      <c r="H194" s="9">
        <v>87.618819999999999</v>
      </c>
      <c r="I194" s="9">
        <v>88.502089999999995</v>
      </c>
      <c r="J194" s="9">
        <v>89.403030000000001</v>
      </c>
      <c r="K194" s="9">
        <v>90.281525000000002</v>
      </c>
      <c r="L194" s="9">
        <v>91.218849000000006</v>
      </c>
      <c r="M194" s="9">
        <v>92.099586000000002</v>
      </c>
      <c r="N194" s="9">
        <v>92.979202000000001</v>
      </c>
      <c r="O194" s="9">
        <v>93.923903999999993</v>
      </c>
      <c r="P194" s="9">
        <v>94.898064000000005</v>
      </c>
      <c r="Q194" s="9">
        <v>95.851219</v>
      </c>
      <c r="R194" s="9">
        <v>96.862564000000006</v>
      </c>
      <c r="S194" s="9">
        <v>97.726601000000002</v>
      </c>
      <c r="T194" s="9">
        <v>98.480948999999995</v>
      </c>
      <c r="U194" s="9">
        <v>98.386612</v>
      </c>
      <c r="V194" s="9">
        <v>98.733429000000001</v>
      </c>
      <c r="W194" s="9">
        <v>98.373076999999995</v>
      </c>
      <c r="X194" s="9">
        <v>92.008201999999997</v>
      </c>
      <c r="Y194" s="9">
        <v>93.291588000000004</v>
      </c>
      <c r="Z194" s="9">
        <v>94.528144999999995</v>
      </c>
      <c r="AA194" s="9">
        <v>95.789421000000004</v>
      </c>
      <c r="AB194" s="9">
        <v>97.075935000000001</v>
      </c>
      <c r="AC194" s="9">
        <v>98.388167999999993</v>
      </c>
      <c r="AD194" s="9">
        <v>99.726630999999998</v>
      </c>
      <c r="AE194" s="9">
        <v>101.07621</v>
      </c>
      <c r="AF194" s="9">
        <v>102.468445</v>
      </c>
      <c r="AG194" s="9">
        <v>103.888519</v>
      </c>
      <c r="AH194" s="9">
        <v>105.33702099999999</v>
      </c>
      <c r="AI194" s="9">
        <v>106.813416</v>
      </c>
      <c r="AJ194" s="9">
        <v>108.31813</v>
      </c>
      <c r="AK194" s="9">
        <v>109.854202</v>
      </c>
      <c r="AL194" s="9">
        <v>111.42202</v>
      </c>
      <c r="AM194" s="8">
        <v>7.3720000000000001E-3</v>
      </c>
    </row>
    <row r="195" spans="1:39" ht="15" customHeight="1">
      <c r="A195" s="7" t="s">
        <v>21</v>
      </c>
      <c r="B195" s="10" t="s">
        <v>20</v>
      </c>
      <c r="C195" s="9">
        <v>21</v>
      </c>
      <c r="D195" s="9">
        <v>21</v>
      </c>
      <c r="E195" s="9">
        <v>21</v>
      </c>
      <c r="F195" s="9">
        <v>21</v>
      </c>
      <c r="G195" s="9">
        <v>21</v>
      </c>
      <c r="H195" s="9">
        <v>21</v>
      </c>
      <c r="I195" s="9">
        <v>21</v>
      </c>
      <c r="J195" s="9">
        <v>20.999998000000001</v>
      </c>
      <c r="K195" s="9">
        <v>21</v>
      </c>
      <c r="L195" s="9">
        <v>21</v>
      </c>
      <c r="M195" s="9">
        <v>21</v>
      </c>
      <c r="N195" s="9">
        <v>21</v>
      </c>
      <c r="O195" s="9">
        <v>20.999998000000001</v>
      </c>
      <c r="P195" s="9">
        <v>20.945281999999999</v>
      </c>
      <c r="Q195" s="9">
        <v>20.945281999999999</v>
      </c>
      <c r="R195" s="9">
        <v>20.897376999999999</v>
      </c>
      <c r="S195" s="9">
        <v>20.87574</v>
      </c>
      <c r="T195" s="9">
        <v>22.756042000000001</v>
      </c>
      <c r="U195" s="9">
        <v>25.594812000000001</v>
      </c>
      <c r="V195" s="9">
        <v>28.636551000000001</v>
      </c>
      <c r="W195" s="9">
        <v>31.893238</v>
      </c>
      <c r="X195" s="9">
        <v>35.365875000000003</v>
      </c>
      <c r="Y195" s="9">
        <v>39.051352999999999</v>
      </c>
      <c r="Z195" s="9">
        <v>41.944595</v>
      </c>
      <c r="AA195" s="9">
        <v>46.047077000000002</v>
      </c>
      <c r="AB195" s="9">
        <v>50.352718000000003</v>
      </c>
      <c r="AC195" s="9">
        <v>54.874679999999998</v>
      </c>
      <c r="AD195" s="9">
        <v>59.611865999999999</v>
      </c>
      <c r="AE195" s="9">
        <v>62.563282000000001</v>
      </c>
      <c r="AF195" s="9">
        <v>67.728202999999993</v>
      </c>
      <c r="AG195" s="9">
        <v>73.106323000000003</v>
      </c>
      <c r="AH195" s="9">
        <v>78.697913999999997</v>
      </c>
      <c r="AI195" s="9">
        <v>84.503983000000005</v>
      </c>
      <c r="AJ195" s="9">
        <v>90.526511999999997</v>
      </c>
      <c r="AK195" s="9">
        <v>97.311881999999997</v>
      </c>
      <c r="AL195" s="9">
        <v>104.408417</v>
      </c>
      <c r="AM195" s="8">
        <v>4.8300999999999997E-2</v>
      </c>
    </row>
    <row r="196" spans="1:39" ht="15" customHeight="1">
      <c r="A196" s="7" t="s">
        <v>19</v>
      </c>
      <c r="B196" s="10" t="s">
        <v>18</v>
      </c>
      <c r="C196" s="9">
        <v>22</v>
      </c>
      <c r="D196" s="9">
        <v>22</v>
      </c>
      <c r="E196" s="9">
        <v>22</v>
      </c>
      <c r="F196" s="9">
        <v>22.000001999999999</v>
      </c>
      <c r="G196" s="9">
        <v>22</v>
      </c>
      <c r="H196" s="9">
        <v>22</v>
      </c>
      <c r="I196" s="9">
        <v>22</v>
      </c>
      <c r="J196" s="9">
        <v>22</v>
      </c>
      <c r="K196" s="9">
        <v>22</v>
      </c>
      <c r="L196" s="9">
        <v>22</v>
      </c>
      <c r="M196" s="9">
        <v>22.000001999999999</v>
      </c>
      <c r="N196" s="9">
        <v>22</v>
      </c>
      <c r="O196" s="9">
        <v>22</v>
      </c>
      <c r="P196" s="9">
        <v>22</v>
      </c>
      <c r="Q196" s="9">
        <v>22.000001999999999</v>
      </c>
      <c r="R196" s="9">
        <v>22</v>
      </c>
      <c r="S196" s="9">
        <v>22.000001999999999</v>
      </c>
      <c r="T196" s="9">
        <v>22.149508999999998</v>
      </c>
      <c r="U196" s="9">
        <v>22.365444</v>
      </c>
      <c r="V196" s="9">
        <v>22.588322000000002</v>
      </c>
      <c r="W196" s="9">
        <v>22.811233999999999</v>
      </c>
      <c r="X196" s="9">
        <v>23.041419999999999</v>
      </c>
      <c r="Y196" s="9">
        <v>23.279236000000001</v>
      </c>
      <c r="Z196" s="9">
        <v>22.491755999999999</v>
      </c>
      <c r="AA196" s="9">
        <v>22.718029000000001</v>
      </c>
      <c r="AB196" s="9">
        <v>23.017160000000001</v>
      </c>
      <c r="AC196" s="9">
        <v>23.269939000000001</v>
      </c>
      <c r="AD196" s="9">
        <v>23.525700000000001</v>
      </c>
      <c r="AE196" s="9">
        <v>23.784468</v>
      </c>
      <c r="AF196" s="9">
        <v>24.046322</v>
      </c>
      <c r="AG196" s="9">
        <v>24.311377</v>
      </c>
      <c r="AH196" s="9">
        <v>24.562721</v>
      </c>
      <c r="AI196" s="9">
        <v>24.851709</v>
      </c>
      <c r="AJ196" s="9">
        <v>25.124222</v>
      </c>
      <c r="AK196" s="9">
        <v>25.407017</v>
      </c>
      <c r="AL196" s="9">
        <v>25.69087</v>
      </c>
      <c r="AM196" s="8">
        <v>4.5719999999999997E-3</v>
      </c>
    </row>
    <row r="197" spans="1:39" ht="15" customHeight="1" thickBot="1">
      <c r="A197" s="7" t="s">
        <v>17</v>
      </c>
      <c r="B197" s="6" t="s">
        <v>16</v>
      </c>
      <c r="C197" s="5">
        <v>2114</v>
      </c>
      <c r="D197" s="5">
        <v>2071.1684570000002</v>
      </c>
      <c r="E197" s="5">
        <v>2045.8869629999999</v>
      </c>
      <c r="F197" s="5">
        <v>2037.235962</v>
      </c>
      <c r="G197" s="5">
        <v>2039.4300539999999</v>
      </c>
      <c r="H197" s="5">
        <v>2042.4307859999999</v>
      </c>
      <c r="I197" s="5">
        <v>2053.2094729999999</v>
      </c>
      <c r="J197" s="5">
        <v>2061.0034179999998</v>
      </c>
      <c r="K197" s="5">
        <v>2071.921875</v>
      </c>
      <c r="L197" s="5">
        <v>2082.5776369999999</v>
      </c>
      <c r="M197" s="5">
        <v>2093.1884770000001</v>
      </c>
      <c r="N197" s="5">
        <v>2095.624268</v>
      </c>
      <c r="O197" s="5">
        <v>2101.9328609999998</v>
      </c>
      <c r="P197" s="5">
        <v>2102.764893</v>
      </c>
      <c r="Q197" s="5">
        <v>2109.3330080000001</v>
      </c>
      <c r="R197" s="5">
        <v>2122.3576659999999</v>
      </c>
      <c r="S197" s="5">
        <v>2134.2316890000002</v>
      </c>
      <c r="T197" s="5">
        <v>2151.235107</v>
      </c>
      <c r="U197" s="5">
        <v>2169.2922359999998</v>
      </c>
      <c r="V197" s="5">
        <v>2184.2226559999999</v>
      </c>
      <c r="W197" s="5">
        <v>2200.5170899999998</v>
      </c>
      <c r="X197" s="5">
        <v>2210.7983399999998</v>
      </c>
      <c r="Y197" s="5">
        <v>2229.4157709999999</v>
      </c>
      <c r="Z197" s="5">
        <v>2249.8298340000001</v>
      </c>
      <c r="AA197" s="5">
        <v>2268.9772950000001</v>
      </c>
      <c r="AB197" s="5">
        <v>2292.9484859999998</v>
      </c>
      <c r="AC197" s="5">
        <v>2315.6381839999999</v>
      </c>
      <c r="AD197" s="5">
        <v>2340.2631839999999</v>
      </c>
      <c r="AE197" s="5">
        <v>2365.9494629999999</v>
      </c>
      <c r="AF197" s="5">
        <v>2395.217529</v>
      </c>
      <c r="AG197" s="5">
        <v>2423.6965329999998</v>
      </c>
      <c r="AH197" s="5">
        <v>2453.443115</v>
      </c>
      <c r="AI197" s="5">
        <v>2485.2614749999998</v>
      </c>
      <c r="AJ197" s="5">
        <v>2518.4196780000002</v>
      </c>
      <c r="AK197" s="5">
        <v>2553.0263669999999</v>
      </c>
      <c r="AL197" s="5">
        <v>2588.522461</v>
      </c>
      <c r="AM197" s="4">
        <v>6.5799999999999999E-3</v>
      </c>
    </row>
    <row r="198" spans="1:39" ht="15" customHeight="1">
      <c r="B198" s="178" t="s">
        <v>15</v>
      </c>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row>
    <row r="199" spans="1:39" ht="15" customHeight="1">
      <c r="B199" s="3" t="s">
        <v>14</v>
      </c>
    </row>
  </sheetData>
  <mergeCells count="1">
    <mergeCell ref="B198:AM198"/>
  </mergeCell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25"/>
  <sheetViews>
    <sheetView workbookViewId="0">
      <selection activeCell="B9" sqref="B9"/>
    </sheetView>
  </sheetViews>
  <sheetFormatPr defaultRowHeight="15"/>
  <cols>
    <col min="1" max="1" width="21" customWidth="1"/>
  </cols>
  <sheetData>
    <row r="1" spans="1:2">
      <c r="A1" t="s">
        <v>210</v>
      </c>
      <c r="B1">
        <v>2017</v>
      </c>
    </row>
    <row r="2" spans="1:2">
      <c r="A2" s="96" t="s">
        <v>415</v>
      </c>
      <c r="B2" s="1"/>
    </row>
    <row r="3" spans="1:2">
      <c r="A3" t="s">
        <v>414</v>
      </c>
      <c r="B3" s="92">
        <f>'AEO 49'!E16</f>
        <v>8628.375</v>
      </c>
    </row>
    <row r="4" spans="1:2">
      <c r="A4" t="s">
        <v>540</v>
      </c>
      <c r="B4" s="78">
        <f>B3*'OR, CA, and US population'!D23</f>
        <v>109.39411961233949</v>
      </c>
    </row>
    <row r="5" spans="1:2">
      <c r="A5" t="s">
        <v>541</v>
      </c>
      <c r="B5" s="78">
        <f>B4*A14*A18</f>
        <v>47.057225710804012</v>
      </c>
    </row>
    <row r="6" spans="1:2">
      <c r="A6" s="96" t="s">
        <v>416</v>
      </c>
    </row>
    <row r="7" spans="1:2">
      <c r="A7" t="s">
        <v>414</v>
      </c>
      <c r="B7" s="92">
        <f>B3</f>
        <v>8628.375</v>
      </c>
    </row>
    <row r="8" spans="1:2">
      <c r="A8" t="s">
        <v>540</v>
      </c>
      <c r="B8" s="92">
        <f t="shared" ref="B8" si="0">B4</f>
        <v>109.39411961233949</v>
      </c>
    </row>
    <row r="9" spans="1:2">
      <c r="A9" t="s">
        <v>541</v>
      </c>
      <c r="B9" s="92">
        <f>B8*(1-A14)</f>
        <v>15.279668190731469</v>
      </c>
    </row>
    <row r="12" spans="1:2">
      <c r="A12" t="s">
        <v>539</v>
      </c>
    </row>
    <row r="13" spans="1:2">
      <c r="A13" t="s">
        <v>422</v>
      </c>
    </row>
    <row r="14" spans="1:2">
      <c r="A14" s="97">
        <f>Aviation!C24</f>
        <v>0.86032459290427943</v>
      </c>
    </row>
    <row r="17" spans="1:37">
      <c r="A17" t="s">
        <v>421</v>
      </c>
    </row>
    <row r="18" spans="1:37">
      <c r="A18" s="97">
        <v>0.5</v>
      </c>
    </row>
    <row r="22" spans="1:37">
      <c r="A22" t="s">
        <v>413</v>
      </c>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row>
    <row r="23" spans="1:37">
      <c r="A23" s="1"/>
      <c r="B23" s="1"/>
      <c r="C23" s="94">
        <v>2016</v>
      </c>
      <c r="D23" s="94">
        <v>2017</v>
      </c>
      <c r="E23" s="94">
        <v>2018</v>
      </c>
      <c r="F23" s="94">
        <v>2019</v>
      </c>
      <c r="G23" s="94">
        <v>2020</v>
      </c>
      <c r="H23" s="94">
        <v>2021</v>
      </c>
      <c r="I23" s="94">
        <v>2022</v>
      </c>
      <c r="J23" s="94">
        <v>2023</v>
      </c>
      <c r="K23" s="94">
        <v>2024</v>
      </c>
      <c r="L23" s="94">
        <v>2025</v>
      </c>
      <c r="M23" s="94">
        <v>2026</v>
      </c>
      <c r="N23" s="94">
        <v>2027</v>
      </c>
      <c r="O23" s="94">
        <v>2028</v>
      </c>
      <c r="P23" s="94">
        <v>2029</v>
      </c>
      <c r="Q23" s="94">
        <v>2030</v>
      </c>
      <c r="R23" s="94">
        <v>2031</v>
      </c>
      <c r="S23" s="94">
        <v>2032</v>
      </c>
      <c r="T23" s="94">
        <v>2033</v>
      </c>
      <c r="U23" s="94">
        <v>2034</v>
      </c>
      <c r="V23" s="94">
        <v>2035</v>
      </c>
      <c r="W23" s="94">
        <v>2036</v>
      </c>
      <c r="X23" s="94">
        <v>2037</v>
      </c>
      <c r="Y23" s="94">
        <v>2038</v>
      </c>
      <c r="Z23" s="94">
        <v>2039</v>
      </c>
      <c r="AA23" s="94">
        <v>2040</v>
      </c>
      <c r="AB23" s="94">
        <v>2041</v>
      </c>
      <c r="AC23" s="94">
        <v>2042</v>
      </c>
      <c r="AD23" s="94">
        <v>2043</v>
      </c>
      <c r="AE23" s="94">
        <v>2044</v>
      </c>
      <c r="AF23" s="94">
        <v>2045</v>
      </c>
      <c r="AG23" s="94">
        <v>2046</v>
      </c>
      <c r="AH23" s="94">
        <v>2047</v>
      </c>
      <c r="AI23" s="94">
        <v>2048</v>
      </c>
      <c r="AJ23" s="94">
        <v>2049</v>
      </c>
      <c r="AK23" s="94">
        <v>2050</v>
      </c>
    </row>
    <row r="24" spans="1:37">
      <c r="A24" s="1" t="s">
        <v>412</v>
      </c>
      <c r="B24" s="1"/>
      <c r="C24" s="94">
        <v>0.86032459290427943</v>
      </c>
      <c r="D24" s="94">
        <v>0.86943184477702617</v>
      </c>
      <c r="E24" s="94">
        <v>0.87618839863107045</v>
      </c>
      <c r="F24" s="94">
        <v>0.88073147857992851</v>
      </c>
      <c r="G24" s="94">
        <v>0.88515193914837897</v>
      </c>
      <c r="H24" s="94">
        <v>0.8886797732307099</v>
      </c>
      <c r="I24" s="94">
        <v>0.89205187580660994</v>
      </c>
      <c r="J24" s="94">
        <v>0.89475885305578096</v>
      </c>
      <c r="K24" s="94">
        <v>0.89782996425933537</v>
      </c>
      <c r="L24" s="94">
        <v>0.90018381088690658</v>
      </c>
      <c r="M24" s="94">
        <v>0.90211876702079574</v>
      </c>
      <c r="N24" s="94">
        <v>0.90456853651341196</v>
      </c>
      <c r="O24" s="94">
        <v>0.907565475943649</v>
      </c>
      <c r="P24" s="94">
        <v>0.90984789679376799</v>
      </c>
      <c r="Q24" s="94">
        <v>0.91150268478072061</v>
      </c>
      <c r="R24" s="94">
        <v>0.91318477267900633</v>
      </c>
      <c r="S24" s="94">
        <v>0.91457225781929363</v>
      </c>
      <c r="T24" s="94">
        <v>0.91581036040517672</v>
      </c>
      <c r="U24" s="94">
        <v>0.91719546037857969</v>
      </c>
      <c r="V24" s="94">
        <v>0.91851953827326638</v>
      </c>
      <c r="W24" s="94">
        <v>0.91990278061703823</v>
      </c>
      <c r="X24" s="94">
        <v>0.92106297730717313</v>
      </c>
      <c r="Y24" s="94">
        <v>0.9222908487879915</v>
      </c>
      <c r="Z24" s="94">
        <v>0.92331861990681308</v>
      </c>
      <c r="AA24" s="94">
        <v>0.92436170798993211</v>
      </c>
      <c r="AB24" s="94">
        <v>0.92535035546069266</v>
      </c>
      <c r="AC24" s="94">
        <v>0.9263777763023201</v>
      </c>
      <c r="AD24" s="94">
        <v>0.9273447784805201</v>
      </c>
      <c r="AE24" s="94">
        <v>0.92833459179147981</v>
      </c>
      <c r="AF24" s="94">
        <v>0.92933392177701446</v>
      </c>
      <c r="AG24" s="94">
        <v>0.93033606281226888</v>
      </c>
      <c r="AH24" s="94">
        <v>0.93127368643602337</v>
      </c>
      <c r="AI24" s="94">
        <v>0.93217407193370394</v>
      </c>
      <c r="AJ24" s="94">
        <v>0.93303720246341693</v>
      </c>
      <c r="AK24" s="94">
        <v>0.93385046909103853</v>
      </c>
    </row>
    <row r="25" spans="1:37">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
  <sheetViews>
    <sheetView workbookViewId="0"/>
  </sheetViews>
  <sheetFormatPr defaultRowHeight="15"/>
  <cols>
    <col min="1" max="1" width="16.85546875" customWidth="1"/>
    <col min="2" max="2" width="24.42578125" customWidth="1"/>
    <col min="3" max="5" width="16.85546875" customWidth="1"/>
  </cols>
  <sheetData>
    <row r="1" spans="1:5">
      <c r="A1" s="1" t="s">
        <v>340</v>
      </c>
      <c r="B1" s="18" t="s">
        <v>341</v>
      </c>
      <c r="C1" s="18" t="s">
        <v>342</v>
      </c>
      <c r="D1" s="18" t="s">
        <v>343</v>
      </c>
      <c r="E1" s="18" t="s">
        <v>344</v>
      </c>
    </row>
    <row r="2" spans="1:5">
      <c r="A2" t="s">
        <v>345</v>
      </c>
      <c r="B2">
        <v>7</v>
      </c>
      <c r="C2">
        <v>95264</v>
      </c>
      <c r="D2">
        <v>163464</v>
      </c>
      <c r="E2">
        <v>67.599999999999994</v>
      </c>
    </row>
    <row r="3" spans="1:5">
      <c r="A3" t="s">
        <v>346</v>
      </c>
      <c r="B3">
        <v>21</v>
      </c>
      <c r="C3">
        <v>10355</v>
      </c>
      <c r="D3">
        <v>5507</v>
      </c>
      <c r="E3">
        <v>1.4</v>
      </c>
    </row>
    <row r="4" spans="1:5">
      <c r="A4" t="s">
        <v>347</v>
      </c>
      <c r="B4">
        <v>546</v>
      </c>
      <c r="C4">
        <v>32858</v>
      </c>
      <c r="D4">
        <v>12293</v>
      </c>
      <c r="E4">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K112"/>
  <sheetViews>
    <sheetView topLeftCell="A20" workbookViewId="0">
      <selection activeCell="A29" sqref="A29"/>
    </sheetView>
  </sheetViews>
  <sheetFormatPr defaultRowHeight="12.75"/>
  <cols>
    <col min="1" max="1" width="35" style="19" customWidth="1"/>
    <col min="2" max="19" width="10.7109375" style="19" hidden="1" customWidth="1"/>
    <col min="20" max="20" width="10.7109375" style="20" hidden="1" customWidth="1"/>
    <col min="21" max="27" width="10.7109375" style="19" hidden="1" customWidth="1"/>
    <col min="28" max="28" width="10.7109375" style="19" customWidth="1"/>
    <col min="29" max="30" width="13.7109375" style="19" customWidth="1"/>
    <col min="31" max="31" width="12.7109375" style="19" customWidth="1"/>
    <col min="32" max="32" width="11.7109375" style="19" customWidth="1"/>
    <col min="33" max="33" width="8.85546875" style="19" customWidth="1"/>
    <col min="34" max="34" width="21.28515625" style="19" customWidth="1"/>
    <col min="35" max="35" width="11.5703125" style="19" customWidth="1"/>
    <col min="36" max="36" width="16.140625" style="19" bestFit="1" customWidth="1"/>
    <col min="37" max="126" width="8.85546875" style="19" customWidth="1"/>
    <col min="127" max="246" width="9" style="19"/>
    <col min="247" max="247" width="50.5703125" style="19" customWidth="1"/>
    <col min="248" max="274" width="13.42578125" style="19" customWidth="1"/>
    <col min="275" max="382" width="8.85546875" style="19" customWidth="1"/>
    <col min="383" max="502" width="9" style="19"/>
    <col min="503" max="503" width="50.5703125" style="19" customWidth="1"/>
    <col min="504" max="530" width="13.42578125" style="19" customWidth="1"/>
    <col min="531" max="638" width="8.85546875" style="19" customWidth="1"/>
    <col min="639" max="758" width="9" style="19"/>
    <col min="759" max="759" width="50.5703125" style="19" customWidth="1"/>
    <col min="760" max="786" width="13.42578125" style="19" customWidth="1"/>
    <col min="787" max="894" width="8.85546875" style="19" customWidth="1"/>
    <col min="895" max="1014" width="9" style="19"/>
    <col min="1015" max="1015" width="50.5703125" style="19" customWidth="1"/>
    <col min="1016" max="1042" width="13.42578125" style="19" customWidth="1"/>
    <col min="1043" max="1150" width="8.85546875" style="19" customWidth="1"/>
    <col min="1151" max="1270" width="9" style="19"/>
    <col min="1271" max="1271" width="50.5703125" style="19" customWidth="1"/>
    <col min="1272" max="1298" width="13.42578125" style="19" customWidth="1"/>
    <col min="1299" max="1406" width="8.85546875" style="19" customWidth="1"/>
    <col min="1407" max="1526" width="9" style="19"/>
    <col min="1527" max="1527" width="50.5703125" style="19" customWidth="1"/>
    <col min="1528" max="1554" width="13.42578125" style="19" customWidth="1"/>
    <col min="1555" max="1662" width="8.85546875" style="19" customWidth="1"/>
    <col min="1663" max="1782" width="9" style="19"/>
    <col min="1783" max="1783" width="50.5703125" style="19" customWidth="1"/>
    <col min="1784" max="1810" width="13.42578125" style="19" customWidth="1"/>
    <col min="1811" max="1918" width="8.85546875" style="19" customWidth="1"/>
    <col min="1919" max="2038" width="9" style="19"/>
    <col min="2039" max="2039" width="50.5703125" style="19" customWidth="1"/>
    <col min="2040" max="2066" width="13.42578125" style="19" customWidth="1"/>
    <col min="2067" max="2174" width="8.85546875" style="19" customWidth="1"/>
    <col min="2175" max="2294" width="9" style="19"/>
    <col min="2295" max="2295" width="50.5703125" style="19" customWidth="1"/>
    <col min="2296" max="2322" width="13.42578125" style="19" customWidth="1"/>
    <col min="2323" max="2430" width="8.85546875" style="19" customWidth="1"/>
    <col min="2431" max="2550" width="9" style="19"/>
    <col min="2551" max="2551" width="50.5703125" style="19" customWidth="1"/>
    <col min="2552" max="2578" width="13.42578125" style="19" customWidth="1"/>
    <col min="2579" max="2686" width="8.85546875" style="19" customWidth="1"/>
    <col min="2687" max="2806" width="9" style="19"/>
    <col min="2807" max="2807" width="50.5703125" style="19" customWidth="1"/>
    <col min="2808" max="2834" width="13.42578125" style="19" customWidth="1"/>
    <col min="2835" max="2942" width="8.85546875" style="19" customWidth="1"/>
    <col min="2943" max="3062" width="9" style="19"/>
    <col min="3063" max="3063" width="50.5703125" style="19" customWidth="1"/>
    <col min="3064" max="3090" width="13.42578125" style="19" customWidth="1"/>
    <col min="3091" max="3198" width="8.85546875" style="19" customWidth="1"/>
    <col min="3199" max="3318" width="9" style="19"/>
    <col min="3319" max="3319" width="50.5703125" style="19" customWidth="1"/>
    <col min="3320" max="3346" width="13.42578125" style="19" customWidth="1"/>
    <col min="3347" max="3454" width="8.85546875" style="19" customWidth="1"/>
    <col min="3455" max="3574" width="9" style="19"/>
    <col min="3575" max="3575" width="50.5703125" style="19" customWidth="1"/>
    <col min="3576" max="3602" width="13.42578125" style="19" customWidth="1"/>
    <col min="3603" max="3710" width="8.85546875" style="19" customWidth="1"/>
    <col min="3711" max="3830" width="9" style="19"/>
    <col min="3831" max="3831" width="50.5703125" style="19" customWidth="1"/>
    <col min="3832" max="3858" width="13.42578125" style="19" customWidth="1"/>
    <col min="3859" max="3966" width="8.85546875" style="19" customWidth="1"/>
    <col min="3967" max="4086" width="9" style="19"/>
    <col min="4087" max="4087" width="50.5703125" style="19" customWidth="1"/>
    <col min="4088" max="4114" width="13.42578125" style="19" customWidth="1"/>
    <col min="4115" max="4222" width="8.85546875" style="19" customWidth="1"/>
    <col min="4223" max="4342" width="9" style="19"/>
    <col min="4343" max="4343" width="50.5703125" style="19" customWidth="1"/>
    <col min="4344" max="4370" width="13.42578125" style="19" customWidth="1"/>
    <col min="4371" max="4478" width="8.85546875" style="19" customWidth="1"/>
    <col min="4479" max="4598" width="9" style="19"/>
    <col min="4599" max="4599" width="50.5703125" style="19" customWidth="1"/>
    <col min="4600" max="4626" width="13.42578125" style="19" customWidth="1"/>
    <col min="4627" max="4734" width="8.85546875" style="19" customWidth="1"/>
    <col min="4735" max="4854" width="9" style="19"/>
    <col min="4855" max="4855" width="50.5703125" style="19" customWidth="1"/>
    <col min="4856" max="4882" width="13.42578125" style="19" customWidth="1"/>
    <col min="4883" max="4990" width="8.85546875" style="19" customWidth="1"/>
    <col min="4991" max="5110" width="9" style="19"/>
    <col min="5111" max="5111" width="50.5703125" style="19" customWidth="1"/>
    <col min="5112" max="5138" width="13.42578125" style="19" customWidth="1"/>
    <col min="5139" max="5246" width="8.85546875" style="19" customWidth="1"/>
    <col min="5247" max="5366" width="9" style="19"/>
    <col min="5367" max="5367" width="50.5703125" style="19" customWidth="1"/>
    <col min="5368" max="5394" width="13.42578125" style="19" customWidth="1"/>
    <col min="5395" max="5502" width="8.85546875" style="19" customWidth="1"/>
    <col min="5503" max="5622" width="9" style="19"/>
    <col min="5623" max="5623" width="50.5703125" style="19" customWidth="1"/>
    <col min="5624" max="5650" width="13.42578125" style="19" customWidth="1"/>
    <col min="5651" max="5758" width="8.85546875" style="19" customWidth="1"/>
    <col min="5759" max="5878" width="9" style="19"/>
    <col min="5879" max="5879" width="50.5703125" style="19" customWidth="1"/>
    <col min="5880" max="5906" width="13.42578125" style="19" customWidth="1"/>
    <col min="5907" max="6014" width="8.85546875" style="19" customWidth="1"/>
    <col min="6015" max="6134" width="9" style="19"/>
    <col min="6135" max="6135" width="50.5703125" style="19" customWidth="1"/>
    <col min="6136" max="6162" width="13.42578125" style="19" customWidth="1"/>
    <col min="6163" max="6270" width="8.85546875" style="19" customWidth="1"/>
    <col min="6271" max="6390" width="9" style="19"/>
    <col min="6391" max="6391" width="50.5703125" style="19" customWidth="1"/>
    <col min="6392" max="6418" width="13.42578125" style="19" customWidth="1"/>
    <col min="6419" max="6526" width="8.85546875" style="19" customWidth="1"/>
    <col min="6527" max="6646" width="9" style="19"/>
    <col min="6647" max="6647" width="50.5703125" style="19" customWidth="1"/>
    <col min="6648" max="6674" width="13.42578125" style="19" customWidth="1"/>
    <col min="6675" max="6782" width="8.85546875" style="19" customWidth="1"/>
    <col min="6783" max="6902" width="9" style="19"/>
    <col min="6903" max="6903" width="50.5703125" style="19" customWidth="1"/>
    <col min="6904" max="6930" width="13.42578125" style="19" customWidth="1"/>
    <col min="6931" max="7038" width="8.85546875" style="19" customWidth="1"/>
    <col min="7039" max="7158" width="9" style="19"/>
    <col min="7159" max="7159" width="50.5703125" style="19" customWidth="1"/>
    <col min="7160" max="7186" width="13.42578125" style="19" customWidth="1"/>
    <col min="7187" max="7294" width="8.85546875" style="19" customWidth="1"/>
    <col min="7295" max="7414" width="9" style="19"/>
    <col min="7415" max="7415" width="50.5703125" style="19" customWidth="1"/>
    <col min="7416" max="7442" width="13.42578125" style="19" customWidth="1"/>
    <col min="7443" max="7550" width="8.85546875" style="19" customWidth="1"/>
    <col min="7551" max="7670" width="9" style="19"/>
    <col min="7671" max="7671" width="50.5703125" style="19" customWidth="1"/>
    <col min="7672" max="7698" width="13.42578125" style="19" customWidth="1"/>
    <col min="7699" max="7806" width="8.85546875" style="19" customWidth="1"/>
    <col min="7807" max="7926" width="9" style="19"/>
    <col min="7927" max="7927" width="50.5703125" style="19" customWidth="1"/>
    <col min="7928" max="7954" width="13.42578125" style="19" customWidth="1"/>
    <col min="7955" max="8062" width="8.85546875" style="19" customWidth="1"/>
    <col min="8063" max="8182" width="9" style="19"/>
    <col min="8183" max="8183" width="50.5703125" style="19" customWidth="1"/>
    <col min="8184" max="8210" width="13.42578125" style="19" customWidth="1"/>
    <col min="8211" max="8318" width="8.85546875" style="19" customWidth="1"/>
    <col min="8319" max="8438" width="9" style="19"/>
    <col min="8439" max="8439" width="50.5703125" style="19" customWidth="1"/>
    <col min="8440" max="8466" width="13.42578125" style="19" customWidth="1"/>
    <col min="8467" max="8574" width="8.85546875" style="19" customWidth="1"/>
    <col min="8575" max="8694" width="9" style="19"/>
    <col min="8695" max="8695" width="50.5703125" style="19" customWidth="1"/>
    <col min="8696" max="8722" width="13.42578125" style="19" customWidth="1"/>
    <col min="8723" max="8830" width="8.85546875" style="19" customWidth="1"/>
    <col min="8831" max="8950" width="9" style="19"/>
    <col min="8951" max="8951" width="50.5703125" style="19" customWidth="1"/>
    <col min="8952" max="8978" width="13.42578125" style="19" customWidth="1"/>
    <col min="8979" max="9086" width="8.85546875" style="19" customWidth="1"/>
    <col min="9087" max="9206" width="9" style="19"/>
    <col min="9207" max="9207" width="50.5703125" style="19" customWidth="1"/>
    <col min="9208" max="9234" width="13.42578125" style="19" customWidth="1"/>
    <col min="9235" max="9342" width="8.85546875" style="19" customWidth="1"/>
    <col min="9343" max="9462" width="9" style="19"/>
    <col min="9463" max="9463" width="50.5703125" style="19" customWidth="1"/>
    <col min="9464" max="9490" width="13.42578125" style="19" customWidth="1"/>
    <col min="9491" max="9598" width="8.85546875" style="19" customWidth="1"/>
    <col min="9599" max="9718" width="9" style="19"/>
    <col min="9719" max="9719" width="50.5703125" style="19" customWidth="1"/>
    <col min="9720" max="9746" width="13.42578125" style="19" customWidth="1"/>
    <col min="9747" max="9854" width="8.85546875" style="19" customWidth="1"/>
    <col min="9855" max="9974" width="9" style="19"/>
    <col min="9975" max="9975" width="50.5703125" style="19" customWidth="1"/>
    <col min="9976" max="10002" width="13.42578125" style="19" customWidth="1"/>
    <col min="10003" max="10110" width="8.85546875" style="19" customWidth="1"/>
    <col min="10111" max="10230" width="9" style="19"/>
    <col min="10231" max="10231" width="50.5703125" style="19" customWidth="1"/>
    <col min="10232" max="10258" width="13.42578125" style="19" customWidth="1"/>
    <col min="10259" max="10366" width="8.85546875" style="19" customWidth="1"/>
    <col min="10367" max="10486" width="9" style="19"/>
    <col min="10487" max="10487" width="50.5703125" style="19" customWidth="1"/>
    <col min="10488" max="10514" width="13.42578125" style="19" customWidth="1"/>
    <col min="10515" max="10622" width="8.85546875" style="19" customWidth="1"/>
    <col min="10623" max="10742" width="9" style="19"/>
    <col min="10743" max="10743" width="50.5703125" style="19" customWidth="1"/>
    <col min="10744" max="10770" width="13.42578125" style="19" customWidth="1"/>
    <col min="10771" max="10878" width="8.85546875" style="19" customWidth="1"/>
    <col min="10879" max="10998" width="9" style="19"/>
    <col min="10999" max="10999" width="50.5703125" style="19" customWidth="1"/>
    <col min="11000" max="11026" width="13.42578125" style="19" customWidth="1"/>
    <col min="11027" max="11134" width="8.85546875" style="19" customWidth="1"/>
    <col min="11135" max="11254" width="9" style="19"/>
    <col min="11255" max="11255" width="50.5703125" style="19" customWidth="1"/>
    <col min="11256" max="11282" width="13.42578125" style="19" customWidth="1"/>
    <col min="11283" max="11390" width="8.85546875" style="19" customWidth="1"/>
    <col min="11391" max="11510" width="9" style="19"/>
    <col min="11511" max="11511" width="50.5703125" style="19" customWidth="1"/>
    <col min="11512" max="11538" width="13.42578125" style="19" customWidth="1"/>
    <col min="11539" max="11646" width="8.85546875" style="19" customWidth="1"/>
    <col min="11647" max="11766" width="9" style="19"/>
    <col min="11767" max="11767" width="50.5703125" style="19" customWidth="1"/>
    <col min="11768" max="11794" width="13.42578125" style="19" customWidth="1"/>
    <col min="11795" max="11902" width="8.85546875" style="19" customWidth="1"/>
    <col min="11903" max="12022" width="9" style="19"/>
    <col min="12023" max="12023" width="50.5703125" style="19" customWidth="1"/>
    <col min="12024" max="12050" width="13.42578125" style="19" customWidth="1"/>
    <col min="12051" max="12158" width="8.85546875" style="19" customWidth="1"/>
    <col min="12159" max="12278" width="9" style="19"/>
    <col min="12279" max="12279" width="50.5703125" style="19" customWidth="1"/>
    <col min="12280" max="12306" width="13.42578125" style="19" customWidth="1"/>
    <col min="12307" max="12414" width="8.85546875" style="19" customWidth="1"/>
    <col min="12415" max="12534" width="9" style="19"/>
    <col min="12535" max="12535" width="50.5703125" style="19" customWidth="1"/>
    <col min="12536" max="12562" width="13.42578125" style="19" customWidth="1"/>
    <col min="12563" max="12670" width="8.85546875" style="19" customWidth="1"/>
    <col min="12671" max="12790" width="9" style="19"/>
    <col min="12791" max="12791" width="50.5703125" style="19" customWidth="1"/>
    <col min="12792" max="12818" width="13.42578125" style="19" customWidth="1"/>
    <col min="12819" max="12926" width="8.85546875" style="19" customWidth="1"/>
    <col min="12927" max="13046" width="9" style="19"/>
    <col min="13047" max="13047" width="50.5703125" style="19" customWidth="1"/>
    <col min="13048" max="13074" width="13.42578125" style="19" customWidth="1"/>
    <col min="13075" max="13182" width="8.85546875" style="19" customWidth="1"/>
    <col min="13183" max="13302" width="9" style="19"/>
    <col min="13303" max="13303" width="50.5703125" style="19" customWidth="1"/>
    <col min="13304" max="13330" width="13.42578125" style="19" customWidth="1"/>
    <col min="13331" max="13438" width="8.85546875" style="19" customWidth="1"/>
    <col min="13439" max="13558" width="9" style="19"/>
    <col min="13559" max="13559" width="50.5703125" style="19" customWidth="1"/>
    <col min="13560" max="13586" width="13.42578125" style="19" customWidth="1"/>
    <col min="13587" max="13694" width="8.85546875" style="19" customWidth="1"/>
    <col min="13695" max="13814" width="9" style="19"/>
    <col min="13815" max="13815" width="50.5703125" style="19" customWidth="1"/>
    <col min="13816" max="13842" width="13.42578125" style="19" customWidth="1"/>
    <col min="13843" max="13950" width="8.85546875" style="19" customWidth="1"/>
    <col min="13951" max="14070" width="9" style="19"/>
    <col min="14071" max="14071" width="50.5703125" style="19" customWidth="1"/>
    <col min="14072" max="14098" width="13.42578125" style="19" customWidth="1"/>
    <col min="14099" max="14206" width="8.85546875" style="19" customWidth="1"/>
    <col min="14207" max="14326" width="9" style="19"/>
    <col min="14327" max="14327" width="50.5703125" style="19" customWidth="1"/>
    <col min="14328" max="14354" width="13.42578125" style="19" customWidth="1"/>
    <col min="14355" max="14462" width="8.85546875" style="19" customWidth="1"/>
    <col min="14463" max="14582" width="9" style="19"/>
    <col min="14583" max="14583" width="50.5703125" style="19" customWidth="1"/>
    <col min="14584" max="14610" width="13.42578125" style="19" customWidth="1"/>
    <col min="14611" max="14718" width="8.85546875" style="19" customWidth="1"/>
    <col min="14719" max="14838" width="9" style="19"/>
    <col min="14839" max="14839" width="50.5703125" style="19" customWidth="1"/>
    <col min="14840" max="14866" width="13.42578125" style="19" customWidth="1"/>
    <col min="14867" max="14974" width="8.85546875" style="19" customWidth="1"/>
    <col min="14975" max="15094" width="9" style="19"/>
    <col min="15095" max="15095" width="50.5703125" style="19" customWidth="1"/>
    <col min="15096" max="15122" width="13.42578125" style="19" customWidth="1"/>
    <col min="15123" max="15230" width="8.85546875" style="19" customWidth="1"/>
    <col min="15231" max="15350" width="9" style="19"/>
    <col min="15351" max="15351" width="50.5703125" style="19" customWidth="1"/>
    <col min="15352" max="15378" width="13.42578125" style="19" customWidth="1"/>
    <col min="15379" max="15486" width="8.85546875" style="19" customWidth="1"/>
    <col min="15487" max="15606" width="9" style="19"/>
    <col min="15607" max="15607" width="50.5703125" style="19" customWidth="1"/>
    <col min="15608" max="15634" width="13.42578125" style="19" customWidth="1"/>
    <col min="15635" max="15742" width="8.85546875" style="19" customWidth="1"/>
    <col min="15743" max="15862" width="9" style="19"/>
    <col min="15863" max="15863" width="50.5703125" style="19" customWidth="1"/>
    <col min="15864" max="15890" width="13.42578125" style="19" customWidth="1"/>
    <col min="15891" max="15998" width="8.85546875" style="19" customWidth="1"/>
    <col min="15999" max="16118" width="9" style="19"/>
    <col min="16119" max="16119" width="50.5703125" style="19" customWidth="1"/>
    <col min="16120" max="16146" width="13.42578125" style="19" customWidth="1"/>
    <col min="16147" max="16254" width="8.85546875" style="19" customWidth="1"/>
    <col min="16255" max="16384" width="9" style="19"/>
  </cols>
  <sheetData>
    <row r="1" spans="1:36" ht="16.5" customHeight="1" thickBot="1">
      <c r="A1" s="184" t="s">
        <v>335</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row>
    <row r="2" spans="1:36" s="61" customFormat="1" ht="16.5" customHeight="1">
      <c r="A2" s="65"/>
      <c r="B2" s="64">
        <v>1960</v>
      </c>
      <c r="C2" s="64">
        <v>1965</v>
      </c>
      <c r="D2" s="64">
        <v>1970</v>
      </c>
      <c r="E2" s="64">
        <v>1975</v>
      </c>
      <c r="F2" s="64">
        <v>1980</v>
      </c>
      <c r="G2" s="64">
        <v>1985</v>
      </c>
      <c r="H2" s="64">
        <v>1990</v>
      </c>
      <c r="I2" s="64">
        <v>1991</v>
      </c>
      <c r="J2" s="64">
        <v>1992</v>
      </c>
      <c r="K2" s="64">
        <v>1993</v>
      </c>
      <c r="L2" s="64">
        <v>1994</v>
      </c>
      <c r="M2" s="64">
        <v>1995</v>
      </c>
      <c r="N2" s="64">
        <v>1996</v>
      </c>
      <c r="O2" s="64">
        <v>1997</v>
      </c>
      <c r="P2" s="64">
        <v>1998</v>
      </c>
      <c r="Q2" s="64">
        <v>1999</v>
      </c>
      <c r="R2" s="64">
        <v>2000</v>
      </c>
      <c r="S2" s="64">
        <v>2001</v>
      </c>
      <c r="T2" s="63">
        <v>2002</v>
      </c>
      <c r="U2" s="63">
        <v>2003</v>
      </c>
      <c r="V2" s="63">
        <v>2004</v>
      </c>
      <c r="W2" s="63">
        <v>2005</v>
      </c>
      <c r="X2" s="63">
        <v>2006</v>
      </c>
      <c r="Y2" s="63">
        <v>2007</v>
      </c>
      <c r="Z2" s="63">
        <v>2008</v>
      </c>
      <c r="AA2" s="63">
        <v>2009</v>
      </c>
      <c r="AB2" s="63">
        <v>2010</v>
      </c>
      <c r="AC2" s="63">
        <v>2011</v>
      </c>
      <c r="AD2" s="63">
        <v>2012</v>
      </c>
      <c r="AE2" s="63">
        <v>2013</v>
      </c>
      <c r="AF2" s="62">
        <v>2014</v>
      </c>
      <c r="AH2" s="67">
        <v>2015</v>
      </c>
      <c r="AI2" s="61">
        <v>2016</v>
      </c>
      <c r="AJ2" s="61">
        <v>2017</v>
      </c>
    </row>
    <row r="3" spans="1:36" s="44" customFormat="1" ht="16.5" customHeight="1">
      <c r="A3" s="46" t="s">
        <v>334</v>
      </c>
      <c r="B3" s="41"/>
      <c r="C3" s="41"/>
      <c r="D3" s="41"/>
      <c r="E3" s="41"/>
      <c r="F3" s="41"/>
      <c r="G3" s="41"/>
      <c r="H3" s="41"/>
      <c r="I3" s="41"/>
      <c r="J3" s="41"/>
      <c r="K3" s="41"/>
      <c r="L3" s="41"/>
      <c r="M3" s="41"/>
      <c r="N3" s="41"/>
      <c r="O3" s="41"/>
      <c r="P3" s="41"/>
      <c r="Q3" s="41"/>
      <c r="R3" s="41"/>
      <c r="S3" s="41"/>
      <c r="T3" s="41"/>
      <c r="U3" s="41"/>
      <c r="V3" s="41"/>
      <c r="W3" s="41"/>
      <c r="X3" s="41"/>
      <c r="Y3" s="41"/>
      <c r="Z3" s="41"/>
      <c r="AA3" s="36"/>
      <c r="AB3" s="36"/>
      <c r="AC3" s="36"/>
      <c r="AD3" s="36"/>
      <c r="AE3" s="60"/>
      <c r="AF3" s="59"/>
      <c r="AH3" s="66" t="s">
        <v>336</v>
      </c>
      <c r="AI3" s="66" t="s">
        <v>336</v>
      </c>
      <c r="AJ3" s="66" t="s">
        <v>336</v>
      </c>
    </row>
    <row r="4" spans="1:36" ht="16.5" customHeight="1">
      <c r="A4" s="42" t="s">
        <v>333</v>
      </c>
      <c r="B4" s="41">
        <v>2135</v>
      </c>
      <c r="C4" s="41">
        <v>2125</v>
      </c>
      <c r="D4" s="41">
        <v>2679</v>
      </c>
      <c r="E4" s="41">
        <v>2495</v>
      </c>
      <c r="F4" s="41">
        <v>3808</v>
      </c>
      <c r="G4" s="41">
        <v>4678</v>
      </c>
      <c r="H4" s="41">
        <v>6083</v>
      </c>
      <c r="I4" s="41">
        <v>6054</v>
      </c>
      <c r="J4" s="41">
        <v>7320</v>
      </c>
      <c r="K4" s="41">
        <v>7297</v>
      </c>
      <c r="L4" s="41">
        <v>7370</v>
      </c>
      <c r="M4" s="41">
        <v>6865</v>
      </c>
      <c r="N4" s="41">
        <v>7077</v>
      </c>
      <c r="O4" s="41">
        <v>7043</v>
      </c>
      <c r="P4" s="41">
        <v>7451</v>
      </c>
      <c r="Q4" s="41">
        <v>7859</v>
      </c>
      <c r="R4" s="41">
        <v>7826</v>
      </c>
      <c r="S4" s="41">
        <v>7746</v>
      </c>
      <c r="T4" s="41">
        <v>7673</v>
      </c>
      <c r="U4" s="41">
        <v>7564</v>
      </c>
      <c r="V4" s="41">
        <v>7764</v>
      </c>
      <c r="W4" s="41">
        <v>7686</v>
      </c>
      <c r="X4" s="41">
        <v>7637</v>
      </c>
      <c r="Y4" s="41">
        <v>7732</v>
      </c>
      <c r="Z4" s="41">
        <v>7337</v>
      </c>
      <c r="AA4" s="41">
        <v>7169</v>
      </c>
      <c r="AB4" s="38">
        <v>7185</v>
      </c>
      <c r="AC4" s="38">
        <v>7168</v>
      </c>
      <c r="AD4" s="38">
        <v>6914</v>
      </c>
      <c r="AE4" s="36">
        <v>6733</v>
      </c>
      <c r="AF4" s="36">
        <v>6676</v>
      </c>
    </row>
    <row r="5" spans="1:36" ht="16.5" customHeight="1">
      <c r="A5" s="42" t="s">
        <v>332</v>
      </c>
      <c r="B5" s="41">
        <v>76549</v>
      </c>
      <c r="C5" s="41">
        <v>95442</v>
      </c>
      <c r="D5" s="41">
        <v>131743</v>
      </c>
      <c r="E5" s="41">
        <v>168475</v>
      </c>
      <c r="F5" s="41">
        <v>211045</v>
      </c>
      <c r="G5" s="41">
        <v>210654</v>
      </c>
      <c r="H5" s="41">
        <v>198000</v>
      </c>
      <c r="I5" s="41">
        <v>196874</v>
      </c>
      <c r="J5" s="41">
        <v>185650</v>
      </c>
      <c r="K5" s="41">
        <v>177120</v>
      </c>
      <c r="L5" s="41">
        <v>172935</v>
      </c>
      <c r="M5" s="41">
        <v>188089</v>
      </c>
      <c r="N5" s="41">
        <v>191129</v>
      </c>
      <c r="O5" s="41">
        <v>192414</v>
      </c>
      <c r="P5" s="41">
        <v>204710</v>
      </c>
      <c r="Q5" s="41">
        <v>219464</v>
      </c>
      <c r="R5" s="41">
        <v>217533</v>
      </c>
      <c r="S5" s="41">
        <v>211446</v>
      </c>
      <c r="T5" s="41">
        <v>211244</v>
      </c>
      <c r="U5" s="41">
        <v>209708</v>
      </c>
      <c r="V5" s="41">
        <v>219426</v>
      </c>
      <c r="W5" s="41">
        <v>224352</v>
      </c>
      <c r="X5" s="41">
        <v>221943</v>
      </c>
      <c r="Y5" s="41">
        <v>231607</v>
      </c>
      <c r="Z5" s="41">
        <v>228663</v>
      </c>
      <c r="AA5" s="41">
        <v>223877</v>
      </c>
      <c r="AB5" s="36">
        <v>223370</v>
      </c>
      <c r="AC5" s="36">
        <v>222250</v>
      </c>
      <c r="AD5" s="38">
        <v>209034</v>
      </c>
      <c r="AE5" s="38">
        <v>199927</v>
      </c>
      <c r="AF5" s="58">
        <v>204408</v>
      </c>
    </row>
    <row r="6" spans="1:36" s="44" customFormat="1" ht="16.5" customHeight="1">
      <c r="A6" s="46" t="s">
        <v>331</v>
      </c>
      <c r="B6" s="56">
        <f t="shared" ref="B6:X6" si="0">SUM(B8:B14)</f>
        <v>74431800</v>
      </c>
      <c r="C6" s="56">
        <f t="shared" si="0"/>
        <v>91739623</v>
      </c>
      <c r="D6" s="56">
        <f t="shared" si="0"/>
        <v>111242295</v>
      </c>
      <c r="E6" s="56">
        <f t="shared" si="0"/>
        <v>137912779</v>
      </c>
      <c r="F6" s="56">
        <f t="shared" si="0"/>
        <v>161490159</v>
      </c>
      <c r="G6" s="56">
        <f t="shared" si="0"/>
        <v>177133282</v>
      </c>
      <c r="H6" s="56">
        <f t="shared" si="0"/>
        <v>193057376</v>
      </c>
      <c r="I6" s="56">
        <f t="shared" si="0"/>
        <v>192313834</v>
      </c>
      <c r="J6" s="56">
        <f t="shared" si="0"/>
        <v>194427346</v>
      </c>
      <c r="K6" s="56">
        <f t="shared" si="0"/>
        <v>198041338</v>
      </c>
      <c r="L6" s="56">
        <f t="shared" si="0"/>
        <v>201801921</v>
      </c>
      <c r="M6" s="56">
        <f t="shared" si="0"/>
        <v>205427212</v>
      </c>
      <c r="N6" s="56">
        <f t="shared" si="0"/>
        <v>210441249</v>
      </c>
      <c r="O6" s="56">
        <f t="shared" si="0"/>
        <v>211580033</v>
      </c>
      <c r="P6" s="56">
        <f t="shared" si="0"/>
        <v>215496003</v>
      </c>
      <c r="Q6" s="56">
        <f t="shared" si="0"/>
        <v>220461056</v>
      </c>
      <c r="R6" s="56">
        <f t="shared" si="0"/>
        <v>225821241</v>
      </c>
      <c r="S6" s="56">
        <f t="shared" si="0"/>
        <v>235331382</v>
      </c>
      <c r="T6" s="56">
        <f t="shared" si="0"/>
        <v>234624135</v>
      </c>
      <c r="U6" s="56">
        <f t="shared" si="0"/>
        <v>236760033</v>
      </c>
      <c r="V6" s="56">
        <f t="shared" si="0"/>
        <v>243010550.00000003</v>
      </c>
      <c r="W6" s="56">
        <f t="shared" si="0"/>
        <v>247421120</v>
      </c>
      <c r="X6" s="56">
        <f t="shared" si="0"/>
        <v>250844644</v>
      </c>
      <c r="Y6" s="56">
        <f t="shared" ref="Y6:AF6" si="1">SUM(Y7:Y14)</f>
        <v>254403080.7854</v>
      </c>
      <c r="Z6" s="56">
        <f t="shared" si="1"/>
        <v>255917663.69208422</v>
      </c>
      <c r="AA6" s="56">
        <f t="shared" si="1"/>
        <v>254212610.00000012</v>
      </c>
      <c r="AB6" s="56">
        <f t="shared" si="1"/>
        <v>250070048.2666094</v>
      </c>
      <c r="AC6" s="57">
        <f t="shared" si="1"/>
        <v>253215680.9385995</v>
      </c>
      <c r="AD6" s="57">
        <f t="shared" si="1"/>
        <v>253639386.00101829</v>
      </c>
      <c r="AE6" s="56">
        <f t="shared" si="1"/>
        <v>255876822.00000003</v>
      </c>
      <c r="AF6" s="56">
        <f t="shared" si="1"/>
        <v>260350938.29285276</v>
      </c>
    </row>
    <row r="7" spans="1:36" ht="16.5" customHeight="1">
      <c r="A7" s="42" t="s">
        <v>330</v>
      </c>
      <c r="B7" s="55" t="s">
        <v>310</v>
      </c>
      <c r="C7" s="55" t="s">
        <v>310</v>
      </c>
      <c r="D7" s="55" t="s">
        <v>310</v>
      </c>
      <c r="E7" s="55" t="s">
        <v>310</v>
      </c>
      <c r="F7" s="55" t="s">
        <v>310</v>
      </c>
      <c r="G7" s="55" t="s">
        <v>310</v>
      </c>
      <c r="H7" s="55" t="s">
        <v>310</v>
      </c>
      <c r="I7" s="55" t="s">
        <v>310</v>
      </c>
      <c r="J7" s="55" t="s">
        <v>310</v>
      </c>
      <c r="K7" s="55" t="s">
        <v>310</v>
      </c>
      <c r="L7" s="55" t="s">
        <v>310</v>
      </c>
      <c r="M7" s="55" t="s">
        <v>310</v>
      </c>
      <c r="N7" s="55" t="s">
        <v>310</v>
      </c>
      <c r="O7" s="55" t="s">
        <v>310</v>
      </c>
      <c r="P7" s="55" t="s">
        <v>310</v>
      </c>
      <c r="Q7" s="55" t="s">
        <v>310</v>
      </c>
      <c r="R7" s="55" t="s">
        <v>310</v>
      </c>
      <c r="S7" s="55" t="s">
        <v>310</v>
      </c>
      <c r="T7" s="55" t="s">
        <v>310</v>
      </c>
      <c r="U7" s="55" t="s">
        <v>310</v>
      </c>
      <c r="V7" s="55" t="s">
        <v>310</v>
      </c>
      <c r="W7" s="55" t="s">
        <v>310</v>
      </c>
      <c r="X7" s="55" t="s">
        <v>310</v>
      </c>
      <c r="Y7" s="41">
        <v>196491175.83247364</v>
      </c>
      <c r="Z7" s="41">
        <v>196762926.67732558</v>
      </c>
      <c r="AA7" s="41">
        <v>193979653.56497699</v>
      </c>
      <c r="AB7" s="38">
        <v>190202782.40511477</v>
      </c>
      <c r="AC7" s="38">
        <v>183522635</v>
      </c>
      <c r="AD7" s="38">
        <v>183171881.637086</v>
      </c>
      <c r="AE7" s="52">
        <v>184497490.31559649</v>
      </c>
      <c r="AF7" s="51">
        <v>187554928.19032657</v>
      </c>
    </row>
    <row r="8" spans="1:36" ht="16.5" customHeight="1">
      <c r="A8" s="42" t="s">
        <v>329</v>
      </c>
      <c r="B8" s="41">
        <v>61671390</v>
      </c>
      <c r="C8" s="41">
        <v>75257588</v>
      </c>
      <c r="D8" s="41">
        <v>89243557</v>
      </c>
      <c r="E8" s="41">
        <v>106705934</v>
      </c>
      <c r="F8" s="41">
        <v>121600843</v>
      </c>
      <c r="G8" s="41">
        <v>127885193</v>
      </c>
      <c r="H8" s="41">
        <v>133700496</v>
      </c>
      <c r="I8" s="41">
        <v>128299601</v>
      </c>
      <c r="J8" s="41">
        <v>126581148</v>
      </c>
      <c r="K8" s="41">
        <v>127327189</v>
      </c>
      <c r="L8" s="41">
        <v>127883469</v>
      </c>
      <c r="M8" s="41">
        <v>128386775</v>
      </c>
      <c r="N8" s="41">
        <v>129728341</v>
      </c>
      <c r="O8" s="41">
        <v>129748704</v>
      </c>
      <c r="P8" s="41">
        <v>131838538</v>
      </c>
      <c r="Q8" s="41">
        <v>132432044</v>
      </c>
      <c r="R8" s="41">
        <v>133621420</v>
      </c>
      <c r="S8" s="41">
        <v>137633467</v>
      </c>
      <c r="T8" s="41">
        <v>135920677</v>
      </c>
      <c r="U8" s="41">
        <v>135669897</v>
      </c>
      <c r="V8" s="41">
        <v>136430651</v>
      </c>
      <c r="W8" s="41">
        <v>136568083</v>
      </c>
      <c r="X8" s="41">
        <v>135399945</v>
      </c>
      <c r="Y8" s="41" t="s">
        <v>310</v>
      </c>
      <c r="Z8" s="41" t="s">
        <v>310</v>
      </c>
      <c r="AA8" s="41" t="s">
        <v>310</v>
      </c>
      <c r="AB8" s="41" t="s">
        <v>310</v>
      </c>
      <c r="AC8" s="41" t="s">
        <v>310</v>
      </c>
      <c r="AD8" s="41" t="s">
        <v>310</v>
      </c>
      <c r="AE8" s="41" t="s">
        <v>310</v>
      </c>
      <c r="AF8" s="41" t="s">
        <v>310</v>
      </c>
    </row>
    <row r="9" spans="1:36" ht="16.5" customHeight="1">
      <c r="A9" s="42" t="s">
        <v>328</v>
      </c>
      <c r="B9" s="41">
        <v>574032</v>
      </c>
      <c r="C9" s="41">
        <v>1381956</v>
      </c>
      <c r="D9" s="41">
        <v>2824098</v>
      </c>
      <c r="E9" s="41">
        <v>4964070</v>
      </c>
      <c r="F9" s="41">
        <v>5693940</v>
      </c>
      <c r="G9" s="41">
        <v>5444404</v>
      </c>
      <c r="H9" s="41">
        <v>4259462</v>
      </c>
      <c r="I9" s="41">
        <v>4177365</v>
      </c>
      <c r="J9" s="41">
        <v>4065118</v>
      </c>
      <c r="K9" s="41">
        <v>3977856</v>
      </c>
      <c r="L9" s="41">
        <v>3756555</v>
      </c>
      <c r="M9" s="41">
        <v>3897191</v>
      </c>
      <c r="N9" s="41">
        <v>3871599</v>
      </c>
      <c r="O9" s="41">
        <v>3826373</v>
      </c>
      <c r="P9" s="41">
        <v>3879450</v>
      </c>
      <c r="Q9" s="41">
        <v>4152433</v>
      </c>
      <c r="R9" s="41">
        <v>4346068</v>
      </c>
      <c r="S9" s="41">
        <v>4903056</v>
      </c>
      <c r="T9" s="41">
        <v>5004156</v>
      </c>
      <c r="U9" s="41">
        <v>5370035</v>
      </c>
      <c r="V9" s="41">
        <v>5767934</v>
      </c>
      <c r="W9" s="41">
        <v>6227146</v>
      </c>
      <c r="X9" s="41">
        <v>6678958</v>
      </c>
      <c r="Y9" s="41">
        <v>7138475.7854000414</v>
      </c>
      <c r="Z9" s="41">
        <v>7752925.6920842398</v>
      </c>
      <c r="AA9" s="41">
        <v>7929724</v>
      </c>
      <c r="AB9" s="41">
        <v>8009503</v>
      </c>
      <c r="AC9" s="54">
        <v>8437502</v>
      </c>
      <c r="AD9" s="38">
        <v>8454939</v>
      </c>
      <c r="AE9" s="52">
        <v>8404687</v>
      </c>
      <c r="AF9" s="51">
        <v>8417717.5010893885</v>
      </c>
      <c r="AH9" s="68">
        <f>TREND($AC9:$AF9,$AC$2:$AF$2,AH$2)</f>
        <v>8401310.0010893866</v>
      </c>
      <c r="AI9" s="68">
        <f>TREND($AC9:$AF9,$AC$2:$AF$2,AI$2)</f>
        <v>8390349.4514162056</v>
      </c>
      <c r="AJ9" s="68">
        <f>TREND($AC9:$AF9,$AC$2:$AF$2,AJ$2)</f>
        <v>8379388.9017430209</v>
      </c>
    </row>
    <row r="10" spans="1:36" ht="16.5" customHeight="1">
      <c r="A10" s="42" t="s">
        <v>327</v>
      </c>
      <c r="B10" s="55" t="s">
        <v>310</v>
      </c>
      <c r="C10" s="55" t="s">
        <v>310</v>
      </c>
      <c r="D10" s="55" t="s">
        <v>310</v>
      </c>
      <c r="E10" s="55" t="s">
        <v>310</v>
      </c>
      <c r="F10" s="55" t="s">
        <v>310</v>
      </c>
      <c r="G10" s="55" t="s">
        <v>310</v>
      </c>
      <c r="H10" s="55" t="s">
        <v>310</v>
      </c>
      <c r="I10" s="55" t="s">
        <v>310</v>
      </c>
      <c r="J10" s="55" t="s">
        <v>310</v>
      </c>
      <c r="K10" s="55" t="s">
        <v>310</v>
      </c>
      <c r="L10" s="55" t="s">
        <v>310</v>
      </c>
      <c r="M10" s="55" t="s">
        <v>310</v>
      </c>
      <c r="N10" s="55" t="s">
        <v>310</v>
      </c>
      <c r="O10" s="55" t="s">
        <v>310</v>
      </c>
      <c r="P10" s="55" t="s">
        <v>310</v>
      </c>
      <c r="Q10" s="55" t="s">
        <v>310</v>
      </c>
      <c r="R10" s="55" t="s">
        <v>310</v>
      </c>
      <c r="S10" s="55" t="s">
        <v>310</v>
      </c>
      <c r="T10" s="55" t="s">
        <v>310</v>
      </c>
      <c r="U10" s="55" t="s">
        <v>310</v>
      </c>
      <c r="V10" s="55" t="s">
        <v>310</v>
      </c>
      <c r="W10" s="55" t="s">
        <v>310</v>
      </c>
      <c r="X10" s="55" t="s">
        <v>310</v>
      </c>
      <c r="Y10" s="47">
        <v>39186974.45205161</v>
      </c>
      <c r="Z10" s="47">
        <v>39685227.894543707</v>
      </c>
      <c r="AA10" s="47">
        <v>40488025.018209703</v>
      </c>
      <c r="AB10" s="38">
        <v>40241657.960588463</v>
      </c>
      <c r="AC10" s="54">
        <v>50318787</v>
      </c>
      <c r="AD10" s="38">
        <v>50588676</v>
      </c>
      <c r="AE10" s="52">
        <v>51512739.866532281</v>
      </c>
      <c r="AF10" s="51">
        <v>52600309.314912066</v>
      </c>
    </row>
    <row r="11" spans="1:36" ht="16.5" customHeight="1">
      <c r="A11" s="42" t="s">
        <v>326</v>
      </c>
      <c r="B11" s="47" t="s">
        <v>304</v>
      </c>
      <c r="C11" s="47" t="s">
        <v>304</v>
      </c>
      <c r="D11" s="47">
        <v>14210591</v>
      </c>
      <c r="E11" s="47">
        <v>20418250</v>
      </c>
      <c r="F11" s="47">
        <v>27875934</v>
      </c>
      <c r="G11" s="47">
        <v>37213863</v>
      </c>
      <c r="H11" s="47">
        <v>48274555</v>
      </c>
      <c r="I11" s="47">
        <v>53033443</v>
      </c>
      <c r="J11" s="47">
        <v>57091143</v>
      </c>
      <c r="K11" s="47">
        <v>59993706</v>
      </c>
      <c r="L11" s="47">
        <v>62903589</v>
      </c>
      <c r="M11" s="47">
        <v>65738322</v>
      </c>
      <c r="N11" s="47">
        <v>69133913</v>
      </c>
      <c r="O11" s="47">
        <v>70224082</v>
      </c>
      <c r="P11" s="47">
        <v>71330205</v>
      </c>
      <c r="Q11" s="47">
        <v>75356376</v>
      </c>
      <c r="R11" s="47">
        <v>79084979</v>
      </c>
      <c r="S11" s="47">
        <v>84187636</v>
      </c>
      <c r="T11" s="47">
        <v>85011305</v>
      </c>
      <c r="U11" s="47">
        <v>87186662.883300006</v>
      </c>
      <c r="V11" s="47">
        <v>91845327.345300004</v>
      </c>
      <c r="W11" s="47">
        <v>95336838.935399994</v>
      </c>
      <c r="X11" s="47">
        <v>99124775.010600001</v>
      </c>
      <c r="Y11" s="47" t="s">
        <v>310</v>
      </c>
      <c r="Z11" s="47" t="s">
        <v>310</v>
      </c>
      <c r="AA11" s="47" t="s">
        <v>310</v>
      </c>
      <c r="AB11" s="47" t="s">
        <v>310</v>
      </c>
      <c r="AC11" s="38" t="s">
        <v>310</v>
      </c>
      <c r="AD11" s="38" t="s">
        <v>310</v>
      </c>
      <c r="AE11" s="38" t="s">
        <v>310</v>
      </c>
      <c r="AF11" s="38" t="s">
        <v>310</v>
      </c>
    </row>
    <row r="12" spans="1:36" ht="16.5" customHeight="1">
      <c r="A12" s="53" t="s">
        <v>325</v>
      </c>
      <c r="B12" s="47" t="s">
        <v>304</v>
      </c>
      <c r="C12" s="47">
        <v>13999285</v>
      </c>
      <c r="D12" s="47">
        <v>3681405</v>
      </c>
      <c r="E12" s="47">
        <v>4231622</v>
      </c>
      <c r="F12" s="47">
        <v>4373784</v>
      </c>
      <c r="G12" s="47">
        <v>4593071</v>
      </c>
      <c r="H12" s="47">
        <v>4486981</v>
      </c>
      <c r="I12" s="47">
        <v>4480815</v>
      </c>
      <c r="J12" s="47">
        <v>4369842</v>
      </c>
      <c r="K12" s="47">
        <v>4407850</v>
      </c>
      <c r="L12" s="47">
        <v>4906385</v>
      </c>
      <c r="M12" s="47">
        <v>5023670</v>
      </c>
      <c r="N12" s="47">
        <v>5266029</v>
      </c>
      <c r="O12" s="47">
        <v>5293358</v>
      </c>
      <c r="P12" s="47">
        <v>5734925</v>
      </c>
      <c r="Q12" s="47">
        <v>5762864</v>
      </c>
      <c r="R12" s="47">
        <v>5926030</v>
      </c>
      <c r="S12" s="47">
        <v>5703501</v>
      </c>
      <c r="T12" s="47">
        <v>5650619</v>
      </c>
      <c r="U12" s="47">
        <v>5848522.7416000003</v>
      </c>
      <c r="V12" s="47">
        <v>6161028.1655999999</v>
      </c>
      <c r="W12" s="47">
        <v>6395240.4208000004</v>
      </c>
      <c r="X12" s="47">
        <v>6649336.9712000005</v>
      </c>
      <c r="Y12" s="47">
        <v>8116671.5148247173</v>
      </c>
      <c r="Z12" s="47">
        <v>8288045.9578434834</v>
      </c>
      <c r="AA12" s="47">
        <v>8356096.7043238198</v>
      </c>
      <c r="AB12" s="38">
        <v>8217189.0707723014</v>
      </c>
      <c r="AC12" s="38">
        <v>7819054.7455276884</v>
      </c>
      <c r="AD12" s="38">
        <v>8190286.3639322901</v>
      </c>
      <c r="AE12" s="52">
        <v>8126007.221129314</v>
      </c>
      <c r="AF12" s="51">
        <v>8328758.5989865428</v>
      </c>
    </row>
    <row r="13" spans="1:36" ht="16.5" customHeight="1">
      <c r="A13" s="42" t="s">
        <v>324</v>
      </c>
      <c r="B13" s="41">
        <v>11914249</v>
      </c>
      <c r="C13" s="41">
        <v>786510</v>
      </c>
      <c r="D13" s="41">
        <v>905082</v>
      </c>
      <c r="E13" s="41">
        <v>1130747</v>
      </c>
      <c r="F13" s="41">
        <v>1416869</v>
      </c>
      <c r="G13" s="41">
        <v>1403266</v>
      </c>
      <c r="H13" s="41">
        <v>1708895</v>
      </c>
      <c r="I13" s="41">
        <v>1691331</v>
      </c>
      <c r="J13" s="41">
        <v>1675363</v>
      </c>
      <c r="K13" s="41">
        <v>1680305</v>
      </c>
      <c r="L13" s="41">
        <v>1681500</v>
      </c>
      <c r="M13" s="41">
        <v>1695751</v>
      </c>
      <c r="N13" s="41">
        <v>1746586</v>
      </c>
      <c r="O13" s="41">
        <v>1789968</v>
      </c>
      <c r="P13" s="41">
        <v>1997345</v>
      </c>
      <c r="Q13" s="41">
        <v>2028562</v>
      </c>
      <c r="R13" s="41">
        <v>2096619</v>
      </c>
      <c r="S13" s="41">
        <v>2154174</v>
      </c>
      <c r="T13" s="41">
        <v>2276661</v>
      </c>
      <c r="U13" s="41">
        <v>1908365.3751000001</v>
      </c>
      <c r="V13" s="41">
        <v>2010335.4890999999</v>
      </c>
      <c r="W13" s="41">
        <v>2086758.6438</v>
      </c>
      <c r="X13" s="41">
        <v>2169670.0181999998</v>
      </c>
      <c r="Y13" s="41">
        <v>2635347.2006500158</v>
      </c>
      <c r="Z13" s="41">
        <v>2585229.470287214</v>
      </c>
      <c r="AA13" s="41">
        <v>2617117.7124895998</v>
      </c>
      <c r="AB13" s="38">
        <v>2552865.0093565886</v>
      </c>
      <c r="AC13" s="38">
        <v>2451638.1930718268</v>
      </c>
      <c r="AD13" s="38">
        <v>2469094</v>
      </c>
      <c r="AE13" s="52">
        <v>2471348.7033206243</v>
      </c>
      <c r="AF13" s="51">
        <v>2577197.369296208</v>
      </c>
    </row>
    <row r="14" spans="1:36" ht="16.5" customHeight="1">
      <c r="A14" s="42" t="s">
        <v>323</v>
      </c>
      <c r="B14" s="41">
        <v>272129</v>
      </c>
      <c r="C14" s="41">
        <v>314284</v>
      </c>
      <c r="D14" s="41">
        <v>377562</v>
      </c>
      <c r="E14" s="41">
        <v>462156</v>
      </c>
      <c r="F14" s="41">
        <v>528789</v>
      </c>
      <c r="G14" s="41">
        <v>593485</v>
      </c>
      <c r="H14" s="41">
        <v>626987</v>
      </c>
      <c r="I14" s="41">
        <v>631279</v>
      </c>
      <c r="J14" s="41">
        <v>644732</v>
      </c>
      <c r="K14" s="41">
        <v>654432</v>
      </c>
      <c r="L14" s="41">
        <v>670423</v>
      </c>
      <c r="M14" s="41">
        <v>685503</v>
      </c>
      <c r="N14" s="41">
        <v>694781</v>
      </c>
      <c r="O14" s="41">
        <v>697548</v>
      </c>
      <c r="P14" s="41">
        <v>715540</v>
      </c>
      <c r="Q14" s="41">
        <v>728777</v>
      </c>
      <c r="R14" s="41">
        <v>746125</v>
      </c>
      <c r="S14" s="41">
        <v>749548</v>
      </c>
      <c r="T14" s="41">
        <v>760717</v>
      </c>
      <c r="U14" s="41">
        <v>776550</v>
      </c>
      <c r="V14" s="41">
        <v>795274</v>
      </c>
      <c r="W14" s="41">
        <v>807053</v>
      </c>
      <c r="X14" s="41">
        <v>821959</v>
      </c>
      <c r="Y14" s="41">
        <v>834436</v>
      </c>
      <c r="Z14" s="41">
        <v>843308</v>
      </c>
      <c r="AA14" s="41">
        <v>841993</v>
      </c>
      <c r="AB14" s="38">
        <v>846050.82077729516</v>
      </c>
      <c r="AC14" s="38">
        <v>666064</v>
      </c>
      <c r="AD14" s="38">
        <v>764509</v>
      </c>
      <c r="AE14" s="52">
        <v>864548.89342128637</v>
      </c>
      <c r="AF14" s="51">
        <v>872027.31824194128</v>
      </c>
      <c r="AH14" s="68">
        <f>TREND($AB14:$AF14,$AB$2:$AF$2,AH$2)</f>
        <v>877771.37299327552</v>
      </c>
      <c r="AI14" s="68">
        <f>TREND($AB14:$AF14,$AB$2:$AF$2,AI$2)</f>
        <v>902815.1618283391</v>
      </c>
      <c r="AJ14" s="68">
        <f>TREND($AB14:$AF14,$AB$2:$AF$2,AJ$2)</f>
        <v>927858.95066339523</v>
      </c>
    </row>
    <row r="15" spans="1:36" s="44" customFormat="1" ht="16.5" customHeight="1">
      <c r="A15" s="50" t="s">
        <v>322</v>
      </c>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36"/>
      <c r="AC15" s="36"/>
      <c r="AD15" s="36"/>
      <c r="AE15" s="45"/>
      <c r="AF15" s="45"/>
      <c r="AH15" s="68"/>
      <c r="AI15" s="68"/>
      <c r="AJ15" s="68"/>
    </row>
    <row r="16" spans="1:36" ht="16.5" customHeight="1">
      <c r="A16" s="42" t="s">
        <v>321</v>
      </c>
      <c r="B16" s="41">
        <v>49600</v>
      </c>
      <c r="C16" s="41">
        <v>49600</v>
      </c>
      <c r="D16" s="41">
        <v>49700</v>
      </c>
      <c r="E16" s="41">
        <v>50822</v>
      </c>
      <c r="F16" s="41">
        <v>59411</v>
      </c>
      <c r="G16" s="41">
        <v>64258</v>
      </c>
      <c r="H16" s="41">
        <v>58714</v>
      </c>
      <c r="I16" s="41">
        <v>60377</v>
      </c>
      <c r="J16" s="41">
        <v>63080</v>
      </c>
      <c r="K16" s="41">
        <v>64850</v>
      </c>
      <c r="L16" s="41">
        <v>68123</v>
      </c>
      <c r="M16" s="41">
        <v>67107</v>
      </c>
      <c r="N16" s="41">
        <v>53339</v>
      </c>
      <c r="O16" s="41">
        <v>54946</v>
      </c>
      <c r="P16" s="41">
        <v>55661</v>
      </c>
      <c r="Q16" s="41">
        <v>57352</v>
      </c>
      <c r="R16" s="41">
        <v>58578</v>
      </c>
      <c r="S16" s="41">
        <v>60256</v>
      </c>
      <c r="T16" s="41">
        <v>60719</v>
      </c>
      <c r="U16" s="41">
        <v>61659</v>
      </c>
      <c r="V16" s="41">
        <v>61318</v>
      </c>
      <c r="W16" s="41">
        <v>62284</v>
      </c>
      <c r="X16" s="41">
        <v>64025</v>
      </c>
      <c r="Y16" s="41">
        <v>63359</v>
      </c>
      <c r="Z16" s="41">
        <v>63151</v>
      </c>
      <c r="AA16" s="41">
        <v>63343</v>
      </c>
      <c r="AB16" s="36">
        <v>63108</v>
      </c>
      <c r="AC16" s="36">
        <v>61127</v>
      </c>
      <c r="AD16" s="36">
        <v>61245</v>
      </c>
      <c r="AE16" s="36">
        <v>66823</v>
      </c>
      <c r="AF16" s="48">
        <v>62449</v>
      </c>
      <c r="AH16" s="68"/>
      <c r="AI16" s="68"/>
      <c r="AJ16" s="68"/>
    </row>
    <row r="17" spans="1:37" ht="16.5" customHeight="1">
      <c r="A17" s="42" t="s">
        <v>320</v>
      </c>
      <c r="B17" s="41">
        <v>2856</v>
      </c>
      <c r="C17" s="41">
        <v>1549</v>
      </c>
      <c r="D17" s="41">
        <v>1262</v>
      </c>
      <c r="E17" s="41">
        <v>1061</v>
      </c>
      <c r="F17" s="41">
        <v>1013</v>
      </c>
      <c r="G17" s="41">
        <v>717</v>
      </c>
      <c r="H17" s="41">
        <v>910</v>
      </c>
      <c r="I17" s="41">
        <v>1092</v>
      </c>
      <c r="J17" s="41">
        <v>1055</v>
      </c>
      <c r="K17" s="41">
        <v>1001</v>
      </c>
      <c r="L17" s="41">
        <v>1051</v>
      </c>
      <c r="M17" s="41">
        <v>1048</v>
      </c>
      <c r="N17" s="41">
        <v>1097</v>
      </c>
      <c r="O17" s="41">
        <v>1062</v>
      </c>
      <c r="P17" s="41">
        <v>1061</v>
      </c>
      <c r="Q17" s="41">
        <v>1160</v>
      </c>
      <c r="R17" s="41">
        <v>1306</v>
      </c>
      <c r="S17" s="41">
        <v>1359</v>
      </c>
      <c r="T17" s="41">
        <v>1448</v>
      </c>
      <c r="U17" s="41">
        <v>1482</v>
      </c>
      <c r="V17" s="41">
        <v>1622</v>
      </c>
      <c r="W17" s="41">
        <v>1645</v>
      </c>
      <c r="X17" s="41">
        <v>1801</v>
      </c>
      <c r="Y17" s="41">
        <v>1802</v>
      </c>
      <c r="Z17" s="41">
        <v>1948</v>
      </c>
      <c r="AA17" s="41">
        <v>2059</v>
      </c>
      <c r="AB17" s="36">
        <v>2096</v>
      </c>
      <c r="AC17" s="36">
        <v>2284</v>
      </c>
      <c r="AD17" s="36">
        <v>2348</v>
      </c>
      <c r="AE17" s="36">
        <v>2842</v>
      </c>
      <c r="AF17" s="48">
        <v>2444</v>
      </c>
      <c r="AH17" s="68">
        <f t="shared" ref="AH17:AJ18" si="2">TREND($AB17:$AF17,$AB$2:$AF$2,AH$2)</f>
        <v>2778.9999999999709</v>
      </c>
      <c r="AI17" s="68">
        <f t="shared" si="2"/>
        <v>2904.3999999999942</v>
      </c>
      <c r="AJ17" s="68">
        <f t="shared" si="2"/>
        <v>3029.7999999999884</v>
      </c>
      <c r="AK17" s="19" t="s">
        <v>375</v>
      </c>
    </row>
    <row r="18" spans="1:37" ht="16.5" customHeight="1">
      <c r="A18" s="49" t="s">
        <v>319</v>
      </c>
      <c r="B18" s="41">
        <v>9010</v>
      </c>
      <c r="C18" s="41">
        <v>9115</v>
      </c>
      <c r="D18" s="41">
        <v>9338</v>
      </c>
      <c r="E18" s="41">
        <v>9608</v>
      </c>
      <c r="F18" s="41">
        <v>9641</v>
      </c>
      <c r="G18" s="41">
        <v>9326</v>
      </c>
      <c r="H18" s="41">
        <v>10567</v>
      </c>
      <c r="I18" s="41">
        <v>10478</v>
      </c>
      <c r="J18" s="41">
        <v>10391</v>
      </c>
      <c r="K18" s="41">
        <v>10282</v>
      </c>
      <c r="L18" s="41">
        <v>10282</v>
      </c>
      <c r="M18" s="41">
        <v>10166</v>
      </c>
      <c r="N18" s="41">
        <v>10243</v>
      </c>
      <c r="O18" s="41">
        <v>10228</v>
      </c>
      <c r="P18" s="41">
        <v>10296</v>
      </c>
      <c r="Q18" s="41">
        <v>10362</v>
      </c>
      <c r="R18" s="41">
        <v>10311</v>
      </c>
      <c r="S18" s="41">
        <v>10718</v>
      </c>
      <c r="T18" s="41">
        <v>10849</v>
      </c>
      <c r="U18" s="41">
        <v>10754</v>
      </c>
      <c r="V18" s="41">
        <v>10858</v>
      </c>
      <c r="W18" s="41">
        <v>11110</v>
      </c>
      <c r="X18" s="41">
        <v>11052</v>
      </c>
      <c r="Y18" s="41">
        <v>11222</v>
      </c>
      <c r="Z18" s="41">
        <v>11377</v>
      </c>
      <c r="AA18" s="41">
        <v>11461</v>
      </c>
      <c r="AB18" s="36">
        <v>11510</v>
      </c>
      <c r="AC18" s="36">
        <v>14942</v>
      </c>
      <c r="AD18" s="36">
        <v>10469</v>
      </c>
      <c r="AE18" s="36">
        <v>10380</v>
      </c>
      <c r="AF18" s="48">
        <v>10551</v>
      </c>
      <c r="AH18" s="68">
        <f t="shared" si="2"/>
        <v>9626.3999999999069</v>
      </c>
      <c r="AI18" s="68">
        <f t="shared" si="2"/>
        <v>8978.3999999999069</v>
      </c>
      <c r="AJ18" s="68">
        <f t="shared" si="2"/>
        <v>8330.3999999999069</v>
      </c>
      <c r="AK18" s="19" t="s">
        <v>375</v>
      </c>
    </row>
    <row r="19" spans="1:37" ht="16.5" customHeight="1">
      <c r="A19" s="42" t="s">
        <v>318</v>
      </c>
      <c r="B19" s="41">
        <v>3826</v>
      </c>
      <c r="C19" s="41">
        <v>1453</v>
      </c>
      <c r="D19" s="41">
        <v>1050</v>
      </c>
      <c r="E19" s="41">
        <v>703</v>
      </c>
      <c r="F19" s="41">
        <v>823</v>
      </c>
      <c r="G19" s="41">
        <v>676</v>
      </c>
      <c r="H19" s="41">
        <v>610</v>
      </c>
      <c r="I19" s="41">
        <v>551</v>
      </c>
      <c r="J19" s="41">
        <v>665</v>
      </c>
      <c r="K19" s="41">
        <v>635</v>
      </c>
      <c r="L19" s="41">
        <v>643</v>
      </c>
      <c r="M19" s="41">
        <v>695</v>
      </c>
      <c r="N19" s="41">
        <v>675</v>
      </c>
      <c r="O19" s="41">
        <v>655</v>
      </c>
      <c r="P19" s="41">
        <v>646</v>
      </c>
      <c r="Q19" s="41">
        <v>657</v>
      </c>
      <c r="R19" s="41">
        <v>652</v>
      </c>
      <c r="S19" s="41">
        <v>600</v>
      </c>
      <c r="T19" s="41">
        <v>616</v>
      </c>
      <c r="U19" s="41">
        <v>672</v>
      </c>
      <c r="V19" s="41">
        <v>597</v>
      </c>
      <c r="W19" s="41">
        <v>615</v>
      </c>
      <c r="X19" s="41">
        <v>609</v>
      </c>
      <c r="Y19" s="41">
        <v>559</v>
      </c>
      <c r="Z19" s="41">
        <v>590</v>
      </c>
      <c r="AA19" s="41">
        <v>531</v>
      </c>
      <c r="AB19" s="36">
        <v>571</v>
      </c>
      <c r="AC19" s="36">
        <v>479</v>
      </c>
      <c r="AD19" s="36">
        <v>570</v>
      </c>
      <c r="AE19" s="36">
        <v>560</v>
      </c>
      <c r="AF19" s="48">
        <v>537</v>
      </c>
      <c r="AH19" s="68"/>
      <c r="AI19" s="68"/>
      <c r="AJ19" s="68"/>
    </row>
    <row r="20" spans="1:37" ht="16.5" customHeight="1">
      <c r="A20" s="42" t="s">
        <v>317</v>
      </c>
      <c r="B20" s="47" t="s">
        <v>304</v>
      </c>
      <c r="C20" s="47" t="s">
        <v>304</v>
      </c>
      <c r="D20" s="47" t="s">
        <v>304</v>
      </c>
      <c r="E20" s="47" t="s">
        <v>304</v>
      </c>
      <c r="F20" s="47">
        <v>4500</v>
      </c>
      <c r="G20" s="47">
        <v>4035</v>
      </c>
      <c r="H20" s="47">
        <v>4982</v>
      </c>
      <c r="I20" s="47">
        <v>5126</v>
      </c>
      <c r="J20" s="47">
        <v>5164</v>
      </c>
      <c r="K20" s="47">
        <v>4982</v>
      </c>
      <c r="L20" s="47">
        <v>5126</v>
      </c>
      <c r="M20" s="47">
        <v>5164</v>
      </c>
      <c r="N20" s="47">
        <v>5239</v>
      </c>
      <c r="O20" s="47">
        <v>5425</v>
      </c>
      <c r="P20" s="47">
        <v>5535</v>
      </c>
      <c r="Q20" s="47">
        <v>5549</v>
      </c>
      <c r="R20" s="47">
        <v>5497</v>
      </c>
      <c r="S20" s="47">
        <v>5528</v>
      </c>
      <c r="T20" s="47">
        <v>5631</v>
      </c>
      <c r="U20" s="47">
        <v>5866</v>
      </c>
      <c r="V20" s="47">
        <v>6130</v>
      </c>
      <c r="W20" s="47">
        <v>6290</v>
      </c>
      <c r="X20" s="47">
        <v>6300</v>
      </c>
      <c r="Y20" s="47">
        <v>6279</v>
      </c>
      <c r="Z20" s="47">
        <v>6494</v>
      </c>
      <c r="AA20" s="47">
        <v>6722</v>
      </c>
      <c r="AB20" s="36">
        <v>6768</v>
      </c>
      <c r="AC20" s="36">
        <v>6971</v>
      </c>
      <c r="AD20" s="36">
        <v>6938</v>
      </c>
      <c r="AE20" s="36">
        <v>7150</v>
      </c>
      <c r="AF20" s="48">
        <v>7177</v>
      </c>
      <c r="AH20" s="68">
        <f>TREND($AB20:$AF20,$AB$2:$AF$2,AH$2)</f>
        <v>7299.8999999999942</v>
      </c>
      <c r="AI20" s="68">
        <f>TREND($AB20:$AF20,$AB$2:$AF$2,AI$2)</f>
        <v>7399.6000000000058</v>
      </c>
      <c r="AJ20" s="68">
        <f>TREND($AB20:$AF20,$AB$2:$AF$2,AJ$2)</f>
        <v>7499.2999999999884</v>
      </c>
      <c r="AK20" s="19" t="s">
        <v>375</v>
      </c>
    </row>
    <row r="21" spans="1:37" ht="16.5" customHeight="1">
      <c r="A21" s="42" t="s">
        <v>316</v>
      </c>
      <c r="B21" s="47" t="s">
        <v>304</v>
      </c>
      <c r="C21" s="47" t="s">
        <v>304</v>
      </c>
      <c r="D21" s="47" t="s">
        <v>304</v>
      </c>
      <c r="E21" s="47" t="s">
        <v>304</v>
      </c>
      <c r="F21" s="47" t="s">
        <v>304</v>
      </c>
      <c r="G21" s="47">
        <v>14490</v>
      </c>
      <c r="H21" s="47">
        <v>16471</v>
      </c>
      <c r="I21" s="47">
        <v>17879</v>
      </c>
      <c r="J21" s="47">
        <v>20695</v>
      </c>
      <c r="K21" s="47">
        <v>23527</v>
      </c>
      <c r="L21" s="47">
        <v>28729</v>
      </c>
      <c r="M21" s="47">
        <v>29352</v>
      </c>
      <c r="N21" s="47">
        <v>17738</v>
      </c>
      <c r="O21" s="47">
        <v>19820</v>
      </c>
      <c r="P21" s="47">
        <v>20042</v>
      </c>
      <c r="Q21" s="47">
        <v>20761</v>
      </c>
      <c r="R21" s="47">
        <v>22087</v>
      </c>
      <c r="S21" s="47">
        <v>24668</v>
      </c>
      <c r="T21" s="47">
        <v>24808</v>
      </c>
      <c r="U21" s="47">
        <v>25873</v>
      </c>
      <c r="V21" s="47">
        <v>26333</v>
      </c>
      <c r="W21" s="47">
        <v>28346</v>
      </c>
      <c r="X21" s="47">
        <v>29406</v>
      </c>
      <c r="Y21" s="47">
        <v>29433</v>
      </c>
      <c r="Z21" s="47">
        <v>30773</v>
      </c>
      <c r="AA21" s="47">
        <v>34235</v>
      </c>
      <c r="AB21" s="36">
        <v>33555</v>
      </c>
      <c r="AC21" s="36">
        <v>31846</v>
      </c>
      <c r="AD21" s="36">
        <v>31929</v>
      </c>
      <c r="AE21" s="36">
        <v>31433</v>
      </c>
      <c r="AF21" s="48">
        <v>31359</v>
      </c>
    </row>
    <row r="22" spans="1:37" ht="16.5" customHeight="1">
      <c r="A22" s="42" t="s">
        <v>315</v>
      </c>
      <c r="B22" s="47" t="s">
        <v>304</v>
      </c>
      <c r="C22" s="47" t="s">
        <v>304</v>
      </c>
      <c r="D22" s="47" t="s">
        <v>304</v>
      </c>
      <c r="E22" s="47" t="s">
        <v>304</v>
      </c>
      <c r="F22" s="47" t="s">
        <v>304</v>
      </c>
      <c r="G22" s="47">
        <v>867</v>
      </c>
      <c r="H22" s="47">
        <v>1176</v>
      </c>
      <c r="I22" s="47">
        <v>1568</v>
      </c>
      <c r="J22" s="47">
        <v>1821</v>
      </c>
      <c r="K22" s="47">
        <v>2268</v>
      </c>
      <c r="L22" s="47">
        <v>2462</v>
      </c>
      <c r="M22" s="47">
        <v>2809</v>
      </c>
      <c r="N22" s="47">
        <v>5344</v>
      </c>
      <c r="O22" s="47">
        <v>6245</v>
      </c>
      <c r="P22" s="47">
        <v>7105</v>
      </c>
      <c r="Q22" s="47">
        <v>7467</v>
      </c>
      <c r="R22" s="47">
        <v>7705</v>
      </c>
      <c r="S22" s="47">
        <v>8137</v>
      </c>
      <c r="T22" s="47">
        <v>8033</v>
      </c>
      <c r="U22" s="47">
        <v>8626</v>
      </c>
      <c r="V22" s="47">
        <v>10544</v>
      </c>
      <c r="W22" s="47">
        <v>11622</v>
      </c>
      <c r="X22" s="47">
        <v>12454</v>
      </c>
      <c r="Y22" s="47">
        <v>12953</v>
      </c>
      <c r="Z22" s="47">
        <v>14953</v>
      </c>
      <c r="AA22" s="47">
        <v>17766</v>
      </c>
      <c r="AB22" s="36">
        <v>18066</v>
      </c>
      <c r="AC22" s="36">
        <v>18965</v>
      </c>
      <c r="AD22" s="36">
        <v>16996</v>
      </c>
      <c r="AE22" s="36">
        <v>17793</v>
      </c>
      <c r="AF22" s="48">
        <v>17994</v>
      </c>
    </row>
    <row r="23" spans="1:37" s="44" customFormat="1" ht="16.5" customHeight="1">
      <c r="A23" s="46" t="s">
        <v>314</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36"/>
      <c r="AC23" s="36"/>
      <c r="AD23" s="36"/>
      <c r="AE23" s="45"/>
      <c r="AF23" s="45"/>
    </row>
    <row r="24" spans="1:37" ht="16.5" customHeight="1">
      <c r="A24" s="42" t="s">
        <v>313</v>
      </c>
      <c r="B24" s="41">
        <v>1658292</v>
      </c>
      <c r="C24" s="41">
        <v>1478005</v>
      </c>
      <c r="D24" s="41">
        <v>1423921</v>
      </c>
      <c r="E24" s="41">
        <v>1359459</v>
      </c>
      <c r="F24" s="41">
        <v>1168114</v>
      </c>
      <c r="G24" s="41">
        <v>867070</v>
      </c>
      <c r="H24" s="41">
        <v>658902</v>
      </c>
      <c r="I24" s="41">
        <v>633489</v>
      </c>
      <c r="J24" s="41">
        <v>605189</v>
      </c>
      <c r="K24" s="41">
        <v>587033</v>
      </c>
      <c r="L24" s="41">
        <v>590930</v>
      </c>
      <c r="M24" s="41">
        <v>583486</v>
      </c>
      <c r="N24" s="41">
        <v>570865</v>
      </c>
      <c r="O24" s="41">
        <v>568493</v>
      </c>
      <c r="P24" s="41">
        <v>575604</v>
      </c>
      <c r="Q24" s="41">
        <v>579140</v>
      </c>
      <c r="R24" s="41">
        <v>560154</v>
      </c>
      <c r="S24" s="41">
        <v>499860</v>
      </c>
      <c r="T24" s="41">
        <v>477751</v>
      </c>
      <c r="U24" s="41">
        <v>467063</v>
      </c>
      <c r="V24" s="41">
        <v>473773</v>
      </c>
      <c r="W24" s="41">
        <v>474839</v>
      </c>
      <c r="X24" s="41">
        <v>475415</v>
      </c>
      <c r="Y24" s="41">
        <v>460172</v>
      </c>
      <c r="Z24" s="41">
        <v>450297</v>
      </c>
      <c r="AA24" s="41">
        <v>416180</v>
      </c>
      <c r="AB24" s="38">
        <v>397730</v>
      </c>
      <c r="AC24" s="38">
        <v>380699</v>
      </c>
      <c r="AD24" s="38">
        <v>380641</v>
      </c>
      <c r="AE24" s="36">
        <v>373838</v>
      </c>
      <c r="AF24" s="36">
        <v>371642</v>
      </c>
    </row>
    <row r="25" spans="1:37" ht="16.5" customHeight="1">
      <c r="A25" s="42" t="s">
        <v>243</v>
      </c>
      <c r="B25" s="41">
        <v>29031</v>
      </c>
      <c r="C25" s="41">
        <v>27780</v>
      </c>
      <c r="D25" s="41">
        <v>27077</v>
      </c>
      <c r="E25" s="41">
        <v>27846</v>
      </c>
      <c r="F25" s="41">
        <v>28094</v>
      </c>
      <c r="G25" s="41">
        <v>22548</v>
      </c>
      <c r="H25" s="41">
        <v>18835</v>
      </c>
      <c r="I25" s="41">
        <v>18344</v>
      </c>
      <c r="J25" s="41">
        <v>18004</v>
      </c>
      <c r="K25" s="41">
        <v>18161</v>
      </c>
      <c r="L25" s="41">
        <v>18505</v>
      </c>
      <c r="M25" s="41">
        <v>18812</v>
      </c>
      <c r="N25" s="41">
        <v>19269</v>
      </c>
      <c r="O25" s="41">
        <v>19684</v>
      </c>
      <c r="P25" s="41">
        <v>20261</v>
      </c>
      <c r="Q25" s="41">
        <v>20256</v>
      </c>
      <c r="R25" s="41">
        <v>20028</v>
      </c>
      <c r="S25" s="41">
        <v>19745</v>
      </c>
      <c r="T25" s="41">
        <v>20506</v>
      </c>
      <c r="U25" s="41">
        <v>20774</v>
      </c>
      <c r="V25" s="41">
        <v>22015</v>
      </c>
      <c r="W25" s="41">
        <v>22779</v>
      </c>
      <c r="X25" s="41">
        <v>23732</v>
      </c>
      <c r="Y25" s="41">
        <v>24143</v>
      </c>
      <c r="Z25" s="41">
        <v>24003</v>
      </c>
      <c r="AA25" s="41">
        <v>24045</v>
      </c>
      <c r="AB25" s="38">
        <v>23893</v>
      </c>
      <c r="AC25" s="38">
        <v>24250</v>
      </c>
      <c r="AD25" s="38">
        <v>24707</v>
      </c>
      <c r="AE25" s="36">
        <v>25033</v>
      </c>
      <c r="AF25" s="36">
        <v>25916</v>
      </c>
      <c r="AH25" s="68">
        <f>TREND($AB25:$AF25,$AB$2:$AF$2,AH$2)</f>
        <v>26208.500000000116</v>
      </c>
      <c r="AI25" s="68">
        <f>TREND($AB25:$AF25,$AB$2:$AF$2,AI$2)</f>
        <v>26691.400000000023</v>
      </c>
      <c r="AJ25" s="68">
        <f>TREND($AB25:$AF25,$AB$2:$AF$2,AJ$2)</f>
        <v>27174.300000000047</v>
      </c>
    </row>
    <row r="26" spans="1:37" ht="16.5" customHeight="1">
      <c r="A26" s="42" t="s">
        <v>312</v>
      </c>
      <c r="B26" s="41">
        <v>32104</v>
      </c>
      <c r="C26" s="41">
        <v>37164</v>
      </c>
      <c r="D26" s="41">
        <v>29787</v>
      </c>
      <c r="E26" s="41">
        <v>29407</v>
      </c>
      <c r="F26" s="41">
        <v>102161</v>
      </c>
      <c r="G26" s="41">
        <v>111086</v>
      </c>
      <c r="H26" s="41">
        <v>103527</v>
      </c>
      <c r="I26" s="41">
        <v>97492</v>
      </c>
      <c r="J26" s="41">
        <v>90064</v>
      </c>
      <c r="K26" s="41">
        <v>88513</v>
      </c>
      <c r="L26" s="41">
        <v>86120</v>
      </c>
      <c r="M26" s="41">
        <v>84724</v>
      </c>
      <c r="N26" s="41">
        <v>87364</v>
      </c>
      <c r="O26" s="41">
        <v>116108</v>
      </c>
      <c r="P26" s="41">
        <v>121659</v>
      </c>
      <c r="Q26" s="41">
        <v>126762</v>
      </c>
      <c r="R26" s="41">
        <v>132448</v>
      </c>
      <c r="S26" s="41">
        <v>125470</v>
      </c>
      <c r="T26" s="41">
        <v>130590</v>
      </c>
      <c r="U26" s="41">
        <v>124580</v>
      </c>
      <c r="V26" s="41">
        <v>120169</v>
      </c>
      <c r="W26" s="41">
        <v>120195</v>
      </c>
      <c r="X26" s="41">
        <v>120688</v>
      </c>
      <c r="Y26" s="41">
        <v>120463</v>
      </c>
      <c r="Z26" s="41">
        <v>109487</v>
      </c>
      <c r="AA26" s="41">
        <v>108233</v>
      </c>
      <c r="AB26" s="38">
        <v>101755</v>
      </c>
      <c r="AC26" s="38">
        <v>95972</v>
      </c>
      <c r="AD26" s="38">
        <v>92742</v>
      </c>
      <c r="AE26" s="36">
        <v>88122</v>
      </c>
      <c r="AF26" s="38" t="s">
        <v>310</v>
      </c>
    </row>
    <row r="27" spans="1:37" ht="16.5" customHeight="1">
      <c r="A27" s="42" t="s">
        <v>311</v>
      </c>
      <c r="B27" s="41">
        <v>275090</v>
      </c>
      <c r="C27" s="41">
        <v>285493</v>
      </c>
      <c r="D27" s="41">
        <v>330473</v>
      </c>
      <c r="E27" s="41">
        <v>334739</v>
      </c>
      <c r="F27" s="41">
        <v>440552</v>
      </c>
      <c r="G27" s="41">
        <v>443530</v>
      </c>
      <c r="H27" s="41">
        <v>449832</v>
      </c>
      <c r="I27" s="41">
        <v>458679</v>
      </c>
      <c r="J27" s="41">
        <v>477883</v>
      </c>
      <c r="K27" s="41">
        <v>497586</v>
      </c>
      <c r="L27" s="41">
        <v>515362</v>
      </c>
      <c r="M27" s="41">
        <v>550717</v>
      </c>
      <c r="N27" s="41">
        <v>582344</v>
      </c>
      <c r="O27" s="41">
        <v>585818</v>
      </c>
      <c r="P27" s="41">
        <v>618404</v>
      </c>
      <c r="Q27" s="41">
        <v>662934</v>
      </c>
      <c r="R27" s="41">
        <v>688194</v>
      </c>
      <c r="S27" s="41">
        <v>688806</v>
      </c>
      <c r="T27" s="41">
        <v>691329</v>
      </c>
      <c r="U27" s="41">
        <v>687337</v>
      </c>
      <c r="V27" s="41">
        <v>693978</v>
      </c>
      <c r="W27" s="41">
        <v>717211</v>
      </c>
      <c r="X27" s="41">
        <v>750404</v>
      </c>
      <c r="Y27" s="41">
        <v>805074</v>
      </c>
      <c r="Z27" s="41">
        <v>833188</v>
      </c>
      <c r="AA27" s="41">
        <v>839020</v>
      </c>
      <c r="AB27" s="38">
        <v>809544</v>
      </c>
      <c r="AC27" s="38">
        <v>806554</v>
      </c>
      <c r="AD27" s="38">
        <v>842802</v>
      </c>
      <c r="AE27" s="36">
        <v>873679</v>
      </c>
      <c r="AF27" s="38" t="s">
        <v>310</v>
      </c>
    </row>
    <row r="28" spans="1:37" ht="16.5" customHeight="1">
      <c r="A28" s="42" t="s">
        <v>309</v>
      </c>
      <c r="B28" s="47" t="s">
        <v>304</v>
      </c>
      <c r="C28" s="47" t="s">
        <v>304</v>
      </c>
      <c r="D28" s="47" t="s">
        <v>304</v>
      </c>
      <c r="E28" s="47">
        <v>1913</v>
      </c>
      <c r="F28" s="47">
        <v>2128</v>
      </c>
      <c r="G28" s="47">
        <v>1854</v>
      </c>
      <c r="H28" s="47">
        <v>1863</v>
      </c>
      <c r="I28" s="47">
        <v>1786</v>
      </c>
      <c r="J28" s="47">
        <v>1796</v>
      </c>
      <c r="K28" s="47">
        <v>1853</v>
      </c>
      <c r="L28" s="47">
        <v>1852</v>
      </c>
      <c r="M28" s="47">
        <v>1722</v>
      </c>
      <c r="N28" s="47">
        <v>1730</v>
      </c>
      <c r="O28" s="47">
        <v>1728</v>
      </c>
      <c r="P28" s="47">
        <v>1962</v>
      </c>
      <c r="Q28" s="47">
        <v>1992</v>
      </c>
      <c r="R28" s="47">
        <v>1894</v>
      </c>
      <c r="S28" s="47">
        <v>2084</v>
      </c>
      <c r="T28" s="47">
        <v>2896</v>
      </c>
      <c r="U28" s="47">
        <v>1623</v>
      </c>
      <c r="V28" s="47">
        <v>1211</v>
      </c>
      <c r="W28" s="47">
        <v>1186</v>
      </c>
      <c r="X28" s="47">
        <v>1191</v>
      </c>
      <c r="Y28" s="47">
        <v>1164</v>
      </c>
      <c r="Z28" s="47">
        <v>1177</v>
      </c>
      <c r="AA28" s="47">
        <v>1214</v>
      </c>
      <c r="AB28" s="38">
        <v>1274</v>
      </c>
      <c r="AC28" s="38">
        <v>1301</v>
      </c>
      <c r="AD28" s="38">
        <v>2090</v>
      </c>
      <c r="AE28" s="38">
        <v>1447</v>
      </c>
      <c r="AF28" s="38">
        <v>1419</v>
      </c>
    </row>
    <row r="29" spans="1:37" ht="16.5" customHeight="1">
      <c r="A29" s="42" t="s">
        <v>308</v>
      </c>
      <c r="B29" s="47" t="s">
        <v>304</v>
      </c>
      <c r="C29" s="47" t="s">
        <v>304</v>
      </c>
      <c r="D29" s="47" t="s">
        <v>304</v>
      </c>
      <c r="E29" s="47">
        <v>355</v>
      </c>
      <c r="F29" s="47">
        <v>419</v>
      </c>
      <c r="G29" s="47">
        <v>291</v>
      </c>
      <c r="H29" s="47">
        <v>318</v>
      </c>
      <c r="I29" s="47">
        <v>316</v>
      </c>
      <c r="J29" s="47">
        <v>336</v>
      </c>
      <c r="K29" s="47">
        <v>360</v>
      </c>
      <c r="L29" s="47">
        <v>338</v>
      </c>
      <c r="M29" s="47">
        <v>313</v>
      </c>
      <c r="N29" s="47">
        <v>299</v>
      </c>
      <c r="O29" s="47">
        <v>332</v>
      </c>
      <c r="P29" s="47">
        <v>345</v>
      </c>
      <c r="Q29" s="47">
        <v>329</v>
      </c>
      <c r="R29" s="47">
        <v>378</v>
      </c>
      <c r="S29" s="47">
        <v>401</v>
      </c>
      <c r="T29" s="47">
        <v>372</v>
      </c>
      <c r="U29" s="47">
        <v>442</v>
      </c>
      <c r="V29" s="47">
        <v>276</v>
      </c>
      <c r="W29" s="47">
        <v>258</v>
      </c>
      <c r="X29" s="47">
        <v>319</v>
      </c>
      <c r="Y29" s="47">
        <v>270</v>
      </c>
      <c r="Z29" s="47">
        <v>278</v>
      </c>
      <c r="AA29" s="47">
        <v>274</v>
      </c>
      <c r="AB29" s="38">
        <v>282</v>
      </c>
      <c r="AC29" s="38">
        <v>287</v>
      </c>
      <c r="AD29" s="38">
        <v>485</v>
      </c>
      <c r="AE29" s="38">
        <v>418</v>
      </c>
      <c r="AF29" s="38">
        <v>428</v>
      </c>
      <c r="AH29" s="68">
        <f>TREND($AB29:$AF29,$AB$2:$AF$2,AH$2)</f>
        <v>506.90000000000873</v>
      </c>
      <c r="AI29" s="68">
        <f>TREND($AB29:$AF29,$AB$2:$AF$2,AI$2)</f>
        <v>549.19999999999709</v>
      </c>
      <c r="AJ29" s="68">
        <f>TREND($AB29:$AF29,$AB$2:$AF$2,AJ$2)</f>
        <v>591.5</v>
      </c>
      <c r="AK29" s="19" t="s">
        <v>375</v>
      </c>
    </row>
    <row r="30" spans="1:37" s="44" customFormat="1" ht="16.5" customHeight="1">
      <c r="A30" s="46" t="s">
        <v>307</v>
      </c>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5"/>
      <c r="AF30" s="45"/>
    </row>
    <row r="31" spans="1:37" ht="16.5" customHeight="1">
      <c r="A31" s="42" t="s">
        <v>306</v>
      </c>
      <c r="B31" s="41">
        <v>16777</v>
      </c>
      <c r="C31" s="41">
        <v>17033</v>
      </c>
      <c r="D31" s="41">
        <v>19377</v>
      </c>
      <c r="E31" s="41">
        <v>25515</v>
      </c>
      <c r="F31" s="41">
        <v>31662</v>
      </c>
      <c r="G31" s="41">
        <v>33597</v>
      </c>
      <c r="H31" s="41">
        <v>33597</v>
      </c>
      <c r="I31" s="41" t="s">
        <v>304</v>
      </c>
      <c r="J31" s="41">
        <v>30899</v>
      </c>
      <c r="K31" s="41">
        <v>30785</v>
      </c>
      <c r="L31" s="41">
        <v>30730</v>
      </c>
      <c r="M31" s="41">
        <v>31209</v>
      </c>
      <c r="N31" s="41">
        <v>32811</v>
      </c>
      <c r="O31" s="41">
        <v>33011</v>
      </c>
      <c r="P31" s="41">
        <v>33509</v>
      </c>
      <c r="Q31" s="41">
        <v>33387</v>
      </c>
      <c r="R31" s="41">
        <v>31360</v>
      </c>
      <c r="S31" s="41">
        <v>33042</v>
      </c>
      <c r="T31" s="41">
        <v>32381</v>
      </c>
      <c r="U31" s="41">
        <v>31335</v>
      </c>
      <c r="V31" s="41">
        <v>31296</v>
      </c>
      <c r="W31" s="41">
        <v>33152</v>
      </c>
      <c r="X31" s="41">
        <v>32211</v>
      </c>
      <c r="Y31" s="41">
        <v>31654</v>
      </c>
      <c r="Z31" s="41">
        <v>31238</v>
      </c>
      <c r="AA31" s="41">
        <v>31008</v>
      </c>
      <c r="AB31" s="38">
        <v>31412</v>
      </c>
      <c r="AC31" s="38">
        <v>31498</v>
      </c>
      <c r="AD31" s="43">
        <v>31550</v>
      </c>
      <c r="AE31" s="36">
        <v>31081</v>
      </c>
      <c r="AF31" s="38" t="s">
        <v>304</v>
      </c>
    </row>
    <row r="32" spans="1:37" ht="16.5" customHeight="1">
      <c r="A32" s="42" t="s">
        <v>305</v>
      </c>
      <c r="B32" s="41">
        <v>6543</v>
      </c>
      <c r="C32" s="41">
        <v>6083</v>
      </c>
      <c r="D32" s="41">
        <v>6455</v>
      </c>
      <c r="E32" s="41">
        <v>6144</v>
      </c>
      <c r="F32" s="41">
        <v>7126</v>
      </c>
      <c r="G32" s="41">
        <v>7522</v>
      </c>
      <c r="H32" s="41">
        <v>8236</v>
      </c>
      <c r="I32" s="41" t="s">
        <v>304</v>
      </c>
      <c r="J32" s="41">
        <v>8311</v>
      </c>
      <c r="K32" s="41">
        <v>8323</v>
      </c>
      <c r="L32" s="41">
        <v>8334</v>
      </c>
      <c r="M32" s="41">
        <v>8281</v>
      </c>
      <c r="N32" s="41">
        <v>8293</v>
      </c>
      <c r="O32" s="41">
        <v>8408</v>
      </c>
      <c r="P32" s="41">
        <v>8523</v>
      </c>
      <c r="Q32" s="41">
        <v>8379</v>
      </c>
      <c r="R32" s="41">
        <v>8202</v>
      </c>
      <c r="S32" s="41">
        <v>8546</v>
      </c>
      <c r="T32" s="41">
        <v>8621</v>
      </c>
      <c r="U32" s="41">
        <v>8648</v>
      </c>
      <c r="V32" s="41">
        <v>8994</v>
      </c>
      <c r="W32" s="41">
        <v>8976</v>
      </c>
      <c r="X32" s="41">
        <v>8898</v>
      </c>
      <c r="Y32" s="41">
        <v>9041</v>
      </c>
      <c r="Z32" s="41">
        <v>9063</v>
      </c>
      <c r="AA32" s="41">
        <v>9101</v>
      </c>
      <c r="AB32" s="38">
        <v>9100</v>
      </c>
      <c r="AC32" s="38">
        <v>9023</v>
      </c>
      <c r="AD32" s="38">
        <v>8980</v>
      </c>
      <c r="AE32" s="36">
        <v>8918</v>
      </c>
      <c r="AF32" s="38" t="s">
        <v>304</v>
      </c>
      <c r="AH32" s="68">
        <f>TREND($AB32:$AE32,$AB$2:$AE$2,AH$2)</f>
        <v>8799.0999999999913</v>
      </c>
      <c r="AI32" s="68">
        <f>TREND($AB32:$AE32,$AB$2:$AE$2,AI$2)</f>
        <v>8740.1999999999971</v>
      </c>
      <c r="AJ32" s="68">
        <f>TREND($AB32:$AE32,$AB$2:$AE$2,AJ$2)</f>
        <v>8681.2999999999884</v>
      </c>
    </row>
    <row r="33" spans="1:37" ht="32.25" customHeight="1">
      <c r="A33" s="40" t="s">
        <v>303</v>
      </c>
      <c r="B33" s="39">
        <v>2926</v>
      </c>
      <c r="C33" s="39">
        <v>2376</v>
      </c>
      <c r="D33" s="39">
        <v>1579</v>
      </c>
      <c r="E33" s="39">
        <v>857</v>
      </c>
      <c r="F33" s="39">
        <v>864</v>
      </c>
      <c r="G33" s="39">
        <v>737</v>
      </c>
      <c r="H33" s="39">
        <v>636</v>
      </c>
      <c r="I33" s="39">
        <v>619</v>
      </c>
      <c r="J33" s="39">
        <v>603</v>
      </c>
      <c r="K33" s="39">
        <v>565</v>
      </c>
      <c r="L33" s="39">
        <v>543</v>
      </c>
      <c r="M33" s="39">
        <v>509</v>
      </c>
      <c r="N33" s="39">
        <v>495</v>
      </c>
      <c r="O33" s="39">
        <v>477</v>
      </c>
      <c r="P33" s="39">
        <v>470</v>
      </c>
      <c r="Q33" s="39">
        <v>463</v>
      </c>
      <c r="R33" s="39">
        <v>282</v>
      </c>
      <c r="S33" s="39">
        <v>274</v>
      </c>
      <c r="T33" s="39">
        <v>261</v>
      </c>
      <c r="U33" s="39">
        <v>246</v>
      </c>
      <c r="V33" s="39">
        <v>233</v>
      </c>
      <c r="W33" s="39">
        <v>231</v>
      </c>
      <c r="X33" s="39">
        <v>229</v>
      </c>
      <c r="Y33" s="39">
        <v>220</v>
      </c>
      <c r="Z33" s="39">
        <v>225</v>
      </c>
      <c r="AA33" s="39">
        <v>217</v>
      </c>
      <c r="AB33" s="38">
        <v>221</v>
      </c>
      <c r="AC33" s="38">
        <v>214</v>
      </c>
      <c r="AD33" s="38">
        <v>198</v>
      </c>
      <c r="AE33" s="37">
        <v>187</v>
      </c>
      <c r="AF33" s="36">
        <v>179</v>
      </c>
      <c r="AH33" s="68">
        <f>TREND($AB33:$AF33,$AB$2:$AF$2,AH$2)</f>
        <v>166.5</v>
      </c>
      <c r="AI33" s="68">
        <f>TREND($AB33:$AF33,$AB$2:$AF$2,AI$2)</f>
        <v>155.40000000000146</v>
      </c>
      <c r="AJ33" s="68">
        <f>TREND($AB33:$AF33,$AB$2:$AF$2,AJ$2)</f>
        <v>144.29999999999927</v>
      </c>
    </row>
    <row r="34" spans="1:37" ht="16.5" customHeight="1" thickBot="1">
      <c r="A34" s="35" t="s">
        <v>302</v>
      </c>
      <c r="B34" s="34">
        <v>2450484</v>
      </c>
      <c r="C34" s="34">
        <v>4138140</v>
      </c>
      <c r="D34" s="34">
        <v>5128345</v>
      </c>
      <c r="E34" s="34">
        <v>7303286</v>
      </c>
      <c r="F34" s="34">
        <v>8577857</v>
      </c>
      <c r="G34" s="34">
        <v>9589483</v>
      </c>
      <c r="H34" s="34">
        <v>10996253</v>
      </c>
      <c r="I34" s="34">
        <v>11068440</v>
      </c>
      <c r="J34" s="34">
        <v>11132386</v>
      </c>
      <c r="K34" s="34">
        <v>11282736</v>
      </c>
      <c r="L34" s="34">
        <v>11429585</v>
      </c>
      <c r="M34" s="34">
        <v>11734710</v>
      </c>
      <c r="N34" s="34">
        <v>11877938</v>
      </c>
      <c r="O34" s="34">
        <v>12312982</v>
      </c>
      <c r="P34" s="34">
        <v>12565930</v>
      </c>
      <c r="Q34" s="34">
        <v>12738271</v>
      </c>
      <c r="R34" s="34">
        <v>12782143</v>
      </c>
      <c r="S34" s="34">
        <v>12876346</v>
      </c>
      <c r="T34" s="34">
        <v>12854054</v>
      </c>
      <c r="U34" s="34">
        <v>12794616</v>
      </c>
      <c r="V34" s="34">
        <v>12781476</v>
      </c>
      <c r="W34" s="34">
        <v>12942414</v>
      </c>
      <c r="X34" s="34">
        <v>12746126</v>
      </c>
      <c r="Y34" s="34">
        <v>12875568</v>
      </c>
      <c r="Z34" s="34">
        <v>12692892</v>
      </c>
      <c r="AA34" s="34">
        <v>12721541</v>
      </c>
      <c r="AB34" s="33">
        <v>12438926</v>
      </c>
      <c r="AC34" s="33">
        <v>12173935</v>
      </c>
      <c r="AD34" s="33">
        <v>12101936</v>
      </c>
      <c r="AE34" s="32">
        <v>12013496</v>
      </c>
      <c r="AF34" s="31">
        <v>11804002</v>
      </c>
      <c r="AH34" s="68">
        <f>TREND($AB34:$AF34,$AB$2:$AF$2,AH$2)</f>
        <v>11677372.900000036</v>
      </c>
    </row>
    <row r="35" spans="1:37" s="26" customFormat="1" ht="12.75" customHeight="1">
      <c r="A35" s="191" t="s">
        <v>301</v>
      </c>
      <c r="B35" s="191"/>
      <c r="C35" s="191"/>
      <c r="D35" s="191"/>
      <c r="E35" s="191"/>
      <c r="F35" s="191"/>
      <c r="G35" s="191"/>
      <c r="H35" s="191"/>
      <c r="I35" s="191"/>
      <c r="J35" s="191"/>
      <c r="K35" s="191"/>
      <c r="L35" s="191"/>
      <c r="M35" s="191"/>
      <c r="N35" s="191"/>
      <c r="O35" s="191"/>
      <c r="P35" s="191"/>
      <c r="Q35" s="30"/>
      <c r="R35" s="30"/>
      <c r="S35" s="30"/>
      <c r="T35" s="30"/>
      <c r="U35" s="30"/>
      <c r="V35" s="30"/>
      <c r="W35" s="30"/>
      <c r="X35" s="30"/>
      <c r="Y35" s="30"/>
      <c r="Z35" s="30"/>
      <c r="AA35" s="30"/>
      <c r="AB35" s="30"/>
      <c r="AC35" s="30"/>
      <c r="AE35" s="19"/>
    </row>
    <row r="36" spans="1:37" s="26" customFormat="1" ht="12.75" customHeight="1">
      <c r="A36" s="179"/>
      <c r="B36" s="179"/>
      <c r="C36" s="179"/>
      <c r="D36" s="179"/>
      <c r="E36" s="179"/>
      <c r="F36" s="179"/>
      <c r="G36" s="179"/>
      <c r="H36" s="179"/>
      <c r="I36" s="179"/>
      <c r="J36" s="179"/>
      <c r="K36" s="179"/>
      <c r="L36" s="179"/>
      <c r="M36" s="179"/>
      <c r="N36" s="179"/>
      <c r="O36" s="179"/>
      <c r="P36" s="179"/>
      <c r="Q36" s="29"/>
      <c r="R36" s="28"/>
      <c r="S36" s="28"/>
      <c r="T36" s="27"/>
    </row>
    <row r="37" spans="1:37" s="23" customFormat="1" ht="25.5" customHeight="1">
      <c r="A37" s="180" t="s">
        <v>300</v>
      </c>
      <c r="B37" s="180"/>
      <c r="C37" s="180"/>
      <c r="D37" s="180"/>
      <c r="E37" s="180"/>
      <c r="F37" s="180"/>
      <c r="G37" s="180"/>
      <c r="H37" s="180"/>
      <c r="I37" s="180"/>
      <c r="J37" s="180"/>
      <c r="K37" s="180"/>
      <c r="L37" s="180"/>
      <c r="M37" s="180"/>
      <c r="N37" s="180"/>
      <c r="O37" s="180"/>
      <c r="P37" s="180"/>
      <c r="Q37" s="25"/>
      <c r="R37" s="25"/>
      <c r="S37" s="25"/>
      <c r="T37" s="24"/>
      <c r="AJ37" s="19" t="s">
        <v>376</v>
      </c>
      <c r="AK37" s="75">
        <f>AJ29+AJ20+AJ18+AJ17</f>
        <v>19450.999999999884</v>
      </c>
    </row>
    <row r="38" spans="1:37" s="23" customFormat="1" ht="51">
      <c r="A38" s="181" t="s">
        <v>299</v>
      </c>
      <c r="B38" s="181"/>
      <c r="C38" s="181"/>
      <c r="D38" s="181"/>
      <c r="E38" s="181"/>
      <c r="F38" s="181"/>
      <c r="G38" s="181"/>
      <c r="H38" s="181"/>
      <c r="I38" s="181"/>
      <c r="J38" s="181"/>
      <c r="K38" s="181"/>
      <c r="L38" s="181"/>
      <c r="M38" s="181"/>
      <c r="N38" s="181"/>
      <c r="O38" s="181"/>
      <c r="P38" s="181"/>
      <c r="Q38" s="25"/>
      <c r="R38" s="25"/>
      <c r="S38" s="25"/>
      <c r="T38" s="24"/>
      <c r="AJ38" s="76" t="s">
        <v>380</v>
      </c>
      <c r="AK38" s="75">
        <f>AJ32+AJ33</f>
        <v>8825.5999999999876</v>
      </c>
    </row>
    <row r="39" spans="1:37" s="23" customFormat="1" ht="12.75" customHeight="1">
      <c r="A39" s="182" t="s">
        <v>298</v>
      </c>
      <c r="B39" s="182"/>
      <c r="C39" s="182"/>
      <c r="D39" s="182"/>
      <c r="E39" s="182"/>
      <c r="F39" s="182"/>
      <c r="G39" s="182"/>
      <c r="H39" s="182"/>
      <c r="I39" s="182"/>
      <c r="J39" s="182"/>
      <c r="K39" s="182"/>
      <c r="L39" s="182"/>
      <c r="M39" s="182"/>
      <c r="N39" s="182"/>
      <c r="O39" s="182"/>
      <c r="P39" s="182"/>
      <c r="Q39" s="25"/>
      <c r="R39" s="25"/>
      <c r="S39" s="25"/>
      <c r="T39" s="24"/>
    </row>
    <row r="40" spans="1:37" s="23" customFormat="1" ht="12.75" customHeight="1">
      <c r="A40" s="183" t="s">
        <v>297</v>
      </c>
      <c r="B40" s="183"/>
      <c r="C40" s="183"/>
      <c r="D40" s="183"/>
      <c r="E40" s="183"/>
      <c r="F40" s="183"/>
      <c r="G40" s="183"/>
      <c r="H40" s="183"/>
      <c r="I40" s="183"/>
      <c r="J40" s="183"/>
      <c r="K40" s="183"/>
      <c r="L40" s="183"/>
      <c r="M40" s="183"/>
      <c r="N40" s="183"/>
      <c r="O40" s="183"/>
      <c r="P40" s="183"/>
      <c r="Q40" s="25"/>
      <c r="R40" s="25"/>
      <c r="S40" s="25"/>
      <c r="T40" s="24"/>
    </row>
    <row r="41" spans="1:37" s="23" customFormat="1" ht="12.75" customHeight="1">
      <c r="A41" s="183" t="s">
        <v>296</v>
      </c>
      <c r="B41" s="183"/>
      <c r="C41" s="183"/>
      <c r="D41" s="183"/>
      <c r="E41" s="183"/>
      <c r="F41" s="183"/>
      <c r="G41" s="183"/>
      <c r="H41" s="183"/>
      <c r="I41" s="183"/>
      <c r="J41" s="183"/>
      <c r="K41" s="183"/>
      <c r="L41" s="183"/>
      <c r="M41" s="183"/>
      <c r="N41" s="183"/>
      <c r="O41" s="183"/>
      <c r="P41" s="183"/>
      <c r="Q41" s="25"/>
      <c r="R41" s="25"/>
      <c r="S41" s="25"/>
      <c r="T41" s="24"/>
    </row>
    <row r="42" spans="1:37" s="23" customFormat="1" ht="15.75" customHeight="1">
      <c r="A42" s="181" t="s">
        <v>295</v>
      </c>
      <c r="B42" s="181"/>
      <c r="C42" s="181"/>
      <c r="D42" s="181"/>
      <c r="E42" s="181"/>
      <c r="F42" s="181"/>
      <c r="G42" s="181"/>
      <c r="H42" s="181"/>
      <c r="I42" s="181"/>
      <c r="J42" s="181"/>
      <c r="K42" s="181"/>
      <c r="L42" s="181"/>
      <c r="M42" s="181"/>
      <c r="N42" s="181"/>
      <c r="O42" s="181"/>
      <c r="P42" s="181"/>
      <c r="T42" s="24"/>
    </row>
    <row r="43" spans="1:37" s="23" customFormat="1" ht="12.75" customHeight="1">
      <c r="A43" s="182" t="s">
        <v>294</v>
      </c>
      <c r="B43" s="182"/>
      <c r="C43" s="182"/>
      <c r="D43" s="182"/>
      <c r="E43" s="182"/>
      <c r="F43" s="182"/>
      <c r="G43" s="182"/>
      <c r="H43" s="182"/>
      <c r="I43" s="182"/>
      <c r="J43" s="182"/>
      <c r="K43" s="182"/>
      <c r="L43" s="182"/>
      <c r="M43" s="182"/>
      <c r="N43" s="182"/>
      <c r="O43" s="182"/>
      <c r="P43" s="182"/>
      <c r="T43" s="24"/>
    </row>
    <row r="44" spans="1:37" s="23" customFormat="1" ht="12.75" customHeight="1">
      <c r="A44" s="182" t="s">
        <v>293</v>
      </c>
      <c r="B44" s="182"/>
      <c r="C44" s="182"/>
      <c r="D44" s="182"/>
      <c r="E44" s="182"/>
      <c r="F44" s="182"/>
      <c r="G44" s="182"/>
      <c r="H44" s="182"/>
      <c r="I44" s="182"/>
      <c r="J44" s="182"/>
      <c r="K44" s="182"/>
      <c r="L44" s="182"/>
      <c r="M44" s="182"/>
      <c r="N44" s="182"/>
      <c r="O44" s="182"/>
      <c r="P44" s="182"/>
      <c r="T44" s="24"/>
    </row>
    <row r="45" spans="1:37" s="23" customFormat="1" ht="12.75" customHeight="1">
      <c r="A45" s="194" t="s">
        <v>292</v>
      </c>
      <c r="B45" s="194"/>
      <c r="C45" s="194"/>
      <c r="D45" s="194"/>
      <c r="E45" s="194"/>
      <c r="F45" s="194"/>
      <c r="G45" s="194"/>
      <c r="H45" s="194"/>
      <c r="I45" s="194"/>
      <c r="J45" s="194"/>
      <c r="K45" s="194"/>
      <c r="L45" s="194"/>
      <c r="M45" s="194"/>
      <c r="N45" s="194"/>
      <c r="O45" s="194"/>
      <c r="P45" s="194"/>
      <c r="T45" s="24"/>
    </row>
    <row r="46" spans="1:37" s="23" customFormat="1" ht="12.75" customHeight="1">
      <c r="A46" s="183" t="s">
        <v>291</v>
      </c>
      <c r="B46" s="183"/>
      <c r="C46" s="183"/>
      <c r="D46" s="183"/>
      <c r="E46" s="183"/>
      <c r="F46" s="183"/>
      <c r="G46" s="183"/>
      <c r="H46" s="183"/>
      <c r="I46" s="183"/>
      <c r="J46" s="183"/>
      <c r="K46" s="183"/>
      <c r="L46" s="183"/>
      <c r="M46" s="183"/>
      <c r="N46" s="183"/>
      <c r="O46" s="183"/>
      <c r="P46" s="183"/>
      <c r="T46" s="24"/>
    </row>
    <row r="47" spans="1:37" s="23" customFormat="1" ht="12.75" customHeight="1">
      <c r="A47" s="183" t="s">
        <v>290</v>
      </c>
      <c r="B47" s="183"/>
      <c r="C47" s="183"/>
      <c r="D47" s="183"/>
      <c r="E47" s="183"/>
      <c r="F47" s="183"/>
      <c r="G47" s="183"/>
      <c r="H47" s="183"/>
      <c r="I47" s="183"/>
      <c r="J47" s="183"/>
      <c r="K47" s="183"/>
      <c r="L47" s="183"/>
      <c r="M47" s="183"/>
      <c r="N47" s="183"/>
      <c r="O47" s="183"/>
      <c r="P47" s="183"/>
      <c r="T47" s="24"/>
    </row>
    <row r="48" spans="1:37" s="23" customFormat="1" ht="12.75" customHeight="1">
      <c r="A48" s="183" t="s">
        <v>289</v>
      </c>
      <c r="B48" s="183"/>
      <c r="C48" s="183"/>
      <c r="D48" s="183"/>
      <c r="E48" s="183"/>
      <c r="F48" s="183"/>
      <c r="G48" s="183"/>
      <c r="H48" s="183"/>
      <c r="I48" s="183"/>
      <c r="J48" s="183"/>
      <c r="K48" s="183"/>
      <c r="L48" s="183"/>
      <c r="M48" s="183"/>
      <c r="N48" s="183"/>
      <c r="O48" s="183"/>
      <c r="P48" s="183"/>
      <c r="T48" s="24"/>
    </row>
    <row r="49" spans="1:20" s="23" customFormat="1" ht="25.5" customHeight="1">
      <c r="A49" s="183" t="s">
        <v>288</v>
      </c>
      <c r="B49" s="183"/>
      <c r="C49" s="183"/>
      <c r="D49" s="183"/>
      <c r="E49" s="183"/>
      <c r="F49" s="183"/>
      <c r="G49" s="183"/>
      <c r="H49" s="183"/>
      <c r="I49" s="183"/>
      <c r="J49" s="183"/>
      <c r="K49" s="183"/>
      <c r="L49" s="183"/>
      <c r="M49" s="183"/>
      <c r="N49" s="183"/>
      <c r="O49" s="183"/>
      <c r="P49" s="183"/>
      <c r="T49" s="24"/>
    </row>
    <row r="50" spans="1:20" s="23" customFormat="1" ht="12.75" customHeight="1">
      <c r="A50" s="183" t="s">
        <v>287</v>
      </c>
      <c r="B50" s="183"/>
      <c r="C50" s="183"/>
      <c r="D50" s="183"/>
      <c r="E50" s="183"/>
      <c r="F50" s="183"/>
      <c r="G50" s="183"/>
      <c r="H50" s="183"/>
      <c r="I50" s="183"/>
      <c r="J50" s="183"/>
      <c r="K50" s="183"/>
      <c r="L50" s="183"/>
      <c r="M50" s="183"/>
      <c r="N50" s="183"/>
      <c r="O50" s="183"/>
      <c r="P50" s="183"/>
      <c r="T50" s="24"/>
    </row>
    <row r="51" spans="1:20" s="21" customFormat="1" ht="12.75" customHeight="1">
      <c r="A51" s="195"/>
      <c r="B51" s="195"/>
      <c r="C51" s="195"/>
      <c r="D51" s="195"/>
      <c r="E51" s="195"/>
      <c r="F51" s="195"/>
      <c r="G51" s="195"/>
      <c r="H51" s="195"/>
      <c r="I51" s="195"/>
      <c r="J51" s="195"/>
      <c r="K51" s="195"/>
      <c r="L51" s="195"/>
      <c r="M51" s="195"/>
      <c r="N51" s="195"/>
      <c r="O51" s="195"/>
      <c r="P51" s="195"/>
      <c r="T51" s="22"/>
    </row>
    <row r="52" spans="1:20" s="23" customFormat="1" ht="12.75" customHeight="1">
      <c r="A52" s="200" t="s">
        <v>286</v>
      </c>
      <c r="B52" s="200"/>
      <c r="C52" s="200"/>
      <c r="D52" s="200"/>
      <c r="E52" s="200"/>
      <c r="F52" s="200"/>
      <c r="G52" s="200"/>
      <c r="H52" s="200"/>
      <c r="I52" s="200"/>
      <c r="J52" s="200"/>
      <c r="K52" s="200"/>
      <c r="L52" s="200"/>
      <c r="M52" s="200"/>
      <c r="N52" s="200"/>
      <c r="O52" s="200"/>
      <c r="P52" s="200"/>
      <c r="T52" s="24"/>
    </row>
    <row r="53" spans="1:20" s="23" customFormat="1" ht="42" customHeight="1">
      <c r="A53" s="194" t="s">
        <v>285</v>
      </c>
      <c r="B53" s="194"/>
      <c r="C53" s="194"/>
      <c r="D53" s="194"/>
      <c r="E53" s="194"/>
      <c r="F53" s="194"/>
      <c r="G53" s="194"/>
      <c r="H53" s="194"/>
      <c r="I53" s="194"/>
      <c r="J53" s="194"/>
      <c r="K53" s="194"/>
      <c r="L53" s="194"/>
      <c r="M53" s="194"/>
      <c r="N53" s="194"/>
      <c r="O53" s="194"/>
      <c r="P53" s="194"/>
      <c r="T53" s="24"/>
    </row>
    <row r="54" spans="1:20" s="23" customFormat="1" ht="12.75" customHeight="1">
      <c r="A54" s="198" t="s">
        <v>284</v>
      </c>
      <c r="B54" s="198"/>
      <c r="C54" s="198"/>
      <c r="D54" s="198"/>
      <c r="E54" s="198"/>
      <c r="F54" s="198"/>
      <c r="G54" s="198"/>
      <c r="H54" s="198"/>
      <c r="I54" s="198"/>
      <c r="J54" s="198"/>
      <c r="K54" s="198"/>
      <c r="L54" s="198"/>
      <c r="M54" s="198"/>
      <c r="N54" s="198"/>
      <c r="O54" s="198"/>
      <c r="P54" s="198"/>
      <c r="T54" s="24"/>
    </row>
    <row r="55" spans="1:20" s="23" customFormat="1" ht="39.75" customHeight="1">
      <c r="A55" s="197" t="s">
        <v>283</v>
      </c>
      <c r="B55" s="197"/>
      <c r="C55" s="197"/>
      <c r="D55" s="197"/>
      <c r="E55" s="197"/>
      <c r="F55" s="197"/>
      <c r="G55" s="197"/>
      <c r="H55" s="197"/>
      <c r="I55" s="197"/>
      <c r="J55" s="197"/>
      <c r="K55" s="197"/>
      <c r="L55" s="197"/>
      <c r="M55" s="197"/>
      <c r="N55" s="197"/>
      <c r="O55" s="197"/>
      <c r="P55" s="197"/>
      <c r="T55" s="24"/>
    </row>
    <row r="56" spans="1:20" s="21" customFormat="1" ht="12.75" customHeight="1">
      <c r="A56" s="198" t="s">
        <v>282</v>
      </c>
      <c r="B56" s="198"/>
      <c r="C56" s="198"/>
      <c r="D56" s="198"/>
      <c r="E56" s="198"/>
      <c r="F56" s="198"/>
      <c r="G56" s="198"/>
      <c r="H56" s="198"/>
      <c r="I56" s="198"/>
      <c r="J56" s="198"/>
      <c r="K56" s="198"/>
      <c r="L56" s="198"/>
      <c r="M56" s="198"/>
      <c r="N56" s="198"/>
      <c r="O56" s="198"/>
      <c r="P56" s="198"/>
      <c r="T56" s="22"/>
    </row>
    <row r="57" spans="1:20" s="21" customFormat="1" ht="12.75" customHeight="1">
      <c r="A57" s="198" t="s">
        <v>281</v>
      </c>
      <c r="B57" s="198"/>
      <c r="C57" s="198"/>
      <c r="D57" s="198"/>
      <c r="E57" s="198"/>
      <c r="F57" s="198"/>
      <c r="G57" s="198"/>
      <c r="H57" s="198"/>
      <c r="I57" s="198"/>
      <c r="J57" s="198"/>
      <c r="K57" s="198"/>
      <c r="L57" s="198"/>
      <c r="M57" s="198"/>
      <c r="N57" s="198"/>
      <c r="O57" s="198"/>
      <c r="P57" s="198"/>
      <c r="T57" s="22"/>
    </row>
    <row r="58" spans="1:20" s="21" customFormat="1" ht="12.75" customHeight="1">
      <c r="A58" s="189" t="s">
        <v>280</v>
      </c>
      <c r="B58" s="189"/>
      <c r="C58" s="189"/>
      <c r="D58" s="189"/>
      <c r="E58" s="189"/>
      <c r="F58" s="189"/>
      <c r="G58" s="189"/>
      <c r="H58" s="189"/>
      <c r="I58" s="189"/>
      <c r="J58" s="189"/>
      <c r="K58" s="189"/>
      <c r="L58" s="189"/>
      <c r="M58" s="189"/>
      <c r="N58" s="189"/>
      <c r="O58" s="189"/>
      <c r="P58" s="189"/>
      <c r="T58" s="22"/>
    </row>
    <row r="59" spans="1:20" s="21" customFormat="1" ht="12.75" customHeight="1">
      <c r="A59" s="199"/>
      <c r="B59" s="199"/>
      <c r="C59" s="199"/>
      <c r="D59" s="199"/>
      <c r="E59" s="199"/>
      <c r="F59" s="199"/>
      <c r="G59" s="199"/>
      <c r="H59" s="199"/>
      <c r="I59" s="199"/>
      <c r="J59" s="199"/>
      <c r="K59" s="199"/>
      <c r="L59" s="199"/>
      <c r="M59" s="199"/>
      <c r="N59" s="199"/>
      <c r="O59" s="199"/>
      <c r="P59" s="199"/>
      <c r="T59" s="22"/>
    </row>
    <row r="60" spans="1:20" s="21" customFormat="1" ht="12.75" customHeight="1">
      <c r="A60" s="201" t="s">
        <v>279</v>
      </c>
      <c r="B60" s="201"/>
      <c r="C60" s="201"/>
      <c r="D60" s="201"/>
      <c r="E60" s="201"/>
      <c r="F60" s="201"/>
      <c r="G60" s="201"/>
      <c r="H60" s="201"/>
      <c r="I60" s="201"/>
      <c r="J60" s="201"/>
      <c r="K60" s="201"/>
      <c r="L60" s="201"/>
      <c r="M60" s="201"/>
      <c r="N60" s="201"/>
      <c r="O60" s="201"/>
      <c r="P60" s="201"/>
      <c r="T60" s="22"/>
    </row>
    <row r="61" spans="1:20" s="23" customFormat="1" ht="12.75" customHeight="1">
      <c r="A61" s="201" t="s">
        <v>278</v>
      </c>
      <c r="B61" s="201"/>
      <c r="C61" s="201"/>
      <c r="D61" s="201"/>
      <c r="E61" s="201"/>
      <c r="F61" s="201"/>
      <c r="G61" s="201"/>
      <c r="H61" s="201"/>
      <c r="I61" s="201"/>
      <c r="J61" s="201"/>
      <c r="K61" s="201"/>
      <c r="L61" s="201"/>
      <c r="M61" s="201"/>
      <c r="N61" s="201"/>
      <c r="O61" s="201"/>
      <c r="P61" s="201"/>
      <c r="T61" s="24"/>
    </row>
    <row r="62" spans="1:20" s="21" customFormat="1" ht="12.75" customHeight="1">
      <c r="A62" s="190" t="s">
        <v>277</v>
      </c>
      <c r="B62" s="190"/>
      <c r="C62" s="190"/>
      <c r="D62" s="190"/>
      <c r="E62" s="190"/>
      <c r="F62" s="190"/>
      <c r="G62" s="190"/>
      <c r="H62" s="190"/>
      <c r="I62" s="190"/>
      <c r="J62" s="190"/>
      <c r="K62" s="190"/>
      <c r="L62" s="190"/>
      <c r="M62" s="190"/>
      <c r="N62" s="190"/>
      <c r="O62" s="190"/>
      <c r="P62" s="190"/>
      <c r="T62" s="22"/>
    </row>
    <row r="63" spans="1:20" s="21" customFormat="1" ht="12.75" customHeight="1">
      <c r="A63" s="187" t="s">
        <v>276</v>
      </c>
      <c r="B63" s="187"/>
      <c r="C63" s="187"/>
      <c r="D63" s="187"/>
      <c r="E63" s="187"/>
      <c r="F63" s="187"/>
      <c r="G63" s="187"/>
      <c r="H63" s="187"/>
      <c r="I63" s="187"/>
      <c r="J63" s="187"/>
      <c r="K63" s="187"/>
      <c r="L63" s="187"/>
      <c r="M63" s="187"/>
      <c r="N63" s="187"/>
      <c r="O63" s="187"/>
      <c r="P63" s="187"/>
      <c r="T63" s="22"/>
    </row>
    <row r="64" spans="1:20" s="21" customFormat="1" ht="12.75" customHeight="1">
      <c r="A64" s="196" t="s">
        <v>275</v>
      </c>
      <c r="B64" s="196"/>
      <c r="C64" s="196"/>
      <c r="D64" s="196"/>
      <c r="E64" s="196"/>
      <c r="F64" s="196"/>
      <c r="G64" s="196"/>
      <c r="H64" s="196"/>
      <c r="I64" s="196"/>
      <c r="J64" s="196"/>
      <c r="K64" s="196"/>
      <c r="L64" s="196"/>
      <c r="M64" s="196"/>
      <c r="N64" s="196"/>
      <c r="O64" s="196"/>
      <c r="P64" s="196"/>
      <c r="T64" s="22"/>
    </row>
    <row r="65" spans="1:20" s="21" customFormat="1" ht="12.75" customHeight="1">
      <c r="A65" s="196" t="s">
        <v>274</v>
      </c>
      <c r="B65" s="196"/>
      <c r="C65" s="196"/>
      <c r="D65" s="196"/>
      <c r="E65" s="196"/>
      <c r="F65" s="196"/>
      <c r="G65" s="196"/>
      <c r="H65" s="196"/>
      <c r="I65" s="196"/>
      <c r="J65" s="196"/>
      <c r="K65" s="196"/>
      <c r="L65" s="196"/>
      <c r="M65" s="196"/>
      <c r="N65" s="196"/>
      <c r="O65" s="196"/>
      <c r="P65" s="196"/>
      <c r="T65" s="22"/>
    </row>
    <row r="66" spans="1:20" s="21" customFormat="1" ht="12.75" customHeight="1">
      <c r="A66" s="196" t="s">
        <v>273</v>
      </c>
      <c r="B66" s="196"/>
      <c r="C66" s="196"/>
      <c r="D66" s="196"/>
      <c r="E66" s="196"/>
      <c r="F66" s="196"/>
      <c r="G66" s="196"/>
      <c r="H66" s="196"/>
      <c r="I66" s="196"/>
      <c r="J66" s="196"/>
      <c r="K66" s="196"/>
      <c r="L66" s="196"/>
      <c r="M66" s="196"/>
      <c r="N66" s="196"/>
      <c r="O66" s="196"/>
      <c r="P66" s="196"/>
      <c r="T66" s="22"/>
    </row>
    <row r="67" spans="1:20" s="21" customFormat="1" ht="12.75" customHeight="1">
      <c r="A67" s="196" t="s">
        <v>272</v>
      </c>
      <c r="B67" s="196"/>
      <c r="C67" s="196"/>
      <c r="D67" s="196"/>
      <c r="E67" s="196"/>
      <c r="F67" s="196"/>
      <c r="G67" s="196"/>
      <c r="H67" s="196"/>
      <c r="I67" s="196"/>
      <c r="J67" s="196"/>
      <c r="K67" s="196"/>
      <c r="L67" s="196"/>
      <c r="M67" s="196"/>
      <c r="N67" s="196"/>
      <c r="O67" s="196"/>
      <c r="P67" s="196"/>
      <c r="T67" s="22"/>
    </row>
    <row r="68" spans="1:20" s="21" customFormat="1" ht="12.75" customHeight="1">
      <c r="A68" s="190" t="s">
        <v>271</v>
      </c>
      <c r="B68" s="190"/>
      <c r="C68" s="190"/>
      <c r="D68" s="190"/>
      <c r="E68" s="190"/>
      <c r="F68" s="190"/>
      <c r="G68" s="190"/>
      <c r="H68" s="190"/>
      <c r="I68" s="190"/>
      <c r="J68" s="190"/>
      <c r="K68" s="190"/>
      <c r="L68" s="190"/>
      <c r="M68" s="190"/>
      <c r="N68" s="190"/>
      <c r="O68" s="190"/>
      <c r="P68" s="190"/>
      <c r="T68" s="22"/>
    </row>
    <row r="69" spans="1:20" s="21" customFormat="1" ht="12.75" customHeight="1">
      <c r="A69" s="196" t="s">
        <v>270</v>
      </c>
      <c r="B69" s="196"/>
      <c r="C69" s="196"/>
      <c r="D69" s="196"/>
      <c r="E69" s="196"/>
      <c r="F69" s="196"/>
      <c r="G69" s="196"/>
      <c r="H69" s="196"/>
      <c r="I69" s="196"/>
      <c r="J69" s="196"/>
      <c r="K69" s="196"/>
      <c r="L69" s="196"/>
      <c r="M69" s="196"/>
      <c r="N69" s="196"/>
      <c r="O69" s="196"/>
      <c r="P69" s="196"/>
      <c r="T69" s="22"/>
    </row>
    <row r="70" spans="1:20" s="21" customFormat="1" ht="12.75" customHeight="1">
      <c r="A70" s="196" t="s">
        <v>269</v>
      </c>
      <c r="B70" s="196"/>
      <c r="C70" s="196"/>
      <c r="D70" s="196"/>
      <c r="E70" s="196"/>
      <c r="F70" s="196"/>
      <c r="G70" s="196"/>
      <c r="H70" s="196"/>
      <c r="I70" s="196"/>
      <c r="J70" s="196"/>
      <c r="K70" s="196"/>
      <c r="L70" s="196"/>
      <c r="M70" s="196"/>
      <c r="N70" s="196"/>
      <c r="O70" s="196"/>
      <c r="P70" s="196"/>
      <c r="T70" s="22"/>
    </row>
    <row r="71" spans="1:20" s="21" customFormat="1" ht="12.75" customHeight="1">
      <c r="A71" s="196" t="s">
        <v>268</v>
      </c>
      <c r="B71" s="196"/>
      <c r="C71" s="196"/>
      <c r="D71" s="196"/>
      <c r="E71" s="196"/>
      <c r="F71" s="196"/>
      <c r="G71" s="196"/>
      <c r="H71" s="196"/>
      <c r="I71" s="196"/>
      <c r="J71" s="196"/>
      <c r="K71" s="196"/>
      <c r="L71" s="196"/>
      <c r="M71" s="196"/>
      <c r="N71" s="196"/>
      <c r="O71" s="196"/>
      <c r="P71" s="196"/>
      <c r="T71" s="22"/>
    </row>
    <row r="72" spans="1:20" s="21" customFormat="1" ht="12.75" customHeight="1">
      <c r="A72" s="196" t="s">
        <v>267</v>
      </c>
      <c r="B72" s="196"/>
      <c r="C72" s="196"/>
      <c r="D72" s="196"/>
      <c r="E72" s="196"/>
      <c r="F72" s="196"/>
      <c r="G72" s="196"/>
      <c r="H72" s="196"/>
      <c r="I72" s="196"/>
      <c r="J72" s="196"/>
      <c r="K72" s="196"/>
      <c r="L72" s="196"/>
      <c r="M72" s="196"/>
      <c r="N72" s="196"/>
      <c r="O72" s="196"/>
      <c r="P72" s="196"/>
      <c r="T72" s="22"/>
    </row>
    <row r="73" spans="1:20" s="21" customFormat="1" ht="15" customHeight="1">
      <c r="A73" s="196" t="s">
        <v>266</v>
      </c>
      <c r="B73" s="196"/>
      <c r="C73" s="196"/>
      <c r="D73" s="196"/>
      <c r="E73" s="196"/>
      <c r="F73" s="196"/>
      <c r="G73" s="196"/>
      <c r="H73" s="196"/>
      <c r="I73" s="196"/>
      <c r="J73" s="196"/>
      <c r="K73" s="196"/>
      <c r="L73" s="196"/>
      <c r="M73" s="196"/>
      <c r="N73" s="196"/>
      <c r="O73" s="196"/>
      <c r="P73" s="196"/>
      <c r="T73" s="22"/>
    </row>
    <row r="74" spans="1:20" s="21" customFormat="1" ht="12.75" customHeight="1">
      <c r="A74" s="186" t="s">
        <v>265</v>
      </c>
      <c r="B74" s="186"/>
      <c r="C74" s="186"/>
      <c r="D74" s="186"/>
      <c r="E74" s="186"/>
      <c r="F74" s="186"/>
      <c r="G74" s="186"/>
      <c r="H74" s="186"/>
      <c r="I74" s="186"/>
      <c r="J74" s="186"/>
      <c r="K74" s="186"/>
      <c r="L74" s="186"/>
      <c r="M74" s="186"/>
      <c r="N74" s="186"/>
      <c r="O74" s="186"/>
      <c r="P74" s="186"/>
      <c r="T74" s="22"/>
    </row>
    <row r="75" spans="1:20" s="23" customFormat="1" ht="12.75" customHeight="1">
      <c r="A75" s="190" t="s">
        <v>264</v>
      </c>
      <c r="B75" s="190"/>
      <c r="C75" s="190"/>
      <c r="D75" s="190"/>
      <c r="E75" s="190"/>
      <c r="F75" s="190"/>
      <c r="G75" s="190"/>
      <c r="H75" s="190"/>
      <c r="I75" s="190"/>
      <c r="J75" s="190"/>
      <c r="K75" s="190"/>
      <c r="L75" s="190"/>
      <c r="M75" s="190"/>
      <c r="N75" s="190"/>
      <c r="O75" s="190"/>
      <c r="P75" s="190"/>
      <c r="T75" s="24"/>
    </row>
    <row r="76" spans="1:20" s="21" customFormat="1" ht="12.75" customHeight="1">
      <c r="A76" s="185" t="s">
        <v>263</v>
      </c>
      <c r="B76" s="185"/>
      <c r="C76" s="185"/>
      <c r="D76" s="185"/>
      <c r="E76" s="185"/>
      <c r="F76" s="185"/>
      <c r="G76" s="185"/>
      <c r="H76" s="185"/>
      <c r="I76" s="185"/>
      <c r="J76" s="185"/>
      <c r="K76" s="185"/>
      <c r="L76" s="185"/>
      <c r="M76" s="185"/>
      <c r="N76" s="185"/>
      <c r="O76" s="185"/>
      <c r="P76" s="185"/>
      <c r="T76" s="22"/>
    </row>
    <row r="77" spans="1:20" s="21" customFormat="1" ht="12.75" customHeight="1">
      <c r="A77" s="193" t="s">
        <v>256</v>
      </c>
      <c r="B77" s="193"/>
      <c r="C77" s="193"/>
      <c r="D77" s="193"/>
      <c r="E77" s="193"/>
      <c r="F77" s="193"/>
      <c r="G77" s="193"/>
      <c r="H77" s="193"/>
      <c r="I77" s="193"/>
      <c r="J77" s="193"/>
      <c r="K77" s="193"/>
      <c r="L77" s="193"/>
      <c r="M77" s="193"/>
      <c r="N77" s="193"/>
      <c r="O77" s="193"/>
      <c r="P77" s="193"/>
      <c r="T77" s="22"/>
    </row>
    <row r="78" spans="1:20" s="21" customFormat="1" ht="12.75" customHeight="1">
      <c r="A78" s="192" t="s">
        <v>262</v>
      </c>
      <c r="B78" s="192"/>
      <c r="C78" s="192"/>
      <c r="D78" s="192"/>
      <c r="E78" s="192"/>
      <c r="F78" s="192"/>
      <c r="G78" s="192"/>
      <c r="H78" s="192"/>
      <c r="I78" s="192"/>
      <c r="J78" s="192"/>
      <c r="K78" s="192"/>
      <c r="L78" s="192"/>
      <c r="M78" s="192"/>
      <c r="N78" s="192"/>
      <c r="O78" s="192"/>
      <c r="P78" s="192"/>
      <c r="T78" s="22"/>
    </row>
    <row r="79" spans="1:20" s="21" customFormat="1" ht="13.5" customHeight="1">
      <c r="A79" s="193" t="s">
        <v>261</v>
      </c>
      <c r="B79" s="193"/>
      <c r="C79" s="193"/>
      <c r="D79" s="193"/>
      <c r="E79" s="193"/>
      <c r="F79" s="193"/>
      <c r="G79" s="193"/>
      <c r="H79" s="193"/>
      <c r="I79" s="193"/>
      <c r="J79" s="193"/>
      <c r="K79" s="193"/>
      <c r="L79" s="193"/>
      <c r="M79" s="193"/>
      <c r="N79" s="193"/>
      <c r="O79" s="193"/>
      <c r="P79" s="193"/>
      <c r="T79" s="22"/>
    </row>
    <row r="80" spans="1:20" s="21" customFormat="1" ht="12.75" customHeight="1">
      <c r="A80" s="190" t="s">
        <v>260</v>
      </c>
      <c r="B80" s="190"/>
      <c r="C80" s="190"/>
      <c r="D80" s="190"/>
      <c r="E80" s="190"/>
      <c r="F80" s="190"/>
      <c r="G80" s="190"/>
      <c r="H80" s="190"/>
      <c r="I80" s="190"/>
      <c r="J80" s="190"/>
      <c r="K80" s="190"/>
      <c r="L80" s="190"/>
      <c r="M80" s="190"/>
      <c r="N80" s="190"/>
      <c r="O80" s="190"/>
      <c r="P80" s="190"/>
      <c r="T80" s="22"/>
    </row>
    <row r="81" spans="1:20" s="21" customFormat="1" ht="12.75" customHeight="1">
      <c r="A81" s="185" t="s">
        <v>259</v>
      </c>
      <c r="B81" s="185"/>
      <c r="C81" s="185"/>
      <c r="D81" s="185"/>
      <c r="E81" s="185"/>
      <c r="F81" s="185"/>
      <c r="G81" s="185"/>
      <c r="H81" s="185"/>
      <c r="I81" s="185"/>
      <c r="J81" s="185"/>
      <c r="K81" s="185"/>
      <c r="L81" s="185"/>
      <c r="M81" s="185"/>
      <c r="N81" s="185"/>
      <c r="O81" s="185"/>
      <c r="P81" s="185"/>
      <c r="T81" s="22"/>
    </row>
    <row r="82" spans="1:20" s="21" customFormat="1" ht="12.75" customHeight="1">
      <c r="A82" s="193" t="s">
        <v>251</v>
      </c>
      <c r="B82" s="193"/>
      <c r="C82" s="193"/>
      <c r="D82" s="193"/>
      <c r="E82" s="193"/>
      <c r="F82" s="193"/>
      <c r="G82" s="193"/>
      <c r="H82" s="193"/>
      <c r="I82" s="193"/>
      <c r="J82" s="193"/>
      <c r="K82" s="193"/>
      <c r="L82" s="193"/>
      <c r="M82" s="193"/>
      <c r="N82" s="193"/>
      <c r="O82" s="193"/>
      <c r="P82" s="193"/>
      <c r="T82" s="22"/>
    </row>
    <row r="83" spans="1:20" s="21" customFormat="1" ht="12.75" customHeight="1">
      <c r="A83" s="190" t="s">
        <v>258</v>
      </c>
      <c r="B83" s="190"/>
      <c r="C83" s="190"/>
      <c r="D83" s="190"/>
      <c r="E83" s="190"/>
      <c r="F83" s="190"/>
      <c r="G83" s="190"/>
      <c r="H83" s="190"/>
      <c r="I83" s="190"/>
      <c r="J83" s="190"/>
      <c r="K83" s="190"/>
      <c r="L83" s="190"/>
      <c r="M83" s="190"/>
      <c r="N83" s="190"/>
      <c r="O83" s="190"/>
      <c r="P83" s="190"/>
      <c r="T83" s="22"/>
    </row>
    <row r="84" spans="1:20" s="21" customFormat="1" ht="12.75" customHeight="1">
      <c r="A84" s="185" t="s">
        <v>257</v>
      </c>
      <c r="B84" s="185"/>
      <c r="C84" s="185"/>
      <c r="D84" s="185"/>
      <c r="E84" s="185"/>
      <c r="F84" s="185"/>
      <c r="G84" s="185"/>
      <c r="H84" s="185"/>
      <c r="I84" s="185"/>
      <c r="J84" s="185"/>
      <c r="K84" s="185"/>
      <c r="L84" s="185"/>
      <c r="M84" s="185"/>
      <c r="N84" s="185"/>
      <c r="O84" s="185"/>
      <c r="P84" s="185"/>
      <c r="T84" s="22"/>
    </row>
    <row r="85" spans="1:20" s="21" customFormat="1" ht="12.75" customHeight="1">
      <c r="A85" s="193" t="s">
        <v>256</v>
      </c>
      <c r="B85" s="193"/>
      <c r="C85" s="193"/>
      <c r="D85" s="193"/>
      <c r="E85" s="193"/>
      <c r="F85" s="193"/>
      <c r="G85" s="193"/>
      <c r="H85" s="193"/>
      <c r="I85" s="193"/>
      <c r="J85" s="193"/>
      <c r="K85" s="193"/>
      <c r="L85" s="193"/>
      <c r="M85" s="193"/>
      <c r="N85" s="193"/>
      <c r="O85" s="193"/>
      <c r="P85" s="193"/>
      <c r="T85" s="22"/>
    </row>
    <row r="86" spans="1:20" s="21" customFormat="1" ht="12.75" customHeight="1">
      <c r="A86" s="192" t="s">
        <v>255</v>
      </c>
      <c r="B86" s="192"/>
      <c r="C86" s="192"/>
      <c r="D86" s="192"/>
      <c r="E86" s="192"/>
      <c r="F86" s="192"/>
      <c r="G86" s="192"/>
      <c r="H86" s="192"/>
      <c r="I86" s="192"/>
      <c r="J86" s="192"/>
      <c r="K86" s="192"/>
      <c r="L86" s="192"/>
      <c r="M86" s="192"/>
      <c r="N86" s="192"/>
      <c r="O86" s="192"/>
      <c r="P86" s="192"/>
      <c r="T86" s="22"/>
    </row>
    <row r="87" spans="1:20" s="21" customFormat="1" ht="13.5" customHeight="1">
      <c r="A87" s="193" t="s">
        <v>254</v>
      </c>
      <c r="B87" s="193"/>
      <c r="C87" s="193"/>
      <c r="D87" s="193"/>
      <c r="E87" s="193"/>
      <c r="F87" s="193"/>
      <c r="G87" s="193"/>
      <c r="H87" s="193"/>
      <c r="I87" s="193"/>
      <c r="J87" s="193"/>
      <c r="K87" s="193"/>
      <c r="L87" s="193"/>
      <c r="M87" s="193"/>
      <c r="N87" s="193"/>
      <c r="O87" s="193"/>
      <c r="P87" s="193"/>
      <c r="T87" s="22"/>
    </row>
    <row r="88" spans="1:20" s="21" customFormat="1" ht="12.75" customHeight="1">
      <c r="A88" s="190" t="s">
        <v>253</v>
      </c>
      <c r="B88" s="190"/>
      <c r="C88" s="190"/>
      <c r="D88" s="190"/>
      <c r="E88" s="190"/>
      <c r="F88" s="190"/>
      <c r="G88" s="190"/>
      <c r="H88" s="190"/>
      <c r="I88" s="190"/>
      <c r="J88" s="190"/>
      <c r="K88" s="190"/>
      <c r="L88" s="190"/>
      <c r="M88" s="190"/>
      <c r="N88" s="190"/>
      <c r="O88" s="190"/>
      <c r="P88" s="190"/>
      <c r="T88" s="22"/>
    </row>
    <row r="89" spans="1:20" s="21" customFormat="1" ht="12.75" customHeight="1">
      <c r="A89" s="185" t="s">
        <v>252</v>
      </c>
      <c r="B89" s="185"/>
      <c r="C89" s="185"/>
      <c r="D89" s="185"/>
      <c r="E89" s="185"/>
      <c r="F89" s="185"/>
      <c r="G89" s="185"/>
      <c r="H89" s="185"/>
      <c r="I89" s="185"/>
      <c r="J89" s="185"/>
      <c r="K89" s="185"/>
      <c r="L89" s="185"/>
      <c r="M89" s="185"/>
      <c r="N89" s="185"/>
      <c r="O89" s="185"/>
      <c r="P89" s="185"/>
      <c r="T89" s="22"/>
    </row>
    <row r="90" spans="1:20" s="21" customFormat="1" ht="12.75" customHeight="1">
      <c r="A90" s="193" t="s">
        <v>251</v>
      </c>
      <c r="B90" s="193"/>
      <c r="C90" s="193"/>
      <c r="D90" s="193"/>
      <c r="E90" s="193"/>
      <c r="F90" s="193"/>
      <c r="G90" s="193"/>
      <c r="H90" s="193"/>
      <c r="I90" s="193"/>
      <c r="J90" s="193"/>
      <c r="K90" s="193"/>
      <c r="L90" s="193"/>
      <c r="M90" s="193"/>
      <c r="N90" s="193"/>
      <c r="O90" s="193"/>
      <c r="P90" s="193"/>
      <c r="T90" s="22"/>
    </row>
    <row r="91" spans="1:20" s="21" customFormat="1" ht="12.75" customHeight="1">
      <c r="A91" s="186" t="s">
        <v>250</v>
      </c>
      <c r="B91" s="186"/>
      <c r="C91" s="186"/>
      <c r="D91" s="186"/>
      <c r="E91" s="186"/>
      <c r="F91" s="186"/>
      <c r="G91" s="186"/>
      <c r="H91" s="186"/>
      <c r="I91" s="186"/>
      <c r="J91" s="186"/>
      <c r="K91" s="186"/>
      <c r="L91" s="186"/>
      <c r="M91" s="186"/>
      <c r="N91" s="186"/>
      <c r="O91" s="186"/>
      <c r="P91" s="186"/>
      <c r="T91" s="22"/>
    </row>
    <row r="92" spans="1:20" s="21" customFormat="1" ht="15.75" customHeight="1">
      <c r="A92" s="196" t="s">
        <v>249</v>
      </c>
      <c r="B92" s="196"/>
      <c r="C92" s="196"/>
      <c r="D92" s="196"/>
      <c r="E92" s="196"/>
      <c r="F92" s="196"/>
      <c r="G92" s="196"/>
      <c r="H92" s="196"/>
      <c r="I92" s="196"/>
      <c r="J92" s="196"/>
      <c r="K92" s="196"/>
      <c r="L92" s="196"/>
      <c r="M92" s="196"/>
      <c r="N92" s="196"/>
      <c r="O92" s="196"/>
      <c r="P92" s="196"/>
      <c r="T92" s="22"/>
    </row>
    <row r="93" spans="1:20" s="21" customFormat="1" ht="15.75" customHeight="1">
      <c r="A93" s="196" t="s">
        <v>248</v>
      </c>
      <c r="B93" s="196"/>
      <c r="C93" s="196"/>
      <c r="D93" s="196"/>
      <c r="E93" s="196"/>
      <c r="F93" s="196"/>
      <c r="G93" s="196"/>
      <c r="H93" s="196"/>
      <c r="I93" s="196"/>
      <c r="J93" s="196"/>
      <c r="K93" s="196"/>
      <c r="L93" s="196"/>
      <c r="M93" s="196"/>
      <c r="N93" s="196"/>
      <c r="O93" s="196"/>
      <c r="P93" s="196"/>
      <c r="T93" s="22"/>
    </row>
    <row r="94" spans="1:20" s="21" customFormat="1" ht="12.75" customHeight="1">
      <c r="A94" s="186" t="s">
        <v>247</v>
      </c>
      <c r="B94" s="186"/>
      <c r="C94" s="186"/>
      <c r="D94" s="186"/>
      <c r="E94" s="186"/>
      <c r="F94" s="186"/>
      <c r="G94" s="186"/>
      <c r="H94" s="186"/>
      <c r="I94" s="186"/>
      <c r="J94" s="186"/>
      <c r="K94" s="186"/>
      <c r="L94" s="186"/>
      <c r="M94" s="186"/>
      <c r="N94" s="186"/>
      <c r="O94" s="186"/>
      <c r="P94" s="186"/>
      <c r="T94" s="22"/>
    </row>
    <row r="95" spans="1:20" s="21" customFormat="1" ht="12.75" customHeight="1">
      <c r="A95" s="196" t="s">
        <v>246</v>
      </c>
      <c r="B95" s="196"/>
      <c r="C95" s="196"/>
      <c r="D95" s="196"/>
      <c r="E95" s="196"/>
      <c r="F95" s="196"/>
      <c r="G95" s="196"/>
      <c r="H95" s="196"/>
      <c r="I95" s="196"/>
      <c r="J95" s="196"/>
      <c r="K95" s="196"/>
      <c r="L95" s="196"/>
      <c r="M95" s="196"/>
      <c r="N95" s="196"/>
      <c r="O95" s="196"/>
      <c r="P95" s="196"/>
      <c r="T95" s="22"/>
    </row>
    <row r="96" spans="1:20" s="21" customFormat="1" ht="12.75" customHeight="1">
      <c r="A96" s="188" t="s">
        <v>245</v>
      </c>
      <c r="B96" s="188"/>
      <c r="C96" s="188"/>
      <c r="D96" s="188"/>
      <c r="E96" s="188"/>
      <c r="F96" s="188"/>
      <c r="G96" s="188"/>
      <c r="H96" s="188"/>
      <c r="I96" s="188"/>
      <c r="J96" s="188"/>
      <c r="K96" s="188"/>
      <c r="L96" s="188"/>
      <c r="M96" s="188"/>
      <c r="N96" s="188"/>
      <c r="O96" s="188"/>
      <c r="P96" s="188"/>
      <c r="T96" s="22"/>
    </row>
    <row r="97" spans="1:20" s="21" customFormat="1" ht="12.75" customHeight="1">
      <c r="A97" s="187" t="s">
        <v>244</v>
      </c>
      <c r="B97" s="187"/>
      <c r="C97" s="187"/>
      <c r="D97" s="187"/>
      <c r="E97" s="187"/>
      <c r="F97" s="187"/>
      <c r="G97" s="187"/>
      <c r="H97" s="187"/>
      <c r="I97" s="187"/>
      <c r="J97" s="187"/>
      <c r="K97" s="187"/>
      <c r="L97" s="187"/>
      <c r="M97" s="187"/>
      <c r="N97" s="187"/>
      <c r="O97" s="187"/>
      <c r="P97" s="187"/>
      <c r="T97" s="22"/>
    </row>
    <row r="98" spans="1:20" s="21" customFormat="1" ht="12.75" customHeight="1">
      <c r="A98" s="188" t="s">
        <v>243</v>
      </c>
      <c r="B98" s="188"/>
      <c r="C98" s="188"/>
      <c r="D98" s="188"/>
      <c r="E98" s="188"/>
      <c r="F98" s="188"/>
      <c r="G98" s="188"/>
      <c r="H98" s="188"/>
      <c r="I98" s="188"/>
      <c r="J98" s="188"/>
      <c r="K98" s="188"/>
      <c r="L98" s="188"/>
      <c r="M98" s="188"/>
      <c r="N98" s="188"/>
      <c r="O98" s="188"/>
      <c r="P98" s="188"/>
      <c r="T98" s="22"/>
    </row>
    <row r="99" spans="1:20" s="21" customFormat="1" ht="12.75" customHeight="1">
      <c r="A99" s="187" t="s">
        <v>242</v>
      </c>
      <c r="B99" s="187"/>
      <c r="C99" s="187"/>
      <c r="D99" s="187"/>
      <c r="E99" s="187"/>
      <c r="F99" s="187"/>
      <c r="G99" s="187"/>
      <c r="H99" s="187"/>
      <c r="I99" s="187"/>
      <c r="J99" s="187"/>
      <c r="K99" s="187"/>
      <c r="L99" s="187"/>
      <c r="M99" s="187"/>
      <c r="N99" s="187"/>
      <c r="O99" s="187"/>
      <c r="P99" s="187"/>
      <c r="T99" s="22"/>
    </row>
    <row r="100" spans="1:20" s="21" customFormat="1" ht="12.75" customHeight="1">
      <c r="A100" s="186" t="s">
        <v>241</v>
      </c>
      <c r="B100" s="186"/>
      <c r="C100" s="186"/>
      <c r="D100" s="186"/>
      <c r="E100" s="186"/>
      <c r="F100" s="186"/>
      <c r="G100" s="186"/>
      <c r="H100" s="186"/>
      <c r="I100" s="186"/>
      <c r="J100" s="186"/>
      <c r="K100" s="186"/>
      <c r="L100" s="186"/>
      <c r="M100" s="186"/>
      <c r="N100" s="186"/>
      <c r="O100" s="186"/>
      <c r="P100" s="186"/>
      <c r="T100" s="22"/>
    </row>
    <row r="101" spans="1:20" s="21" customFormat="1" ht="12.75" customHeight="1">
      <c r="A101" s="190" t="s">
        <v>240</v>
      </c>
      <c r="B101" s="190"/>
      <c r="C101" s="190"/>
      <c r="D101" s="190"/>
      <c r="E101" s="190"/>
      <c r="F101" s="190"/>
      <c r="G101" s="190"/>
      <c r="H101" s="190"/>
      <c r="I101" s="190"/>
      <c r="J101" s="190"/>
      <c r="K101" s="190"/>
      <c r="L101" s="190"/>
      <c r="M101" s="190"/>
      <c r="N101" s="190"/>
      <c r="O101" s="190"/>
      <c r="P101" s="190"/>
      <c r="T101" s="22"/>
    </row>
    <row r="102" spans="1:20" s="21" customFormat="1" ht="12.75" customHeight="1">
      <c r="A102" s="196" t="s">
        <v>239</v>
      </c>
      <c r="B102" s="196"/>
      <c r="C102" s="196"/>
      <c r="D102" s="196"/>
      <c r="E102" s="196"/>
      <c r="F102" s="196"/>
      <c r="G102" s="196"/>
      <c r="H102" s="196"/>
      <c r="I102" s="196"/>
      <c r="J102" s="196"/>
      <c r="K102" s="196"/>
      <c r="L102" s="196"/>
      <c r="M102" s="196"/>
      <c r="N102" s="196"/>
      <c r="O102" s="196"/>
      <c r="P102" s="196"/>
      <c r="T102" s="22"/>
    </row>
    <row r="103" spans="1:20" s="21" customFormat="1" ht="12.75" customHeight="1">
      <c r="A103" s="196" t="s">
        <v>238</v>
      </c>
      <c r="B103" s="196"/>
      <c r="C103" s="196"/>
      <c r="D103" s="196"/>
      <c r="E103" s="196"/>
      <c r="F103" s="196"/>
      <c r="G103" s="196"/>
      <c r="H103" s="196"/>
      <c r="I103" s="196"/>
      <c r="J103" s="196"/>
      <c r="K103" s="196"/>
      <c r="L103" s="196"/>
      <c r="M103" s="196"/>
      <c r="N103" s="196"/>
      <c r="O103" s="196"/>
      <c r="P103" s="196"/>
      <c r="T103" s="22"/>
    </row>
    <row r="104" spans="1:20" s="21" customFormat="1" ht="12.75" customHeight="1">
      <c r="A104" s="196" t="s">
        <v>237</v>
      </c>
      <c r="B104" s="196"/>
      <c r="C104" s="196"/>
      <c r="D104" s="196"/>
      <c r="E104" s="196"/>
      <c r="F104" s="196"/>
      <c r="G104" s="196"/>
      <c r="H104" s="196"/>
      <c r="I104" s="196"/>
      <c r="J104" s="196"/>
      <c r="K104" s="196"/>
      <c r="L104" s="196"/>
      <c r="M104" s="196"/>
      <c r="N104" s="196"/>
      <c r="O104" s="196"/>
      <c r="P104" s="196"/>
      <c r="T104" s="22"/>
    </row>
    <row r="105" spans="1:20" s="21" customFormat="1" ht="12.75" customHeight="1">
      <c r="A105" s="186" t="s">
        <v>236</v>
      </c>
      <c r="B105" s="186"/>
      <c r="C105" s="186"/>
      <c r="D105" s="186"/>
      <c r="E105" s="186"/>
      <c r="F105" s="186"/>
      <c r="G105" s="186"/>
      <c r="H105" s="186"/>
      <c r="I105" s="186"/>
      <c r="J105" s="186"/>
      <c r="K105" s="186"/>
      <c r="L105" s="186"/>
      <c r="M105" s="186"/>
      <c r="N105" s="186"/>
      <c r="O105" s="186"/>
      <c r="P105" s="186"/>
      <c r="T105" s="22"/>
    </row>
    <row r="106" spans="1:20" s="21" customFormat="1" ht="12.75" customHeight="1">
      <c r="A106" s="190" t="s">
        <v>235</v>
      </c>
      <c r="B106" s="190"/>
      <c r="C106" s="190"/>
      <c r="D106" s="190"/>
      <c r="E106" s="190"/>
      <c r="F106" s="190"/>
      <c r="G106" s="190"/>
      <c r="H106" s="190"/>
      <c r="I106" s="190"/>
      <c r="J106" s="190"/>
      <c r="K106" s="190"/>
      <c r="L106" s="190"/>
      <c r="M106" s="190"/>
      <c r="N106" s="190"/>
      <c r="O106" s="190"/>
      <c r="P106" s="190"/>
      <c r="T106" s="22"/>
    </row>
    <row r="107" spans="1:20" s="21" customFormat="1" ht="27.75" customHeight="1">
      <c r="A107" s="185" t="s">
        <v>234</v>
      </c>
      <c r="B107" s="185"/>
      <c r="C107" s="185"/>
      <c r="D107" s="185"/>
      <c r="E107" s="185"/>
      <c r="F107" s="185"/>
      <c r="G107" s="185"/>
      <c r="H107" s="185"/>
      <c r="I107" s="185"/>
      <c r="J107" s="185"/>
      <c r="K107" s="185"/>
      <c r="L107" s="185"/>
      <c r="M107" s="185"/>
      <c r="N107" s="185"/>
      <c r="O107" s="185"/>
      <c r="P107" s="185"/>
      <c r="T107" s="22"/>
    </row>
    <row r="108" spans="1:20" s="21" customFormat="1" ht="12.75" customHeight="1">
      <c r="A108" s="190" t="s">
        <v>233</v>
      </c>
      <c r="B108" s="190"/>
      <c r="C108" s="190"/>
      <c r="D108" s="190"/>
      <c r="E108" s="190"/>
      <c r="F108" s="190"/>
      <c r="G108" s="190"/>
      <c r="H108" s="190"/>
      <c r="I108" s="190"/>
      <c r="J108" s="190"/>
      <c r="K108" s="190"/>
      <c r="L108" s="190"/>
      <c r="M108" s="190"/>
      <c r="N108" s="190"/>
      <c r="O108" s="190"/>
      <c r="P108" s="190"/>
      <c r="T108" s="22"/>
    </row>
    <row r="109" spans="1:20" s="21" customFormat="1" ht="12.75" customHeight="1">
      <c r="A109" s="202" t="s">
        <v>232</v>
      </c>
      <c r="B109" s="202"/>
      <c r="C109" s="202"/>
      <c r="D109" s="202"/>
      <c r="E109" s="202"/>
      <c r="F109" s="202"/>
      <c r="G109" s="202"/>
      <c r="H109" s="202"/>
      <c r="I109" s="202"/>
      <c r="J109" s="202"/>
      <c r="K109" s="202"/>
      <c r="L109" s="202"/>
      <c r="M109" s="202"/>
      <c r="N109" s="202"/>
      <c r="O109" s="202"/>
      <c r="P109" s="202"/>
      <c r="T109" s="22"/>
    </row>
    <row r="110" spans="1:20" s="21" customFormat="1" ht="13.5" customHeight="1">
      <c r="A110" s="203" t="s">
        <v>231</v>
      </c>
      <c r="B110" s="203"/>
      <c r="C110" s="203"/>
      <c r="D110" s="203"/>
      <c r="E110" s="203"/>
      <c r="F110" s="203"/>
      <c r="G110" s="203"/>
      <c r="H110" s="203"/>
      <c r="I110" s="203"/>
      <c r="J110" s="203"/>
      <c r="K110" s="203"/>
      <c r="L110" s="203"/>
      <c r="M110" s="203"/>
      <c r="N110" s="203"/>
      <c r="O110" s="203"/>
      <c r="P110" s="203"/>
      <c r="T110" s="22"/>
    </row>
    <row r="111" spans="1:20" s="21" customFormat="1" ht="12.75" customHeight="1">
      <c r="A111" s="190" t="s">
        <v>230</v>
      </c>
      <c r="B111" s="190"/>
      <c r="C111" s="190"/>
      <c r="D111" s="190"/>
      <c r="E111" s="190"/>
      <c r="F111" s="190"/>
      <c r="G111" s="190"/>
      <c r="H111" s="190"/>
      <c r="I111" s="190"/>
      <c r="J111" s="190"/>
      <c r="K111" s="190"/>
      <c r="L111" s="190"/>
      <c r="M111" s="190"/>
      <c r="N111" s="190"/>
      <c r="O111" s="190"/>
      <c r="P111" s="190"/>
      <c r="T111" s="22"/>
    </row>
    <row r="112" spans="1:20" s="21" customFormat="1" ht="25.5" customHeight="1">
      <c r="A112" s="196" t="s">
        <v>229</v>
      </c>
      <c r="B112" s="196"/>
      <c r="C112" s="196"/>
      <c r="D112" s="196"/>
      <c r="E112" s="196"/>
      <c r="F112" s="196"/>
      <c r="G112" s="196"/>
      <c r="H112" s="196"/>
      <c r="I112" s="196"/>
      <c r="J112" s="196"/>
      <c r="K112" s="196"/>
      <c r="L112" s="196"/>
      <c r="M112" s="196"/>
      <c r="N112" s="196"/>
      <c r="O112" s="196"/>
      <c r="P112" s="196"/>
      <c r="T112" s="22"/>
    </row>
  </sheetData>
  <mergeCells count="79">
    <mergeCell ref="A111:P111"/>
    <mergeCell ref="A112:P112"/>
    <mergeCell ref="A46:P46"/>
    <mergeCell ref="A47:P47"/>
    <mergeCell ref="A48:P48"/>
    <mergeCell ref="A49:P49"/>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53:P53"/>
    <mergeCell ref="A54:P54"/>
    <mergeCell ref="A77:P77"/>
    <mergeCell ref="A60:P60"/>
    <mergeCell ref="A61:P61"/>
    <mergeCell ref="A62:P62"/>
    <mergeCell ref="A63:P63"/>
    <mergeCell ref="A64:P64"/>
    <mergeCell ref="A66:P66"/>
    <mergeCell ref="A67:P67"/>
    <mergeCell ref="A68:P68"/>
    <mergeCell ref="A69:P69"/>
    <mergeCell ref="A44:P44"/>
    <mergeCell ref="A45:P45"/>
    <mergeCell ref="A51:P51"/>
    <mergeCell ref="A76:P76"/>
    <mergeCell ref="A70:P70"/>
    <mergeCell ref="A65:P65"/>
    <mergeCell ref="A55:P55"/>
    <mergeCell ref="A56:P56"/>
    <mergeCell ref="A57:P57"/>
    <mergeCell ref="A59:P59"/>
    <mergeCell ref="A75:P75"/>
    <mergeCell ref="A71:P71"/>
    <mergeCell ref="A72:P72"/>
    <mergeCell ref="A73:P73"/>
    <mergeCell ref="A74:P74"/>
    <mergeCell ref="A52:P52"/>
    <mergeCell ref="A41:P41"/>
    <mergeCell ref="A1:AF1"/>
    <mergeCell ref="A107:P107"/>
    <mergeCell ref="A100:P100"/>
    <mergeCell ref="A97:P97"/>
    <mergeCell ref="A99:P99"/>
    <mergeCell ref="A96:P96"/>
    <mergeCell ref="A98:P98"/>
    <mergeCell ref="A58:P58"/>
    <mergeCell ref="A101:P101"/>
    <mergeCell ref="A35:P35"/>
    <mergeCell ref="A78:P78"/>
    <mergeCell ref="A79:P79"/>
    <mergeCell ref="A80:P80"/>
    <mergeCell ref="A42:P42"/>
    <mergeCell ref="A43:P43"/>
    <mergeCell ref="A36:P36"/>
    <mergeCell ref="A37:P37"/>
    <mergeCell ref="A38:P38"/>
    <mergeCell ref="A39:P39"/>
    <mergeCell ref="A40:P40"/>
  </mergeCells>
  <pageMargins left="0.25" right="0.25" top="0.75" bottom="0.75" header="0.3" footer="0.3"/>
  <pageSetup scale="8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H11"/>
  <sheetViews>
    <sheetView workbookViewId="0">
      <selection activeCell="G20" sqref="G20"/>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13.28515625" customWidth="1"/>
    <col min="9" max="9" width="16.42578125" customWidth="1"/>
  </cols>
  <sheetData>
    <row r="1" spans="1:8">
      <c r="B1" s="18" t="s">
        <v>9</v>
      </c>
      <c r="C1" s="18" t="s">
        <v>10</v>
      </c>
      <c r="D1" s="18" t="s">
        <v>11</v>
      </c>
      <c r="E1" s="18" t="s">
        <v>12</v>
      </c>
      <c r="F1" s="18" t="s">
        <v>13</v>
      </c>
      <c r="G1" s="18" t="s">
        <v>549</v>
      </c>
      <c r="H1" s="18" t="s">
        <v>550</v>
      </c>
    </row>
    <row r="2" spans="1:8">
      <c r="A2" s="1" t="s">
        <v>3</v>
      </c>
      <c r="B2" s="78">
        <f>'LDV psg'!B25</f>
        <v>36291</v>
      </c>
      <c r="C2" s="78">
        <v>0</v>
      </c>
      <c r="D2" s="78">
        <f>'LDV psg'!$B$13</f>
        <v>3531045</v>
      </c>
      <c r="E2" s="78">
        <v>0</v>
      </c>
      <c r="F2" s="78">
        <f>'LDV psg'!B26</f>
        <v>22637</v>
      </c>
      <c r="G2">
        <v>0</v>
      </c>
      <c r="H2" s="113">
        <v>0</v>
      </c>
    </row>
    <row r="3" spans="1:8">
      <c r="A3" s="1" t="s">
        <v>4</v>
      </c>
      <c r="B3" s="79">
        <v>0</v>
      </c>
      <c r="C3" s="80">
        <f>'HDV psg'!D6</f>
        <v>134.32112584985737</v>
      </c>
      <c r="D3" s="80">
        <f>'HDV psg'!D7</f>
        <v>2748.0386715846789</v>
      </c>
      <c r="E3" s="80">
        <f>'HDV psg'!D8</f>
        <v>3180.4082573635956</v>
      </c>
      <c r="F3" s="80">
        <v>0</v>
      </c>
      <c r="G3" s="146">
        <v>0</v>
      </c>
      <c r="H3" s="113">
        <v>0</v>
      </c>
    </row>
    <row r="4" spans="1:8">
      <c r="A4" s="1" t="s">
        <v>5</v>
      </c>
      <c r="B4" s="79">
        <v>0</v>
      </c>
      <c r="C4" s="79">
        <v>0</v>
      </c>
      <c r="D4" s="79">
        <v>0</v>
      </c>
      <c r="E4" s="78">
        <f>Aviation!B5</f>
        <v>47.057225710804012</v>
      </c>
      <c r="F4" s="79">
        <v>0</v>
      </c>
      <c r="G4" s="146">
        <v>0</v>
      </c>
      <c r="H4" s="113">
        <v>0</v>
      </c>
    </row>
    <row r="5" spans="1:8">
      <c r="A5" s="1" t="s">
        <v>6</v>
      </c>
      <c r="B5" s="79">
        <v>0</v>
      </c>
      <c r="C5" s="79">
        <v>0</v>
      </c>
      <c r="D5" s="79">
        <v>0</v>
      </c>
      <c r="E5" s="78">
        <f>'OR, CA, and US population'!C89*'NTS 1-11'!AK37</f>
        <v>295.5335283921205</v>
      </c>
      <c r="F5" s="79">
        <v>0</v>
      </c>
      <c r="G5" s="146">
        <v>0</v>
      </c>
      <c r="H5" s="113">
        <v>0</v>
      </c>
    </row>
    <row r="6" spans="1:8">
      <c r="A6" s="1" t="s">
        <v>7</v>
      </c>
      <c r="B6" s="79">
        <v>0</v>
      </c>
      <c r="C6" s="79">
        <v>0</v>
      </c>
      <c r="D6" s="79">
        <v>0</v>
      </c>
      <c r="E6" s="78">
        <f>'NTS 1-11'!AJ32*'OR, CA, and US population'!D23</f>
        <v>110.06512472981316</v>
      </c>
      <c r="F6" s="79">
        <v>0</v>
      </c>
      <c r="G6" s="146">
        <v>0</v>
      </c>
      <c r="H6" s="113">
        <v>0</v>
      </c>
    </row>
    <row r="7" spans="1:8">
      <c r="A7" s="1" t="s">
        <v>8</v>
      </c>
      <c r="B7" s="80">
        <v>0</v>
      </c>
      <c r="C7" s="80">
        <v>0</v>
      </c>
      <c r="D7" s="78">
        <f>Motorbikes!C4</f>
        <v>75352.762954485486</v>
      </c>
      <c r="E7" s="80">
        <v>0</v>
      </c>
      <c r="F7" s="80">
        <v>0</v>
      </c>
      <c r="G7" s="146">
        <v>0</v>
      </c>
      <c r="H7" s="113">
        <v>0</v>
      </c>
    </row>
    <row r="11" spans="1:8">
      <c r="B11" s="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7"/>
  <sheetViews>
    <sheetView workbookViewId="0">
      <selection activeCell="A8" sqref="A8"/>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12.7109375" customWidth="1"/>
    <col min="9" max="9" width="16.28515625" customWidth="1"/>
  </cols>
  <sheetData>
    <row r="1" spans="1:8">
      <c r="B1" s="18" t="s">
        <v>9</v>
      </c>
      <c r="C1" s="18" t="s">
        <v>10</v>
      </c>
      <c r="D1" s="18" t="s">
        <v>11</v>
      </c>
      <c r="E1" s="18" t="s">
        <v>12</v>
      </c>
      <c r="F1" s="18" t="s">
        <v>13</v>
      </c>
      <c r="G1" s="18" t="s">
        <v>549</v>
      </c>
      <c r="H1" s="18" t="s">
        <v>550</v>
      </c>
    </row>
    <row r="2" spans="1:8">
      <c r="A2" s="1" t="s">
        <v>3</v>
      </c>
      <c r="B2" s="78">
        <v>0</v>
      </c>
      <c r="C2" s="78">
        <v>0</v>
      </c>
      <c r="D2" s="78">
        <f>'LDV freight'!I4</f>
        <v>62015.727592553463</v>
      </c>
      <c r="E2" s="78">
        <f>'LDV freight'!J4</f>
        <v>72483.722664668705</v>
      </c>
      <c r="F2" s="78">
        <v>0</v>
      </c>
      <c r="G2" s="113">
        <v>0</v>
      </c>
      <c r="H2" s="113">
        <v>0</v>
      </c>
    </row>
    <row r="3" spans="1:8">
      <c r="A3" s="1" t="s">
        <v>4</v>
      </c>
      <c r="B3" s="78">
        <v>0</v>
      </c>
      <c r="C3" s="81">
        <f>'HDV frt'!H9</f>
        <v>265.67887415014263</v>
      </c>
      <c r="D3" s="81">
        <v>0</v>
      </c>
      <c r="E3" s="81">
        <f>'HDV frt'!M7</f>
        <v>26765.373892247895</v>
      </c>
      <c r="F3" s="78">
        <v>0</v>
      </c>
      <c r="G3" s="113">
        <v>0</v>
      </c>
      <c r="H3" s="113">
        <v>0</v>
      </c>
    </row>
    <row r="4" spans="1:8">
      <c r="A4" s="1" t="s">
        <v>5</v>
      </c>
      <c r="B4" s="79">
        <v>0</v>
      </c>
      <c r="C4" s="79">
        <v>0</v>
      </c>
      <c r="D4" s="79">
        <v>0</v>
      </c>
      <c r="E4" s="78">
        <f>Aviation!B9</f>
        <v>15.279668190731469</v>
      </c>
      <c r="F4" s="79">
        <v>0</v>
      </c>
      <c r="G4" s="113">
        <v>0</v>
      </c>
      <c r="H4" s="113">
        <v>0</v>
      </c>
    </row>
    <row r="5" spans="1:8">
      <c r="A5" s="1" t="s">
        <v>6</v>
      </c>
      <c r="B5" s="79">
        <v>0</v>
      </c>
      <c r="C5" s="79">
        <v>0</v>
      </c>
      <c r="D5" s="79">
        <v>0</v>
      </c>
      <c r="E5" s="78">
        <f>'OR rail frt '!E2</f>
        <v>60.737079897899221</v>
      </c>
      <c r="F5" s="79">
        <v>0</v>
      </c>
      <c r="G5" s="113">
        <v>0</v>
      </c>
      <c r="H5" s="113">
        <v>0</v>
      </c>
    </row>
    <row r="6" spans="1:8">
      <c r="A6" s="1" t="s">
        <v>7</v>
      </c>
      <c r="B6" s="79">
        <v>0</v>
      </c>
      <c r="C6" s="79">
        <v>0</v>
      </c>
      <c r="D6" s="79">
        <v>0</v>
      </c>
      <c r="E6" s="78">
        <f>'OR, CA, and US population'!D23*'NTS 1-11'!AJ33*36.5</f>
        <v>66.7765782423931</v>
      </c>
      <c r="F6" s="79">
        <v>0</v>
      </c>
      <c r="G6" s="113">
        <v>0</v>
      </c>
      <c r="H6" s="113">
        <v>0</v>
      </c>
    </row>
    <row r="7" spans="1:8">
      <c r="A7" s="1" t="s">
        <v>8</v>
      </c>
      <c r="B7" s="77">
        <v>0</v>
      </c>
      <c r="C7" s="77">
        <v>0</v>
      </c>
      <c r="D7" s="77">
        <v>0</v>
      </c>
      <c r="E7" s="77">
        <v>0</v>
      </c>
      <c r="F7" s="77">
        <v>0</v>
      </c>
      <c r="G7" s="113">
        <v>0</v>
      </c>
      <c r="H7" s="11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I87"/>
  <sheetViews>
    <sheetView zoomScale="85" zoomScaleNormal="85" workbookViewId="0">
      <selection activeCell="B6" sqref="B6"/>
    </sheetView>
  </sheetViews>
  <sheetFormatPr defaultRowHeight="15"/>
  <cols>
    <col min="1" max="1" width="29.85546875" customWidth="1"/>
    <col min="2" max="2" width="19.5703125" bestFit="1" customWidth="1"/>
    <col min="3" max="3" width="13.28515625" bestFit="1" customWidth="1"/>
  </cols>
  <sheetData>
    <row r="2" spans="1:8">
      <c r="A2" t="s">
        <v>430</v>
      </c>
    </row>
    <row r="3" spans="1:8">
      <c r="A3" t="s">
        <v>466</v>
      </c>
    </row>
    <row r="4" spans="1:8">
      <c r="A4" s="103" t="s">
        <v>467</v>
      </c>
    </row>
    <row r="6" spans="1:8">
      <c r="A6" s="102" t="s">
        <v>464</v>
      </c>
      <c r="B6" s="117">
        <v>3589973</v>
      </c>
    </row>
    <row r="7" spans="1:8">
      <c r="B7" s="100"/>
    </row>
    <row r="8" spans="1:8" s="102" customFormat="1"/>
    <row r="9" spans="1:8">
      <c r="A9" s="116" t="s">
        <v>465</v>
      </c>
    </row>
    <row r="10" spans="1:8" ht="30">
      <c r="A10" s="101" t="s">
        <v>444</v>
      </c>
      <c r="B10" s="113">
        <f>SUM('OR EV data'!C19:C22)</f>
        <v>58928</v>
      </c>
    </row>
    <row r="11" spans="1:8">
      <c r="A11" s="103" t="s">
        <v>468</v>
      </c>
    </row>
    <row r="13" spans="1:8">
      <c r="A13" t="s">
        <v>463</v>
      </c>
      <c r="B13" s="100">
        <f>B6-B10</f>
        <v>3531045</v>
      </c>
      <c r="C13" s="100"/>
    </row>
    <row r="14" spans="1:8">
      <c r="H14" t="s">
        <v>428</v>
      </c>
    </row>
    <row r="15" spans="1:8">
      <c r="H15" t="s">
        <v>429</v>
      </c>
    </row>
    <row r="17" spans="1:3">
      <c r="B17" s="70"/>
    </row>
    <row r="21" spans="1:3">
      <c r="A21" s="103"/>
      <c r="C21" s="102"/>
    </row>
    <row r="23" spans="1:3" s="69" customFormat="1">
      <c r="A23"/>
      <c r="B23"/>
    </row>
    <row r="24" spans="1:3">
      <c r="C24" s="69"/>
    </row>
    <row r="25" spans="1:3">
      <c r="A25" t="s">
        <v>502</v>
      </c>
      <c r="B25" s="92">
        <f>SUM('OR EV data'!D19:D22)</f>
        <v>36291</v>
      </c>
      <c r="C25" s="69"/>
    </row>
    <row r="26" spans="1:3" s="102" customFormat="1">
      <c r="A26" s="119" t="s">
        <v>503</v>
      </c>
      <c r="B26" s="92">
        <f>SUM('OR EV data'!E19:E22)</f>
        <v>22637</v>
      </c>
      <c r="C26" s="69"/>
    </row>
    <row r="27" spans="1:3">
      <c r="C27" s="69"/>
    </row>
    <row r="34" spans="1:35">
      <c r="A34" t="s">
        <v>360</v>
      </c>
    </row>
    <row r="35" spans="1:35">
      <c r="A35" t="s">
        <v>356</v>
      </c>
      <c r="B35">
        <v>2017</v>
      </c>
    </row>
    <row r="36" spans="1:35">
      <c r="A36" t="s">
        <v>357</v>
      </c>
      <c r="B36" s="70">
        <v>720810.99964225199</v>
      </c>
    </row>
    <row r="37" spans="1:35">
      <c r="A37" t="s">
        <v>358</v>
      </c>
      <c r="B37" s="70">
        <v>37357.539955084001</v>
      </c>
    </row>
    <row r="38" spans="1:35">
      <c r="A38" t="s">
        <v>423</v>
      </c>
      <c r="B38" s="70">
        <v>10327.0550413947</v>
      </c>
    </row>
    <row r="39" spans="1:35">
      <c r="A39" t="s">
        <v>424</v>
      </c>
      <c r="B39" s="70">
        <v>24323051.2048328</v>
      </c>
      <c r="C39">
        <v>2018</v>
      </c>
      <c r="D39">
        <v>2019</v>
      </c>
      <c r="E39">
        <v>2020</v>
      </c>
      <c r="F39">
        <v>2021</v>
      </c>
      <c r="G39">
        <v>2022</v>
      </c>
      <c r="H39">
        <v>2023</v>
      </c>
      <c r="I39">
        <v>2024</v>
      </c>
      <c r="J39">
        <v>2025</v>
      </c>
      <c r="K39">
        <v>2026</v>
      </c>
      <c r="L39">
        <v>2027</v>
      </c>
      <c r="M39">
        <v>2028</v>
      </c>
      <c r="N39">
        <v>2029</v>
      </c>
      <c r="O39">
        <v>2030</v>
      </c>
      <c r="P39">
        <v>2031</v>
      </c>
      <c r="Q39">
        <v>2032</v>
      </c>
      <c r="R39">
        <v>2033</v>
      </c>
      <c r="S39">
        <v>2034</v>
      </c>
      <c r="T39">
        <v>2035</v>
      </c>
      <c r="U39">
        <v>2036</v>
      </c>
      <c r="V39">
        <v>2037</v>
      </c>
      <c r="W39">
        <v>2038</v>
      </c>
      <c r="X39">
        <v>2039</v>
      </c>
      <c r="Y39">
        <v>2040</v>
      </c>
      <c r="Z39">
        <v>2041</v>
      </c>
      <c r="AA39">
        <v>2042</v>
      </c>
      <c r="AB39">
        <v>2043</v>
      </c>
      <c r="AC39">
        <v>2044</v>
      </c>
      <c r="AD39">
        <v>2045</v>
      </c>
      <c r="AE39">
        <v>2046</v>
      </c>
      <c r="AF39">
        <v>2047</v>
      </c>
      <c r="AG39">
        <v>2048</v>
      </c>
      <c r="AH39">
        <v>2049</v>
      </c>
      <c r="AI39">
        <v>2050</v>
      </c>
    </row>
    <row r="40" spans="1:35">
      <c r="B40" s="70">
        <v>122858.28743417699</v>
      </c>
      <c r="C40" s="70">
        <v>729418.837663176</v>
      </c>
      <c r="D40" s="70">
        <v>743098.01211825595</v>
      </c>
      <c r="E40" s="70">
        <v>751891.13849257794</v>
      </c>
      <c r="F40" s="70">
        <v>763910.37373676198</v>
      </c>
      <c r="G40" s="70">
        <v>777238.796738317</v>
      </c>
      <c r="H40" s="70">
        <v>787767.22000888595</v>
      </c>
      <c r="I40" s="70">
        <v>793516.73142701504</v>
      </c>
      <c r="J40" s="70">
        <v>798817.95887333702</v>
      </c>
      <c r="K40" s="70">
        <v>808934.24585518998</v>
      </c>
      <c r="L40" s="70">
        <v>815718.19299348001</v>
      </c>
      <c r="M40" s="70">
        <v>823194.17535101902</v>
      </c>
      <c r="N40" s="70">
        <v>831987.82600806199</v>
      </c>
      <c r="O40" s="70">
        <v>840060.45541615901</v>
      </c>
      <c r="P40" s="70">
        <v>848339.51518581505</v>
      </c>
      <c r="Q40" s="70">
        <v>856988.09343168698</v>
      </c>
      <c r="R40" s="70">
        <v>866492.28291246505</v>
      </c>
      <c r="S40" s="70">
        <v>876157.08326819795</v>
      </c>
      <c r="T40" s="70">
        <v>886641.71621423704</v>
      </c>
      <c r="U40" s="70">
        <v>896713.50248510903</v>
      </c>
      <c r="V40" s="70">
        <v>907143.85934577405</v>
      </c>
      <c r="W40" s="70">
        <v>917503.39793054305</v>
      </c>
      <c r="X40" s="70">
        <v>927884.96265941497</v>
      </c>
      <c r="Y40" s="70">
        <v>938158.82877864596</v>
      </c>
      <c r="Z40" s="70">
        <v>951148.23234745103</v>
      </c>
      <c r="AA40" s="70">
        <v>964476.92440737702</v>
      </c>
      <c r="AB40" s="70">
        <v>977217.54383267602</v>
      </c>
      <c r="AC40" s="70">
        <v>988979.97900000005</v>
      </c>
      <c r="AD40" s="70">
        <v>999145.66804405802</v>
      </c>
      <c r="AE40" s="70">
        <v>1008014.18977355</v>
      </c>
      <c r="AF40" s="70">
        <v>1015259.28680117</v>
      </c>
      <c r="AG40" s="70">
        <v>1021637.63934846</v>
      </c>
      <c r="AH40" s="70">
        <v>1029929.35193774</v>
      </c>
      <c r="AI40" s="70">
        <v>1035428.25640777</v>
      </c>
    </row>
    <row r="41" spans="1:35">
      <c r="A41" t="s">
        <v>427</v>
      </c>
      <c r="C41" s="70">
        <v>58326.997084083203</v>
      </c>
      <c r="D41" s="70">
        <v>89872.177153049895</v>
      </c>
      <c r="E41" s="70">
        <v>123973.75337514799</v>
      </c>
      <c r="F41" s="70">
        <v>147046.94049783601</v>
      </c>
      <c r="G41" s="70">
        <v>194209.117771544</v>
      </c>
      <c r="H41" s="70">
        <v>263621.33450470603</v>
      </c>
      <c r="I41" s="70">
        <v>348222.10433122498</v>
      </c>
      <c r="J41" s="70">
        <v>449677.36956727598</v>
      </c>
      <c r="K41" s="70">
        <v>567250.33407906804</v>
      </c>
      <c r="L41" s="70">
        <v>682699.97497327498</v>
      </c>
      <c r="M41" s="70">
        <v>808866.49420975696</v>
      </c>
      <c r="N41" s="70">
        <v>944149.59210737003</v>
      </c>
      <c r="O41" s="70">
        <v>1087799.4135117501</v>
      </c>
      <c r="P41" s="70">
        <v>1248928.95376461</v>
      </c>
      <c r="Q41" s="70">
        <v>1417217.6619132301</v>
      </c>
      <c r="R41" s="70">
        <v>1601965.6638325199</v>
      </c>
      <c r="S41" s="70">
        <v>1804283.82424161</v>
      </c>
      <c r="T41" s="70">
        <v>2028166.6549714101</v>
      </c>
      <c r="U41" s="70">
        <v>2268913.6220836202</v>
      </c>
      <c r="V41" s="70">
        <v>2532396.12530122</v>
      </c>
      <c r="W41" s="70">
        <v>2818139.2650957298</v>
      </c>
      <c r="X41" s="70">
        <v>3125810.9217527602</v>
      </c>
      <c r="Y41" s="70">
        <v>3455359.3190627</v>
      </c>
      <c r="Z41" s="70">
        <v>3831363.4321226599</v>
      </c>
      <c r="AA41" s="70">
        <v>4224600.8382268399</v>
      </c>
      <c r="AB41" s="70">
        <v>4633367.4725127798</v>
      </c>
      <c r="AC41" s="70">
        <v>5055339.0592907201</v>
      </c>
      <c r="AD41" s="70">
        <v>5487268.7709278399</v>
      </c>
      <c r="AE41" s="70">
        <v>5926873.6993514895</v>
      </c>
      <c r="AF41" s="70">
        <v>6371704.8379943604</v>
      </c>
      <c r="AG41" s="70">
        <v>6819965.2690479504</v>
      </c>
      <c r="AH41" s="70">
        <v>7269458.2234470705</v>
      </c>
      <c r="AI41" s="70">
        <v>7717968.2351062503</v>
      </c>
    </row>
    <row r="42" spans="1:35">
      <c r="C42" s="70">
        <v>16273.485403594999</v>
      </c>
      <c r="D42" s="70">
        <v>25235.6760838265</v>
      </c>
      <c r="E42" s="70">
        <v>35003.742112230597</v>
      </c>
      <c r="F42" s="70">
        <v>46422.615165334399</v>
      </c>
      <c r="G42" s="70">
        <v>70076.416991261402</v>
      </c>
      <c r="H42" s="70">
        <v>105138.765496712</v>
      </c>
      <c r="I42" s="70">
        <v>148020.98780097801</v>
      </c>
      <c r="J42" s="70">
        <v>201209.94760598801</v>
      </c>
      <c r="K42" s="70">
        <v>263859.44711097499</v>
      </c>
      <c r="L42" s="70">
        <v>336415.39837109798</v>
      </c>
      <c r="M42" s="70">
        <v>424665.56822639302</v>
      </c>
      <c r="N42" s="70">
        <v>527461.16429113096</v>
      </c>
      <c r="O42" s="70">
        <v>644277.93283186399</v>
      </c>
      <c r="P42" s="70">
        <v>787771.16284801299</v>
      </c>
      <c r="Q42" s="70">
        <v>952144.45210472494</v>
      </c>
      <c r="R42" s="70">
        <v>1142683.94633997</v>
      </c>
      <c r="S42" s="70">
        <v>1360359.5399448101</v>
      </c>
      <c r="T42" s="70">
        <v>1608506.0840139701</v>
      </c>
      <c r="U42" s="70">
        <v>1884438.3360099799</v>
      </c>
      <c r="V42" s="70">
        <v>2183037.9101581802</v>
      </c>
      <c r="W42" s="70">
        <v>2503513.4846439101</v>
      </c>
      <c r="X42" s="70">
        <v>2844945.5613719998</v>
      </c>
      <c r="Y42" s="70">
        <v>3206855.5998881501</v>
      </c>
      <c r="Z42" s="70">
        <v>3603093.3353948598</v>
      </c>
      <c r="AA42" s="70">
        <v>4014181.85414259</v>
      </c>
      <c r="AB42" s="70">
        <v>4437806.1924336599</v>
      </c>
      <c r="AC42" s="70">
        <v>4871702.4128202004</v>
      </c>
      <c r="AD42" s="70">
        <v>5312889.6671856204</v>
      </c>
      <c r="AE42" s="70">
        <v>5759145.71912253</v>
      </c>
      <c r="AF42" s="70">
        <v>6191261.9922858803</v>
      </c>
      <c r="AG42" s="70">
        <v>6608615.2973933304</v>
      </c>
      <c r="AH42" s="70">
        <v>7010278.4760777801</v>
      </c>
      <c r="AI42" s="70">
        <v>7395600.8726533204</v>
      </c>
    </row>
    <row r="43" spans="1:35">
      <c r="A43" t="s">
        <v>425</v>
      </c>
      <c r="C43" s="70">
        <v>24314466.586231101</v>
      </c>
      <c r="D43" s="70">
        <v>24458849.130264699</v>
      </c>
      <c r="E43" s="70">
        <v>24494139.1171887</v>
      </c>
      <c r="F43" s="70">
        <v>24740585.880821299</v>
      </c>
      <c r="G43" s="70">
        <v>24991059.430233501</v>
      </c>
      <c r="H43" s="70">
        <v>25154555.180503901</v>
      </c>
      <c r="I43" s="70">
        <v>25129305.192068201</v>
      </c>
      <c r="J43" s="70">
        <v>25077696.041092299</v>
      </c>
      <c r="K43" s="70">
        <v>25147985.9374124</v>
      </c>
      <c r="L43" s="70">
        <v>25129222.531082701</v>
      </c>
      <c r="M43" s="70">
        <v>25051298.512529001</v>
      </c>
      <c r="N43" s="70">
        <v>24913946.029991001</v>
      </c>
      <c r="O43" s="70">
        <v>24718085.4514958</v>
      </c>
      <c r="P43" s="70">
        <v>24474613.332079399</v>
      </c>
      <c r="Q43" s="70">
        <v>24172705.884193901</v>
      </c>
      <c r="R43" s="70">
        <v>23818596.660266001</v>
      </c>
      <c r="S43" s="70">
        <v>23409659.573408499</v>
      </c>
      <c r="T43" s="70">
        <v>22946635.296310201</v>
      </c>
      <c r="U43" s="70">
        <v>22419504.569056001</v>
      </c>
      <c r="V43" s="70">
        <v>21838219.317860801</v>
      </c>
      <c r="W43" s="70">
        <v>21201597.598665599</v>
      </c>
      <c r="X43" s="70">
        <v>20510851.0288506</v>
      </c>
      <c r="Y43" s="70">
        <v>19769540.610420998</v>
      </c>
      <c r="Z43" s="70">
        <v>19002695.918524999</v>
      </c>
      <c r="AA43" s="70">
        <v>18192855.549308401</v>
      </c>
      <c r="AB43" s="70">
        <v>17350523.4840988</v>
      </c>
      <c r="AC43" s="70">
        <v>16479198.0126878</v>
      </c>
      <c r="AD43" s="70">
        <v>15720312.861592099</v>
      </c>
      <c r="AE43" s="70">
        <v>14942055.6564925</v>
      </c>
      <c r="AF43" s="70">
        <v>14167444.2045977</v>
      </c>
      <c r="AG43" s="70">
        <v>13402731.2873595</v>
      </c>
      <c r="AH43" s="70">
        <v>12649779.0194759</v>
      </c>
      <c r="AI43" s="70">
        <v>11913124.890809299</v>
      </c>
    </row>
    <row r="44" spans="1:35">
      <c r="B44" s="70">
        <f>B36+B39</f>
        <v>25043862.204475053</v>
      </c>
      <c r="C44" s="70">
        <v>184614.529730732</v>
      </c>
      <c r="D44" s="70">
        <v>277165.28416891099</v>
      </c>
      <c r="E44" s="70">
        <v>373679.46433822502</v>
      </c>
      <c r="F44" s="70">
        <v>422571.84557802603</v>
      </c>
      <c r="G44" s="70">
        <v>520027.38650903001</v>
      </c>
      <c r="H44" s="70">
        <v>662419.49745542102</v>
      </c>
      <c r="I44" s="70">
        <v>835390.19050827203</v>
      </c>
      <c r="J44" s="70">
        <v>1034535.40718703</v>
      </c>
      <c r="K44" s="70">
        <v>1273350.9064503401</v>
      </c>
      <c r="L44" s="70">
        <v>1519217.1561012899</v>
      </c>
      <c r="M44" s="70">
        <v>1797047.76369697</v>
      </c>
      <c r="N44" s="70">
        <v>2103154.76865419</v>
      </c>
      <c r="O44" s="70">
        <v>2435800.0382288899</v>
      </c>
      <c r="P44" s="70">
        <v>2764495.1597402799</v>
      </c>
      <c r="Q44" s="70">
        <v>3069374.6781040099</v>
      </c>
      <c r="R44" s="70">
        <v>3369250.29685118</v>
      </c>
      <c r="S44" s="70">
        <v>3666238.9131938298</v>
      </c>
      <c r="T44" s="70">
        <v>3967593.9293643301</v>
      </c>
      <c r="U44" s="70">
        <v>4263946.8985222299</v>
      </c>
      <c r="V44" s="70">
        <v>4565477.3384273797</v>
      </c>
      <c r="W44" s="70">
        <v>4871068.53356901</v>
      </c>
      <c r="X44" s="70">
        <v>5180489.2296960596</v>
      </c>
      <c r="Y44" s="70">
        <v>5493858.3185096597</v>
      </c>
      <c r="Z44" s="70">
        <v>5854351.4851850104</v>
      </c>
      <c r="AA44" s="70">
        <v>6213664.6147896098</v>
      </c>
      <c r="AB44" s="70">
        <v>6571535.5728631699</v>
      </c>
      <c r="AC44" s="70">
        <v>6926321.4420038797</v>
      </c>
      <c r="AD44" s="70">
        <v>7143853.25650902</v>
      </c>
      <c r="AE44" s="70">
        <v>7360446.76954656</v>
      </c>
      <c r="AF44" s="70">
        <v>7575444.13255654</v>
      </c>
      <c r="AG44" s="70">
        <v>7788213.6846246198</v>
      </c>
      <c r="AH44" s="70">
        <v>7998927.4854431702</v>
      </c>
      <c r="AI44" s="70">
        <v>8205777.8515621601</v>
      </c>
    </row>
    <row r="45" spans="1:35">
      <c r="A45" s="98" t="s">
        <v>426</v>
      </c>
    </row>
    <row r="48" spans="1:35">
      <c r="A48" t="s">
        <v>441</v>
      </c>
    </row>
    <row r="49" spans="1:7">
      <c r="A49" t="s">
        <v>442</v>
      </c>
    </row>
    <row r="50" spans="1:7">
      <c r="A50" t="s">
        <v>443</v>
      </c>
    </row>
    <row r="53" spans="1:7">
      <c r="A53" s="1" t="s">
        <v>439</v>
      </c>
      <c r="C53">
        <f>D67+E67+C68+E68</f>
        <v>161530.50302362023</v>
      </c>
    </row>
    <row r="54" spans="1:7">
      <c r="C54">
        <f>B56+F60+C61+D61+E61+D62</f>
        <v>140343.53100928362</v>
      </c>
    </row>
    <row r="55" spans="1:7">
      <c r="A55" t="str">
        <f>'SYVbT-passenger'!A2</f>
        <v>LDVs</v>
      </c>
      <c r="B55" t="str">
        <f>'SYVbT-passenger'!B1</f>
        <v>battery electric vehicle</v>
      </c>
      <c r="C55" s="99">
        <f>SUM(C53:C54)</f>
        <v>301874.03403290384</v>
      </c>
    </row>
    <row r="56" spans="1:7">
      <c r="A56" t="str">
        <f>'SYVbT-passenger'!A3</f>
        <v>HDVs</v>
      </c>
      <c r="B56">
        <f>'SYVbT-passenger'!B2</f>
        <v>36291</v>
      </c>
    </row>
    <row r="57" spans="1:7">
      <c r="A57" t="str">
        <f>'SYVbT-passenger'!A7</f>
        <v>motorbikes</v>
      </c>
      <c r="B57">
        <f>'SYVbT-passenger'!B3</f>
        <v>0</v>
      </c>
    </row>
    <row r="58" spans="1:7">
      <c r="B58">
        <f>'SYVbT-passenger'!B7</f>
        <v>0</v>
      </c>
    </row>
    <row r="59" spans="1:7">
      <c r="C59" t="str">
        <f>'SYVbT-passenger'!C1</f>
        <v>natural gas vehicle</v>
      </c>
      <c r="D59" t="str">
        <f>'SYVbT-passenger'!D1</f>
        <v>gasoline vehicle</v>
      </c>
      <c r="E59" t="str">
        <f>'SYVbT-passenger'!E1</f>
        <v>diesel vehicle</v>
      </c>
      <c r="F59" t="str">
        <f>'SYVbT-passenger'!F1</f>
        <v>plugin hybrid vehicle</v>
      </c>
      <c r="G59" t="e">
        <f>'SYVbT-passenger'!#REF!</f>
        <v>#REF!</v>
      </c>
    </row>
    <row r="60" spans="1:7">
      <c r="A60" s="1" t="s">
        <v>440</v>
      </c>
      <c r="C60">
        <f>'SYVbT-passenger'!C2</f>
        <v>0</v>
      </c>
      <c r="D60">
        <f>'SYVbT-passenger'!D2</f>
        <v>3531045</v>
      </c>
      <c r="E60">
        <f>'SYVbT-passenger'!E2</f>
        <v>0</v>
      </c>
      <c r="F60">
        <f>'SYVbT-passenger'!F2</f>
        <v>22637</v>
      </c>
      <c r="G60" t="e">
        <f>'SYVbT-passenger'!#REF!</f>
        <v>#REF!</v>
      </c>
    </row>
    <row r="61" spans="1:7">
      <c r="C61">
        <f>'SYVbT-passenger'!C3</f>
        <v>134.32112584985737</v>
      </c>
      <c r="D61">
        <f>'SYVbT-passenger'!D3</f>
        <v>2748.0386715846789</v>
      </c>
      <c r="E61">
        <f>'SYVbT-passenger'!E3</f>
        <v>3180.4082573635956</v>
      </c>
      <c r="F61">
        <f>'SYVbT-passenger'!F3</f>
        <v>0</v>
      </c>
      <c r="G61" t="e">
        <f>'SYVbT-passenger'!#REF!</f>
        <v>#REF!</v>
      </c>
    </row>
    <row r="62" spans="1:7">
      <c r="A62" t="str">
        <f>'SYVbT-freight'!A2</f>
        <v>LDVs</v>
      </c>
      <c r="B62" t="str">
        <f>'SYVbT-freight'!B1</f>
        <v>battery electric vehicle</v>
      </c>
      <c r="C62">
        <f>'SYVbT-passenger'!C7</f>
        <v>0</v>
      </c>
      <c r="D62" s="113">
        <f>'SYVbT-passenger'!D7</f>
        <v>75352.762954485486</v>
      </c>
      <c r="E62">
        <f>'SYVbT-passenger'!E7</f>
        <v>0</v>
      </c>
      <c r="F62">
        <f>'SYVbT-passenger'!F7</f>
        <v>0</v>
      </c>
      <c r="G62" t="e">
        <f>'SYVbT-passenger'!#REF!</f>
        <v>#REF!</v>
      </c>
    </row>
    <row r="63" spans="1:7">
      <c r="A63" t="str">
        <f>'SYVbT-freight'!A3</f>
        <v>HDVs</v>
      </c>
      <c r="B63">
        <f>'SYVbT-freight'!B2</f>
        <v>0</v>
      </c>
    </row>
    <row r="64" spans="1:7">
      <c r="B64">
        <f>'SYVbT-freight'!B3</f>
        <v>0</v>
      </c>
    </row>
    <row r="66" spans="1:20">
      <c r="C66" t="str">
        <f>'SYVbT-freight'!C1</f>
        <v>natural gas vehicle</v>
      </c>
      <c r="D66" t="str">
        <f>'SYVbT-freight'!D1</f>
        <v>gasoline vehicle</v>
      </c>
      <c r="E66" t="str">
        <f>'SYVbT-freight'!E1</f>
        <v>diesel vehicle</v>
      </c>
      <c r="F66" t="str">
        <f>'SYVbT-freight'!F1</f>
        <v>plugin hybrid vehicle</v>
      </c>
    </row>
    <row r="67" spans="1:20" ht="15.75">
      <c r="A67" s="107" t="s">
        <v>445</v>
      </c>
      <c r="C67">
        <f>'SYVbT-freight'!C2</f>
        <v>0</v>
      </c>
      <c r="D67">
        <f>'SYVbT-freight'!D2</f>
        <v>62015.727592553463</v>
      </c>
      <c r="E67">
        <f>'SYVbT-freight'!E2</f>
        <v>72483.722664668705</v>
      </c>
      <c r="F67">
        <f>'SYVbT-freight'!F2</f>
        <v>0</v>
      </c>
    </row>
    <row r="68" spans="1:20">
      <c r="A68" s="109" t="s">
        <v>446</v>
      </c>
      <c r="B68" s="102"/>
      <c r="C68">
        <f>'SYVbT-freight'!C3</f>
        <v>265.67887415014263</v>
      </c>
      <c r="D68">
        <f>'SYVbT-freight'!D3</f>
        <v>0</v>
      </c>
      <c r="E68">
        <f>'SYVbT-freight'!E3</f>
        <v>26765.373892247895</v>
      </c>
      <c r="F68">
        <f>'SYVbT-freight'!F3</f>
        <v>0</v>
      </c>
    </row>
    <row r="69" spans="1:20">
      <c r="A69" s="106"/>
      <c r="B69" s="102"/>
    </row>
    <row r="70" spans="1:20" ht="18.75">
      <c r="A70" s="108" t="s">
        <v>447</v>
      </c>
      <c r="B70" s="102"/>
    </row>
    <row r="71" spans="1:20">
      <c r="A71" s="104" t="s">
        <v>448</v>
      </c>
      <c r="B71" s="102"/>
    </row>
    <row r="72" spans="1:20">
      <c r="A72" s="111" t="s">
        <v>450</v>
      </c>
      <c r="B72" s="104" t="s">
        <v>449</v>
      </c>
      <c r="C72" s="102"/>
      <c r="D72" s="102"/>
      <c r="E72" s="102"/>
      <c r="F72" s="102"/>
      <c r="G72" s="102"/>
      <c r="H72" s="102"/>
      <c r="I72" s="102"/>
      <c r="J72" s="102"/>
      <c r="K72" s="102"/>
      <c r="L72" s="102"/>
      <c r="M72" s="102"/>
      <c r="N72" s="102"/>
      <c r="O72" s="102"/>
      <c r="P72" s="102"/>
      <c r="Q72" s="102"/>
      <c r="R72" s="102"/>
      <c r="S72" s="102"/>
      <c r="T72" s="102"/>
    </row>
    <row r="73" spans="1:20" ht="18">
      <c r="A73" s="111" t="s">
        <v>452</v>
      </c>
      <c r="B73" s="105" t="s">
        <v>451</v>
      </c>
      <c r="C73" s="102"/>
      <c r="D73" s="102"/>
      <c r="E73" s="102"/>
      <c r="F73" s="102"/>
      <c r="G73" s="102"/>
      <c r="H73" s="102"/>
      <c r="I73" s="102"/>
      <c r="J73" s="102"/>
      <c r="K73" s="102"/>
      <c r="L73" s="102"/>
      <c r="M73" s="102"/>
      <c r="N73" s="102"/>
      <c r="O73" s="102"/>
      <c r="P73" s="102"/>
      <c r="Q73" s="102"/>
      <c r="R73" s="102"/>
      <c r="S73" s="102"/>
      <c r="T73" s="102"/>
    </row>
    <row r="74" spans="1:20" ht="18">
      <c r="A74" s="111" t="s">
        <v>453</v>
      </c>
      <c r="B74" s="105" t="s">
        <v>451</v>
      </c>
      <c r="C74" s="102"/>
      <c r="D74" s="102"/>
      <c r="E74" s="102"/>
      <c r="F74" s="102"/>
      <c r="G74" s="102"/>
      <c r="H74" s="102"/>
      <c r="I74" s="102"/>
      <c r="J74" s="102"/>
      <c r="K74" s="102"/>
      <c r="L74" s="102"/>
      <c r="M74" s="102"/>
      <c r="N74" s="102"/>
      <c r="O74" s="102"/>
      <c r="P74" s="102"/>
      <c r="Q74" s="102"/>
      <c r="R74" s="102"/>
      <c r="S74" s="102"/>
      <c r="T74" s="102"/>
    </row>
    <row r="75" spans="1:20" ht="18">
      <c r="A75" s="111" t="s">
        <v>454</v>
      </c>
      <c r="B75" s="105" t="s">
        <v>451</v>
      </c>
      <c r="C75" s="102"/>
      <c r="D75" s="102"/>
      <c r="E75" s="102"/>
      <c r="F75" s="102"/>
      <c r="G75" s="102"/>
      <c r="H75" s="102"/>
      <c r="I75" s="102"/>
      <c r="J75" s="102"/>
      <c r="K75" s="102"/>
      <c r="L75" s="102"/>
      <c r="M75" s="102"/>
      <c r="N75" s="102"/>
      <c r="O75" s="102"/>
      <c r="P75" s="102"/>
      <c r="Q75" s="102"/>
      <c r="R75" s="102"/>
      <c r="S75" s="102"/>
      <c r="T75" s="102"/>
    </row>
    <row r="76" spans="1:20" ht="18">
      <c r="A76" s="111" t="s">
        <v>455</v>
      </c>
      <c r="B76" s="105" t="s">
        <v>451</v>
      </c>
      <c r="C76" s="104">
        <v>2000</v>
      </c>
      <c r="D76" s="104">
        <v>2001</v>
      </c>
      <c r="E76" s="104">
        <v>2002</v>
      </c>
      <c r="F76" s="104">
        <v>2003</v>
      </c>
      <c r="G76" s="104">
        <v>2004</v>
      </c>
      <c r="H76" s="104">
        <v>2005</v>
      </c>
      <c r="I76" s="104">
        <v>2006</v>
      </c>
      <c r="J76" s="104">
        <v>2007</v>
      </c>
      <c r="K76" s="104">
        <v>2008</v>
      </c>
      <c r="L76" s="104">
        <v>2009</v>
      </c>
      <c r="M76" s="104">
        <v>2010</v>
      </c>
      <c r="N76" s="104">
        <v>2011</v>
      </c>
      <c r="O76" s="104">
        <v>2012</v>
      </c>
      <c r="P76" s="104">
        <v>2013</v>
      </c>
      <c r="Q76" s="104">
        <v>2014</v>
      </c>
      <c r="R76" s="104">
        <v>2015</v>
      </c>
      <c r="S76" s="104">
        <v>2016</v>
      </c>
      <c r="T76" s="104">
        <v>2017</v>
      </c>
    </row>
    <row r="77" spans="1:20" ht="18">
      <c r="A77" s="111" t="s">
        <v>456</v>
      </c>
      <c r="B77" s="105" t="s">
        <v>451</v>
      </c>
      <c r="C77" s="115">
        <v>180.3</v>
      </c>
      <c r="D77" s="115">
        <v>180.7</v>
      </c>
      <c r="E77" s="115">
        <v>188.1</v>
      </c>
      <c r="F77" s="115">
        <v>185.5</v>
      </c>
      <c r="G77" s="115">
        <v>187.2</v>
      </c>
      <c r="H77" s="115">
        <v>189.1</v>
      </c>
      <c r="I77" s="115">
        <v>189</v>
      </c>
      <c r="J77" s="115">
        <v>188.8</v>
      </c>
      <c r="K77" s="115">
        <v>177.3</v>
      </c>
      <c r="L77" s="115">
        <v>170.2</v>
      </c>
      <c r="M77" s="115">
        <v>165.1</v>
      </c>
      <c r="N77" s="115">
        <v>161.80000000000001</v>
      </c>
      <c r="O77" s="115">
        <v>161.30000000000001</v>
      </c>
      <c r="P77" s="115">
        <v>160.9</v>
      </c>
      <c r="Q77" s="115">
        <v>162.5</v>
      </c>
      <c r="R77" s="115">
        <v>166.2</v>
      </c>
      <c r="S77" s="115">
        <v>168.8</v>
      </c>
      <c r="T77" s="115">
        <v>169.9</v>
      </c>
    </row>
    <row r="78" spans="1:20" ht="18">
      <c r="A78" s="111" t="s">
        <v>457</v>
      </c>
      <c r="B78" s="105" t="s">
        <v>451</v>
      </c>
      <c r="C78" s="115">
        <v>104.8</v>
      </c>
      <c r="D78" s="115">
        <v>122</v>
      </c>
      <c r="E78" s="115">
        <v>108.6</v>
      </c>
      <c r="F78" s="115">
        <v>112.6</v>
      </c>
      <c r="G78" s="115">
        <v>115.2</v>
      </c>
      <c r="H78" s="115">
        <v>107.9</v>
      </c>
      <c r="I78" s="115">
        <v>104.5</v>
      </c>
      <c r="J78" s="115">
        <v>113.9</v>
      </c>
      <c r="K78" s="115">
        <v>120.1</v>
      </c>
      <c r="L78" s="115">
        <v>101.4</v>
      </c>
      <c r="M78" s="115">
        <v>90.3</v>
      </c>
      <c r="N78" s="115">
        <v>88</v>
      </c>
      <c r="O78" s="115">
        <v>95.5</v>
      </c>
      <c r="P78" s="115">
        <v>89.4</v>
      </c>
      <c r="Q78" s="115">
        <v>88.5</v>
      </c>
      <c r="R78" s="115">
        <v>83.8</v>
      </c>
      <c r="S78" s="115">
        <v>68.599999999999994</v>
      </c>
      <c r="T78" s="115">
        <v>62.4</v>
      </c>
    </row>
    <row r="79" spans="1:20" ht="18">
      <c r="B79" s="105" t="s">
        <v>451</v>
      </c>
      <c r="C79" s="115">
        <v>97.4</v>
      </c>
      <c r="D79" s="115">
        <v>95.4</v>
      </c>
      <c r="E79" s="115">
        <v>96.5</v>
      </c>
      <c r="F79" s="115">
        <v>95.6</v>
      </c>
      <c r="G79" s="115">
        <v>98</v>
      </c>
      <c r="H79" s="115">
        <v>95.9</v>
      </c>
      <c r="I79" s="115">
        <v>93.3</v>
      </c>
      <c r="J79" s="115">
        <v>90.2</v>
      </c>
      <c r="K79" s="115">
        <v>90.5</v>
      </c>
      <c r="L79" s="115">
        <v>87.9</v>
      </c>
      <c r="M79" s="115">
        <v>91.5</v>
      </c>
      <c r="N79" s="115">
        <v>90.2</v>
      </c>
      <c r="O79" s="115">
        <v>91.1</v>
      </c>
      <c r="P79" s="115">
        <v>93.7</v>
      </c>
      <c r="Q79" s="115">
        <v>94</v>
      </c>
      <c r="R79" s="115">
        <v>91.5</v>
      </c>
      <c r="S79" s="115">
        <v>89.5</v>
      </c>
      <c r="T79" s="115">
        <v>89.4</v>
      </c>
    </row>
    <row r="80" spans="1:20">
      <c r="A80" s="110" t="s">
        <v>458</v>
      </c>
      <c r="C80" s="115">
        <v>44</v>
      </c>
      <c r="D80" s="115">
        <v>42.9</v>
      </c>
      <c r="E80" s="115">
        <v>44.9</v>
      </c>
      <c r="F80" s="115">
        <v>43.3</v>
      </c>
      <c r="G80" s="115">
        <v>44.6</v>
      </c>
      <c r="H80" s="115">
        <v>43.1</v>
      </c>
      <c r="I80" s="115">
        <v>43.8</v>
      </c>
      <c r="J80" s="115">
        <v>44</v>
      </c>
      <c r="K80" s="115">
        <v>44.4</v>
      </c>
      <c r="L80" s="115">
        <v>44.5</v>
      </c>
      <c r="M80" s="115">
        <v>45.9</v>
      </c>
      <c r="N80" s="115">
        <v>46.4</v>
      </c>
      <c r="O80" s="115">
        <v>43.8</v>
      </c>
      <c r="P80" s="115">
        <v>44.4</v>
      </c>
      <c r="Q80" s="115">
        <v>38.200000000000003</v>
      </c>
      <c r="R80" s="115">
        <v>38.799999999999997</v>
      </c>
      <c r="S80" s="115">
        <v>40.6</v>
      </c>
      <c r="T80" s="115">
        <v>41.1</v>
      </c>
    </row>
    <row r="81" spans="1:20">
      <c r="A81" s="110"/>
      <c r="B81" s="103"/>
      <c r="C81" s="115">
        <v>31</v>
      </c>
      <c r="D81" s="115">
        <v>31.1</v>
      </c>
      <c r="E81" s="115">
        <v>33.200000000000003</v>
      </c>
      <c r="F81" s="115">
        <v>33.5</v>
      </c>
      <c r="G81" s="115">
        <v>32.799999999999997</v>
      </c>
      <c r="H81" s="115">
        <v>33.700000000000003</v>
      </c>
      <c r="I81" s="115">
        <v>34.700000000000003</v>
      </c>
      <c r="J81" s="115">
        <v>35.200000000000003</v>
      </c>
      <c r="K81" s="115">
        <v>35.1</v>
      </c>
      <c r="L81" s="115">
        <v>32.799999999999997</v>
      </c>
      <c r="M81" s="115">
        <v>33.700000000000003</v>
      </c>
      <c r="N81" s="115">
        <v>34.299999999999997</v>
      </c>
      <c r="O81" s="115">
        <v>35.5</v>
      </c>
      <c r="P81" s="115">
        <v>34</v>
      </c>
      <c r="Q81" s="115">
        <v>35.1</v>
      </c>
      <c r="R81" s="115">
        <v>33.799999999999997</v>
      </c>
      <c r="S81" s="115">
        <v>33.5</v>
      </c>
      <c r="T81" s="115">
        <v>32.4</v>
      </c>
    </row>
    <row r="82" spans="1:20">
      <c r="A82" t="s">
        <v>462</v>
      </c>
      <c r="B82" s="103"/>
      <c r="C82" s="115">
        <v>6.3</v>
      </c>
      <c r="D82" s="115">
        <v>6.6</v>
      </c>
      <c r="E82" s="115">
        <v>7.1</v>
      </c>
      <c r="F82" s="115">
        <v>7.8</v>
      </c>
      <c r="G82" s="115">
        <v>8.5</v>
      </c>
      <c r="H82" s="115">
        <v>9.3000000000000007</v>
      </c>
      <c r="I82" s="115">
        <v>10.1</v>
      </c>
      <c r="J82" s="115">
        <v>10.8</v>
      </c>
      <c r="K82" s="115">
        <v>11.7</v>
      </c>
      <c r="L82" s="115">
        <v>12.3</v>
      </c>
      <c r="M82" s="115">
        <v>13.5</v>
      </c>
      <c r="N82" s="115">
        <v>14.5</v>
      </c>
      <c r="O82" s="115">
        <v>15.5</v>
      </c>
      <c r="P82" s="115">
        <v>16.8</v>
      </c>
      <c r="Q82" s="115">
        <v>17.7</v>
      </c>
      <c r="R82" s="115">
        <v>18.600000000000001</v>
      </c>
      <c r="S82" s="115">
        <v>19.3</v>
      </c>
      <c r="T82" s="115">
        <v>19.899999999999999</v>
      </c>
    </row>
    <row r="83" spans="1:20">
      <c r="C83" s="115">
        <v>7.3</v>
      </c>
      <c r="D83" s="115">
        <v>7.5</v>
      </c>
      <c r="E83" s="115">
        <v>7.5</v>
      </c>
      <c r="F83" s="115">
        <v>7.6</v>
      </c>
      <c r="G83" s="115">
        <v>7.6</v>
      </c>
      <c r="H83" s="115">
        <v>7.8</v>
      </c>
      <c r="I83" s="115">
        <v>7.9</v>
      </c>
      <c r="J83" s="115">
        <v>7.9</v>
      </c>
      <c r="K83" s="115">
        <v>8.1</v>
      </c>
      <c r="L83" s="115">
        <v>8.3000000000000007</v>
      </c>
      <c r="M83" s="115">
        <v>8.4</v>
      </c>
      <c r="N83" s="115">
        <v>8.5</v>
      </c>
      <c r="O83" s="115">
        <v>8.5</v>
      </c>
      <c r="P83" s="115">
        <v>8.5</v>
      </c>
      <c r="Q83" s="115">
        <v>8.6</v>
      </c>
      <c r="R83" s="115">
        <v>8.6999999999999993</v>
      </c>
      <c r="S83" s="115">
        <v>8.8000000000000007</v>
      </c>
      <c r="T83" s="115">
        <v>8.9</v>
      </c>
    </row>
    <row r="84" spans="1:20">
      <c r="A84" t="s">
        <v>459</v>
      </c>
    </row>
    <row r="85" spans="1:20">
      <c r="A85" t="s">
        <v>460</v>
      </c>
      <c r="B85">
        <v>176.91300000000001</v>
      </c>
      <c r="C85" s="112"/>
      <c r="D85" s="112"/>
      <c r="E85" s="112"/>
      <c r="F85" s="112"/>
      <c r="G85" s="112"/>
      <c r="H85" s="112"/>
      <c r="I85" s="112"/>
      <c r="J85" s="112"/>
      <c r="K85" s="112"/>
      <c r="L85" s="112"/>
      <c r="M85" s="112"/>
      <c r="N85" s="112"/>
      <c r="O85" s="112"/>
      <c r="P85" s="112"/>
      <c r="Q85" s="112"/>
      <c r="R85" s="112"/>
      <c r="S85" s="112"/>
      <c r="T85" s="112"/>
    </row>
    <row r="86" spans="1:20" s="102" customFormat="1">
      <c r="A86" t="s">
        <v>461</v>
      </c>
      <c r="B86" s="114">
        <f>T77</f>
        <v>169.9</v>
      </c>
      <c r="C86" s="112"/>
      <c r="D86" s="112"/>
      <c r="E86" s="112"/>
      <c r="F86" s="112"/>
      <c r="G86" s="112"/>
      <c r="H86" s="112"/>
      <c r="I86" s="112"/>
      <c r="J86" s="112"/>
      <c r="K86" s="112"/>
      <c r="L86" s="112"/>
      <c r="M86" s="112"/>
      <c r="N86" s="112"/>
      <c r="O86" s="112"/>
      <c r="P86" s="112"/>
      <c r="Q86" s="112"/>
      <c r="R86" s="112"/>
      <c r="S86" s="112"/>
      <c r="T86" s="112"/>
    </row>
    <row r="87" spans="1:20">
      <c r="B87">
        <f>B86/B85</f>
        <v>0.96035904653699844</v>
      </c>
    </row>
  </sheetData>
  <hyperlinks>
    <hyperlink ref="A4" r:id="rId1" xr:uid="{2A81C4B1-9028-4996-8D98-A2710D40FD76}"/>
    <hyperlink ref="A45" r:id="rId2" xr:uid="{00000000-0004-0000-0300-000002000000}"/>
    <hyperlink ref="A11" r:id="rId3" xr:uid="{AF95E67F-F1F3-4540-9E0E-CB386AAFE770}"/>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50BA-6F44-4E0D-B4BA-A57E39B2BCD2}">
  <dimension ref="A1:XFD31"/>
  <sheetViews>
    <sheetView zoomScale="127" workbookViewId="0">
      <selection activeCell="B14" sqref="B14"/>
    </sheetView>
  </sheetViews>
  <sheetFormatPr defaultRowHeight="15"/>
  <cols>
    <col min="1" max="1" width="8.7109375" style="119"/>
  </cols>
  <sheetData>
    <row r="1" spans="1:16384" s="119" customFormat="1" ht="15.75" thickBot="1">
      <c r="A1" s="103" t="s">
        <v>501</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c r="ID1" s="103"/>
      <c r="IE1" s="103"/>
      <c r="IF1" s="103"/>
      <c r="IG1" s="103"/>
      <c r="IH1" s="103"/>
      <c r="II1" s="103"/>
      <c r="IJ1" s="103"/>
      <c r="IK1" s="103"/>
      <c r="IL1" s="103"/>
      <c r="IM1" s="103"/>
      <c r="IN1" s="103"/>
      <c r="IO1" s="103"/>
      <c r="IP1" s="103"/>
      <c r="IQ1" s="103"/>
      <c r="IR1" s="103"/>
      <c r="IS1" s="103"/>
      <c r="IT1" s="103"/>
      <c r="IU1" s="103"/>
      <c r="IV1" s="103"/>
      <c r="IW1" s="103"/>
      <c r="IX1" s="103"/>
      <c r="IY1" s="103"/>
      <c r="IZ1" s="103"/>
      <c r="JA1" s="103"/>
      <c r="JB1" s="103"/>
      <c r="JC1" s="103"/>
      <c r="JD1" s="103"/>
      <c r="JE1" s="103"/>
      <c r="JF1" s="103"/>
      <c r="JG1" s="103"/>
      <c r="JH1" s="103"/>
      <c r="JI1" s="103"/>
      <c r="JJ1" s="103"/>
      <c r="JK1" s="103"/>
      <c r="JL1" s="103"/>
      <c r="JM1" s="103"/>
      <c r="JN1" s="103"/>
      <c r="JO1" s="103"/>
      <c r="JP1" s="103"/>
      <c r="JQ1" s="103"/>
      <c r="JR1" s="103"/>
      <c r="JS1" s="103"/>
      <c r="JT1" s="103"/>
      <c r="JU1" s="103"/>
      <c r="JV1" s="103"/>
      <c r="JW1" s="103"/>
      <c r="JX1" s="103"/>
      <c r="JY1" s="103"/>
      <c r="JZ1" s="103"/>
      <c r="KA1" s="103"/>
      <c r="KB1" s="103"/>
      <c r="KC1" s="103"/>
      <c r="KD1" s="103"/>
      <c r="KE1" s="103"/>
      <c r="KF1" s="103"/>
      <c r="KG1" s="103"/>
      <c r="KH1" s="103"/>
      <c r="KI1" s="103"/>
      <c r="KJ1" s="103"/>
      <c r="KK1" s="103"/>
      <c r="KL1" s="103"/>
      <c r="KM1" s="103"/>
      <c r="KN1" s="103"/>
      <c r="KO1" s="103"/>
      <c r="KP1" s="103"/>
      <c r="KQ1" s="103"/>
      <c r="KR1" s="103"/>
      <c r="KS1" s="103"/>
      <c r="KT1" s="103"/>
      <c r="KU1" s="103"/>
      <c r="KV1" s="103"/>
      <c r="KW1" s="103"/>
      <c r="KX1" s="103"/>
      <c r="KY1" s="103"/>
      <c r="KZ1" s="103"/>
      <c r="LA1" s="103"/>
      <c r="LB1" s="103"/>
      <c r="LC1" s="103"/>
      <c r="LD1" s="103"/>
      <c r="LE1" s="103"/>
      <c r="LF1" s="103"/>
      <c r="LG1" s="103"/>
      <c r="LH1" s="103"/>
      <c r="LI1" s="103"/>
      <c r="LJ1" s="103"/>
      <c r="LK1" s="103"/>
      <c r="LL1" s="103"/>
      <c r="LM1" s="103"/>
      <c r="LN1" s="103"/>
      <c r="LO1" s="103"/>
      <c r="LP1" s="103"/>
      <c r="LQ1" s="103"/>
      <c r="LR1" s="103"/>
      <c r="LS1" s="103"/>
      <c r="LT1" s="103"/>
      <c r="LU1" s="103"/>
      <c r="LV1" s="103"/>
      <c r="LW1" s="103"/>
      <c r="LX1" s="103"/>
      <c r="LY1" s="103"/>
      <c r="LZ1" s="103"/>
      <c r="MA1" s="103"/>
      <c r="MB1" s="103"/>
      <c r="MC1" s="103"/>
      <c r="MD1" s="103"/>
      <c r="ME1" s="103"/>
      <c r="MF1" s="103"/>
      <c r="MG1" s="103"/>
      <c r="MH1" s="103"/>
      <c r="MI1" s="103"/>
      <c r="MJ1" s="103"/>
      <c r="MK1" s="103"/>
      <c r="ML1" s="103"/>
      <c r="MM1" s="103"/>
      <c r="MN1" s="103"/>
      <c r="MO1" s="103"/>
      <c r="MP1" s="103"/>
      <c r="MQ1" s="103"/>
      <c r="MR1" s="103"/>
      <c r="MS1" s="103"/>
      <c r="MT1" s="103"/>
      <c r="MU1" s="103"/>
      <c r="MV1" s="103"/>
      <c r="MW1" s="103"/>
      <c r="MX1" s="103"/>
      <c r="MY1" s="103"/>
      <c r="MZ1" s="103"/>
      <c r="NA1" s="103"/>
      <c r="NB1" s="103"/>
      <c r="NC1" s="103"/>
      <c r="ND1" s="103"/>
      <c r="NE1" s="103"/>
      <c r="NF1" s="103"/>
      <c r="NG1" s="103"/>
      <c r="NH1" s="103"/>
      <c r="NI1" s="103"/>
      <c r="NJ1" s="103"/>
      <c r="NK1" s="103"/>
      <c r="NL1" s="103"/>
      <c r="NM1" s="103"/>
      <c r="NN1" s="103"/>
      <c r="NO1" s="103"/>
      <c r="NP1" s="103"/>
      <c r="NQ1" s="103"/>
      <c r="NR1" s="103"/>
      <c r="NS1" s="103"/>
      <c r="NT1" s="103"/>
      <c r="NU1" s="103"/>
      <c r="NV1" s="103"/>
      <c r="NW1" s="103"/>
      <c r="NX1" s="103"/>
      <c r="NY1" s="103"/>
      <c r="NZ1" s="103"/>
      <c r="OA1" s="103"/>
      <c r="OB1" s="103"/>
      <c r="OC1" s="103"/>
      <c r="OD1" s="103"/>
      <c r="OE1" s="103"/>
      <c r="OF1" s="103"/>
      <c r="OG1" s="103"/>
      <c r="OH1" s="103"/>
      <c r="OI1" s="103"/>
      <c r="OJ1" s="103"/>
      <c r="OK1" s="103"/>
      <c r="OL1" s="103"/>
      <c r="OM1" s="103"/>
      <c r="ON1" s="103"/>
      <c r="OO1" s="103"/>
      <c r="OP1" s="103"/>
      <c r="OQ1" s="103"/>
      <c r="OR1" s="103"/>
      <c r="OS1" s="103"/>
      <c r="OT1" s="103"/>
      <c r="OU1" s="103"/>
      <c r="OV1" s="103"/>
      <c r="OW1" s="103"/>
      <c r="OX1" s="103"/>
      <c r="OY1" s="103"/>
      <c r="OZ1" s="103"/>
      <c r="PA1" s="103"/>
      <c r="PB1" s="103"/>
      <c r="PC1" s="103"/>
      <c r="PD1" s="103"/>
      <c r="PE1" s="103"/>
      <c r="PF1" s="103"/>
      <c r="PG1" s="103"/>
      <c r="PH1" s="103"/>
      <c r="PI1" s="103"/>
      <c r="PJ1" s="103"/>
      <c r="PK1" s="103"/>
      <c r="PL1" s="103"/>
      <c r="PM1" s="103"/>
      <c r="PN1" s="103"/>
      <c r="PO1" s="103"/>
      <c r="PP1" s="103"/>
      <c r="PQ1" s="103"/>
      <c r="PR1" s="103"/>
      <c r="PS1" s="103"/>
      <c r="PT1" s="103"/>
      <c r="PU1" s="103"/>
      <c r="PV1" s="103"/>
      <c r="PW1" s="103"/>
      <c r="PX1" s="103"/>
      <c r="PY1" s="103"/>
      <c r="PZ1" s="103"/>
      <c r="QA1" s="103"/>
      <c r="QB1" s="103"/>
      <c r="QC1" s="103"/>
      <c r="QD1" s="103"/>
      <c r="QE1" s="103"/>
      <c r="QF1" s="103"/>
      <c r="QG1" s="103"/>
      <c r="QH1" s="103"/>
      <c r="QI1" s="103"/>
      <c r="QJ1" s="103"/>
      <c r="QK1" s="103"/>
      <c r="QL1" s="103"/>
      <c r="QM1" s="103"/>
      <c r="QN1" s="103"/>
      <c r="QO1" s="103"/>
      <c r="QP1" s="103"/>
      <c r="QQ1" s="103"/>
      <c r="QR1" s="103"/>
      <c r="QS1" s="103"/>
      <c r="QT1" s="103"/>
      <c r="QU1" s="103"/>
      <c r="QV1" s="103"/>
      <c r="QW1" s="103"/>
      <c r="QX1" s="103"/>
      <c r="QY1" s="103"/>
      <c r="QZ1" s="103"/>
      <c r="RA1" s="103"/>
      <c r="RB1" s="103"/>
      <c r="RC1" s="103"/>
      <c r="RD1" s="103"/>
      <c r="RE1" s="103"/>
      <c r="RF1" s="103"/>
      <c r="RG1" s="103"/>
      <c r="RH1" s="103"/>
      <c r="RI1" s="103"/>
      <c r="RJ1" s="103"/>
      <c r="RK1" s="103"/>
      <c r="RL1" s="103"/>
      <c r="RM1" s="103"/>
      <c r="RN1" s="103"/>
      <c r="RO1" s="103"/>
      <c r="RP1" s="103"/>
      <c r="RQ1" s="103"/>
      <c r="RR1" s="103"/>
      <c r="RS1" s="103"/>
      <c r="RT1" s="103"/>
      <c r="RU1" s="103"/>
      <c r="RV1" s="103"/>
      <c r="RW1" s="103"/>
      <c r="RX1" s="103"/>
      <c r="RY1" s="103"/>
      <c r="RZ1" s="103"/>
      <c r="SA1" s="103"/>
      <c r="SB1" s="103"/>
      <c r="SC1" s="103"/>
      <c r="SD1" s="103"/>
      <c r="SE1" s="103"/>
      <c r="SF1" s="103"/>
      <c r="SG1" s="103"/>
      <c r="SH1" s="103"/>
      <c r="SI1" s="103"/>
      <c r="SJ1" s="103"/>
      <c r="SK1" s="103"/>
      <c r="SL1" s="103"/>
      <c r="SM1" s="103"/>
      <c r="SN1" s="103"/>
      <c r="SO1" s="103"/>
      <c r="SP1" s="103"/>
      <c r="SQ1" s="103"/>
      <c r="SR1" s="103"/>
      <c r="SS1" s="103"/>
      <c r="ST1" s="103"/>
      <c r="SU1" s="103"/>
      <c r="SV1" s="103"/>
      <c r="SW1" s="103"/>
      <c r="SX1" s="103"/>
      <c r="SY1" s="103"/>
      <c r="SZ1" s="103"/>
      <c r="TA1" s="103"/>
      <c r="TB1" s="103"/>
      <c r="TC1" s="103"/>
      <c r="TD1" s="103"/>
      <c r="TE1" s="103"/>
      <c r="TF1" s="103"/>
      <c r="TG1" s="103"/>
      <c r="TH1" s="103"/>
      <c r="TI1" s="103"/>
      <c r="TJ1" s="103"/>
      <c r="TK1" s="103"/>
      <c r="TL1" s="103"/>
      <c r="TM1" s="103"/>
      <c r="TN1" s="103"/>
      <c r="TO1" s="103"/>
      <c r="TP1" s="103"/>
      <c r="TQ1" s="103"/>
      <c r="TR1" s="103"/>
      <c r="TS1" s="103"/>
      <c r="TT1" s="103"/>
      <c r="TU1" s="103"/>
      <c r="TV1" s="103"/>
      <c r="TW1" s="103"/>
      <c r="TX1" s="103"/>
      <c r="TY1" s="103"/>
      <c r="TZ1" s="103"/>
      <c r="UA1" s="103"/>
      <c r="UB1" s="103"/>
      <c r="UC1" s="103"/>
      <c r="UD1" s="103"/>
      <c r="UE1" s="103"/>
      <c r="UF1" s="103"/>
      <c r="UG1" s="103"/>
      <c r="UH1" s="103"/>
      <c r="UI1" s="103"/>
      <c r="UJ1" s="103"/>
      <c r="UK1" s="103"/>
      <c r="UL1" s="103"/>
      <c r="UM1" s="103"/>
      <c r="UN1" s="103"/>
      <c r="UO1" s="103"/>
      <c r="UP1" s="103"/>
      <c r="UQ1" s="103"/>
      <c r="UR1" s="103"/>
      <c r="US1" s="103"/>
      <c r="UT1" s="103"/>
      <c r="UU1" s="103"/>
      <c r="UV1" s="103"/>
      <c r="UW1" s="103"/>
      <c r="UX1" s="103"/>
      <c r="UY1" s="103"/>
      <c r="UZ1" s="103"/>
      <c r="VA1" s="103"/>
      <c r="VB1" s="103"/>
      <c r="VC1" s="103"/>
      <c r="VD1" s="103"/>
      <c r="VE1" s="103"/>
      <c r="VF1" s="103"/>
      <c r="VG1" s="103"/>
      <c r="VH1" s="103"/>
      <c r="VI1" s="103"/>
      <c r="VJ1" s="103"/>
      <c r="VK1" s="103"/>
      <c r="VL1" s="103"/>
      <c r="VM1" s="103"/>
      <c r="VN1" s="103"/>
      <c r="VO1" s="103"/>
      <c r="VP1" s="103"/>
      <c r="VQ1" s="103"/>
      <c r="VR1" s="103"/>
      <c r="VS1" s="103"/>
      <c r="VT1" s="103"/>
      <c r="VU1" s="103"/>
      <c r="VV1" s="103"/>
      <c r="VW1" s="103"/>
      <c r="VX1" s="103"/>
      <c r="VY1" s="103"/>
      <c r="VZ1" s="103"/>
      <c r="WA1" s="103"/>
      <c r="WB1" s="103"/>
      <c r="WC1" s="103"/>
      <c r="WD1" s="103"/>
      <c r="WE1" s="103"/>
      <c r="WF1" s="103"/>
      <c r="WG1" s="103"/>
      <c r="WH1" s="103"/>
      <c r="WI1" s="103"/>
      <c r="WJ1" s="103"/>
      <c r="WK1" s="103"/>
      <c r="WL1" s="103"/>
      <c r="WM1" s="103"/>
      <c r="WN1" s="103"/>
      <c r="WO1" s="103"/>
      <c r="WP1" s="103"/>
      <c r="WQ1" s="103"/>
      <c r="WR1" s="103"/>
      <c r="WS1" s="103"/>
      <c r="WT1" s="103"/>
      <c r="WU1" s="103"/>
      <c r="WV1" s="103"/>
      <c r="WW1" s="103"/>
      <c r="WX1" s="103"/>
      <c r="WY1" s="103"/>
      <c r="WZ1" s="103"/>
      <c r="XA1" s="103"/>
      <c r="XB1" s="103"/>
      <c r="XC1" s="103"/>
      <c r="XD1" s="103"/>
      <c r="XE1" s="103"/>
      <c r="XF1" s="103"/>
      <c r="XG1" s="103"/>
      <c r="XH1" s="103"/>
      <c r="XI1" s="103"/>
      <c r="XJ1" s="103"/>
      <c r="XK1" s="103"/>
      <c r="XL1" s="103"/>
      <c r="XM1" s="103"/>
      <c r="XN1" s="103"/>
      <c r="XO1" s="103"/>
      <c r="XP1" s="103"/>
      <c r="XQ1" s="103"/>
      <c r="XR1" s="103"/>
      <c r="XS1" s="103"/>
      <c r="XT1" s="103"/>
      <c r="XU1" s="103"/>
      <c r="XV1" s="103"/>
      <c r="XW1" s="103"/>
      <c r="XX1" s="103"/>
      <c r="XY1" s="103"/>
      <c r="XZ1" s="103"/>
      <c r="YA1" s="103"/>
      <c r="YB1" s="103"/>
      <c r="YC1" s="103"/>
      <c r="YD1" s="103"/>
      <c r="YE1" s="103"/>
      <c r="YF1" s="103"/>
      <c r="YG1" s="103"/>
      <c r="YH1" s="103"/>
      <c r="YI1" s="103"/>
      <c r="YJ1" s="103"/>
      <c r="YK1" s="103"/>
      <c r="YL1" s="103"/>
      <c r="YM1" s="103"/>
      <c r="YN1" s="103"/>
      <c r="YO1" s="103"/>
      <c r="YP1" s="103"/>
      <c r="YQ1" s="103"/>
      <c r="YR1" s="103"/>
      <c r="YS1" s="103"/>
      <c r="YT1" s="103"/>
      <c r="YU1" s="103"/>
      <c r="YV1" s="103"/>
      <c r="YW1" s="103"/>
      <c r="YX1" s="103"/>
      <c r="YY1" s="103"/>
      <c r="YZ1" s="103"/>
      <c r="ZA1" s="103"/>
      <c r="ZB1" s="103"/>
      <c r="ZC1" s="103"/>
      <c r="ZD1" s="103"/>
      <c r="ZE1" s="103"/>
      <c r="ZF1" s="103"/>
      <c r="ZG1" s="103"/>
      <c r="ZH1" s="103"/>
      <c r="ZI1" s="103"/>
      <c r="ZJ1" s="103"/>
      <c r="ZK1" s="103"/>
      <c r="ZL1" s="103"/>
      <c r="ZM1" s="103"/>
      <c r="ZN1" s="103"/>
      <c r="ZO1" s="103"/>
      <c r="ZP1" s="103"/>
      <c r="ZQ1" s="103"/>
      <c r="ZR1" s="103"/>
      <c r="ZS1" s="103"/>
      <c r="ZT1" s="103"/>
      <c r="ZU1" s="103"/>
      <c r="ZV1" s="103"/>
      <c r="ZW1" s="103"/>
      <c r="ZX1" s="103"/>
      <c r="ZY1" s="103"/>
      <c r="ZZ1" s="103"/>
      <c r="AAA1" s="103"/>
      <c r="AAB1" s="103"/>
      <c r="AAC1" s="103"/>
      <c r="AAD1" s="103"/>
      <c r="AAE1" s="103"/>
      <c r="AAF1" s="103"/>
      <c r="AAG1" s="103"/>
      <c r="AAH1" s="103"/>
      <c r="AAI1" s="103"/>
      <c r="AAJ1" s="103"/>
      <c r="AAK1" s="103"/>
      <c r="AAL1" s="103"/>
      <c r="AAM1" s="103"/>
      <c r="AAN1" s="103"/>
      <c r="AAO1" s="103"/>
      <c r="AAP1" s="103"/>
      <c r="AAQ1" s="103"/>
      <c r="AAR1" s="103"/>
      <c r="AAS1" s="103"/>
      <c r="AAT1" s="103"/>
      <c r="AAU1" s="103"/>
      <c r="AAV1" s="103"/>
      <c r="AAW1" s="103"/>
      <c r="AAX1" s="103"/>
      <c r="AAY1" s="103"/>
      <c r="AAZ1" s="103"/>
      <c r="ABA1" s="103"/>
      <c r="ABB1" s="103"/>
      <c r="ABC1" s="103"/>
      <c r="ABD1" s="103"/>
      <c r="ABE1" s="103"/>
      <c r="ABF1" s="103"/>
      <c r="ABG1" s="103"/>
      <c r="ABH1" s="103"/>
      <c r="ABI1" s="103"/>
      <c r="ABJ1" s="103"/>
      <c r="ABK1" s="103"/>
      <c r="ABL1" s="103"/>
      <c r="ABM1" s="103"/>
      <c r="ABN1" s="103"/>
      <c r="ABO1" s="103"/>
      <c r="ABP1" s="103"/>
      <c r="ABQ1" s="103"/>
      <c r="ABR1" s="103"/>
      <c r="ABS1" s="103"/>
      <c r="ABT1" s="103"/>
      <c r="ABU1" s="103"/>
      <c r="ABV1" s="103"/>
      <c r="ABW1" s="103"/>
      <c r="ABX1" s="103"/>
      <c r="ABY1" s="103"/>
      <c r="ABZ1" s="103"/>
      <c r="ACA1" s="103"/>
      <c r="ACB1" s="103"/>
      <c r="ACC1" s="103"/>
      <c r="ACD1" s="103"/>
      <c r="ACE1" s="103"/>
      <c r="ACF1" s="103"/>
      <c r="ACG1" s="103"/>
      <c r="ACH1" s="103"/>
      <c r="ACI1" s="103"/>
      <c r="ACJ1" s="103"/>
      <c r="ACK1" s="103"/>
      <c r="ACL1" s="103"/>
      <c r="ACM1" s="103"/>
      <c r="ACN1" s="103"/>
      <c r="ACO1" s="103"/>
      <c r="ACP1" s="103"/>
      <c r="ACQ1" s="103"/>
      <c r="ACR1" s="103"/>
      <c r="ACS1" s="103"/>
      <c r="ACT1" s="103"/>
      <c r="ACU1" s="103"/>
      <c r="ACV1" s="103"/>
      <c r="ACW1" s="103"/>
      <c r="ACX1" s="103"/>
      <c r="ACY1" s="103"/>
      <c r="ACZ1" s="103"/>
      <c r="ADA1" s="103"/>
      <c r="ADB1" s="103"/>
      <c r="ADC1" s="103"/>
      <c r="ADD1" s="103"/>
      <c r="ADE1" s="103"/>
      <c r="ADF1" s="103"/>
      <c r="ADG1" s="103"/>
      <c r="ADH1" s="103"/>
      <c r="ADI1" s="103"/>
      <c r="ADJ1" s="103"/>
      <c r="ADK1" s="103"/>
      <c r="ADL1" s="103"/>
      <c r="ADM1" s="103"/>
      <c r="ADN1" s="103"/>
      <c r="ADO1" s="103"/>
      <c r="ADP1" s="103"/>
      <c r="ADQ1" s="103"/>
      <c r="ADR1" s="103"/>
      <c r="ADS1" s="103"/>
      <c r="ADT1" s="103"/>
      <c r="ADU1" s="103"/>
      <c r="ADV1" s="103"/>
      <c r="ADW1" s="103"/>
      <c r="ADX1" s="103"/>
      <c r="ADY1" s="103"/>
      <c r="ADZ1" s="103"/>
      <c r="AEA1" s="103"/>
      <c r="AEB1" s="103"/>
      <c r="AEC1" s="103"/>
      <c r="AED1" s="103"/>
      <c r="AEE1" s="103"/>
      <c r="AEF1" s="103"/>
      <c r="AEG1" s="103"/>
      <c r="AEH1" s="103"/>
      <c r="AEI1" s="103"/>
      <c r="AEJ1" s="103"/>
      <c r="AEK1" s="103"/>
      <c r="AEL1" s="103"/>
      <c r="AEM1" s="103"/>
      <c r="AEN1" s="103"/>
      <c r="AEO1" s="103"/>
      <c r="AEP1" s="103"/>
      <c r="AEQ1" s="103"/>
      <c r="AER1" s="103"/>
      <c r="AES1" s="103"/>
      <c r="AET1" s="103"/>
      <c r="AEU1" s="103"/>
      <c r="AEV1" s="103"/>
      <c r="AEW1" s="103"/>
      <c r="AEX1" s="103"/>
      <c r="AEY1" s="103"/>
      <c r="AEZ1" s="103"/>
      <c r="AFA1" s="103"/>
      <c r="AFB1" s="103"/>
      <c r="AFC1" s="103"/>
      <c r="AFD1" s="103"/>
      <c r="AFE1" s="103"/>
      <c r="AFF1" s="103"/>
      <c r="AFG1" s="103"/>
      <c r="AFH1" s="103"/>
      <c r="AFI1" s="103"/>
      <c r="AFJ1" s="103"/>
      <c r="AFK1" s="103"/>
      <c r="AFL1" s="103"/>
      <c r="AFM1" s="103"/>
      <c r="AFN1" s="103"/>
      <c r="AFO1" s="103"/>
      <c r="AFP1" s="103"/>
      <c r="AFQ1" s="103"/>
      <c r="AFR1" s="103"/>
      <c r="AFS1" s="103"/>
      <c r="AFT1" s="103"/>
      <c r="AFU1" s="103"/>
      <c r="AFV1" s="103"/>
      <c r="AFW1" s="103"/>
      <c r="AFX1" s="103"/>
      <c r="AFY1" s="103"/>
      <c r="AFZ1" s="103"/>
      <c r="AGA1" s="103"/>
      <c r="AGB1" s="103"/>
      <c r="AGC1" s="103"/>
      <c r="AGD1" s="103"/>
      <c r="AGE1" s="103"/>
      <c r="AGF1" s="103"/>
      <c r="AGG1" s="103"/>
      <c r="AGH1" s="103"/>
      <c r="AGI1" s="103"/>
      <c r="AGJ1" s="103"/>
      <c r="AGK1" s="103"/>
      <c r="AGL1" s="103"/>
      <c r="AGM1" s="103"/>
      <c r="AGN1" s="103"/>
      <c r="AGO1" s="103"/>
      <c r="AGP1" s="103"/>
      <c r="AGQ1" s="103"/>
      <c r="AGR1" s="103"/>
      <c r="AGS1" s="103"/>
      <c r="AGT1" s="103"/>
      <c r="AGU1" s="103"/>
      <c r="AGV1" s="103"/>
      <c r="AGW1" s="103"/>
      <c r="AGX1" s="103"/>
      <c r="AGY1" s="103"/>
      <c r="AGZ1" s="103"/>
      <c r="AHA1" s="103"/>
      <c r="AHB1" s="103"/>
      <c r="AHC1" s="103"/>
      <c r="AHD1" s="103"/>
      <c r="AHE1" s="103"/>
      <c r="AHF1" s="103"/>
      <c r="AHG1" s="103"/>
      <c r="AHH1" s="103"/>
      <c r="AHI1" s="103"/>
      <c r="AHJ1" s="103"/>
      <c r="AHK1" s="103"/>
      <c r="AHL1" s="103"/>
      <c r="AHM1" s="103"/>
      <c r="AHN1" s="103"/>
      <c r="AHO1" s="103"/>
      <c r="AHP1" s="103"/>
      <c r="AHQ1" s="103"/>
      <c r="AHR1" s="103"/>
      <c r="AHS1" s="103"/>
      <c r="AHT1" s="103"/>
      <c r="AHU1" s="103"/>
      <c r="AHV1" s="103"/>
      <c r="AHW1" s="103"/>
      <c r="AHX1" s="103"/>
      <c r="AHY1" s="103"/>
      <c r="AHZ1" s="103"/>
      <c r="AIA1" s="103"/>
      <c r="AIB1" s="103"/>
      <c r="AIC1" s="103"/>
      <c r="AID1" s="103"/>
      <c r="AIE1" s="103"/>
      <c r="AIF1" s="103"/>
      <c r="AIG1" s="103"/>
      <c r="AIH1" s="103"/>
      <c r="AII1" s="103"/>
      <c r="AIJ1" s="103"/>
      <c r="AIK1" s="103"/>
      <c r="AIL1" s="103"/>
      <c r="AIM1" s="103"/>
      <c r="AIN1" s="103"/>
      <c r="AIO1" s="103"/>
      <c r="AIP1" s="103"/>
      <c r="AIQ1" s="103"/>
      <c r="AIR1" s="103"/>
      <c r="AIS1" s="103"/>
      <c r="AIT1" s="103"/>
      <c r="AIU1" s="103"/>
      <c r="AIV1" s="103"/>
      <c r="AIW1" s="103"/>
      <c r="AIX1" s="103"/>
      <c r="AIY1" s="103"/>
      <c r="AIZ1" s="103"/>
      <c r="AJA1" s="103"/>
      <c r="AJB1" s="103"/>
      <c r="AJC1" s="103"/>
      <c r="AJD1" s="103"/>
      <c r="AJE1" s="103"/>
      <c r="AJF1" s="103"/>
      <c r="AJG1" s="103"/>
      <c r="AJH1" s="103"/>
      <c r="AJI1" s="103"/>
      <c r="AJJ1" s="103"/>
      <c r="AJK1" s="103"/>
      <c r="AJL1" s="103"/>
      <c r="AJM1" s="103"/>
      <c r="AJN1" s="103"/>
      <c r="AJO1" s="103"/>
      <c r="AJP1" s="103"/>
      <c r="AJQ1" s="103"/>
      <c r="AJR1" s="103"/>
      <c r="AJS1" s="103"/>
      <c r="AJT1" s="103"/>
      <c r="AJU1" s="103"/>
      <c r="AJV1" s="103"/>
      <c r="AJW1" s="103"/>
      <c r="AJX1" s="103"/>
      <c r="AJY1" s="103"/>
      <c r="AJZ1" s="103"/>
      <c r="AKA1" s="103"/>
      <c r="AKB1" s="103"/>
      <c r="AKC1" s="103"/>
      <c r="AKD1" s="103"/>
      <c r="AKE1" s="103"/>
      <c r="AKF1" s="103"/>
      <c r="AKG1" s="103"/>
      <c r="AKH1" s="103"/>
      <c r="AKI1" s="103"/>
      <c r="AKJ1" s="103"/>
      <c r="AKK1" s="103"/>
      <c r="AKL1" s="103"/>
      <c r="AKM1" s="103"/>
      <c r="AKN1" s="103"/>
      <c r="AKO1" s="103"/>
      <c r="AKP1" s="103"/>
      <c r="AKQ1" s="103"/>
      <c r="AKR1" s="103"/>
      <c r="AKS1" s="103"/>
      <c r="AKT1" s="103"/>
      <c r="AKU1" s="103"/>
      <c r="AKV1" s="103"/>
      <c r="AKW1" s="103"/>
      <c r="AKX1" s="103"/>
      <c r="AKY1" s="103"/>
      <c r="AKZ1" s="103"/>
      <c r="ALA1" s="103"/>
      <c r="ALB1" s="103"/>
      <c r="ALC1" s="103"/>
      <c r="ALD1" s="103"/>
      <c r="ALE1" s="103"/>
      <c r="ALF1" s="103"/>
      <c r="ALG1" s="103"/>
      <c r="ALH1" s="103"/>
      <c r="ALI1" s="103"/>
      <c r="ALJ1" s="103"/>
      <c r="ALK1" s="103"/>
      <c r="ALL1" s="103"/>
      <c r="ALM1" s="103"/>
      <c r="ALN1" s="103"/>
      <c r="ALO1" s="103"/>
      <c r="ALP1" s="103"/>
      <c r="ALQ1" s="103"/>
      <c r="ALR1" s="103"/>
      <c r="ALS1" s="103"/>
      <c r="ALT1" s="103"/>
      <c r="ALU1" s="103"/>
      <c r="ALV1" s="103"/>
      <c r="ALW1" s="103"/>
      <c r="ALX1" s="103"/>
      <c r="ALY1" s="103"/>
      <c r="ALZ1" s="103"/>
      <c r="AMA1" s="103"/>
      <c r="AMB1" s="103"/>
      <c r="AMC1" s="103"/>
      <c r="AMD1" s="103"/>
      <c r="AME1" s="103"/>
      <c r="AMF1" s="103"/>
      <c r="AMG1" s="103"/>
      <c r="AMH1" s="103"/>
      <c r="AMI1" s="103"/>
      <c r="AMJ1" s="103"/>
      <c r="AMK1" s="103"/>
      <c r="AML1" s="103"/>
      <c r="AMM1" s="103"/>
      <c r="AMN1" s="103"/>
      <c r="AMO1" s="103"/>
      <c r="AMP1" s="103"/>
      <c r="AMQ1" s="103"/>
      <c r="AMR1" s="103"/>
      <c r="AMS1" s="103"/>
      <c r="AMT1" s="103"/>
      <c r="AMU1" s="103"/>
      <c r="AMV1" s="103"/>
      <c r="AMW1" s="103"/>
      <c r="AMX1" s="103"/>
      <c r="AMY1" s="103"/>
      <c r="AMZ1" s="103"/>
      <c r="ANA1" s="103"/>
      <c r="ANB1" s="103"/>
      <c r="ANC1" s="103"/>
      <c r="AND1" s="103"/>
      <c r="ANE1" s="103"/>
      <c r="ANF1" s="103"/>
      <c r="ANG1" s="103"/>
      <c r="ANH1" s="103"/>
      <c r="ANI1" s="103"/>
      <c r="ANJ1" s="103"/>
      <c r="ANK1" s="103"/>
      <c r="ANL1" s="103"/>
      <c r="ANM1" s="103"/>
      <c r="ANN1" s="103"/>
      <c r="ANO1" s="103"/>
      <c r="ANP1" s="103"/>
      <c r="ANQ1" s="103"/>
      <c r="ANR1" s="103"/>
      <c r="ANS1" s="103"/>
      <c r="ANT1" s="103"/>
      <c r="ANU1" s="103"/>
      <c r="ANV1" s="103"/>
      <c r="ANW1" s="103"/>
      <c r="ANX1" s="103"/>
      <c r="ANY1" s="103"/>
      <c r="ANZ1" s="103"/>
      <c r="AOA1" s="103"/>
      <c r="AOB1" s="103"/>
      <c r="AOC1" s="103"/>
      <c r="AOD1" s="103"/>
      <c r="AOE1" s="103"/>
      <c r="AOF1" s="103"/>
      <c r="AOG1" s="103"/>
      <c r="AOH1" s="103"/>
      <c r="AOI1" s="103"/>
      <c r="AOJ1" s="103"/>
      <c r="AOK1" s="103"/>
      <c r="AOL1" s="103"/>
      <c r="AOM1" s="103"/>
      <c r="AON1" s="103"/>
      <c r="AOO1" s="103"/>
      <c r="AOP1" s="103"/>
      <c r="AOQ1" s="103"/>
      <c r="AOR1" s="103"/>
      <c r="AOS1" s="103"/>
      <c r="AOT1" s="103"/>
      <c r="AOU1" s="103"/>
      <c r="AOV1" s="103"/>
      <c r="AOW1" s="103"/>
      <c r="AOX1" s="103"/>
      <c r="AOY1" s="103"/>
      <c r="AOZ1" s="103"/>
      <c r="APA1" s="103"/>
      <c r="APB1" s="103"/>
      <c r="APC1" s="103"/>
      <c r="APD1" s="103"/>
      <c r="APE1" s="103"/>
      <c r="APF1" s="103"/>
      <c r="APG1" s="103"/>
      <c r="APH1" s="103"/>
      <c r="API1" s="103"/>
      <c r="APJ1" s="103"/>
      <c r="APK1" s="103"/>
      <c r="APL1" s="103"/>
      <c r="APM1" s="103"/>
      <c r="APN1" s="103"/>
      <c r="APO1" s="103"/>
      <c r="APP1" s="103"/>
      <c r="APQ1" s="103"/>
      <c r="APR1" s="103"/>
      <c r="APS1" s="103"/>
      <c r="APT1" s="103"/>
      <c r="APU1" s="103"/>
      <c r="APV1" s="103"/>
      <c r="APW1" s="103"/>
      <c r="APX1" s="103"/>
      <c r="APY1" s="103"/>
      <c r="APZ1" s="103"/>
      <c r="AQA1" s="103"/>
      <c r="AQB1" s="103"/>
      <c r="AQC1" s="103"/>
      <c r="AQD1" s="103"/>
      <c r="AQE1" s="103"/>
      <c r="AQF1" s="103"/>
      <c r="AQG1" s="103"/>
      <c r="AQH1" s="103"/>
      <c r="AQI1" s="103"/>
      <c r="AQJ1" s="103"/>
      <c r="AQK1" s="103"/>
      <c r="AQL1" s="103"/>
      <c r="AQM1" s="103"/>
      <c r="AQN1" s="103"/>
      <c r="AQO1" s="103"/>
      <c r="AQP1" s="103"/>
      <c r="AQQ1" s="103"/>
      <c r="AQR1" s="103"/>
      <c r="AQS1" s="103"/>
      <c r="AQT1" s="103"/>
      <c r="AQU1" s="103"/>
      <c r="AQV1" s="103"/>
      <c r="AQW1" s="103"/>
      <c r="AQX1" s="103"/>
      <c r="AQY1" s="103"/>
      <c r="AQZ1" s="103"/>
      <c r="ARA1" s="103"/>
      <c r="ARB1" s="103"/>
      <c r="ARC1" s="103"/>
      <c r="ARD1" s="103"/>
      <c r="ARE1" s="103"/>
      <c r="ARF1" s="103"/>
      <c r="ARG1" s="103"/>
      <c r="ARH1" s="103"/>
      <c r="ARI1" s="103"/>
      <c r="ARJ1" s="103"/>
      <c r="ARK1" s="103"/>
      <c r="ARL1" s="103"/>
      <c r="ARM1" s="103"/>
      <c r="ARN1" s="103"/>
      <c r="ARO1" s="103"/>
      <c r="ARP1" s="103"/>
      <c r="ARQ1" s="103"/>
      <c r="ARR1" s="103"/>
      <c r="ARS1" s="103"/>
      <c r="ART1" s="103"/>
      <c r="ARU1" s="103"/>
      <c r="ARV1" s="103"/>
      <c r="ARW1" s="103"/>
      <c r="ARX1" s="103"/>
      <c r="ARY1" s="103"/>
      <c r="ARZ1" s="103"/>
      <c r="ASA1" s="103"/>
      <c r="ASB1" s="103"/>
      <c r="ASC1" s="103"/>
      <c r="ASD1" s="103"/>
      <c r="ASE1" s="103"/>
      <c r="ASF1" s="103"/>
      <c r="ASG1" s="103"/>
      <c r="ASH1" s="103"/>
      <c r="ASI1" s="103"/>
      <c r="ASJ1" s="103"/>
      <c r="ASK1" s="103"/>
      <c r="ASL1" s="103"/>
      <c r="ASM1" s="103"/>
      <c r="ASN1" s="103"/>
      <c r="ASO1" s="103"/>
      <c r="ASP1" s="103"/>
      <c r="ASQ1" s="103"/>
      <c r="ASR1" s="103"/>
      <c r="ASS1" s="103"/>
      <c r="AST1" s="103"/>
      <c r="ASU1" s="103"/>
      <c r="ASV1" s="103"/>
      <c r="ASW1" s="103"/>
      <c r="ASX1" s="103"/>
      <c r="ASY1" s="103"/>
      <c r="ASZ1" s="103"/>
      <c r="ATA1" s="103"/>
      <c r="ATB1" s="103"/>
      <c r="ATC1" s="103"/>
      <c r="ATD1" s="103"/>
      <c r="ATE1" s="103"/>
      <c r="ATF1" s="103"/>
      <c r="ATG1" s="103"/>
      <c r="ATH1" s="103"/>
      <c r="ATI1" s="103"/>
      <c r="ATJ1" s="103"/>
      <c r="ATK1" s="103"/>
      <c r="ATL1" s="103"/>
      <c r="ATM1" s="103"/>
      <c r="ATN1" s="103"/>
      <c r="ATO1" s="103"/>
      <c r="ATP1" s="103"/>
      <c r="ATQ1" s="103"/>
      <c r="ATR1" s="103"/>
      <c r="ATS1" s="103"/>
      <c r="ATT1" s="103"/>
      <c r="ATU1" s="103"/>
      <c r="ATV1" s="103"/>
      <c r="ATW1" s="103"/>
      <c r="ATX1" s="103"/>
      <c r="ATY1" s="103"/>
      <c r="ATZ1" s="103"/>
      <c r="AUA1" s="103"/>
      <c r="AUB1" s="103"/>
      <c r="AUC1" s="103"/>
      <c r="AUD1" s="103"/>
      <c r="AUE1" s="103"/>
      <c r="AUF1" s="103"/>
      <c r="AUG1" s="103"/>
      <c r="AUH1" s="103"/>
      <c r="AUI1" s="103"/>
      <c r="AUJ1" s="103"/>
      <c r="AUK1" s="103"/>
      <c r="AUL1" s="103"/>
      <c r="AUM1" s="103"/>
      <c r="AUN1" s="103"/>
      <c r="AUO1" s="103"/>
      <c r="AUP1" s="103"/>
      <c r="AUQ1" s="103"/>
      <c r="AUR1" s="103"/>
      <c r="AUS1" s="103"/>
      <c r="AUT1" s="103"/>
      <c r="AUU1" s="103"/>
      <c r="AUV1" s="103"/>
      <c r="AUW1" s="103"/>
      <c r="AUX1" s="103"/>
      <c r="AUY1" s="103"/>
      <c r="AUZ1" s="103"/>
      <c r="AVA1" s="103"/>
      <c r="AVB1" s="103"/>
      <c r="AVC1" s="103"/>
      <c r="AVD1" s="103"/>
      <c r="AVE1" s="103"/>
      <c r="AVF1" s="103"/>
      <c r="AVG1" s="103"/>
      <c r="AVH1" s="103"/>
      <c r="AVI1" s="103"/>
      <c r="AVJ1" s="103"/>
      <c r="AVK1" s="103"/>
      <c r="AVL1" s="103"/>
      <c r="AVM1" s="103"/>
      <c r="AVN1" s="103"/>
      <c r="AVO1" s="103"/>
      <c r="AVP1" s="103"/>
      <c r="AVQ1" s="103"/>
      <c r="AVR1" s="103"/>
      <c r="AVS1" s="103"/>
      <c r="AVT1" s="103"/>
      <c r="AVU1" s="103"/>
      <c r="AVV1" s="103"/>
      <c r="AVW1" s="103"/>
      <c r="AVX1" s="103"/>
      <c r="AVY1" s="103"/>
      <c r="AVZ1" s="103"/>
      <c r="AWA1" s="103"/>
      <c r="AWB1" s="103"/>
      <c r="AWC1" s="103"/>
      <c r="AWD1" s="103"/>
      <c r="AWE1" s="103"/>
      <c r="AWF1" s="103"/>
      <c r="AWG1" s="103"/>
      <c r="AWH1" s="103"/>
      <c r="AWI1" s="103"/>
      <c r="AWJ1" s="103"/>
      <c r="AWK1" s="103"/>
      <c r="AWL1" s="103"/>
      <c r="AWM1" s="103"/>
      <c r="AWN1" s="103"/>
      <c r="AWO1" s="103"/>
      <c r="AWP1" s="103"/>
      <c r="AWQ1" s="103"/>
      <c r="AWR1" s="103"/>
      <c r="AWS1" s="103"/>
      <c r="AWT1" s="103"/>
      <c r="AWU1" s="103"/>
      <c r="AWV1" s="103"/>
      <c r="AWW1" s="103"/>
      <c r="AWX1" s="103"/>
      <c r="AWY1" s="103"/>
      <c r="AWZ1" s="103"/>
      <c r="AXA1" s="103"/>
      <c r="AXB1" s="103"/>
      <c r="AXC1" s="103"/>
      <c r="AXD1" s="103"/>
      <c r="AXE1" s="103"/>
      <c r="AXF1" s="103"/>
      <c r="AXG1" s="103"/>
      <c r="AXH1" s="103"/>
      <c r="AXI1" s="103"/>
      <c r="AXJ1" s="103"/>
      <c r="AXK1" s="103"/>
      <c r="AXL1" s="103"/>
      <c r="AXM1" s="103"/>
      <c r="AXN1" s="103"/>
      <c r="AXO1" s="103"/>
      <c r="AXP1" s="103"/>
      <c r="AXQ1" s="103"/>
      <c r="AXR1" s="103"/>
      <c r="AXS1" s="103"/>
      <c r="AXT1" s="103"/>
      <c r="AXU1" s="103"/>
      <c r="AXV1" s="103"/>
      <c r="AXW1" s="103"/>
      <c r="AXX1" s="103"/>
      <c r="AXY1" s="103"/>
      <c r="AXZ1" s="103"/>
      <c r="AYA1" s="103"/>
      <c r="AYB1" s="103"/>
      <c r="AYC1" s="103"/>
      <c r="AYD1" s="103"/>
      <c r="AYE1" s="103"/>
      <c r="AYF1" s="103"/>
      <c r="AYG1" s="103"/>
      <c r="AYH1" s="103"/>
      <c r="AYI1" s="103"/>
      <c r="AYJ1" s="103"/>
      <c r="AYK1" s="103"/>
      <c r="AYL1" s="103"/>
      <c r="AYM1" s="103"/>
      <c r="AYN1" s="103"/>
      <c r="AYO1" s="103"/>
      <c r="AYP1" s="103"/>
      <c r="AYQ1" s="103"/>
      <c r="AYR1" s="103"/>
      <c r="AYS1" s="103"/>
      <c r="AYT1" s="103"/>
      <c r="AYU1" s="103"/>
      <c r="AYV1" s="103"/>
      <c r="AYW1" s="103"/>
      <c r="AYX1" s="103"/>
      <c r="AYY1" s="103"/>
      <c r="AYZ1" s="103"/>
      <c r="AZA1" s="103"/>
      <c r="AZB1" s="103"/>
      <c r="AZC1" s="103"/>
      <c r="AZD1" s="103"/>
      <c r="AZE1" s="103"/>
      <c r="AZF1" s="103"/>
      <c r="AZG1" s="103"/>
      <c r="AZH1" s="103"/>
      <c r="AZI1" s="103"/>
      <c r="AZJ1" s="103"/>
      <c r="AZK1" s="103"/>
      <c r="AZL1" s="103"/>
      <c r="AZM1" s="103"/>
      <c r="AZN1" s="103"/>
      <c r="AZO1" s="103"/>
      <c r="AZP1" s="103"/>
      <c r="AZQ1" s="103"/>
      <c r="AZR1" s="103"/>
      <c r="AZS1" s="103"/>
      <c r="AZT1" s="103"/>
      <c r="AZU1" s="103"/>
      <c r="AZV1" s="103"/>
      <c r="AZW1" s="103"/>
      <c r="AZX1" s="103"/>
      <c r="AZY1" s="103"/>
      <c r="AZZ1" s="103"/>
      <c r="BAA1" s="103"/>
      <c r="BAB1" s="103"/>
      <c r="BAC1" s="103"/>
      <c r="BAD1" s="103"/>
      <c r="BAE1" s="103"/>
      <c r="BAF1" s="103"/>
      <c r="BAG1" s="103"/>
      <c r="BAH1" s="103"/>
      <c r="BAI1" s="103"/>
      <c r="BAJ1" s="103"/>
      <c r="BAK1" s="103"/>
      <c r="BAL1" s="103"/>
      <c r="BAM1" s="103"/>
      <c r="BAN1" s="103"/>
      <c r="BAO1" s="103"/>
      <c r="BAP1" s="103"/>
      <c r="BAQ1" s="103"/>
      <c r="BAR1" s="103"/>
      <c r="BAS1" s="103"/>
      <c r="BAT1" s="103"/>
      <c r="BAU1" s="103"/>
      <c r="BAV1" s="103"/>
      <c r="BAW1" s="103"/>
      <c r="BAX1" s="103"/>
      <c r="BAY1" s="103"/>
      <c r="BAZ1" s="103"/>
      <c r="BBA1" s="103"/>
      <c r="BBB1" s="103"/>
      <c r="BBC1" s="103"/>
      <c r="BBD1" s="103"/>
      <c r="BBE1" s="103"/>
      <c r="BBF1" s="103"/>
      <c r="BBG1" s="103"/>
      <c r="BBH1" s="103"/>
      <c r="BBI1" s="103"/>
      <c r="BBJ1" s="103"/>
      <c r="BBK1" s="103"/>
      <c r="BBL1" s="103"/>
      <c r="BBM1" s="103"/>
      <c r="BBN1" s="103"/>
      <c r="BBO1" s="103"/>
      <c r="BBP1" s="103"/>
      <c r="BBQ1" s="103"/>
      <c r="BBR1" s="103"/>
      <c r="BBS1" s="103"/>
      <c r="BBT1" s="103"/>
      <c r="BBU1" s="103"/>
      <c r="BBV1" s="103"/>
      <c r="BBW1" s="103"/>
      <c r="BBX1" s="103"/>
      <c r="BBY1" s="103"/>
      <c r="BBZ1" s="103"/>
      <c r="BCA1" s="103"/>
      <c r="BCB1" s="103"/>
      <c r="BCC1" s="103"/>
      <c r="BCD1" s="103"/>
      <c r="BCE1" s="103"/>
      <c r="BCF1" s="103"/>
      <c r="BCG1" s="103"/>
      <c r="BCH1" s="103"/>
      <c r="BCI1" s="103"/>
      <c r="BCJ1" s="103"/>
      <c r="BCK1" s="103"/>
      <c r="BCL1" s="103"/>
      <c r="BCM1" s="103"/>
      <c r="BCN1" s="103"/>
      <c r="BCO1" s="103"/>
      <c r="BCP1" s="103"/>
      <c r="BCQ1" s="103"/>
      <c r="BCR1" s="103"/>
      <c r="BCS1" s="103"/>
      <c r="BCT1" s="103"/>
      <c r="BCU1" s="103"/>
      <c r="BCV1" s="103"/>
      <c r="BCW1" s="103"/>
      <c r="BCX1" s="103"/>
      <c r="BCY1" s="103"/>
      <c r="BCZ1" s="103"/>
      <c r="BDA1" s="103"/>
      <c r="BDB1" s="103"/>
      <c r="BDC1" s="103"/>
      <c r="BDD1" s="103"/>
      <c r="BDE1" s="103"/>
      <c r="BDF1" s="103"/>
      <c r="BDG1" s="103"/>
      <c r="BDH1" s="103"/>
      <c r="BDI1" s="103"/>
      <c r="BDJ1" s="103"/>
      <c r="BDK1" s="103"/>
      <c r="BDL1" s="103"/>
      <c r="BDM1" s="103"/>
      <c r="BDN1" s="103"/>
      <c r="BDO1" s="103"/>
      <c r="BDP1" s="103"/>
      <c r="BDQ1" s="103"/>
      <c r="BDR1" s="103"/>
      <c r="BDS1" s="103"/>
      <c r="BDT1" s="103"/>
      <c r="BDU1" s="103"/>
      <c r="BDV1" s="103"/>
      <c r="BDW1" s="103"/>
      <c r="BDX1" s="103"/>
      <c r="BDY1" s="103"/>
      <c r="BDZ1" s="103"/>
      <c r="BEA1" s="103"/>
      <c r="BEB1" s="103"/>
      <c r="BEC1" s="103"/>
      <c r="BED1" s="103"/>
      <c r="BEE1" s="103"/>
      <c r="BEF1" s="103"/>
      <c r="BEG1" s="103"/>
      <c r="BEH1" s="103"/>
      <c r="BEI1" s="103"/>
      <c r="BEJ1" s="103"/>
      <c r="BEK1" s="103"/>
      <c r="BEL1" s="103"/>
      <c r="BEM1" s="103"/>
      <c r="BEN1" s="103"/>
      <c r="BEO1" s="103"/>
      <c r="BEP1" s="103"/>
      <c r="BEQ1" s="103"/>
      <c r="BER1" s="103"/>
      <c r="BES1" s="103"/>
      <c r="BET1" s="103"/>
      <c r="BEU1" s="103"/>
      <c r="BEV1" s="103"/>
      <c r="BEW1" s="103"/>
      <c r="BEX1" s="103"/>
      <c r="BEY1" s="103"/>
      <c r="BEZ1" s="103"/>
      <c r="BFA1" s="103"/>
      <c r="BFB1" s="103"/>
      <c r="BFC1" s="103"/>
      <c r="BFD1" s="103"/>
      <c r="BFE1" s="103"/>
      <c r="BFF1" s="103"/>
      <c r="BFG1" s="103"/>
      <c r="BFH1" s="103"/>
      <c r="BFI1" s="103"/>
      <c r="BFJ1" s="103"/>
      <c r="BFK1" s="103"/>
      <c r="BFL1" s="103"/>
      <c r="BFM1" s="103"/>
      <c r="BFN1" s="103"/>
      <c r="BFO1" s="103"/>
      <c r="BFP1" s="103"/>
      <c r="BFQ1" s="103"/>
      <c r="BFR1" s="103"/>
      <c r="BFS1" s="103"/>
      <c r="BFT1" s="103"/>
      <c r="BFU1" s="103"/>
      <c r="BFV1" s="103"/>
      <c r="BFW1" s="103"/>
      <c r="BFX1" s="103"/>
      <c r="BFY1" s="103"/>
      <c r="BFZ1" s="103"/>
      <c r="BGA1" s="103"/>
      <c r="BGB1" s="103"/>
      <c r="BGC1" s="103"/>
      <c r="BGD1" s="103"/>
      <c r="BGE1" s="103"/>
      <c r="BGF1" s="103"/>
      <c r="BGG1" s="103"/>
      <c r="BGH1" s="103"/>
      <c r="BGI1" s="103"/>
      <c r="BGJ1" s="103"/>
      <c r="BGK1" s="103"/>
      <c r="BGL1" s="103"/>
      <c r="BGM1" s="103"/>
      <c r="BGN1" s="103"/>
      <c r="BGO1" s="103"/>
      <c r="BGP1" s="103"/>
      <c r="BGQ1" s="103"/>
      <c r="BGR1" s="103"/>
      <c r="BGS1" s="103"/>
      <c r="BGT1" s="103"/>
      <c r="BGU1" s="103"/>
      <c r="BGV1" s="103"/>
      <c r="BGW1" s="103"/>
      <c r="BGX1" s="103"/>
      <c r="BGY1" s="103"/>
      <c r="BGZ1" s="103"/>
      <c r="BHA1" s="103"/>
      <c r="BHB1" s="103"/>
      <c r="BHC1" s="103"/>
      <c r="BHD1" s="103"/>
      <c r="BHE1" s="103"/>
      <c r="BHF1" s="103"/>
      <c r="BHG1" s="103"/>
      <c r="BHH1" s="103"/>
      <c r="BHI1" s="103"/>
      <c r="BHJ1" s="103"/>
      <c r="BHK1" s="103"/>
      <c r="BHL1" s="103"/>
      <c r="BHM1" s="103"/>
      <c r="BHN1" s="103"/>
      <c r="BHO1" s="103"/>
      <c r="BHP1" s="103"/>
      <c r="BHQ1" s="103"/>
      <c r="BHR1" s="103"/>
      <c r="BHS1" s="103"/>
      <c r="BHT1" s="103"/>
      <c r="BHU1" s="103"/>
      <c r="BHV1" s="103"/>
      <c r="BHW1" s="103"/>
      <c r="BHX1" s="103"/>
      <c r="BHY1" s="103"/>
      <c r="BHZ1" s="103"/>
      <c r="BIA1" s="103"/>
      <c r="BIB1" s="103"/>
      <c r="BIC1" s="103"/>
      <c r="BID1" s="103"/>
      <c r="BIE1" s="103"/>
      <c r="BIF1" s="103"/>
      <c r="BIG1" s="103"/>
      <c r="BIH1" s="103"/>
      <c r="BII1" s="103"/>
      <c r="BIJ1" s="103"/>
      <c r="BIK1" s="103"/>
      <c r="BIL1" s="103"/>
      <c r="BIM1" s="103"/>
      <c r="BIN1" s="103"/>
      <c r="BIO1" s="103"/>
      <c r="BIP1" s="103"/>
      <c r="BIQ1" s="103"/>
      <c r="BIR1" s="103"/>
      <c r="BIS1" s="103"/>
      <c r="BIT1" s="103"/>
      <c r="BIU1" s="103"/>
      <c r="BIV1" s="103"/>
      <c r="BIW1" s="103"/>
      <c r="BIX1" s="103"/>
      <c r="BIY1" s="103"/>
      <c r="BIZ1" s="103"/>
      <c r="BJA1" s="103"/>
      <c r="BJB1" s="103"/>
      <c r="BJC1" s="103"/>
      <c r="BJD1" s="103"/>
      <c r="BJE1" s="103"/>
      <c r="BJF1" s="103"/>
      <c r="BJG1" s="103"/>
      <c r="BJH1" s="103"/>
      <c r="BJI1" s="103"/>
      <c r="BJJ1" s="103"/>
      <c r="BJK1" s="103"/>
      <c r="BJL1" s="103"/>
      <c r="BJM1" s="103"/>
      <c r="BJN1" s="103"/>
      <c r="BJO1" s="103"/>
      <c r="BJP1" s="103"/>
      <c r="BJQ1" s="103"/>
      <c r="BJR1" s="103"/>
      <c r="BJS1" s="103"/>
      <c r="BJT1" s="103"/>
      <c r="BJU1" s="103"/>
      <c r="BJV1" s="103"/>
      <c r="BJW1" s="103"/>
      <c r="BJX1" s="103"/>
      <c r="BJY1" s="103"/>
      <c r="BJZ1" s="103"/>
      <c r="BKA1" s="103"/>
      <c r="BKB1" s="103"/>
      <c r="BKC1" s="103"/>
      <c r="BKD1" s="103"/>
      <c r="BKE1" s="103"/>
      <c r="BKF1" s="103"/>
      <c r="BKG1" s="103"/>
      <c r="BKH1" s="103"/>
      <c r="BKI1" s="103"/>
      <c r="BKJ1" s="103"/>
      <c r="BKK1" s="103"/>
      <c r="BKL1" s="103"/>
      <c r="BKM1" s="103"/>
      <c r="BKN1" s="103"/>
      <c r="BKO1" s="103"/>
      <c r="BKP1" s="103"/>
      <c r="BKQ1" s="103"/>
      <c r="BKR1" s="103"/>
      <c r="BKS1" s="103"/>
      <c r="BKT1" s="103"/>
      <c r="BKU1" s="103"/>
      <c r="BKV1" s="103"/>
      <c r="BKW1" s="103"/>
      <c r="BKX1" s="103"/>
      <c r="BKY1" s="103"/>
      <c r="BKZ1" s="103"/>
      <c r="BLA1" s="103"/>
      <c r="BLB1" s="103"/>
      <c r="BLC1" s="103"/>
      <c r="BLD1" s="103"/>
      <c r="BLE1" s="103"/>
      <c r="BLF1" s="103"/>
      <c r="BLG1" s="103"/>
      <c r="BLH1" s="103"/>
      <c r="BLI1" s="103"/>
      <c r="BLJ1" s="103"/>
      <c r="BLK1" s="103"/>
      <c r="BLL1" s="103"/>
      <c r="BLM1" s="103"/>
      <c r="BLN1" s="103"/>
      <c r="BLO1" s="103"/>
      <c r="BLP1" s="103"/>
      <c r="BLQ1" s="103"/>
      <c r="BLR1" s="103"/>
      <c r="BLS1" s="103"/>
      <c r="BLT1" s="103"/>
      <c r="BLU1" s="103"/>
      <c r="BLV1" s="103"/>
      <c r="BLW1" s="103"/>
      <c r="BLX1" s="103"/>
      <c r="BLY1" s="103"/>
      <c r="BLZ1" s="103"/>
      <c r="BMA1" s="103"/>
      <c r="BMB1" s="103"/>
      <c r="BMC1" s="103"/>
      <c r="BMD1" s="103"/>
      <c r="BME1" s="103"/>
      <c r="BMF1" s="103"/>
      <c r="BMG1" s="103"/>
      <c r="BMH1" s="103"/>
      <c r="BMI1" s="103"/>
      <c r="BMJ1" s="103"/>
      <c r="BMK1" s="103"/>
      <c r="BML1" s="103"/>
      <c r="BMM1" s="103"/>
      <c r="BMN1" s="103"/>
      <c r="BMO1" s="103"/>
      <c r="BMP1" s="103"/>
      <c r="BMQ1" s="103"/>
      <c r="BMR1" s="103"/>
      <c r="BMS1" s="103"/>
      <c r="BMT1" s="103"/>
      <c r="BMU1" s="103"/>
      <c r="BMV1" s="103"/>
      <c r="BMW1" s="103"/>
      <c r="BMX1" s="103"/>
      <c r="BMY1" s="103"/>
      <c r="BMZ1" s="103"/>
      <c r="BNA1" s="103"/>
      <c r="BNB1" s="103"/>
      <c r="BNC1" s="103"/>
      <c r="BND1" s="103"/>
      <c r="BNE1" s="103"/>
      <c r="BNF1" s="103"/>
      <c r="BNG1" s="103"/>
      <c r="BNH1" s="103"/>
      <c r="BNI1" s="103"/>
      <c r="BNJ1" s="103"/>
      <c r="BNK1" s="103"/>
      <c r="BNL1" s="103"/>
      <c r="BNM1" s="103"/>
      <c r="BNN1" s="103"/>
      <c r="BNO1" s="103"/>
      <c r="BNP1" s="103"/>
      <c r="BNQ1" s="103"/>
      <c r="BNR1" s="103"/>
      <c r="BNS1" s="103"/>
      <c r="BNT1" s="103"/>
      <c r="BNU1" s="103"/>
      <c r="BNV1" s="103"/>
      <c r="BNW1" s="103"/>
      <c r="BNX1" s="103"/>
      <c r="BNY1" s="103"/>
      <c r="BNZ1" s="103"/>
      <c r="BOA1" s="103"/>
      <c r="BOB1" s="103"/>
      <c r="BOC1" s="103"/>
      <c r="BOD1" s="103"/>
      <c r="BOE1" s="103"/>
      <c r="BOF1" s="103"/>
      <c r="BOG1" s="103"/>
      <c r="BOH1" s="103"/>
      <c r="BOI1" s="103"/>
      <c r="BOJ1" s="103"/>
      <c r="BOK1" s="103"/>
      <c r="BOL1" s="103"/>
      <c r="BOM1" s="103"/>
      <c r="BON1" s="103"/>
      <c r="BOO1" s="103"/>
      <c r="BOP1" s="103"/>
      <c r="BOQ1" s="103"/>
      <c r="BOR1" s="103"/>
      <c r="BOS1" s="103"/>
      <c r="BOT1" s="103"/>
      <c r="BOU1" s="103"/>
      <c r="BOV1" s="103"/>
      <c r="BOW1" s="103"/>
      <c r="BOX1" s="103"/>
      <c r="BOY1" s="103"/>
      <c r="BOZ1" s="103"/>
      <c r="BPA1" s="103"/>
      <c r="BPB1" s="103"/>
      <c r="BPC1" s="103"/>
      <c r="BPD1" s="103"/>
      <c r="BPE1" s="103"/>
      <c r="BPF1" s="103"/>
      <c r="BPG1" s="103"/>
      <c r="BPH1" s="103"/>
      <c r="BPI1" s="103"/>
      <c r="BPJ1" s="103"/>
      <c r="BPK1" s="103"/>
      <c r="BPL1" s="103"/>
      <c r="BPM1" s="103"/>
      <c r="BPN1" s="103"/>
      <c r="BPO1" s="103"/>
      <c r="BPP1" s="103"/>
      <c r="BPQ1" s="103"/>
      <c r="BPR1" s="103"/>
      <c r="BPS1" s="103"/>
      <c r="BPT1" s="103"/>
      <c r="BPU1" s="103"/>
      <c r="BPV1" s="103"/>
      <c r="BPW1" s="103"/>
      <c r="BPX1" s="103"/>
      <c r="BPY1" s="103"/>
      <c r="BPZ1" s="103"/>
      <c r="BQA1" s="103"/>
      <c r="BQB1" s="103"/>
      <c r="BQC1" s="103"/>
      <c r="BQD1" s="103"/>
      <c r="BQE1" s="103"/>
      <c r="BQF1" s="103"/>
      <c r="BQG1" s="103"/>
      <c r="BQH1" s="103"/>
      <c r="BQI1" s="103"/>
      <c r="BQJ1" s="103"/>
      <c r="BQK1" s="103"/>
      <c r="BQL1" s="103"/>
      <c r="BQM1" s="103"/>
      <c r="BQN1" s="103"/>
      <c r="BQO1" s="103"/>
      <c r="BQP1" s="103"/>
      <c r="BQQ1" s="103"/>
      <c r="BQR1" s="103"/>
      <c r="BQS1" s="103"/>
      <c r="BQT1" s="103"/>
      <c r="BQU1" s="103"/>
      <c r="BQV1" s="103"/>
      <c r="BQW1" s="103"/>
      <c r="BQX1" s="103"/>
      <c r="BQY1" s="103"/>
      <c r="BQZ1" s="103"/>
      <c r="BRA1" s="103"/>
      <c r="BRB1" s="103"/>
      <c r="BRC1" s="103"/>
      <c r="BRD1" s="103"/>
      <c r="BRE1" s="103"/>
      <c r="BRF1" s="103"/>
      <c r="BRG1" s="103"/>
      <c r="BRH1" s="103"/>
      <c r="BRI1" s="103"/>
      <c r="BRJ1" s="103"/>
      <c r="BRK1" s="103"/>
      <c r="BRL1" s="103"/>
      <c r="BRM1" s="103"/>
      <c r="BRN1" s="103"/>
      <c r="BRO1" s="103"/>
      <c r="BRP1" s="103"/>
      <c r="BRQ1" s="103"/>
      <c r="BRR1" s="103"/>
      <c r="BRS1" s="103"/>
      <c r="BRT1" s="103"/>
      <c r="BRU1" s="103"/>
      <c r="BRV1" s="103"/>
      <c r="BRW1" s="103"/>
      <c r="BRX1" s="103"/>
      <c r="BRY1" s="103"/>
      <c r="BRZ1" s="103"/>
      <c r="BSA1" s="103"/>
      <c r="BSB1" s="103"/>
      <c r="BSC1" s="103"/>
      <c r="BSD1" s="103"/>
      <c r="BSE1" s="103"/>
      <c r="BSF1" s="103"/>
      <c r="BSG1" s="103"/>
      <c r="BSH1" s="103"/>
      <c r="BSI1" s="103"/>
      <c r="BSJ1" s="103"/>
      <c r="BSK1" s="103"/>
      <c r="BSL1" s="103"/>
      <c r="BSM1" s="103"/>
      <c r="BSN1" s="103"/>
      <c r="BSO1" s="103"/>
      <c r="BSP1" s="103"/>
      <c r="BSQ1" s="103"/>
      <c r="BSR1" s="103"/>
      <c r="BSS1" s="103"/>
      <c r="BST1" s="103"/>
      <c r="BSU1" s="103"/>
      <c r="BSV1" s="103"/>
      <c r="BSW1" s="103"/>
      <c r="BSX1" s="103"/>
      <c r="BSY1" s="103"/>
      <c r="BSZ1" s="103"/>
      <c r="BTA1" s="103"/>
      <c r="BTB1" s="103"/>
      <c r="BTC1" s="103"/>
      <c r="BTD1" s="103"/>
      <c r="BTE1" s="103"/>
      <c r="BTF1" s="103"/>
      <c r="BTG1" s="103"/>
      <c r="BTH1" s="103"/>
      <c r="BTI1" s="103"/>
      <c r="BTJ1" s="103"/>
      <c r="BTK1" s="103"/>
      <c r="BTL1" s="103"/>
      <c r="BTM1" s="103"/>
      <c r="BTN1" s="103"/>
      <c r="BTO1" s="103"/>
      <c r="BTP1" s="103"/>
      <c r="BTQ1" s="103"/>
      <c r="BTR1" s="103"/>
      <c r="BTS1" s="103"/>
      <c r="BTT1" s="103"/>
      <c r="BTU1" s="103"/>
      <c r="BTV1" s="103"/>
      <c r="BTW1" s="103"/>
      <c r="BTX1" s="103"/>
      <c r="BTY1" s="103"/>
      <c r="BTZ1" s="103"/>
      <c r="BUA1" s="103"/>
      <c r="BUB1" s="103"/>
      <c r="BUC1" s="103"/>
      <c r="BUD1" s="103"/>
      <c r="BUE1" s="103"/>
      <c r="BUF1" s="103"/>
      <c r="BUG1" s="103"/>
      <c r="BUH1" s="103"/>
      <c r="BUI1" s="103"/>
      <c r="BUJ1" s="103"/>
      <c r="BUK1" s="103"/>
      <c r="BUL1" s="103"/>
      <c r="BUM1" s="103"/>
      <c r="BUN1" s="103"/>
      <c r="BUO1" s="103"/>
      <c r="BUP1" s="103"/>
      <c r="BUQ1" s="103"/>
      <c r="BUR1" s="103"/>
      <c r="BUS1" s="103"/>
      <c r="BUT1" s="103"/>
      <c r="BUU1" s="103"/>
      <c r="BUV1" s="103"/>
      <c r="BUW1" s="103"/>
      <c r="BUX1" s="103"/>
      <c r="BUY1" s="103"/>
      <c r="BUZ1" s="103"/>
      <c r="BVA1" s="103"/>
      <c r="BVB1" s="103"/>
      <c r="BVC1" s="103"/>
      <c r="BVD1" s="103"/>
      <c r="BVE1" s="103"/>
      <c r="BVF1" s="103"/>
      <c r="BVG1" s="103"/>
      <c r="BVH1" s="103"/>
      <c r="BVI1" s="103"/>
      <c r="BVJ1" s="103"/>
      <c r="BVK1" s="103"/>
      <c r="BVL1" s="103"/>
      <c r="BVM1" s="103"/>
      <c r="BVN1" s="103"/>
      <c r="BVO1" s="103"/>
      <c r="BVP1" s="103"/>
      <c r="BVQ1" s="103"/>
      <c r="BVR1" s="103"/>
      <c r="BVS1" s="103"/>
      <c r="BVT1" s="103"/>
      <c r="BVU1" s="103"/>
      <c r="BVV1" s="103"/>
      <c r="BVW1" s="103"/>
      <c r="BVX1" s="103"/>
      <c r="BVY1" s="103"/>
      <c r="BVZ1" s="103"/>
      <c r="BWA1" s="103"/>
      <c r="BWB1" s="103"/>
      <c r="BWC1" s="103"/>
      <c r="BWD1" s="103"/>
      <c r="BWE1" s="103"/>
      <c r="BWF1" s="103"/>
      <c r="BWG1" s="103"/>
      <c r="BWH1" s="103"/>
      <c r="BWI1" s="103"/>
      <c r="BWJ1" s="103"/>
      <c r="BWK1" s="103"/>
      <c r="BWL1" s="103"/>
      <c r="BWM1" s="103"/>
      <c r="BWN1" s="103"/>
      <c r="BWO1" s="103"/>
      <c r="BWP1" s="103"/>
      <c r="BWQ1" s="103"/>
      <c r="BWR1" s="103"/>
      <c r="BWS1" s="103"/>
      <c r="BWT1" s="103"/>
      <c r="BWU1" s="103"/>
      <c r="BWV1" s="103"/>
      <c r="BWW1" s="103"/>
      <c r="BWX1" s="103"/>
      <c r="BWY1" s="103"/>
      <c r="BWZ1" s="103"/>
      <c r="BXA1" s="103"/>
      <c r="BXB1" s="103"/>
      <c r="BXC1" s="103"/>
      <c r="BXD1" s="103"/>
      <c r="BXE1" s="103"/>
      <c r="BXF1" s="103"/>
      <c r="BXG1" s="103"/>
      <c r="BXH1" s="103"/>
      <c r="BXI1" s="103"/>
      <c r="BXJ1" s="103"/>
      <c r="BXK1" s="103"/>
      <c r="BXL1" s="103"/>
      <c r="BXM1" s="103"/>
      <c r="BXN1" s="103"/>
      <c r="BXO1" s="103"/>
      <c r="BXP1" s="103"/>
      <c r="BXQ1" s="103"/>
      <c r="BXR1" s="103"/>
      <c r="BXS1" s="103"/>
      <c r="BXT1" s="103"/>
      <c r="BXU1" s="103"/>
      <c r="BXV1" s="103"/>
      <c r="BXW1" s="103"/>
      <c r="BXX1" s="103"/>
      <c r="BXY1" s="103"/>
      <c r="BXZ1" s="103"/>
      <c r="BYA1" s="103"/>
      <c r="BYB1" s="103"/>
      <c r="BYC1" s="103"/>
      <c r="BYD1" s="103"/>
      <c r="BYE1" s="103"/>
      <c r="BYF1" s="103"/>
      <c r="BYG1" s="103"/>
      <c r="BYH1" s="103"/>
      <c r="BYI1" s="103"/>
      <c r="BYJ1" s="103"/>
      <c r="BYK1" s="103"/>
      <c r="BYL1" s="103"/>
      <c r="BYM1" s="103"/>
      <c r="BYN1" s="103"/>
      <c r="BYO1" s="103"/>
      <c r="BYP1" s="103"/>
      <c r="BYQ1" s="103"/>
      <c r="BYR1" s="103"/>
      <c r="BYS1" s="103"/>
      <c r="BYT1" s="103"/>
      <c r="BYU1" s="103"/>
      <c r="BYV1" s="103"/>
      <c r="BYW1" s="103"/>
      <c r="BYX1" s="103"/>
      <c r="BYY1" s="103"/>
      <c r="BYZ1" s="103"/>
      <c r="BZA1" s="103"/>
      <c r="BZB1" s="103"/>
      <c r="BZC1" s="103"/>
      <c r="BZD1" s="103"/>
      <c r="BZE1" s="103"/>
      <c r="BZF1" s="103"/>
      <c r="BZG1" s="103"/>
      <c r="BZH1" s="103"/>
      <c r="BZI1" s="103"/>
      <c r="BZJ1" s="103"/>
      <c r="BZK1" s="103"/>
      <c r="BZL1" s="103"/>
      <c r="BZM1" s="103"/>
      <c r="BZN1" s="103"/>
      <c r="BZO1" s="103"/>
      <c r="BZP1" s="103"/>
      <c r="BZQ1" s="103"/>
      <c r="BZR1" s="103"/>
      <c r="BZS1" s="103"/>
      <c r="BZT1" s="103"/>
      <c r="BZU1" s="103"/>
      <c r="BZV1" s="103"/>
      <c r="BZW1" s="103"/>
      <c r="BZX1" s="103"/>
      <c r="BZY1" s="103"/>
      <c r="BZZ1" s="103"/>
      <c r="CAA1" s="103"/>
      <c r="CAB1" s="103"/>
      <c r="CAC1" s="103"/>
      <c r="CAD1" s="103"/>
      <c r="CAE1" s="103"/>
      <c r="CAF1" s="103"/>
      <c r="CAG1" s="103"/>
      <c r="CAH1" s="103"/>
      <c r="CAI1" s="103"/>
      <c r="CAJ1" s="103"/>
      <c r="CAK1" s="103"/>
      <c r="CAL1" s="103"/>
      <c r="CAM1" s="103"/>
      <c r="CAN1" s="103"/>
      <c r="CAO1" s="103"/>
      <c r="CAP1" s="103"/>
      <c r="CAQ1" s="103"/>
      <c r="CAR1" s="103"/>
      <c r="CAS1" s="103"/>
      <c r="CAT1" s="103"/>
      <c r="CAU1" s="103"/>
      <c r="CAV1" s="103"/>
      <c r="CAW1" s="103"/>
      <c r="CAX1" s="103"/>
      <c r="CAY1" s="103"/>
      <c r="CAZ1" s="103"/>
      <c r="CBA1" s="103"/>
      <c r="CBB1" s="103"/>
      <c r="CBC1" s="103"/>
      <c r="CBD1" s="103"/>
      <c r="CBE1" s="103"/>
      <c r="CBF1" s="103"/>
      <c r="CBG1" s="103"/>
      <c r="CBH1" s="103"/>
      <c r="CBI1" s="103"/>
      <c r="CBJ1" s="103"/>
      <c r="CBK1" s="103"/>
      <c r="CBL1" s="103"/>
      <c r="CBM1" s="103"/>
      <c r="CBN1" s="103"/>
      <c r="CBO1" s="103"/>
      <c r="CBP1" s="103"/>
      <c r="CBQ1" s="103"/>
      <c r="CBR1" s="103"/>
      <c r="CBS1" s="103"/>
      <c r="CBT1" s="103"/>
      <c r="CBU1" s="103"/>
      <c r="CBV1" s="103"/>
      <c r="CBW1" s="103"/>
      <c r="CBX1" s="103"/>
      <c r="CBY1" s="103"/>
      <c r="CBZ1" s="103"/>
      <c r="CCA1" s="103"/>
      <c r="CCB1" s="103"/>
      <c r="CCC1" s="103"/>
      <c r="CCD1" s="103"/>
      <c r="CCE1" s="103"/>
      <c r="CCF1" s="103"/>
      <c r="CCG1" s="103"/>
      <c r="CCH1" s="103"/>
      <c r="CCI1" s="103"/>
      <c r="CCJ1" s="103"/>
      <c r="CCK1" s="103"/>
      <c r="CCL1" s="103"/>
      <c r="CCM1" s="103"/>
      <c r="CCN1" s="103"/>
      <c r="CCO1" s="103"/>
      <c r="CCP1" s="103"/>
      <c r="CCQ1" s="103"/>
      <c r="CCR1" s="103"/>
      <c r="CCS1" s="103"/>
      <c r="CCT1" s="103"/>
      <c r="CCU1" s="103"/>
      <c r="CCV1" s="103"/>
      <c r="CCW1" s="103"/>
      <c r="CCX1" s="103"/>
      <c r="CCY1" s="103"/>
      <c r="CCZ1" s="103"/>
      <c r="CDA1" s="103"/>
      <c r="CDB1" s="103"/>
      <c r="CDC1" s="103"/>
      <c r="CDD1" s="103"/>
      <c r="CDE1" s="103"/>
      <c r="CDF1" s="103"/>
      <c r="CDG1" s="103"/>
      <c r="CDH1" s="103"/>
      <c r="CDI1" s="103"/>
      <c r="CDJ1" s="103"/>
      <c r="CDK1" s="103"/>
      <c r="CDL1" s="103"/>
      <c r="CDM1" s="103"/>
      <c r="CDN1" s="103"/>
      <c r="CDO1" s="103"/>
      <c r="CDP1" s="103"/>
      <c r="CDQ1" s="103"/>
      <c r="CDR1" s="103"/>
      <c r="CDS1" s="103"/>
      <c r="CDT1" s="103"/>
      <c r="CDU1" s="103"/>
      <c r="CDV1" s="103"/>
      <c r="CDW1" s="103"/>
      <c r="CDX1" s="103"/>
      <c r="CDY1" s="103"/>
      <c r="CDZ1" s="103"/>
      <c r="CEA1" s="103"/>
      <c r="CEB1" s="103"/>
      <c r="CEC1" s="103"/>
      <c r="CED1" s="103"/>
      <c r="CEE1" s="103"/>
      <c r="CEF1" s="103"/>
      <c r="CEG1" s="103"/>
      <c r="CEH1" s="103"/>
      <c r="CEI1" s="103"/>
      <c r="CEJ1" s="103"/>
      <c r="CEK1" s="103"/>
      <c r="CEL1" s="103"/>
      <c r="CEM1" s="103"/>
      <c r="CEN1" s="103"/>
      <c r="CEO1" s="103"/>
      <c r="CEP1" s="103"/>
      <c r="CEQ1" s="103"/>
      <c r="CER1" s="103"/>
      <c r="CES1" s="103"/>
      <c r="CET1" s="103"/>
      <c r="CEU1" s="103"/>
      <c r="CEV1" s="103"/>
      <c r="CEW1" s="103"/>
      <c r="CEX1" s="103"/>
      <c r="CEY1" s="103"/>
      <c r="CEZ1" s="103"/>
      <c r="CFA1" s="103"/>
      <c r="CFB1" s="103"/>
      <c r="CFC1" s="103"/>
      <c r="CFD1" s="103"/>
      <c r="CFE1" s="103"/>
      <c r="CFF1" s="103"/>
      <c r="CFG1" s="103"/>
      <c r="CFH1" s="103"/>
      <c r="CFI1" s="103"/>
      <c r="CFJ1" s="103"/>
      <c r="CFK1" s="103"/>
      <c r="CFL1" s="103"/>
      <c r="CFM1" s="103"/>
      <c r="CFN1" s="103"/>
      <c r="CFO1" s="103"/>
      <c r="CFP1" s="103"/>
      <c r="CFQ1" s="103"/>
      <c r="CFR1" s="103"/>
      <c r="CFS1" s="103"/>
      <c r="CFT1" s="103"/>
      <c r="CFU1" s="103"/>
      <c r="CFV1" s="103"/>
      <c r="CFW1" s="103"/>
      <c r="CFX1" s="103"/>
      <c r="CFY1" s="103"/>
      <c r="CFZ1" s="103"/>
      <c r="CGA1" s="103"/>
      <c r="CGB1" s="103"/>
      <c r="CGC1" s="103"/>
      <c r="CGD1" s="103"/>
      <c r="CGE1" s="103"/>
      <c r="CGF1" s="103"/>
      <c r="CGG1" s="103"/>
      <c r="CGH1" s="103"/>
      <c r="CGI1" s="103"/>
      <c r="CGJ1" s="103"/>
      <c r="CGK1" s="103"/>
      <c r="CGL1" s="103"/>
      <c r="CGM1" s="103"/>
      <c r="CGN1" s="103"/>
      <c r="CGO1" s="103"/>
      <c r="CGP1" s="103"/>
      <c r="CGQ1" s="103"/>
      <c r="CGR1" s="103"/>
      <c r="CGS1" s="103"/>
      <c r="CGT1" s="103"/>
      <c r="CGU1" s="103"/>
      <c r="CGV1" s="103"/>
      <c r="CGW1" s="103"/>
      <c r="CGX1" s="103"/>
      <c r="CGY1" s="103"/>
      <c r="CGZ1" s="103"/>
      <c r="CHA1" s="103"/>
      <c r="CHB1" s="103"/>
      <c r="CHC1" s="103"/>
      <c r="CHD1" s="103"/>
      <c r="CHE1" s="103"/>
      <c r="CHF1" s="103"/>
      <c r="CHG1" s="103"/>
      <c r="CHH1" s="103"/>
      <c r="CHI1" s="103"/>
      <c r="CHJ1" s="103"/>
      <c r="CHK1" s="103"/>
      <c r="CHL1" s="103"/>
      <c r="CHM1" s="103"/>
      <c r="CHN1" s="103"/>
      <c r="CHO1" s="103"/>
      <c r="CHP1" s="103"/>
      <c r="CHQ1" s="103"/>
      <c r="CHR1" s="103"/>
      <c r="CHS1" s="103"/>
      <c r="CHT1" s="103"/>
      <c r="CHU1" s="103"/>
      <c r="CHV1" s="103"/>
      <c r="CHW1" s="103"/>
      <c r="CHX1" s="103"/>
      <c r="CHY1" s="103"/>
      <c r="CHZ1" s="103"/>
      <c r="CIA1" s="103"/>
      <c r="CIB1" s="103"/>
      <c r="CIC1" s="103"/>
      <c r="CID1" s="103"/>
      <c r="CIE1" s="103"/>
      <c r="CIF1" s="103"/>
      <c r="CIG1" s="103"/>
      <c r="CIH1" s="103"/>
      <c r="CII1" s="103"/>
      <c r="CIJ1" s="103"/>
      <c r="CIK1" s="103"/>
      <c r="CIL1" s="103"/>
      <c r="CIM1" s="103"/>
      <c r="CIN1" s="103"/>
      <c r="CIO1" s="103"/>
      <c r="CIP1" s="103"/>
      <c r="CIQ1" s="103"/>
      <c r="CIR1" s="103"/>
      <c r="CIS1" s="103"/>
      <c r="CIT1" s="103"/>
      <c r="CIU1" s="103"/>
      <c r="CIV1" s="103"/>
      <c r="CIW1" s="103"/>
      <c r="CIX1" s="103"/>
      <c r="CIY1" s="103"/>
      <c r="CIZ1" s="103"/>
      <c r="CJA1" s="103"/>
      <c r="CJB1" s="103"/>
      <c r="CJC1" s="103"/>
      <c r="CJD1" s="103"/>
      <c r="CJE1" s="103"/>
      <c r="CJF1" s="103"/>
      <c r="CJG1" s="103"/>
      <c r="CJH1" s="103"/>
      <c r="CJI1" s="103"/>
      <c r="CJJ1" s="103"/>
      <c r="CJK1" s="103"/>
      <c r="CJL1" s="103"/>
      <c r="CJM1" s="103"/>
      <c r="CJN1" s="103"/>
      <c r="CJO1" s="103"/>
      <c r="CJP1" s="103"/>
      <c r="CJQ1" s="103"/>
      <c r="CJR1" s="103"/>
      <c r="CJS1" s="103"/>
      <c r="CJT1" s="103"/>
      <c r="CJU1" s="103"/>
      <c r="CJV1" s="103"/>
      <c r="CJW1" s="103"/>
      <c r="CJX1" s="103"/>
      <c r="CJY1" s="103"/>
      <c r="CJZ1" s="103"/>
      <c r="CKA1" s="103"/>
      <c r="CKB1" s="103"/>
      <c r="CKC1" s="103"/>
      <c r="CKD1" s="103"/>
      <c r="CKE1" s="103"/>
      <c r="CKF1" s="103"/>
      <c r="CKG1" s="103"/>
      <c r="CKH1" s="103"/>
      <c r="CKI1" s="103"/>
      <c r="CKJ1" s="103"/>
      <c r="CKK1" s="103"/>
      <c r="CKL1" s="103"/>
      <c r="CKM1" s="103"/>
      <c r="CKN1" s="103"/>
      <c r="CKO1" s="103"/>
      <c r="CKP1" s="103"/>
      <c r="CKQ1" s="103"/>
      <c r="CKR1" s="103"/>
      <c r="CKS1" s="103"/>
      <c r="CKT1" s="103"/>
      <c r="CKU1" s="103"/>
      <c r="CKV1" s="103"/>
      <c r="CKW1" s="103"/>
      <c r="CKX1" s="103"/>
      <c r="CKY1" s="103"/>
      <c r="CKZ1" s="103"/>
      <c r="CLA1" s="103"/>
      <c r="CLB1" s="103"/>
      <c r="CLC1" s="103"/>
      <c r="CLD1" s="103"/>
      <c r="CLE1" s="103"/>
      <c r="CLF1" s="103"/>
      <c r="CLG1" s="103"/>
      <c r="CLH1" s="103"/>
      <c r="CLI1" s="103"/>
      <c r="CLJ1" s="103"/>
      <c r="CLK1" s="103"/>
      <c r="CLL1" s="103"/>
      <c r="CLM1" s="103"/>
      <c r="CLN1" s="103"/>
      <c r="CLO1" s="103"/>
      <c r="CLP1" s="103"/>
      <c r="CLQ1" s="103"/>
      <c r="CLR1" s="103"/>
      <c r="CLS1" s="103"/>
      <c r="CLT1" s="103"/>
      <c r="CLU1" s="103"/>
      <c r="CLV1" s="103"/>
      <c r="CLW1" s="103"/>
      <c r="CLX1" s="103"/>
      <c r="CLY1" s="103"/>
      <c r="CLZ1" s="103"/>
      <c r="CMA1" s="103"/>
      <c r="CMB1" s="103"/>
      <c r="CMC1" s="103"/>
      <c r="CMD1" s="103"/>
      <c r="CME1" s="103"/>
      <c r="CMF1" s="103"/>
      <c r="CMG1" s="103"/>
      <c r="CMH1" s="103"/>
      <c r="CMI1" s="103"/>
      <c r="CMJ1" s="103"/>
      <c r="CMK1" s="103"/>
      <c r="CML1" s="103"/>
      <c r="CMM1" s="103"/>
      <c r="CMN1" s="103"/>
      <c r="CMO1" s="103"/>
      <c r="CMP1" s="103"/>
      <c r="CMQ1" s="103"/>
      <c r="CMR1" s="103"/>
      <c r="CMS1" s="103"/>
      <c r="CMT1" s="103"/>
      <c r="CMU1" s="103"/>
      <c r="CMV1" s="103"/>
      <c r="CMW1" s="103"/>
      <c r="CMX1" s="103"/>
      <c r="CMY1" s="103"/>
      <c r="CMZ1" s="103"/>
      <c r="CNA1" s="103"/>
      <c r="CNB1" s="103"/>
      <c r="CNC1" s="103"/>
      <c r="CND1" s="103"/>
      <c r="CNE1" s="103"/>
      <c r="CNF1" s="103"/>
      <c r="CNG1" s="103"/>
      <c r="CNH1" s="103"/>
      <c r="CNI1" s="103"/>
      <c r="CNJ1" s="103"/>
      <c r="CNK1" s="103"/>
      <c r="CNL1" s="103"/>
      <c r="CNM1" s="103"/>
      <c r="CNN1" s="103"/>
      <c r="CNO1" s="103"/>
      <c r="CNP1" s="103"/>
      <c r="CNQ1" s="103"/>
      <c r="CNR1" s="103"/>
      <c r="CNS1" s="103"/>
      <c r="CNT1" s="103"/>
      <c r="CNU1" s="103"/>
      <c r="CNV1" s="103"/>
      <c r="CNW1" s="103"/>
      <c r="CNX1" s="103"/>
      <c r="CNY1" s="103"/>
      <c r="CNZ1" s="103"/>
      <c r="COA1" s="103"/>
      <c r="COB1" s="103"/>
      <c r="COC1" s="103"/>
      <c r="COD1" s="103"/>
      <c r="COE1" s="103"/>
      <c r="COF1" s="103"/>
      <c r="COG1" s="103"/>
      <c r="COH1" s="103"/>
      <c r="COI1" s="103"/>
      <c r="COJ1" s="103"/>
      <c r="COK1" s="103"/>
      <c r="COL1" s="103"/>
      <c r="COM1" s="103"/>
      <c r="CON1" s="103"/>
      <c r="COO1" s="103"/>
      <c r="COP1" s="103"/>
      <c r="COQ1" s="103"/>
      <c r="COR1" s="103"/>
      <c r="COS1" s="103"/>
      <c r="COT1" s="103"/>
      <c r="COU1" s="103"/>
      <c r="COV1" s="103"/>
      <c r="COW1" s="103"/>
      <c r="COX1" s="103"/>
      <c r="COY1" s="103"/>
      <c r="COZ1" s="103"/>
      <c r="CPA1" s="103"/>
      <c r="CPB1" s="103"/>
      <c r="CPC1" s="103"/>
      <c r="CPD1" s="103"/>
      <c r="CPE1" s="103"/>
      <c r="CPF1" s="103"/>
      <c r="CPG1" s="103"/>
      <c r="CPH1" s="103"/>
      <c r="CPI1" s="103"/>
      <c r="CPJ1" s="103"/>
      <c r="CPK1" s="103"/>
      <c r="CPL1" s="103"/>
      <c r="CPM1" s="103"/>
      <c r="CPN1" s="103"/>
      <c r="CPO1" s="103"/>
      <c r="CPP1" s="103"/>
      <c r="CPQ1" s="103"/>
      <c r="CPR1" s="103"/>
      <c r="CPS1" s="103"/>
      <c r="CPT1" s="103"/>
      <c r="CPU1" s="103"/>
      <c r="CPV1" s="103"/>
      <c r="CPW1" s="103"/>
      <c r="CPX1" s="103"/>
      <c r="CPY1" s="103"/>
      <c r="CPZ1" s="103"/>
      <c r="CQA1" s="103"/>
      <c r="CQB1" s="103"/>
      <c r="CQC1" s="103"/>
      <c r="CQD1" s="103"/>
      <c r="CQE1" s="103"/>
      <c r="CQF1" s="103"/>
      <c r="CQG1" s="103"/>
      <c r="CQH1" s="103"/>
      <c r="CQI1" s="103"/>
      <c r="CQJ1" s="103"/>
      <c r="CQK1" s="103"/>
      <c r="CQL1" s="103"/>
      <c r="CQM1" s="103"/>
      <c r="CQN1" s="103"/>
      <c r="CQO1" s="103"/>
      <c r="CQP1" s="103"/>
      <c r="CQQ1" s="103"/>
      <c r="CQR1" s="103"/>
      <c r="CQS1" s="103"/>
      <c r="CQT1" s="103"/>
      <c r="CQU1" s="103"/>
      <c r="CQV1" s="103"/>
      <c r="CQW1" s="103"/>
      <c r="CQX1" s="103"/>
      <c r="CQY1" s="103"/>
      <c r="CQZ1" s="103"/>
      <c r="CRA1" s="103"/>
      <c r="CRB1" s="103"/>
      <c r="CRC1" s="103"/>
      <c r="CRD1" s="103"/>
      <c r="CRE1" s="103"/>
      <c r="CRF1" s="103"/>
      <c r="CRG1" s="103"/>
      <c r="CRH1" s="103"/>
      <c r="CRI1" s="103"/>
      <c r="CRJ1" s="103"/>
      <c r="CRK1" s="103"/>
      <c r="CRL1" s="103"/>
      <c r="CRM1" s="103"/>
      <c r="CRN1" s="103"/>
      <c r="CRO1" s="103"/>
      <c r="CRP1" s="103"/>
      <c r="CRQ1" s="103"/>
      <c r="CRR1" s="103"/>
      <c r="CRS1" s="103"/>
      <c r="CRT1" s="103"/>
      <c r="CRU1" s="103"/>
      <c r="CRV1" s="103"/>
      <c r="CRW1" s="103"/>
      <c r="CRX1" s="103"/>
      <c r="CRY1" s="103"/>
      <c r="CRZ1" s="103"/>
      <c r="CSA1" s="103"/>
      <c r="CSB1" s="103"/>
      <c r="CSC1" s="103"/>
      <c r="CSD1" s="103"/>
      <c r="CSE1" s="103"/>
      <c r="CSF1" s="103"/>
      <c r="CSG1" s="103"/>
      <c r="CSH1" s="103"/>
      <c r="CSI1" s="103"/>
      <c r="CSJ1" s="103"/>
      <c r="CSK1" s="103"/>
      <c r="CSL1" s="103"/>
      <c r="CSM1" s="103"/>
      <c r="CSN1" s="103"/>
      <c r="CSO1" s="103"/>
      <c r="CSP1" s="103"/>
      <c r="CSQ1" s="103"/>
      <c r="CSR1" s="103"/>
      <c r="CSS1" s="103"/>
      <c r="CST1" s="103"/>
      <c r="CSU1" s="103"/>
      <c r="CSV1" s="103"/>
      <c r="CSW1" s="103"/>
      <c r="CSX1" s="103"/>
      <c r="CSY1" s="103"/>
      <c r="CSZ1" s="103"/>
      <c r="CTA1" s="103"/>
      <c r="CTB1" s="103"/>
      <c r="CTC1" s="103"/>
      <c r="CTD1" s="103"/>
      <c r="CTE1" s="103"/>
      <c r="CTF1" s="103"/>
      <c r="CTG1" s="103"/>
      <c r="CTH1" s="103"/>
      <c r="CTI1" s="103"/>
      <c r="CTJ1" s="103"/>
      <c r="CTK1" s="103"/>
      <c r="CTL1" s="103"/>
      <c r="CTM1" s="103"/>
      <c r="CTN1" s="103"/>
      <c r="CTO1" s="103"/>
      <c r="CTP1" s="103"/>
      <c r="CTQ1" s="103"/>
      <c r="CTR1" s="103"/>
      <c r="CTS1" s="103"/>
      <c r="CTT1" s="103"/>
      <c r="CTU1" s="103"/>
      <c r="CTV1" s="103"/>
      <c r="CTW1" s="103"/>
      <c r="CTX1" s="103"/>
      <c r="CTY1" s="103"/>
      <c r="CTZ1" s="103"/>
      <c r="CUA1" s="103"/>
      <c r="CUB1" s="103"/>
      <c r="CUC1" s="103"/>
      <c r="CUD1" s="103"/>
      <c r="CUE1" s="103"/>
      <c r="CUF1" s="103"/>
      <c r="CUG1" s="103"/>
      <c r="CUH1" s="103"/>
      <c r="CUI1" s="103"/>
      <c r="CUJ1" s="103"/>
      <c r="CUK1" s="103"/>
      <c r="CUL1" s="103"/>
      <c r="CUM1" s="103"/>
      <c r="CUN1" s="103"/>
      <c r="CUO1" s="103"/>
      <c r="CUP1" s="103"/>
      <c r="CUQ1" s="103"/>
      <c r="CUR1" s="103"/>
      <c r="CUS1" s="103"/>
      <c r="CUT1" s="103"/>
      <c r="CUU1" s="103"/>
      <c r="CUV1" s="103"/>
      <c r="CUW1" s="103"/>
      <c r="CUX1" s="103"/>
      <c r="CUY1" s="103"/>
      <c r="CUZ1" s="103"/>
      <c r="CVA1" s="103"/>
      <c r="CVB1" s="103"/>
      <c r="CVC1" s="103"/>
      <c r="CVD1" s="103"/>
      <c r="CVE1" s="103"/>
      <c r="CVF1" s="103"/>
      <c r="CVG1" s="103"/>
      <c r="CVH1" s="103"/>
      <c r="CVI1" s="103"/>
      <c r="CVJ1" s="103"/>
      <c r="CVK1" s="103"/>
      <c r="CVL1" s="103"/>
      <c r="CVM1" s="103"/>
      <c r="CVN1" s="103"/>
      <c r="CVO1" s="103"/>
      <c r="CVP1" s="103"/>
      <c r="CVQ1" s="103"/>
      <c r="CVR1" s="103"/>
      <c r="CVS1" s="103"/>
      <c r="CVT1" s="103"/>
      <c r="CVU1" s="103"/>
      <c r="CVV1" s="103"/>
      <c r="CVW1" s="103"/>
      <c r="CVX1" s="103"/>
      <c r="CVY1" s="103"/>
      <c r="CVZ1" s="103"/>
      <c r="CWA1" s="103"/>
      <c r="CWB1" s="103"/>
      <c r="CWC1" s="103"/>
      <c r="CWD1" s="103"/>
      <c r="CWE1" s="103"/>
      <c r="CWF1" s="103"/>
      <c r="CWG1" s="103"/>
      <c r="CWH1" s="103"/>
      <c r="CWI1" s="103"/>
      <c r="CWJ1" s="103"/>
      <c r="CWK1" s="103"/>
      <c r="CWL1" s="103"/>
      <c r="CWM1" s="103"/>
      <c r="CWN1" s="103"/>
      <c r="CWO1" s="103"/>
      <c r="CWP1" s="103"/>
      <c r="CWQ1" s="103"/>
      <c r="CWR1" s="103"/>
      <c r="CWS1" s="103"/>
      <c r="CWT1" s="103"/>
      <c r="CWU1" s="103"/>
      <c r="CWV1" s="103"/>
      <c r="CWW1" s="103"/>
      <c r="CWX1" s="103"/>
      <c r="CWY1" s="103"/>
      <c r="CWZ1" s="103"/>
      <c r="CXA1" s="103"/>
      <c r="CXB1" s="103"/>
      <c r="CXC1" s="103"/>
      <c r="CXD1" s="103"/>
      <c r="CXE1" s="103"/>
      <c r="CXF1" s="103"/>
      <c r="CXG1" s="103"/>
      <c r="CXH1" s="103"/>
      <c r="CXI1" s="103"/>
      <c r="CXJ1" s="103"/>
      <c r="CXK1" s="103"/>
      <c r="CXL1" s="103"/>
      <c r="CXM1" s="103"/>
      <c r="CXN1" s="103"/>
      <c r="CXO1" s="103"/>
      <c r="CXP1" s="103"/>
      <c r="CXQ1" s="103"/>
      <c r="CXR1" s="103"/>
      <c r="CXS1" s="103"/>
      <c r="CXT1" s="103"/>
      <c r="CXU1" s="103"/>
      <c r="CXV1" s="103"/>
      <c r="CXW1" s="103"/>
      <c r="CXX1" s="103"/>
      <c r="CXY1" s="103"/>
      <c r="CXZ1" s="103"/>
      <c r="CYA1" s="103"/>
      <c r="CYB1" s="103"/>
      <c r="CYC1" s="103"/>
      <c r="CYD1" s="103"/>
      <c r="CYE1" s="103"/>
      <c r="CYF1" s="103"/>
      <c r="CYG1" s="103"/>
      <c r="CYH1" s="103"/>
      <c r="CYI1" s="103"/>
      <c r="CYJ1" s="103"/>
      <c r="CYK1" s="103"/>
      <c r="CYL1" s="103"/>
      <c r="CYM1" s="103"/>
      <c r="CYN1" s="103"/>
      <c r="CYO1" s="103"/>
      <c r="CYP1" s="103"/>
      <c r="CYQ1" s="103"/>
      <c r="CYR1" s="103"/>
      <c r="CYS1" s="103"/>
      <c r="CYT1" s="103"/>
      <c r="CYU1" s="103"/>
      <c r="CYV1" s="103"/>
      <c r="CYW1" s="103"/>
      <c r="CYX1" s="103"/>
      <c r="CYY1" s="103"/>
      <c r="CYZ1" s="103"/>
      <c r="CZA1" s="103"/>
      <c r="CZB1" s="103"/>
      <c r="CZC1" s="103"/>
      <c r="CZD1" s="103"/>
      <c r="CZE1" s="103"/>
      <c r="CZF1" s="103"/>
      <c r="CZG1" s="103"/>
      <c r="CZH1" s="103"/>
      <c r="CZI1" s="103"/>
      <c r="CZJ1" s="103"/>
      <c r="CZK1" s="103"/>
      <c r="CZL1" s="103"/>
      <c r="CZM1" s="103"/>
      <c r="CZN1" s="103"/>
      <c r="CZO1" s="103"/>
      <c r="CZP1" s="103"/>
      <c r="CZQ1" s="103"/>
      <c r="CZR1" s="103"/>
      <c r="CZS1" s="103"/>
      <c r="CZT1" s="103"/>
      <c r="CZU1" s="103"/>
      <c r="CZV1" s="103"/>
      <c r="CZW1" s="103"/>
      <c r="CZX1" s="103"/>
      <c r="CZY1" s="103"/>
      <c r="CZZ1" s="103"/>
      <c r="DAA1" s="103"/>
      <c r="DAB1" s="103"/>
      <c r="DAC1" s="103"/>
      <c r="DAD1" s="103"/>
      <c r="DAE1" s="103"/>
      <c r="DAF1" s="103"/>
      <c r="DAG1" s="103"/>
      <c r="DAH1" s="103"/>
      <c r="DAI1" s="103"/>
      <c r="DAJ1" s="103"/>
      <c r="DAK1" s="103"/>
      <c r="DAL1" s="103"/>
      <c r="DAM1" s="103"/>
      <c r="DAN1" s="103"/>
      <c r="DAO1" s="103"/>
      <c r="DAP1" s="103"/>
      <c r="DAQ1" s="103"/>
      <c r="DAR1" s="103"/>
      <c r="DAS1" s="103"/>
      <c r="DAT1" s="103"/>
      <c r="DAU1" s="103"/>
      <c r="DAV1" s="103"/>
      <c r="DAW1" s="103"/>
      <c r="DAX1" s="103"/>
      <c r="DAY1" s="103"/>
      <c r="DAZ1" s="103"/>
      <c r="DBA1" s="103"/>
      <c r="DBB1" s="103"/>
      <c r="DBC1" s="103"/>
      <c r="DBD1" s="103"/>
      <c r="DBE1" s="103"/>
      <c r="DBF1" s="103"/>
      <c r="DBG1" s="103"/>
      <c r="DBH1" s="103"/>
      <c r="DBI1" s="103"/>
      <c r="DBJ1" s="103"/>
      <c r="DBK1" s="103"/>
      <c r="DBL1" s="103"/>
      <c r="DBM1" s="103"/>
      <c r="DBN1" s="103"/>
      <c r="DBO1" s="103"/>
      <c r="DBP1" s="103"/>
      <c r="DBQ1" s="103"/>
      <c r="DBR1" s="103"/>
      <c r="DBS1" s="103"/>
      <c r="DBT1" s="103"/>
      <c r="DBU1" s="103"/>
      <c r="DBV1" s="103"/>
      <c r="DBW1" s="103"/>
      <c r="DBX1" s="103"/>
      <c r="DBY1" s="103"/>
      <c r="DBZ1" s="103"/>
      <c r="DCA1" s="103"/>
      <c r="DCB1" s="103"/>
      <c r="DCC1" s="103"/>
      <c r="DCD1" s="103"/>
      <c r="DCE1" s="103"/>
      <c r="DCF1" s="103"/>
      <c r="DCG1" s="103"/>
      <c r="DCH1" s="103"/>
      <c r="DCI1" s="103"/>
      <c r="DCJ1" s="103"/>
      <c r="DCK1" s="103"/>
      <c r="DCL1" s="103"/>
      <c r="DCM1" s="103"/>
      <c r="DCN1" s="103"/>
      <c r="DCO1" s="103"/>
      <c r="DCP1" s="103"/>
      <c r="DCQ1" s="103"/>
      <c r="DCR1" s="103"/>
      <c r="DCS1" s="103"/>
      <c r="DCT1" s="103"/>
      <c r="DCU1" s="103"/>
      <c r="DCV1" s="103"/>
      <c r="DCW1" s="103"/>
      <c r="DCX1" s="103"/>
      <c r="DCY1" s="103"/>
      <c r="DCZ1" s="103"/>
      <c r="DDA1" s="103"/>
      <c r="DDB1" s="103"/>
      <c r="DDC1" s="103"/>
      <c r="DDD1" s="103"/>
      <c r="DDE1" s="103"/>
      <c r="DDF1" s="103"/>
      <c r="DDG1" s="103"/>
      <c r="DDH1" s="103"/>
      <c r="DDI1" s="103"/>
      <c r="DDJ1" s="103"/>
      <c r="DDK1" s="103"/>
      <c r="DDL1" s="103"/>
      <c r="DDM1" s="103"/>
      <c r="DDN1" s="103"/>
      <c r="DDO1" s="103"/>
      <c r="DDP1" s="103"/>
      <c r="DDQ1" s="103"/>
      <c r="DDR1" s="103"/>
      <c r="DDS1" s="103"/>
      <c r="DDT1" s="103"/>
      <c r="DDU1" s="103"/>
      <c r="DDV1" s="103"/>
      <c r="DDW1" s="103"/>
      <c r="DDX1" s="103"/>
      <c r="DDY1" s="103"/>
      <c r="DDZ1" s="103"/>
      <c r="DEA1" s="103"/>
      <c r="DEB1" s="103"/>
      <c r="DEC1" s="103"/>
      <c r="DED1" s="103"/>
      <c r="DEE1" s="103"/>
      <c r="DEF1" s="103"/>
      <c r="DEG1" s="103"/>
      <c r="DEH1" s="103"/>
      <c r="DEI1" s="103"/>
      <c r="DEJ1" s="103"/>
      <c r="DEK1" s="103"/>
      <c r="DEL1" s="103"/>
      <c r="DEM1" s="103"/>
      <c r="DEN1" s="103"/>
      <c r="DEO1" s="103"/>
      <c r="DEP1" s="103"/>
      <c r="DEQ1" s="103"/>
      <c r="DER1" s="103"/>
      <c r="DES1" s="103"/>
      <c r="DET1" s="103"/>
      <c r="DEU1" s="103"/>
      <c r="DEV1" s="103"/>
      <c r="DEW1" s="103"/>
      <c r="DEX1" s="103"/>
      <c r="DEY1" s="103"/>
      <c r="DEZ1" s="103"/>
      <c r="DFA1" s="103"/>
      <c r="DFB1" s="103"/>
      <c r="DFC1" s="103"/>
      <c r="DFD1" s="103"/>
      <c r="DFE1" s="103"/>
      <c r="DFF1" s="103"/>
      <c r="DFG1" s="103"/>
      <c r="DFH1" s="103"/>
      <c r="DFI1" s="103"/>
      <c r="DFJ1" s="103"/>
      <c r="DFK1" s="103"/>
      <c r="DFL1" s="103"/>
      <c r="DFM1" s="103"/>
      <c r="DFN1" s="103"/>
      <c r="DFO1" s="103"/>
      <c r="DFP1" s="103"/>
      <c r="DFQ1" s="103"/>
      <c r="DFR1" s="103"/>
      <c r="DFS1" s="103"/>
      <c r="DFT1" s="103"/>
      <c r="DFU1" s="103"/>
      <c r="DFV1" s="103"/>
      <c r="DFW1" s="103"/>
      <c r="DFX1" s="103"/>
      <c r="DFY1" s="103"/>
      <c r="DFZ1" s="103"/>
      <c r="DGA1" s="103"/>
      <c r="DGB1" s="103"/>
      <c r="DGC1" s="103"/>
      <c r="DGD1" s="103"/>
      <c r="DGE1" s="103"/>
      <c r="DGF1" s="103"/>
      <c r="DGG1" s="103"/>
      <c r="DGH1" s="103"/>
      <c r="DGI1" s="103"/>
      <c r="DGJ1" s="103"/>
      <c r="DGK1" s="103"/>
      <c r="DGL1" s="103"/>
      <c r="DGM1" s="103"/>
      <c r="DGN1" s="103"/>
      <c r="DGO1" s="103"/>
      <c r="DGP1" s="103"/>
      <c r="DGQ1" s="103"/>
      <c r="DGR1" s="103"/>
      <c r="DGS1" s="103"/>
      <c r="DGT1" s="103"/>
      <c r="DGU1" s="103"/>
      <c r="DGV1" s="103"/>
      <c r="DGW1" s="103"/>
      <c r="DGX1" s="103"/>
      <c r="DGY1" s="103"/>
      <c r="DGZ1" s="103"/>
      <c r="DHA1" s="103"/>
      <c r="DHB1" s="103"/>
      <c r="DHC1" s="103"/>
      <c r="DHD1" s="103"/>
      <c r="DHE1" s="103"/>
      <c r="DHF1" s="103"/>
      <c r="DHG1" s="103"/>
      <c r="DHH1" s="103"/>
      <c r="DHI1" s="103"/>
      <c r="DHJ1" s="103"/>
      <c r="DHK1" s="103"/>
      <c r="DHL1" s="103"/>
      <c r="DHM1" s="103"/>
      <c r="DHN1" s="103"/>
      <c r="DHO1" s="103"/>
      <c r="DHP1" s="103"/>
      <c r="DHQ1" s="103"/>
      <c r="DHR1" s="103"/>
      <c r="DHS1" s="103"/>
      <c r="DHT1" s="103"/>
      <c r="DHU1" s="103"/>
      <c r="DHV1" s="103"/>
      <c r="DHW1" s="103"/>
      <c r="DHX1" s="103"/>
      <c r="DHY1" s="103"/>
      <c r="DHZ1" s="103"/>
      <c r="DIA1" s="103"/>
      <c r="DIB1" s="103"/>
      <c r="DIC1" s="103"/>
      <c r="DID1" s="103"/>
      <c r="DIE1" s="103"/>
      <c r="DIF1" s="103"/>
      <c r="DIG1" s="103"/>
      <c r="DIH1" s="103"/>
      <c r="DII1" s="103"/>
      <c r="DIJ1" s="103"/>
      <c r="DIK1" s="103"/>
      <c r="DIL1" s="103"/>
      <c r="DIM1" s="103"/>
      <c r="DIN1" s="103"/>
      <c r="DIO1" s="103"/>
      <c r="DIP1" s="103"/>
      <c r="DIQ1" s="103"/>
      <c r="DIR1" s="103"/>
      <c r="DIS1" s="103"/>
      <c r="DIT1" s="103"/>
      <c r="DIU1" s="103"/>
      <c r="DIV1" s="103"/>
      <c r="DIW1" s="103"/>
      <c r="DIX1" s="103"/>
      <c r="DIY1" s="103"/>
      <c r="DIZ1" s="103"/>
      <c r="DJA1" s="103"/>
      <c r="DJB1" s="103"/>
      <c r="DJC1" s="103"/>
      <c r="DJD1" s="103"/>
      <c r="DJE1" s="103"/>
      <c r="DJF1" s="103"/>
      <c r="DJG1" s="103"/>
      <c r="DJH1" s="103"/>
      <c r="DJI1" s="103"/>
      <c r="DJJ1" s="103"/>
      <c r="DJK1" s="103"/>
      <c r="DJL1" s="103"/>
      <c r="DJM1" s="103"/>
      <c r="DJN1" s="103"/>
      <c r="DJO1" s="103"/>
      <c r="DJP1" s="103"/>
      <c r="DJQ1" s="103"/>
      <c r="DJR1" s="103"/>
      <c r="DJS1" s="103"/>
      <c r="DJT1" s="103"/>
      <c r="DJU1" s="103"/>
      <c r="DJV1" s="103"/>
      <c r="DJW1" s="103"/>
      <c r="DJX1" s="103"/>
      <c r="DJY1" s="103"/>
      <c r="DJZ1" s="103"/>
      <c r="DKA1" s="103"/>
      <c r="DKB1" s="103"/>
      <c r="DKC1" s="103"/>
      <c r="DKD1" s="103"/>
      <c r="DKE1" s="103"/>
      <c r="DKF1" s="103"/>
      <c r="DKG1" s="103"/>
      <c r="DKH1" s="103"/>
      <c r="DKI1" s="103"/>
      <c r="DKJ1" s="103"/>
      <c r="DKK1" s="103"/>
      <c r="DKL1" s="103"/>
      <c r="DKM1" s="103"/>
      <c r="DKN1" s="103"/>
      <c r="DKO1" s="103"/>
      <c r="DKP1" s="103"/>
      <c r="DKQ1" s="103"/>
      <c r="DKR1" s="103"/>
      <c r="DKS1" s="103"/>
      <c r="DKT1" s="103"/>
      <c r="DKU1" s="103"/>
      <c r="DKV1" s="103"/>
      <c r="DKW1" s="103"/>
      <c r="DKX1" s="103"/>
      <c r="DKY1" s="103"/>
      <c r="DKZ1" s="103"/>
      <c r="DLA1" s="103"/>
      <c r="DLB1" s="103"/>
      <c r="DLC1" s="103"/>
      <c r="DLD1" s="103"/>
      <c r="DLE1" s="103"/>
      <c r="DLF1" s="103"/>
      <c r="DLG1" s="103"/>
      <c r="DLH1" s="103"/>
      <c r="DLI1" s="103"/>
      <c r="DLJ1" s="103"/>
      <c r="DLK1" s="103"/>
      <c r="DLL1" s="103"/>
      <c r="DLM1" s="103"/>
      <c r="DLN1" s="103"/>
      <c r="DLO1" s="103"/>
      <c r="DLP1" s="103"/>
      <c r="DLQ1" s="103"/>
      <c r="DLR1" s="103"/>
      <c r="DLS1" s="103"/>
      <c r="DLT1" s="103"/>
      <c r="DLU1" s="103"/>
      <c r="DLV1" s="103"/>
      <c r="DLW1" s="103"/>
      <c r="DLX1" s="103"/>
      <c r="DLY1" s="103"/>
      <c r="DLZ1" s="103"/>
      <c r="DMA1" s="103"/>
      <c r="DMB1" s="103"/>
      <c r="DMC1" s="103"/>
      <c r="DMD1" s="103"/>
      <c r="DME1" s="103"/>
      <c r="DMF1" s="103"/>
      <c r="DMG1" s="103"/>
      <c r="DMH1" s="103"/>
      <c r="DMI1" s="103"/>
      <c r="DMJ1" s="103"/>
      <c r="DMK1" s="103"/>
      <c r="DML1" s="103"/>
      <c r="DMM1" s="103"/>
      <c r="DMN1" s="103"/>
      <c r="DMO1" s="103"/>
      <c r="DMP1" s="103"/>
      <c r="DMQ1" s="103"/>
      <c r="DMR1" s="103"/>
      <c r="DMS1" s="103"/>
      <c r="DMT1" s="103"/>
      <c r="DMU1" s="103"/>
      <c r="DMV1" s="103"/>
      <c r="DMW1" s="103"/>
      <c r="DMX1" s="103"/>
      <c r="DMY1" s="103"/>
      <c r="DMZ1" s="103"/>
      <c r="DNA1" s="103"/>
      <c r="DNB1" s="103"/>
      <c r="DNC1" s="103"/>
      <c r="DND1" s="103"/>
      <c r="DNE1" s="103"/>
      <c r="DNF1" s="103"/>
      <c r="DNG1" s="103"/>
      <c r="DNH1" s="103"/>
      <c r="DNI1" s="103"/>
      <c r="DNJ1" s="103"/>
      <c r="DNK1" s="103"/>
      <c r="DNL1" s="103"/>
      <c r="DNM1" s="103"/>
      <c r="DNN1" s="103"/>
      <c r="DNO1" s="103"/>
      <c r="DNP1" s="103"/>
      <c r="DNQ1" s="103"/>
      <c r="DNR1" s="103"/>
      <c r="DNS1" s="103"/>
      <c r="DNT1" s="103"/>
      <c r="DNU1" s="103"/>
      <c r="DNV1" s="103"/>
      <c r="DNW1" s="103"/>
      <c r="DNX1" s="103"/>
      <c r="DNY1" s="103"/>
      <c r="DNZ1" s="103"/>
      <c r="DOA1" s="103"/>
      <c r="DOB1" s="103"/>
      <c r="DOC1" s="103"/>
      <c r="DOD1" s="103"/>
      <c r="DOE1" s="103"/>
      <c r="DOF1" s="103"/>
      <c r="DOG1" s="103"/>
      <c r="DOH1" s="103"/>
      <c r="DOI1" s="103"/>
      <c r="DOJ1" s="103"/>
      <c r="DOK1" s="103"/>
      <c r="DOL1" s="103"/>
      <c r="DOM1" s="103"/>
      <c r="DON1" s="103"/>
      <c r="DOO1" s="103"/>
      <c r="DOP1" s="103"/>
      <c r="DOQ1" s="103"/>
      <c r="DOR1" s="103"/>
      <c r="DOS1" s="103"/>
      <c r="DOT1" s="103"/>
      <c r="DOU1" s="103"/>
      <c r="DOV1" s="103"/>
      <c r="DOW1" s="103"/>
      <c r="DOX1" s="103"/>
      <c r="DOY1" s="103"/>
      <c r="DOZ1" s="103"/>
      <c r="DPA1" s="103"/>
      <c r="DPB1" s="103"/>
      <c r="DPC1" s="103"/>
      <c r="DPD1" s="103"/>
      <c r="DPE1" s="103"/>
      <c r="DPF1" s="103"/>
      <c r="DPG1" s="103"/>
      <c r="DPH1" s="103"/>
      <c r="DPI1" s="103"/>
      <c r="DPJ1" s="103"/>
      <c r="DPK1" s="103"/>
      <c r="DPL1" s="103"/>
      <c r="DPM1" s="103"/>
      <c r="DPN1" s="103"/>
      <c r="DPO1" s="103"/>
      <c r="DPP1" s="103"/>
      <c r="DPQ1" s="103"/>
      <c r="DPR1" s="103"/>
      <c r="DPS1" s="103"/>
      <c r="DPT1" s="103"/>
      <c r="DPU1" s="103"/>
      <c r="DPV1" s="103"/>
      <c r="DPW1" s="103"/>
      <c r="DPX1" s="103"/>
      <c r="DPY1" s="103"/>
      <c r="DPZ1" s="103"/>
      <c r="DQA1" s="103"/>
      <c r="DQB1" s="103"/>
      <c r="DQC1" s="103"/>
      <c r="DQD1" s="103"/>
      <c r="DQE1" s="103"/>
      <c r="DQF1" s="103"/>
      <c r="DQG1" s="103"/>
      <c r="DQH1" s="103"/>
      <c r="DQI1" s="103"/>
      <c r="DQJ1" s="103"/>
      <c r="DQK1" s="103"/>
      <c r="DQL1" s="103"/>
      <c r="DQM1" s="103"/>
      <c r="DQN1" s="103"/>
      <c r="DQO1" s="103"/>
      <c r="DQP1" s="103"/>
      <c r="DQQ1" s="103"/>
      <c r="DQR1" s="103"/>
      <c r="DQS1" s="103"/>
      <c r="DQT1" s="103"/>
      <c r="DQU1" s="103"/>
      <c r="DQV1" s="103"/>
      <c r="DQW1" s="103"/>
      <c r="DQX1" s="103"/>
      <c r="DQY1" s="103"/>
      <c r="DQZ1" s="103"/>
      <c r="DRA1" s="103"/>
      <c r="DRB1" s="103"/>
      <c r="DRC1" s="103"/>
      <c r="DRD1" s="103"/>
      <c r="DRE1" s="103"/>
      <c r="DRF1" s="103"/>
      <c r="DRG1" s="103"/>
      <c r="DRH1" s="103"/>
      <c r="DRI1" s="103"/>
      <c r="DRJ1" s="103"/>
      <c r="DRK1" s="103"/>
      <c r="DRL1" s="103"/>
      <c r="DRM1" s="103"/>
      <c r="DRN1" s="103"/>
      <c r="DRO1" s="103"/>
      <c r="DRP1" s="103"/>
      <c r="DRQ1" s="103"/>
      <c r="DRR1" s="103"/>
      <c r="DRS1" s="103"/>
      <c r="DRT1" s="103"/>
      <c r="DRU1" s="103"/>
      <c r="DRV1" s="103"/>
      <c r="DRW1" s="103"/>
      <c r="DRX1" s="103"/>
      <c r="DRY1" s="103"/>
      <c r="DRZ1" s="103"/>
      <c r="DSA1" s="103"/>
      <c r="DSB1" s="103"/>
      <c r="DSC1" s="103"/>
      <c r="DSD1" s="103"/>
      <c r="DSE1" s="103"/>
      <c r="DSF1" s="103"/>
      <c r="DSG1" s="103"/>
      <c r="DSH1" s="103"/>
      <c r="DSI1" s="103"/>
      <c r="DSJ1" s="103"/>
      <c r="DSK1" s="103"/>
      <c r="DSL1" s="103"/>
      <c r="DSM1" s="103"/>
      <c r="DSN1" s="103"/>
      <c r="DSO1" s="103"/>
      <c r="DSP1" s="103"/>
      <c r="DSQ1" s="103"/>
      <c r="DSR1" s="103"/>
      <c r="DSS1" s="103"/>
      <c r="DST1" s="103"/>
      <c r="DSU1" s="103"/>
      <c r="DSV1" s="103"/>
      <c r="DSW1" s="103"/>
      <c r="DSX1" s="103"/>
      <c r="DSY1" s="103"/>
      <c r="DSZ1" s="103"/>
      <c r="DTA1" s="103"/>
      <c r="DTB1" s="103"/>
      <c r="DTC1" s="103"/>
      <c r="DTD1" s="103"/>
      <c r="DTE1" s="103"/>
      <c r="DTF1" s="103"/>
      <c r="DTG1" s="103"/>
      <c r="DTH1" s="103"/>
      <c r="DTI1" s="103"/>
      <c r="DTJ1" s="103"/>
      <c r="DTK1" s="103"/>
      <c r="DTL1" s="103"/>
      <c r="DTM1" s="103"/>
      <c r="DTN1" s="103"/>
      <c r="DTO1" s="103"/>
      <c r="DTP1" s="103"/>
      <c r="DTQ1" s="103"/>
      <c r="DTR1" s="103"/>
      <c r="DTS1" s="103"/>
      <c r="DTT1" s="103"/>
      <c r="DTU1" s="103"/>
      <c r="DTV1" s="103"/>
      <c r="DTW1" s="103"/>
      <c r="DTX1" s="103"/>
      <c r="DTY1" s="103"/>
      <c r="DTZ1" s="103"/>
      <c r="DUA1" s="103"/>
      <c r="DUB1" s="103"/>
      <c r="DUC1" s="103"/>
      <c r="DUD1" s="103"/>
      <c r="DUE1" s="103"/>
      <c r="DUF1" s="103"/>
      <c r="DUG1" s="103"/>
      <c r="DUH1" s="103"/>
      <c r="DUI1" s="103"/>
      <c r="DUJ1" s="103"/>
      <c r="DUK1" s="103"/>
      <c r="DUL1" s="103"/>
      <c r="DUM1" s="103"/>
      <c r="DUN1" s="103"/>
      <c r="DUO1" s="103"/>
      <c r="DUP1" s="103"/>
      <c r="DUQ1" s="103"/>
      <c r="DUR1" s="103"/>
      <c r="DUS1" s="103"/>
      <c r="DUT1" s="103"/>
      <c r="DUU1" s="103"/>
      <c r="DUV1" s="103"/>
      <c r="DUW1" s="103"/>
      <c r="DUX1" s="103"/>
      <c r="DUY1" s="103"/>
      <c r="DUZ1" s="103"/>
      <c r="DVA1" s="103"/>
      <c r="DVB1" s="103"/>
      <c r="DVC1" s="103"/>
      <c r="DVD1" s="103"/>
      <c r="DVE1" s="103"/>
      <c r="DVF1" s="103"/>
      <c r="DVG1" s="103"/>
      <c r="DVH1" s="103"/>
      <c r="DVI1" s="103"/>
      <c r="DVJ1" s="103"/>
      <c r="DVK1" s="103"/>
      <c r="DVL1" s="103"/>
      <c r="DVM1" s="103"/>
      <c r="DVN1" s="103"/>
      <c r="DVO1" s="103"/>
      <c r="DVP1" s="103"/>
      <c r="DVQ1" s="103"/>
      <c r="DVR1" s="103"/>
      <c r="DVS1" s="103"/>
      <c r="DVT1" s="103"/>
      <c r="DVU1" s="103"/>
      <c r="DVV1" s="103"/>
      <c r="DVW1" s="103"/>
      <c r="DVX1" s="103"/>
      <c r="DVY1" s="103"/>
      <c r="DVZ1" s="103"/>
      <c r="DWA1" s="103"/>
      <c r="DWB1" s="103"/>
      <c r="DWC1" s="103"/>
      <c r="DWD1" s="103"/>
      <c r="DWE1" s="103"/>
      <c r="DWF1" s="103"/>
      <c r="DWG1" s="103"/>
      <c r="DWH1" s="103"/>
      <c r="DWI1" s="103"/>
      <c r="DWJ1" s="103"/>
      <c r="DWK1" s="103"/>
      <c r="DWL1" s="103"/>
      <c r="DWM1" s="103"/>
      <c r="DWN1" s="103"/>
      <c r="DWO1" s="103"/>
      <c r="DWP1" s="103"/>
      <c r="DWQ1" s="103"/>
      <c r="DWR1" s="103"/>
      <c r="DWS1" s="103"/>
      <c r="DWT1" s="103"/>
      <c r="DWU1" s="103"/>
      <c r="DWV1" s="103"/>
      <c r="DWW1" s="103"/>
      <c r="DWX1" s="103"/>
      <c r="DWY1" s="103"/>
      <c r="DWZ1" s="103"/>
      <c r="DXA1" s="103"/>
      <c r="DXB1" s="103"/>
      <c r="DXC1" s="103"/>
      <c r="DXD1" s="103"/>
      <c r="DXE1" s="103"/>
      <c r="DXF1" s="103"/>
      <c r="DXG1" s="103"/>
      <c r="DXH1" s="103"/>
      <c r="DXI1" s="103"/>
      <c r="DXJ1" s="103"/>
      <c r="DXK1" s="103"/>
      <c r="DXL1" s="103"/>
      <c r="DXM1" s="103"/>
      <c r="DXN1" s="103"/>
      <c r="DXO1" s="103"/>
      <c r="DXP1" s="103"/>
      <c r="DXQ1" s="103"/>
      <c r="DXR1" s="103"/>
      <c r="DXS1" s="103"/>
      <c r="DXT1" s="103"/>
      <c r="DXU1" s="103"/>
      <c r="DXV1" s="103"/>
      <c r="DXW1" s="103"/>
      <c r="DXX1" s="103"/>
      <c r="DXY1" s="103"/>
      <c r="DXZ1" s="103"/>
      <c r="DYA1" s="103"/>
      <c r="DYB1" s="103"/>
      <c r="DYC1" s="103"/>
      <c r="DYD1" s="103"/>
      <c r="DYE1" s="103"/>
      <c r="DYF1" s="103"/>
      <c r="DYG1" s="103"/>
      <c r="DYH1" s="103"/>
      <c r="DYI1" s="103"/>
      <c r="DYJ1" s="103"/>
      <c r="DYK1" s="103"/>
      <c r="DYL1" s="103"/>
      <c r="DYM1" s="103"/>
      <c r="DYN1" s="103"/>
      <c r="DYO1" s="103"/>
      <c r="DYP1" s="103"/>
      <c r="DYQ1" s="103"/>
      <c r="DYR1" s="103"/>
      <c r="DYS1" s="103"/>
      <c r="DYT1" s="103"/>
      <c r="DYU1" s="103"/>
      <c r="DYV1" s="103"/>
      <c r="DYW1" s="103"/>
      <c r="DYX1" s="103"/>
      <c r="DYY1" s="103"/>
      <c r="DYZ1" s="103"/>
      <c r="DZA1" s="103"/>
      <c r="DZB1" s="103"/>
      <c r="DZC1" s="103"/>
      <c r="DZD1" s="103"/>
      <c r="DZE1" s="103"/>
      <c r="DZF1" s="103"/>
      <c r="DZG1" s="103"/>
      <c r="DZH1" s="103"/>
      <c r="DZI1" s="103"/>
      <c r="DZJ1" s="103"/>
      <c r="DZK1" s="103"/>
      <c r="DZL1" s="103"/>
      <c r="DZM1" s="103"/>
      <c r="DZN1" s="103"/>
      <c r="DZO1" s="103"/>
      <c r="DZP1" s="103"/>
      <c r="DZQ1" s="103"/>
      <c r="DZR1" s="103"/>
      <c r="DZS1" s="103"/>
      <c r="DZT1" s="103"/>
      <c r="DZU1" s="103"/>
      <c r="DZV1" s="103"/>
      <c r="DZW1" s="103"/>
      <c r="DZX1" s="103"/>
      <c r="DZY1" s="103"/>
      <c r="DZZ1" s="103"/>
      <c r="EAA1" s="103"/>
      <c r="EAB1" s="103"/>
      <c r="EAC1" s="103"/>
      <c r="EAD1" s="103"/>
      <c r="EAE1" s="103"/>
      <c r="EAF1" s="103"/>
      <c r="EAG1" s="103"/>
      <c r="EAH1" s="103"/>
      <c r="EAI1" s="103"/>
      <c r="EAJ1" s="103"/>
      <c r="EAK1" s="103"/>
      <c r="EAL1" s="103"/>
      <c r="EAM1" s="103"/>
      <c r="EAN1" s="103"/>
      <c r="EAO1" s="103"/>
      <c r="EAP1" s="103"/>
      <c r="EAQ1" s="103"/>
      <c r="EAR1" s="103"/>
      <c r="EAS1" s="103"/>
      <c r="EAT1" s="103"/>
      <c r="EAU1" s="103"/>
      <c r="EAV1" s="103"/>
      <c r="EAW1" s="103"/>
      <c r="EAX1" s="103"/>
      <c r="EAY1" s="103"/>
      <c r="EAZ1" s="103"/>
      <c r="EBA1" s="103"/>
      <c r="EBB1" s="103"/>
      <c r="EBC1" s="103"/>
      <c r="EBD1" s="103"/>
      <c r="EBE1" s="103"/>
      <c r="EBF1" s="103"/>
      <c r="EBG1" s="103"/>
      <c r="EBH1" s="103"/>
      <c r="EBI1" s="103"/>
      <c r="EBJ1" s="103"/>
      <c r="EBK1" s="103"/>
      <c r="EBL1" s="103"/>
      <c r="EBM1" s="103"/>
      <c r="EBN1" s="103"/>
      <c r="EBO1" s="103"/>
      <c r="EBP1" s="103"/>
      <c r="EBQ1" s="103"/>
      <c r="EBR1" s="103"/>
      <c r="EBS1" s="103"/>
      <c r="EBT1" s="103"/>
      <c r="EBU1" s="103"/>
      <c r="EBV1" s="103"/>
      <c r="EBW1" s="103"/>
      <c r="EBX1" s="103"/>
      <c r="EBY1" s="103"/>
      <c r="EBZ1" s="103"/>
      <c r="ECA1" s="103"/>
      <c r="ECB1" s="103"/>
      <c r="ECC1" s="103"/>
      <c r="ECD1" s="103"/>
      <c r="ECE1" s="103"/>
      <c r="ECF1" s="103"/>
      <c r="ECG1" s="103"/>
      <c r="ECH1" s="103"/>
      <c r="ECI1" s="103"/>
      <c r="ECJ1" s="103"/>
      <c r="ECK1" s="103"/>
      <c r="ECL1" s="103"/>
      <c r="ECM1" s="103"/>
      <c r="ECN1" s="103"/>
      <c r="ECO1" s="103"/>
      <c r="ECP1" s="103"/>
      <c r="ECQ1" s="103"/>
      <c r="ECR1" s="103"/>
      <c r="ECS1" s="103"/>
      <c r="ECT1" s="103"/>
      <c r="ECU1" s="103"/>
      <c r="ECV1" s="103"/>
      <c r="ECW1" s="103"/>
      <c r="ECX1" s="103"/>
      <c r="ECY1" s="103"/>
      <c r="ECZ1" s="103"/>
      <c r="EDA1" s="103"/>
      <c r="EDB1" s="103"/>
      <c r="EDC1" s="103"/>
      <c r="EDD1" s="103"/>
      <c r="EDE1" s="103"/>
      <c r="EDF1" s="103"/>
      <c r="EDG1" s="103"/>
      <c r="EDH1" s="103"/>
      <c r="EDI1" s="103"/>
      <c r="EDJ1" s="103"/>
      <c r="EDK1" s="103"/>
      <c r="EDL1" s="103"/>
      <c r="EDM1" s="103"/>
      <c r="EDN1" s="103"/>
      <c r="EDO1" s="103"/>
      <c r="EDP1" s="103"/>
      <c r="EDQ1" s="103"/>
      <c r="EDR1" s="103"/>
      <c r="EDS1" s="103"/>
      <c r="EDT1" s="103"/>
      <c r="EDU1" s="103"/>
      <c r="EDV1" s="103"/>
      <c r="EDW1" s="103"/>
      <c r="EDX1" s="103"/>
      <c r="EDY1" s="103"/>
      <c r="EDZ1" s="103"/>
      <c r="EEA1" s="103"/>
      <c r="EEB1" s="103"/>
      <c r="EEC1" s="103"/>
      <c r="EED1" s="103"/>
      <c r="EEE1" s="103"/>
      <c r="EEF1" s="103"/>
      <c r="EEG1" s="103"/>
      <c r="EEH1" s="103"/>
      <c r="EEI1" s="103"/>
      <c r="EEJ1" s="103"/>
      <c r="EEK1" s="103"/>
      <c r="EEL1" s="103"/>
      <c r="EEM1" s="103"/>
      <c r="EEN1" s="103"/>
      <c r="EEO1" s="103"/>
      <c r="EEP1" s="103"/>
      <c r="EEQ1" s="103"/>
      <c r="EER1" s="103"/>
      <c r="EES1" s="103"/>
      <c r="EET1" s="103"/>
      <c r="EEU1" s="103"/>
      <c r="EEV1" s="103"/>
      <c r="EEW1" s="103"/>
      <c r="EEX1" s="103"/>
      <c r="EEY1" s="103"/>
      <c r="EEZ1" s="103"/>
      <c r="EFA1" s="103"/>
      <c r="EFB1" s="103"/>
      <c r="EFC1" s="103"/>
      <c r="EFD1" s="103"/>
      <c r="EFE1" s="103"/>
      <c r="EFF1" s="103"/>
      <c r="EFG1" s="103"/>
      <c r="EFH1" s="103"/>
      <c r="EFI1" s="103"/>
      <c r="EFJ1" s="103"/>
      <c r="EFK1" s="103"/>
      <c r="EFL1" s="103"/>
      <c r="EFM1" s="103"/>
      <c r="EFN1" s="103"/>
      <c r="EFO1" s="103"/>
      <c r="EFP1" s="103"/>
      <c r="EFQ1" s="103"/>
      <c r="EFR1" s="103"/>
      <c r="EFS1" s="103"/>
      <c r="EFT1" s="103"/>
      <c r="EFU1" s="103"/>
      <c r="EFV1" s="103"/>
      <c r="EFW1" s="103"/>
      <c r="EFX1" s="103"/>
      <c r="EFY1" s="103"/>
      <c r="EFZ1" s="103"/>
      <c r="EGA1" s="103"/>
      <c r="EGB1" s="103"/>
      <c r="EGC1" s="103"/>
      <c r="EGD1" s="103"/>
      <c r="EGE1" s="103"/>
      <c r="EGF1" s="103"/>
      <c r="EGG1" s="103"/>
      <c r="EGH1" s="103"/>
      <c r="EGI1" s="103"/>
      <c r="EGJ1" s="103"/>
      <c r="EGK1" s="103"/>
      <c r="EGL1" s="103"/>
      <c r="EGM1" s="103"/>
      <c r="EGN1" s="103"/>
      <c r="EGO1" s="103"/>
      <c r="EGP1" s="103"/>
      <c r="EGQ1" s="103"/>
      <c r="EGR1" s="103"/>
      <c r="EGS1" s="103"/>
      <c r="EGT1" s="103"/>
      <c r="EGU1" s="103"/>
      <c r="EGV1" s="103"/>
      <c r="EGW1" s="103"/>
      <c r="EGX1" s="103"/>
      <c r="EGY1" s="103"/>
      <c r="EGZ1" s="103"/>
      <c r="EHA1" s="103"/>
      <c r="EHB1" s="103"/>
      <c r="EHC1" s="103"/>
      <c r="EHD1" s="103"/>
      <c r="EHE1" s="103"/>
      <c r="EHF1" s="103"/>
      <c r="EHG1" s="103"/>
      <c r="EHH1" s="103"/>
      <c r="EHI1" s="103"/>
      <c r="EHJ1" s="103"/>
      <c r="EHK1" s="103"/>
      <c r="EHL1" s="103"/>
      <c r="EHM1" s="103"/>
      <c r="EHN1" s="103"/>
      <c r="EHO1" s="103"/>
      <c r="EHP1" s="103"/>
      <c r="EHQ1" s="103"/>
      <c r="EHR1" s="103"/>
      <c r="EHS1" s="103"/>
      <c r="EHT1" s="103"/>
      <c r="EHU1" s="103"/>
      <c r="EHV1" s="103"/>
      <c r="EHW1" s="103"/>
      <c r="EHX1" s="103"/>
      <c r="EHY1" s="103"/>
      <c r="EHZ1" s="103"/>
      <c r="EIA1" s="103"/>
      <c r="EIB1" s="103"/>
      <c r="EIC1" s="103"/>
      <c r="EID1" s="103"/>
      <c r="EIE1" s="103"/>
      <c r="EIF1" s="103"/>
      <c r="EIG1" s="103"/>
      <c r="EIH1" s="103"/>
      <c r="EII1" s="103"/>
      <c r="EIJ1" s="103"/>
      <c r="EIK1" s="103"/>
      <c r="EIL1" s="103"/>
      <c r="EIM1" s="103"/>
      <c r="EIN1" s="103"/>
      <c r="EIO1" s="103"/>
      <c r="EIP1" s="103"/>
      <c r="EIQ1" s="103"/>
      <c r="EIR1" s="103"/>
      <c r="EIS1" s="103"/>
      <c r="EIT1" s="103"/>
      <c r="EIU1" s="103"/>
      <c r="EIV1" s="103"/>
      <c r="EIW1" s="103"/>
      <c r="EIX1" s="103"/>
      <c r="EIY1" s="103"/>
      <c r="EIZ1" s="103"/>
      <c r="EJA1" s="103"/>
      <c r="EJB1" s="103"/>
      <c r="EJC1" s="103"/>
      <c r="EJD1" s="103"/>
      <c r="EJE1" s="103"/>
      <c r="EJF1" s="103"/>
      <c r="EJG1" s="103"/>
      <c r="EJH1" s="103"/>
      <c r="EJI1" s="103"/>
      <c r="EJJ1" s="103"/>
      <c r="EJK1" s="103"/>
      <c r="EJL1" s="103"/>
      <c r="EJM1" s="103"/>
      <c r="EJN1" s="103"/>
      <c r="EJO1" s="103"/>
      <c r="EJP1" s="103"/>
      <c r="EJQ1" s="103"/>
      <c r="EJR1" s="103"/>
      <c r="EJS1" s="103"/>
      <c r="EJT1" s="103"/>
      <c r="EJU1" s="103"/>
      <c r="EJV1" s="103"/>
      <c r="EJW1" s="103"/>
      <c r="EJX1" s="103"/>
      <c r="EJY1" s="103"/>
      <c r="EJZ1" s="103"/>
      <c r="EKA1" s="103"/>
      <c r="EKB1" s="103"/>
      <c r="EKC1" s="103"/>
      <c r="EKD1" s="103"/>
      <c r="EKE1" s="103"/>
      <c r="EKF1" s="103"/>
      <c r="EKG1" s="103"/>
      <c r="EKH1" s="103"/>
      <c r="EKI1" s="103"/>
      <c r="EKJ1" s="103"/>
      <c r="EKK1" s="103"/>
      <c r="EKL1" s="103"/>
      <c r="EKM1" s="103"/>
      <c r="EKN1" s="103"/>
      <c r="EKO1" s="103"/>
      <c r="EKP1" s="103"/>
      <c r="EKQ1" s="103"/>
      <c r="EKR1" s="103"/>
      <c r="EKS1" s="103"/>
      <c r="EKT1" s="103"/>
      <c r="EKU1" s="103"/>
      <c r="EKV1" s="103"/>
      <c r="EKW1" s="103"/>
      <c r="EKX1" s="103"/>
      <c r="EKY1" s="103"/>
      <c r="EKZ1" s="103"/>
      <c r="ELA1" s="103"/>
      <c r="ELB1" s="103"/>
      <c r="ELC1" s="103"/>
      <c r="ELD1" s="103"/>
      <c r="ELE1" s="103"/>
      <c r="ELF1" s="103"/>
      <c r="ELG1" s="103"/>
      <c r="ELH1" s="103"/>
      <c r="ELI1" s="103"/>
      <c r="ELJ1" s="103"/>
      <c r="ELK1" s="103"/>
      <c r="ELL1" s="103"/>
      <c r="ELM1" s="103"/>
      <c r="ELN1" s="103"/>
      <c r="ELO1" s="103"/>
      <c r="ELP1" s="103"/>
      <c r="ELQ1" s="103"/>
      <c r="ELR1" s="103"/>
      <c r="ELS1" s="103"/>
      <c r="ELT1" s="103"/>
      <c r="ELU1" s="103"/>
      <c r="ELV1" s="103"/>
      <c r="ELW1" s="103"/>
      <c r="ELX1" s="103"/>
      <c r="ELY1" s="103"/>
      <c r="ELZ1" s="103"/>
      <c r="EMA1" s="103"/>
      <c r="EMB1" s="103"/>
      <c r="EMC1" s="103"/>
      <c r="EMD1" s="103"/>
      <c r="EME1" s="103"/>
      <c r="EMF1" s="103"/>
      <c r="EMG1" s="103"/>
      <c r="EMH1" s="103"/>
      <c r="EMI1" s="103"/>
      <c r="EMJ1" s="103"/>
      <c r="EMK1" s="103"/>
      <c r="EML1" s="103"/>
      <c r="EMM1" s="103"/>
      <c r="EMN1" s="103"/>
      <c r="EMO1" s="103"/>
      <c r="EMP1" s="103"/>
      <c r="EMQ1" s="103"/>
      <c r="EMR1" s="103"/>
      <c r="EMS1" s="103"/>
      <c r="EMT1" s="103"/>
      <c r="EMU1" s="103"/>
      <c r="EMV1" s="103"/>
      <c r="EMW1" s="103"/>
      <c r="EMX1" s="103"/>
      <c r="EMY1" s="103"/>
      <c r="EMZ1" s="103"/>
      <c r="ENA1" s="103"/>
      <c r="ENB1" s="103"/>
      <c r="ENC1" s="103"/>
      <c r="END1" s="103"/>
      <c r="ENE1" s="103"/>
      <c r="ENF1" s="103"/>
      <c r="ENG1" s="103"/>
      <c r="ENH1" s="103"/>
      <c r="ENI1" s="103"/>
      <c r="ENJ1" s="103"/>
      <c r="ENK1" s="103"/>
      <c r="ENL1" s="103"/>
      <c r="ENM1" s="103"/>
      <c r="ENN1" s="103"/>
      <c r="ENO1" s="103"/>
      <c r="ENP1" s="103"/>
      <c r="ENQ1" s="103"/>
      <c r="ENR1" s="103"/>
      <c r="ENS1" s="103"/>
      <c r="ENT1" s="103"/>
      <c r="ENU1" s="103"/>
      <c r="ENV1" s="103"/>
      <c r="ENW1" s="103"/>
      <c r="ENX1" s="103"/>
      <c r="ENY1" s="103"/>
      <c r="ENZ1" s="103"/>
      <c r="EOA1" s="103"/>
      <c r="EOB1" s="103"/>
      <c r="EOC1" s="103"/>
      <c r="EOD1" s="103"/>
      <c r="EOE1" s="103"/>
      <c r="EOF1" s="103"/>
      <c r="EOG1" s="103"/>
      <c r="EOH1" s="103"/>
      <c r="EOI1" s="103"/>
      <c r="EOJ1" s="103"/>
      <c r="EOK1" s="103"/>
      <c r="EOL1" s="103"/>
      <c r="EOM1" s="103"/>
      <c r="EON1" s="103"/>
      <c r="EOO1" s="103"/>
      <c r="EOP1" s="103"/>
      <c r="EOQ1" s="103"/>
      <c r="EOR1" s="103"/>
      <c r="EOS1" s="103"/>
      <c r="EOT1" s="103"/>
      <c r="EOU1" s="103"/>
      <c r="EOV1" s="103"/>
      <c r="EOW1" s="103"/>
      <c r="EOX1" s="103"/>
      <c r="EOY1" s="103"/>
      <c r="EOZ1" s="103"/>
      <c r="EPA1" s="103"/>
      <c r="EPB1" s="103"/>
      <c r="EPC1" s="103"/>
      <c r="EPD1" s="103"/>
      <c r="EPE1" s="103"/>
      <c r="EPF1" s="103"/>
      <c r="EPG1" s="103"/>
      <c r="EPH1" s="103"/>
      <c r="EPI1" s="103"/>
      <c r="EPJ1" s="103"/>
      <c r="EPK1" s="103"/>
      <c r="EPL1" s="103"/>
      <c r="EPM1" s="103"/>
      <c r="EPN1" s="103"/>
      <c r="EPO1" s="103"/>
      <c r="EPP1" s="103"/>
      <c r="EPQ1" s="103"/>
      <c r="EPR1" s="103"/>
      <c r="EPS1" s="103"/>
      <c r="EPT1" s="103"/>
      <c r="EPU1" s="103"/>
      <c r="EPV1" s="103"/>
      <c r="EPW1" s="103"/>
      <c r="EPX1" s="103"/>
      <c r="EPY1" s="103"/>
      <c r="EPZ1" s="103"/>
      <c r="EQA1" s="103"/>
      <c r="EQB1" s="103"/>
      <c r="EQC1" s="103"/>
      <c r="EQD1" s="103"/>
      <c r="EQE1" s="103"/>
      <c r="EQF1" s="103"/>
      <c r="EQG1" s="103"/>
      <c r="EQH1" s="103"/>
      <c r="EQI1" s="103"/>
      <c r="EQJ1" s="103"/>
      <c r="EQK1" s="103"/>
      <c r="EQL1" s="103"/>
      <c r="EQM1" s="103"/>
      <c r="EQN1" s="103"/>
      <c r="EQO1" s="103"/>
      <c r="EQP1" s="103"/>
      <c r="EQQ1" s="103"/>
      <c r="EQR1" s="103"/>
      <c r="EQS1" s="103"/>
      <c r="EQT1" s="103"/>
      <c r="EQU1" s="103"/>
      <c r="EQV1" s="103"/>
      <c r="EQW1" s="103"/>
      <c r="EQX1" s="103"/>
      <c r="EQY1" s="103"/>
      <c r="EQZ1" s="103"/>
      <c r="ERA1" s="103"/>
      <c r="ERB1" s="103"/>
      <c r="ERC1" s="103"/>
      <c r="ERD1" s="103"/>
      <c r="ERE1" s="103"/>
      <c r="ERF1" s="103"/>
      <c r="ERG1" s="103"/>
      <c r="ERH1" s="103"/>
      <c r="ERI1" s="103"/>
      <c r="ERJ1" s="103"/>
      <c r="ERK1" s="103"/>
      <c r="ERL1" s="103"/>
      <c r="ERM1" s="103"/>
      <c r="ERN1" s="103"/>
      <c r="ERO1" s="103"/>
      <c r="ERP1" s="103"/>
      <c r="ERQ1" s="103"/>
      <c r="ERR1" s="103"/>
      <c r="ERS1" s="103"/>
      <c r="ERT1" s="103"/>
      <c r="ERU1" s="103"/>
      <c r="ERV1" s="103"/>
      <c r="ERW1" s="103"/>
      <c r="ERX1" s="103"/>
      <c r="ERY1" s="103"/>
      <c r="ERZ1" s="103"/>
      <c r="ESA1" s="103"/>
      <c r="ESB1" s="103"/>
      <c r="ESC1" s="103"/>
      <c r="ESD1" s="103"/>
      <c r="ESE1" s="103"/>
      <c r="ESF1" s="103"/>
      <c r="ESG1" s="103"/>
      <c r="ESH1" s="103"/>
      <c r="ESI1" s="103"/>
      <c r="ESJ1" s="103"/>
      <c r="ESK1" s="103"/>
      <c r="ESL1" s="103"/>
      <c r="ESM1" s="103"/>
      <c r="ESN1" s="103"/>
      <c r="ESO1" s="103"/>
      <c r="ESP1" s="103"/>
      <c r="ESQ1" s="103"/>
      <c r="ESR1" s="103"/>
      <c r="ESS1" s="103"/>
      <c r="EST1" s="103"/>
      <c r="ESU1" s="103"/>
      <c r="ESV1" s="103"/>
      <c r="ESW1" s="103"/>
      <c r="ESX1" s="103"/>
      <c r="ESY1" s="103"/>
      <c r="ESZ1" s="103"/>
      <c r="ETA1" s="103"/>
      <c r="ETB1" s="103"/>
      <c r="ETC1" s="103"/>
      <c r="ETD1" s="103"/>
      <c r="ETE1" s="103"/>
      <c r="ETF1" s="103"/>
      <c r="ETG1" s="103"/>
      <c r="ETH1" s="103"/>
      <c r="ETI1" s="103"/>
      <c r="ETJ1" s="103"/>
      <c r="ETK1" s="103"/>
      <c r="ETL1" s="103"/>
      <c r="ETM1" s="103"/>
      <c r="ETN1" s="103"/>
      <c r="ETO1" s="103"/>
      <c r="ETP1" s="103"/>
      <c r="ETQ1" s="103"/>
      <c r="ETR1" s="103"/>
      <c r="ETS1" s="103"/>
      <c r="ETT1" s="103"/>
      <c r="ETU1" s="103"/>
      <c r="ETV1" s="103"/>
      <c r="ETW1" s="103"/>
      <c r="ETX1" s="103"/>
      <c r="ETY1" s="103"/>
      <c r="ETZ1" s="103"/>
      <c r="EUA1" s="103"/>
      <c r="EUB1" s="103"/>
      <c r="EUC1" s="103"/>
      <c r="EUD1" s="103"/>
      <c r="EUE1" s="103"/>
      <c r="EUF1" s="103"/>
      <c r="EUG1" s="103"/>
      <c r="EUH1" s="103"/>
      <c r="EUI1" s="103"/>
      <c r="EUJ1" s="103"/>
      <c r="EUK1" s="103"/>
      <c r="EUL1" s="103"/>
      <c r="EUM1" s="103"/>
      <c r="EUN1" s="103"/>
      <c r="EUO1" s="103"/>
      <c r="EUP1" s="103"/>
      <c r="EUQ1" s="103"/>
      <c r="EUR1" s="103"/>
      <c r="EUS1" s="103"/>
      <c r="EUT1" s="103"/>
      <c r="EUU1" s="103"/>
      <c r="EUV1" s="103"/>
      <c r="EUW1" s="103"/>
      <c r="EUX1" s="103"/>
      <c r="EUY1" s="103"/>
      <c r="EUZ1" s="103"/>
      <c r="EVA1" s="103"/>
      <c r="EVB1" s="103"/>
      <c r="EVC1" s="103"/>
      <c r="EVD1" s="103"/>
      <c r="EVE1" s="103"/>
      <c r="EVF1" s="103"/>
      <c r="EVG1" s="103"/>
      <c r="EVH1" s="103"/>
      <c r="EVI1" s="103"/>
      <c r="EVJ1" s="103"/>
      <c r="EVK1" s="103"/>
      <c r="EVL1" s="103"/>
      <c r="EVM1" s="103"/>
      <c r="EVN1" s="103"/>
      <c r="EVO1" s="103"/>
      <c r="EVP1" s="103"/>
      <c r="EVQ1" s="103"/>
      <c r="EVR1" s="103"/>
      <c r="EVS1" s="103"/>
      <c r="EVT1" s="103"/>
      <c r="EVU1" s="103"/>
      <c r="EVV1" s="103"/>
      <c r="EVW1" s="103"/>
      <c r="EVX1" s="103"/>
      <c r="EVY1" s="103"/>
      <c r="EVZ1" s="103"/>
      <c r="EWA1" s="103"/>
      <c r="EWB1" s="103"/>
      <c r="EWC1" s="103"/>
      <c r="EWD1" s="103"/>
      <c r="EWE1" s="103"/>
      <c r="EWF1" s="103"/>
      <c r="EWG1" s="103"/>
      <c r="EWH1" s="103"/>
      <c r="EWI1" s="103"/>
      <c r="EWJ1" s="103"/>
      <c r="EWK1" s="103"/>
      <c r="EWL1" s="103"/>
      <c r="EWM1" s="103"/>
      <c r="EWN1" s="103"/>
      <c r="EWO1" s="103"/>
      <c r="EWP1" s="103"/>
      <c r="EWQ1" s="103"/>
      <c r="EWR1" s="103"/>
      <c r="EWS1" s="103"/>
      <c r="EWT1" s="103"/>
      <c r="EWU1" s="103"/>
      <c r="EWV1" s="103"/>
      <c r="EWW1" s="103"/>
      <c r="EWX1" s="103"/>
      <c r="EWY1" s="103"/>
      <c r="EWZ1" s="103"/>
      <c r="EXA1" s="103"/>
      <c r="EXB1" s="103"/>
      <c r="EXC1" s="103"/>
      <c r="EXD1" s="103"/>
      <c r="EXE1" s="103"/>
      <c r="EXF1" s="103"/>
      <c r="EXG1" s="103"/>
      <c r="EXH1" s="103"/>
      <c r="EXI1" s="103"/>
      <c r="EXJ1" s="103"/>
      <c r="EXK1" s="103"/>
      <c r="EXL1" s="103"/>
      <c r="EXM1" s="103"/>
      <c r="EXN1" s="103"/>
      <c r="EXO1" s="103"/>
      <c r="EXP1" s="103"/>
      <c r="EXQ1" s="103"/>
      <c r="EXR1" s="103"/>
      <c r="EXS1" s="103"/>
      <c r="EXT1" s="103"/>
      <c r="EXU1" s="103"/>
      <c r="EXV1" s="103"/>
      <c r="EXW1" s="103"/>
      <c r="EXX1" s="103"/>
      <c r="EXY1" s="103"/>
      <c r="EXZ1" s="103"/>
      <c r="EYA1" s="103"/>
      <c r="EYB1" s="103"/>
      <c r="EYC1" s="103"/>
      <c r="EYD1" s="103"/>
      <c r="EYE1" s="103"/>
      <c r="EYF1" s="103"/>
      <c r="EYG1" s="103"/>
      <c r="EYH1" s="103"/>
      <c r="EYI1" s="103"/>
      <c r="EYJ1" s="103"/>
      <c r="EYK1" s="103"/>
      <c r="EYL1" s="103"/>
      <c r="EYM1" s="103"/>
      <c r="EYN1" s="103"/>
      <c r="EYO1" s="103"/>
      <c r="EYP1" s="103"/>
      <c r="EYQ1" s="103"/>
      <c r="EYR1" s="103"/>
      <c r="EYS1" s="103"/>
      <c r="EYT1" s="103"/>
      <c r="EYU1" s="103"/>
      <c r="EYV1" s="103"/>
      <c r="EYW1" s="103"/>
      <c r="EYX1" s="103"/>
      <c r="EYY1" s="103"/>
      <c r="EYZ1" s="103"/>
      <c r="EZA1" s="103"/>
      <c r="EZB1" s="103"/>
      <c r="EZC1" s="103"/>
      <c r="EZD1" s="103"/>
      <c r="EZE1" s="103"/>
      <c r="EZF1" s="103"/>
      <c r="EZG1" s="103"/>
      <c r="EZH1" s="103"/>
      <c r="EZI1" s="103"/>
      <c r="EZJ1" s="103"/>
      <c r="EZK1" s="103"/>
      <c r="EZL1" s="103"/>
      <c r="EZM1" s="103"/>
      <c r="EZN1" s="103"/>
      <c r="EZO1" s="103"/>
      <c r="EZP1" s="103"/>
      <c r="EZQ1" s="103"/>
      <c r="EZR1" s="103"/>
      <c r="EZS1" s="103"/>
      <c r="EZT1" s="103"/>
      <c r="EZU1" s="103"/>
      <c r="EZV1" s="103"/>
      <c r="EZW1" s="103"/>
      <c r="EZX1" s="103"/>
      <c r="EZY1" s="103"/>
      <c r="EZZ1" s="103"/>
      <c r="FAA1" s="103"/>
      <c r="FAB1" s="103"/>
      <c r="FAC1" s="103"/>
      <c r="FAD1" s="103"/>
      <c r="FAE1" s="103"/>
      <c r="FAF1" s="103"/>
      <c r="FAG1" s="103"/>
      <c r="FAH1" s="103"/>
      <c r="FAI1" s="103"/>
      <c r="FAJ1" s="103"/>
      <c r="FAK1" s="103"/>
      <c r="FAL1" s="103"/>
      <c r="FAM1" s="103"/>
      <c r="FAN1" s="103"/>
      <c r="FAO1" s="103"/>
      <c r="FAP1" s="103"/>
      <c r="FAQ1" s="103"/>
      <c r="FAR1" s="103"/>
      <c r="FAS1" s="103"/>
      <c r="FAT1" s="103"/>
      <c r="FAU1" s="103"/>
      <c r="FAV1" s="103"/>
      <c r="FAW1" s="103"/>
      <c r="FAX1" s="103"/>
      <c r="FAY1" s="103"/>
      <c r="FAZ1" s="103"/>
      <c r="FBA1" s="103"/>
      <c r="FBB1" s="103"/>
      <c r="FBC1" s="103"/>
      <c r="FBD1" s="103"/>
      <c r="FBE1" s="103"/>
      <c r="FBF1" s="103"/>
      <c r="FBG1" s="103"/>
      <c r="FBH1" s="103"/>
      <c r="FBI1" s="103"/>
      <c r="FBJ1" s="103"/>
      <c r="FBK1" s="103"/>
      <c r="FBL1" s="103"/>
      <c r="FBM1" s="103"/>
      <c r="FBN1" s="103"/>
      <c r="FBO1" s="103"/>
      <c r="FBP1" s="103"/>
      <c r="FBQ1" s="103"/>
      <c r="FBR1" s="103"/>
      <c r="FBS1" s="103"/>
      <c r="FBT1" s="103"/>
      <c r="FBU1" s="103"/>
      <c r="FBV1" s="103"/>
      <c r="FBW1" s="103"/>
      <c r="FBX1" s="103"/>
      <c r="FBY1" s="103"/>
      <c r="FBZ1" s="103"/>
      <c r="FCA1" s="103"/>
      <c r="FCB1" s="103"/>
      <c r="FCC1" s="103"/>
      <c r="FCD1" s="103"/>
      <c r="FCE1" s="103"/>
      <c r="FCF1" s="103"/>
      <c r="FCG1" s="103"/>
      <c r="FCH1" s="103"/>
      <c r="FCI1" s="103"/>
      <c r="FCJ1" s="103"/>
      <c r="FCK1" s="103"/>
      <c r="FCL1" s="103"/>
      <c r="FCM1" s="103"/>
      <c r="FCN1" s="103"/>
      <c r="FCO1" s="103"/>
      <c r="FCP1" s="103"/>
      <c r="FCQ1" s="103"/>
      <c r="FCR1" s="103"/>
      <c r="FCS1" s="103"/>
      <c r="FCT1" s="103"/>
      <c r="FCU1" s="103"/>
      <c r="FCV1" s="103"/>
      <c r="FCW1" s="103"/>
      <c r="FCX1" s="103"/>
      <c r="FCY1" s="103"/>
      <c r="FCZ1" s="103"/>
      <c r="FDA1" s="103"/>
      <c r="FDB1" s="103"/>
      <c r="FDC1" s="103"/>
      <c r="FDD1" s="103"/>
      <c r="FDE1" s="103"/>
      <c r="FDF1" s="103"/>
      <c r="FDG1" s="103"/>
      <c r="FDH1" s="103"/>
      <c r="FDI1" s="103"/>
      <c r="FDJ1" s="103"/>
      <c r="FDK1" s="103"/>
      <c r="FDL1" s="103"/>
      <c r="FDM1" s="103"/>
      <c r="FDN1" s="103"/>
      <c r="FDO1" s="103"/>
      <c r="FDP1" s="103"/>
      <c r="FDQ1" s="103"/>
      <c r="FDR1" s="103"/>
      <c r="FDS1" s="103"/>
      <c r="FDT1" s="103"/>
      <c r="FDU1" s="103"/>
      <c r="FDV1" s="103"/>
      <c r="FDW1" s="103"/>
      <c r="FDX1" s="103"/>
      <c r="FDY1" s="103"/>
      <c r="FDZ1" s="103"/>
      <c r="FEA1" s="103"/>
      <c r="FEB1" s="103"/>
      <c r="FEC1" s="103"/>
      <c r="FED1" s="103"/>
      <c r="FEE1" s="103"/>
      <c r="FEF1" s="103"/>
      <c r="FEG1" s="103"/>
      <c r="FEH1" s="103"/>
      <c r="FEI1" s="103"/>
      <c r="FEJ1" s="103"/>
      <c r="FEK1" s="103"/>
      <c r="FEL1" s="103"/>
      <c r="FEM1" s="103"/>
      <c r="FEN1" s="103"/>
      <c r="FEO1" s="103"/>
      <c r="FEP1" s="103"/>
      <c r="FEQ1" s="103"/>
      <c r="FER1" s="103"/>
      <c r="FES1" s="103"/>
      <c r="FET1" s="103"/>
      <c r="FEU1" s="103"/>
      <c r="FEV1" s="103"/>
      <c r="FEW1" s="103"/>
      <c r="FEX1" s="103"/>
      <c r="FEY1" s="103"/>
      <c r="FEZ1" s="103"/>
      <c r="FFA1" s="103"/>
      <c r="FFB1" s="103"/>
      <c r="FFC1" s="103"/>
      <c r="FFD1" s="103"/>
      <c r="FFE1" s="103"/>
      <c r="FFF1" s="103"/>
      <c r="FFG1" s="103"/>
      <c r="FFH1" s="103"/>
      <c r="FFI1" s="103"/>
      <c r="FFJ1" s="103"/>
      <c r="FFK1" s="103"/>
      <c r="FFL1" s="103"/>
      <c r="FFM1" s="103"/>
      <c r="FFN1" s="103"/>
      <c r="FFO1" s="103"/>
      <c r="FFP1" s="103"/>
      <c r="FFQ1" s="103"/>
      <c r="FFR1" s="103"/>
      <c r="FFS1" s="103"/>
      <c r="FFT1" s="103"/>
      <c r="FFU1" s="103"/>
      <c r="FFV1" s="103"/>
      <c r="FFW1" s="103"/>
      <c r="FFX1" s="103"/>
      <c r="FFY1" s="103"/>
      <c r="FFZ1" s="103"/>
      <c r="FGA1" s="103"/>
      <c r="FGB1" s="103"/>
      <c r="FGC1" s="103"/>
      <c r="FGD1" s="103"/>
      <c r="FGE1" s="103"/>
      <c r="FGF1" s="103"/>
      <c r="FGG1" s="103"/>
      <c r="FGH1" s="103"/>
      <c r="FGI1" s="103"/>
      <c r="FGJ1" s="103"/>
      <c r="FGK1" s="103"/>
      <c r="FGL1" s="103"/>
      <c r="FGM1" s="103"/>
      <c r="FGN1" s="103"/>
      <c r="FGO1" s="103"/>
      <c r="FGP1" s="103"/>
      <c r="FGQ1" s="103"/>
      <c r="FGR1" s="103"/>
      <c r="FGS1" s="103"/>
      <c r="FGT1" s="103"/>
      <c r="FGU1" s="103"/>
      <c r="FGV1" s="103"/>
      <c r="FGW1" s="103"/>
      <c r="FGX1" s="103"/>
      <c r="FGY1" s="103"/>
      <c r="FGZ1" s="103"/>
      <c r="FHA1" s="103"/>
      <c r="FHB1" s="103"/>
      <c r="FHC1" s="103"/>
      <c r="FHD1" s="103"/>
      <c r="FHE1" s="103"/>
      <c r="FHF1" s="103"/>
      <c r="FHG1" s="103"/>
      <c r="FHH1" s="103"/>
      <c r="FHI1" s="103"/>
      <c r="FHJ1" s="103"/>
      <c r="FHK1" s="103"/>
      <c r="FHL1" s="103"/>
      <c r="FHM1" s="103"/>
      <c r="FHN1" s="103"/>
      <c r="FHO1" s="103"/>
      <c r="FHP1" s="103"/>
      <c r="FHQ1" s="103"/>
      <c r="FHR1" s="103"/>
      <c r="FHS1" s="103"/>
      <c r="FHT1" s="103"/>
      <c r="FHU1" s="103"/>
      <c r="FHV1" s="103"/>
      <c r="FHW1" s="103"/>
      <c r="FHX1" s="103"/>
      <c r="FHY1" s="103"/>
      <c r="FHZ1" s="103"/>
      <c r="FIA1" s="103"/>
      <c r="FIB1" s="103"/>
      <c r="FIC1" s="103"/>
      <c r="FID1" s="103"/>
      <c r="FIE1" s="103"/>
      <c r="FIF1" s="103"/>
      <c r="FIG1" s="103"/>
      <c r="FIH1" s="103"/>
      <c r="FII1" s="103"/>
      <c r="FIJ1" s="103"/>
      <c r="FIK1" s="103"/>
      <c r="FIL1" s="103"/>
      <c r="FIM1" s="103"/>
      <c r="FIN1" s="103"/>
      <c r="FIO1" s="103"/>
      <c r="FIP1" s="103"/>
      <c r="FIQ1" s="103"/>
      <c r="FIR1" s="103"/>
      <c r="FIS1" s="103"/>
      <c r="FIT1" s="103"/>
      <c r="FIU1" s="103"/>
      <c r="FIV1" s="103"/>
      <c r="FIW1" s="103"/>
      <c r="FIX1" s="103"/>
      <c r="FIY1" s="103"/>
      <c r="FIZ1" s="103"/>
      <c r="FJA1" s="103"/>
      <c r="FJB1" s="103"/>
      <c r="FJC1" s="103"/>
      <c r="FJD1" s="103"/>
      <c r="FJE1" s="103"/>
      <c r="FJF1" s="103"/>
      <c r="FJG1" s="103"/>
      <c r="FJH1" s="103"/>
      <c r="FJI1" s="103"/>
      <c r="FJJ1" s="103"/>
      <c r="FJK1" s="103"/>
      <c r="FJL1" s="103"/>
      <c r="FJM1" s="103"/>
      <c r="FJN1" s="103"/>
      <c r="FJO1" s="103"/>
      <c r="FJP1" s="103"/>
      <c r="FJQ1" s="103"/>
      <c r="FJR1" s="103"/>
      <c r="FJS1" s="103"/>
      <c r="FJT1" s="103"/>
      <c r="FJU1" s="103"/>
      <c r="FJV1" s="103"/>
      <c r="FJW1" s="103"/>
      <c r="FJX1" s="103"/>
      <c r="FJY1" s="103"/>
      <c r="FJZ1" s="103"/>
      <c r="FKA1" s="103"/>
      <c r="FKB1" s="103"/>
      <c r="FKC1" s="103"/>
      <c r="FKD1" s="103"/>
      <c r="FKE1" s="103"/>
      <c r="FKF1" s="103"/>
      <c r="FKG1" s="103"/>
      <c r="FKH1" s="103"/>
      <c r="FKI1" s="103"/>
      <c r="FKJ1" s="103"/>
      <c r="FKK1" s="103"/>
      <c r="FKL1" s="103"/>
      <c r="FKM1" s="103"/>
      <c r="FKN1" s="103"/>
      <c r="FKO1" s="103"/>
      <c r="FKP1" s="103"/>
      <c r="FKQ1" s="103"/>
      <c r="FKR1" s="103"/>
      <c r="FKS1" s="103"/>
      <c r="FKT1" s="103"/>
      <c r="FKU1" s="103"/>
      <c r="FKV1" s="103"/>
      <c r="FKW1" s="103"/>
      <c r="FKX1" s="103"/>
      <c r="FKY1" s="103"/>
      <c r="FKZ1" s="103"/>
      <c r="FLA1" s="103"/>
      <c r="FLB1" s="103"/>
      <c r="FLC1" s="103"/>
      <c r="FLD1" s="103"/>
      <c r="FLE1" s="103"/>
      <c r="FLF1" s="103"/>
      <c r="FLG1" s="103"/>
      <c r="FLH1" s="103"/>
      <c r="FLI1" s="103"/>
      <c r="FLJ1" s="103"/>
      <c r="FLK1" s="103"/>
      <c r="FLL1" s="103"/>
      <c r="FLM1" s="103"/>
      <c r="FLN1" s="103"/>
      <c r="FLO1" s="103"/>
      <c r="FLP1" s="103"/>
      <c r="FLQ1" s="103"/>
      <c r="FLR1" s="103"/>
      <c r="FLS1" s="103"/>
      <c r="FLT1" s="103"/>
      <c r="FLU1" s="103"/>
      <c r="FLV1" s="103"/>
      <c r="FLW1" s="103"/>
      <c r="FLX1" s="103"/>
      <c r="FLY1" s="103"/>
      <c r="FLZ1" s="103"/>
      <c r="FMA1" s="103"/>
      <c r="FMB1" s="103"/>
      <c r="FMC1" s="103"/>
      <c r="FMD1" s="103"/>
      <c r="FME1" s="103"/>
      <c r="FMF1" s="103"/>
      <c r="FMG1" s="103"/>
      <c r="FMH1" s="103"/>
      <c r="FMI1" s="103"/>
      <c r="FMJ1" s="103"/>
      <c r="FMK1" s="103"/>
      <c r="FML1" s="103"/>
      <c r="FMM1" s="103"/>
      <c r="FMN1" s="103"/>
      <c r="FMO1" s="103"/>
      <c r="FMP1" s="103"/>
      <c r="FMQ1" s="103"/>
      <c r="FMR1" s="103"/>
      <c r="FMS1" s="103"/>
      <c r="FMT1" s="103"/>
      <c r="FMU1" s="103"/>
      <c r="FMV1" s="103"/>
      <c r="FMW1" s="103"/>
      <c r="FMX1" s="103"/>
      <c r="FMY1" s="103"/>
      <c r="FMZ1" s="103"/>
      <c r="FNA1" s="103"/>
      <c r="FNB1" s="103"/>
      <c r="FNC1" s="103"/>
      <c r="FND1" s="103"/>
      <c r="FNE1" s="103"/>
      <c r="FNF1" s="103"/>
      <c r="FNG1" s="103"/>
      <c r="FNH1" s="103"/>
      <c r="FNI1" s="103"/>
      <c r="FNJ1" s="103"/>
      <c r="FNK1" s="103"/>
      <c r="FNL1" s="103"/>
      <c r="FNM1" s="103"/>
      <c r="FNN1" s="103"/>
      <c r="FNO1" s="103"/>
      <c r="FNP1" s="103"/>
      <c r="FNQ1" s="103"/>
      <c r="FNR1" s="103"/>
      <c r="FNS1" s="103"/>
      <c r="FNT1" s="103"/>
      <c r="FNU1" s="103"/>
      <c r="FNV1" s="103"/>
      <c r="FNW1" s="103"/>
      <c r="FNX1" s="103"/>
      <c r="FNY1" s="103"/>
      <c r="FNZ1" s="103"/>
      <c r="FOA1" s="103"/>
      <c r="FOB1" s="103"/>
      <c r="FOC1" s="103"/>
      <c r="FOD1" s="103"/>
      <c r="FOE1" s="103"/>
      <c r="FOF1" s="103"/>
      <c r="FOG1" s="103"/>
      <c r="FOH1" s="103"/>
      <c r="FOI1" s="103"/>
      <c r="FOJ1" s="103"/>
      <c r="FOK1" s="103"/>
      <c r="FOL1" s="103"/>
      <c r="FOM1" s="103"/>
      <c r="FON1" s="103"/>
      <c r="FOO1" s="103"/>
      <c r="FOP1" s="103"/>
      <c r="FOQ1" s="103"/>
      <c r="FOR1" s="103"/>
      <c r="FOS1" s="103"/>
      <c r="FOT1" s="103"/>
      <c r="FOU1" s="103"/>
      <c r="FOV1" s="103"/>
      <c r="FOW1" s="103"/>
      <c r="FOX1" s="103"/>
      <c r="FOY1" s="103"/>
      <c r="FOZ1" s="103"/>
      <c r="FPA1" s="103"/>
      <c r="FPB1" s="103"/>
      <c r="FPC1" s="103"/>
      <c r="FPD1" s="103"/>
      <c r="FPE1" s="103"/>
      <c r="FPF1" s="103"/>
      <c r="FPG1" s="103"/>
      <c r="FPH1" s="103"/>
      <c r="FPI1" s="103"/>
      <c r="FPJ1" s="103"/>
      <c r="FPK1" s="103"/>
      <c r="FPL1" s="103"/>
      <c r="FPM1" s="103"/>
      <c r="FPN1" s="103"/>
      <c r="FPO1" s="103"/>
      <c r="FPP1" s="103"/>
      <c r="FPQ1" s="103"/>
      <c r="FPR1" s="103"/>
      <c r="FPS1" s="103"/>
      <c r="FPT1" s="103"/>
      <c r="FPU1" s="103"/>
      <c r="FPV1" s="103"/>
      <c r="FPW1" s="103"/>
      <c r="FPX1" s="103"/>
      <c r="FPY1" s="103"/>
      <c r="FPZ1" s="103"/>
      <c r="FQA1" s="103"/>
      <c r="FQB1" s="103"/>
      <c r="FQC1" s="103"/>
      <c r="FQD1" s="103"/>
      <c r="FQE1" s="103"/>
      <c r="FQF1" s="103"/>
      <c r="FQG1" s="103"/>
      <c r="FQH1" s="103"/>
      <c r="FQI1" s="103"/>
      <c r="FQJ1" s="103"/>
      <c r="FQK1" s="103"/>
      <c r="FQL1" s="103"/>
      <c r="FQM1" s="103"/>
      <c r="FQN1" s="103"/>
      <c r="FQO1" s="103"/>
      <c r="FQP1" s="103"/>
      <c r="FQQ1" s="103"/>
      <c r="FQR1" s="103"/>
      <c r="FQS1" s="103"/>
      <c r="FQT1" s="103"/>
      <c r="FQU1" s="103"/>
      <c r="FQV1" s="103"/>
      <c r="FQW1" s="103"/>
      <c r="FQX1" s="103"/>
      <c r="FQY1" s="103"/>
      <c r="FQZ1" s="103"/>
      <c r="FRA1" s="103"/>
      <c r="FRB1" s="103"/>
      <c r="FRC1" s="103"/>
      <c r="FRD1" s="103"/>
      <c r="FRE1" s="103"/>
      <c r="FRF1" s="103"/>
      <c r="FRG1" s="103"/>
      <c r="FRH1" s="103"/>
      <c r="FRI1" s="103"/>
      <c r="FRJ1" s="103"/>
      <c r="FRK1" s="103"/>
      <c r="FRL1" s="103"/>
      <c r="FRM1" s="103"/>
      <c r="FRN1" s="103"/>
      <c r="FRO1" s="103"/>
      <c r="FRP1" s="103"/>
      <c r="FRQ1" s="103"/>
      <c r="FRR1" s="103"/>
      <c r="FRS1" s="103"/>
      <c r="FRT1" s="103"/>
      <c r="FRU1" s="103"/>
      <c r="FRV1" s="103"/>
      <c r="FRW1" s="103"/>
      <c r="FRX1" s="103"/>
      <c r="FRY1" s="103"/>
      <c r="FRZ1" s="103"/>
      <c r="FSA1" s="103"/>
      <c r="FSB1" s="103"/>
      <c r="FSC1" s="103"/>
      <c r="FSD1" s="103"/>
      <c r="FSE1" s="103"/>
      <c r="FSF1" s="103"/>
      <c r="FSG1" s="103"/>
      <c r="FSH1" s="103"/>
      <c r="FSI1" s="103"/>
      <c r="FSJ1" s="103"/>
      <c r="FSK1" s="103"/>
      <c r="FSL1" s="103"/>
      <c r="FSM1" s="103"/>
      <c r="FSN1" s="103"/>
      <c r="FSO1" s="103"/>
      <c r="FSP1" s="103"/>
      <c r="FSQ1" s="103"/>
      <c r="FSR1" s="103"/>
      <c r="FSS1" s="103"/>
      <c r="FST1" s="103"/>
      <c r="FSU1" s="103"/>
      <c r="FSV1" s="103"/>
      <c r="FSW1" s="103"/>
      <c r="FSX1" s="103"/>
      <c r="FSY1" s="103"/>
      <c r="FSZ1" s="103"/>
      <c r="FTA1" s="103"/>
      <c r="FTB1" s="103"/>
      <c r="FTC1" s="103"/>
      <c r="FTD1" s="103"/>
      <c r="FTE1" s="103"/>
      <c r="FTF1" s="103"/>
      <c r="FTG1" s="103"/>
      <c r="FTH1" s="103"/>
      <c r="FTI1" s="103"/>
      <c r="FTJ1" s="103"/>
      <c r="FTK1" s="103"/>
      <c r="FTL1" s="103"/>
      <c r="FTM1" s="103"/>
      <c r="FTN1" s="103"/>
      <c r="FTO1" s="103"/>
      <c r="FTP1" s="103"/>
      <c r="FTQ1" s="103"/>
      <c r="FTR1" s="103"/>
      <c r="FTS1" s="103"/>
      <c r="FTT1" s="103"/>
      <c r="FTU1" s="103"/>
      <c r="FTV1" s="103"/>
      <c r="FTW1" s="103"/>
      <c r="FTX1" s="103"/>
      <c r="FTY1" s="103"/>
      <c r="FTZ1" s="103"/>
      <c r="FUA1" s="103"/>
      <c r="FUB1" s="103"/>
      <c r="FUC1" s="103"/>
      <c r="FUD1" s="103"/>
      <c r="FUE1" s="103"/>
      <c r="FUF1" s="103"/>
      <c r="FUG1" s="103"/>
      <c r="FUH1" s="103"/>
      <c r="FUI1" s="103"/>
      <c r="FUJ1" s="103"/>
      <c r="FUK1" s="103"/>
      <c r="FUL1" s="103"/>
      <c r="FUM1" s="103"/>
      <c r="FUN1" s="103"/>
      <c r="FUO1" s="103"/>
      <c r="FUP1" s="103"/>
      <c r="FUQ1" s="103"/>
      <c r="FUR1" s="103"/>
      <c r="FUS1" s="103"/>
      <c r="FUT1" s="103"/>
      <c r="FUU1" s="103"/>
      <c r="FUV1" s="103"/>
      <c r="FUW1" s="103"/>
      <c r="FUX1" s="103"/>
      <c r="FUY1" s="103"/>
      <c r="FUZ1" s="103"/>
      <c r="FVA1" s="103"/>
      <c r="FVB1" s="103"/>
      <c r="FVC1" s="103"/>
      <c r="FVD1" s="103"/>
      <c r="FVE1" s="103"/>
      <c r="FVF1" s="103"/>
      <c r="FVG1" s="103"/>
      <c r="FVH1" s="103"/>
      <c r="FVI1" s="103"/>
      <c r="FVJ1" s="103"/>
      <c r="FVK1" s="103"/>
      <c r="FVL1" s="103"/>
      <c r="FVM1" s="103"/>
      <c r="FVN1" s="103"/>
      <c r="FVO1" s="103"/>
      <c r="FVP1" s="103"/>
      <c r="FVQ1" s="103"/>
      <c r="FVR1" s="103"/>
      <c r="FVS1" s="103"/>
      <c r="FVT1" s="103"/>
      <c r="FVU1" s="103"/>
      <c r="FVV1" s="103"/>
      <c r="FVW1" s="103"/>
      <c r="FVX1" s="103"/>
      <c r="FVY1" s="103"/>
      <c r="FVZ1" s="103"/>
      <c r="FWA1" s="103"/>
      <c r="FWB1" s="103"/>
      <c r="FWC1" s="103"/>
      <c r="FWD1" s="103"/>
      <c r="FWE1" s="103"/>
      <c r="FWF1" s="103"/>
      <c r="FWG1" s="103"/>
      <c r="FWH1" s="103"/>
      <c r="FWI1" s="103"/>
      <c r="FWJ1" s="103"/>
      <c r="FWK1" s="103"/>
      <c r="FWL1" s="103"/>
      <c r="FWM1" s="103"/>
      <c r="FWN1" s="103"/>
      <c r="FWO1" s="103"/>
      <c r="FWP1" s="103"/>
      <c r="FWQ1" s="103"/>
      <c r="FWR1" s="103"/>
      <c r="FWS1" s="103"/>
      <c r="FWT1" s="103"/>
      <c r="FWU1" s="103"/>
      <c r="FWV1" s="103"/>
      <c r="FWW1" s="103"/>
      <c r="FWX1" s="103"/>
      <c r="FWY1" s="103"/>
      <c r="FWZ1" s="103"/>
      <c r="FXA1" s="103"/>
      <c r="FXB1" s="103"/>
      <c r="FXC1" s="103"/>
      <c r="FXD1" s="103"/>
      <c r="FXE1" s="103"/>
      <c r="FXF1" s="103"/>
      <c r="FXG1" s="103"/>
      <c r="FXH1" s="103"/>
      <c r="FXI1" s="103"/>
      <c r="FXJ1" s="103"/>
      <c r="FXK1" s="103"/>
      <c r="FXL1" s="103"/>
      <c r="FXM1" s="103"/>
      <c r="FXN1" s="103"/>
      <c r="FXO1" s="103"/>
      <c r="FXP1" s="103"/>
      <c r="FXQ1" s="103"/>
      <c r="FXR1" s="103"/>
      <c r="FXS1" s="103"/>
      <c r="FXT1" s="103"/>
      <c r="FXU1" s="103"/>
      <c r="FXV1" s="103"/>
      <c r="FXW1" s="103"/>
      <c r="FXX1" s="103"/>
      <c r="FXY1" s="103"/>
      <c r="FXZ1" s="103"/>
      <c r="FYA1" s="103"/>
      <c r="FYB1" s="103"/>
      <c r="FYC1" s="103"/>
      <c r="FYD1" s="103"/>
      <c r="FYE1" s="103"/>
      <c r="FYF1" s="103"/>
      <c r="FYG1" s="103"/>
      <c r="FYH1" s="103"/>
      <c r="FYI1" s="103"/>
      <c r="FYJ1" s="103"/>
      <c r="FYK1" s="103"/>
      <c r="FYL1" s="103"/>
      <c r="FYM1" s="103"/>
      <c r="FYN1" s="103"/>
      <c r="FYO1" s="103"/>
      <c r="FYP1" s="103"/>
      <c r="FYQ1" s="103"/>
      <c r="FYR1" s="103"/>
      <c r="FYS1" s="103"/>
      <c r="FYT1" s="103"/>
      <c r="FYU1" s="103"/>
      <c r="FYV1" s="103"/>
      <c r="FYW1" s="103"/>
      <c r="FYX1" s="103"/>
      <c r="FYY1" s="103"/>
      <c r="FYZ1" s="103"/>
      <c r="FZA1" s="103"/>
      <c r="FZB1" s="103"/>
      <c r="FZC1" s="103"/>
      <c r="FZD1" s="103"/>
      <c r="FZE1" s="103"/>
      <c r="FZF1" s="103"/>
      <c r="FZG1" s="103"/>
      <c r="FZH1" s="103"/>
      <c r="FZI1" s="103"/>
      <c r="FZJ1" s="103"/>
      <c r="FZK1" s="103"/>
      <c r="FZL1" s="103"/>
      <c r="FZM1" s="103"/>
      <c r="FZN1" s="103"/>
      <c r="FZO1" s="103"/>
      <c r="FZP1" s="103"/>
      <c r="FZQ1" s="103"/>
      <c r="FZR1" s="103"/>
      <c r="FZS1" s="103"/>
      <c r="FZT1" s="103"/>
      <c r="FZU1" s="103"/>
      <c r="FZV1" s="103"/>
      <c r="FZW1" s="103"/>
      <c r="FZX1" s="103"/>
      <c r="FZY1" s="103"/>
      <c r="FZZ1" s="103"/>
      <c r="GAA1" s="103"/>
      <c r="GAB1" s="103"/>
      <c r="GAC1" s="103"/>
      <c r="GAD1" s="103"/>
      <c r="GAE1" s="103"/>
      <c r="GAF1" s="103"/>
      <c r="GAG1" s="103"/>
      <c r="GAH1" s="103"/>
      <c r="GAI1" s="103"/>
      <c r="GAJ1" s="103"/>
      <c r="GAK1" s="103"/>
      <c r="GAL1" s="103"/>
      <c r="GAM1" s="103"/>
      <c r="GAN1" s="103"/>
      <c r="GAO1" s="103"/>
      <c r="GAP1" s="103"/>
      <c r="GAQ1" s="103"/>
      <c r="GAR1" s="103"/>
      <c r="GAS1" s="103"/>
      <c r="GAT1" s="103"/>
      <c r="GAU1" s="103"/>
      <c r="GAV1" s="103"/>
      <c r="GAW1" s="103"/>
      <c r="GAX1" s="103"/>
      <c r="GAY1" s="103"/>
      <c r="GAZ1" s="103"/>
      <c r="GBA1" s="103"/>
      <c r="GBB1" s="103"/>
      <c r="GBC1" s="103"/>
      <c r="GBD1" s="103"/>
      <c r="GBE1" s="103"/>
      <c r="GBF1" s="103"/>
      <c r="GBG1" s="103"/>
      <c r="GBH1" s="103"/>
      <c r="GBI1" s="103"/>
      <c r="GBJ1" s="103"/>
      <c r="GBK1" s="103"/>
      <c r="GBL1" s="103"/>
      <c r="GBM1" s="103"/>
      <c r="GBN1" s="103"/>
      <c r="GBO1" s="103"/>
      <c r="GBP1" s="103"/>
      <c r="GBQ1" s="103"/>
      <c r="GBR1" s="103"/>
      <c r="GBS1" s="103"/>
      <c r="GBT1" s="103"/>
      <c r="GBU1" s="103"/>
      <c r="GBV1" s="103"/>
      <c r="GBW1" s="103"/>
      <c r="GBX1" s="103"/>
      <c r="GBY1" s="103"/>
      <c r="GBZ1" s="103"/>
      <c r="GCA1" s="103"/>
      <c r="GCB1" s="103"/>
      <c r="GCC1" s="103"/>
      <c r="GCD1" s="103"/>
      <c r="GCE1" s="103"/>
      <c r="GCF1" s="103"/>
      <c r="GCG1" s="103"/>
      <c r="GCH1" s="103"/>
      <c r="GCI1" s="103"/>
      <c r="GCJ1" s="103"/>
      <c r="GCK1" s="103"/>
      <c r="GCL1" s="103"/>
      <c r="GCM1" s="103"/>
      <c r="GCN1" s="103"/>
      <c r="GCO1" s="103"/>
      <c r="GCP1" s="103"/>
      <c r="GCQ1" s="103"/>
      <c r="GCR1" s="103"/>
      <c r="GCS1" s="103"/>
      <c r="GCT1" s="103"/>
      <c r="GCU1" s="103"/>
      <c r="GCV1" s="103"/>
      <c r="GCW1" s="103"/>
      <c r="GCX1" s="103"/>
      <c r="GCY1" s="103"/>
      <c r="GCZ1" s="103"/>
      <c r="GDA1" s="103"/>
      <c r="GDB1" s="103"/>
      <c r="GDC1" s="103"/>
      <c r="GDD1" s="103"/>
      <c r="GDE1" s="103"/>
      <c r="GDF1" s="103"/>
      <c r="GDG1" s="103"/>
      <c r="GDH1" s="103"/>
      <c r="GDI1" s="103"/>
      <c r="GDJ1" s="103"/>
      <c r="GDK1" s="103"/>
      <c r="GDL1" s="103"/>
      <c r="GDM1" s="103"/>
      <c r="GDN1" s="103"/>
      <c r="GDO1" s="103"/>
      <c r="GDP1" s="103"/>
      <c r="GDQ1" s="103"/>
      <c r="GDR1" s="103"/>
      <c r="GDS1" s="103"/>
      <c r="GDT1" s="103"/>
      <c r="GDU1" s="103"/>
      <c r="GDV1" s="103"/>
      <c r="GDW1" s="103"/>
      <c r="GDX1" s="103"/>
      <c r="GDY1" s="103"/>
      <c r="GDZ1" s="103"/>
      <c r="GEA1" s="103"/>
      <c r="GEB1" s="103"/>
      <c r="GEC1" s="103"/>
      <c r="GED1" s="103"/>
      <c r="GEE1" s="103"/>
      <c r="GEF1" s="103"/>
      <c r="GEG1" s="103"/>
      <c r="GEH1" s="103"/>
      <c r="GEI1" s="103"/>
      <c r="GEJ1" s="103"/>
      <c r="GEK1" s="103"/>
      <c r="GEL1" s="103"/>
      <c r="GEM1" s="103"/>
      <c r="GEN1" s="103"/>
      <c r="GEO1" s="103"/>
      <c r="GEP1" s="103"/>
      <c r="GEQ1" s="103"/>
      <c r="GER1" s="103"/>
      <c r="GES1" s="103"/>
      <c r="GET1" s="103"/>
      <c r="GEU1" s="103"/>
      <c r="GEV1" s="103"/>
      <c r="GEW1" s="103"/>
      <c r="GEX1" s="103"/>
      <c r="GEY1" s="103"/>
      <c r="GEZ1" s="103"/>
      <c r="GFA1" s="103"/>
      <c r="GFB1" s="103"/>
      <c r="GFC1" s="103"/>
      <c r="GFD1" s="103"/>
      <c r="GFE1" s="103"/>
      <c r="GFF1" s="103"/>
      <c r="GFG1" s="103"/>
      <c r="GFH1" s="103"/>
      <c r="GFI1" s="103"/>
      <c r="GFJ1" s="103"/>
      <c r="GFK1" s="103"/>
      <c r="GFL1" s="103"/>
      <c r="GFM1" s="103"/>
      <c r="GFN1" s="103"/>
      <c r="GFO1" s="103"/>
      <c r="GFP1" s="103"/>
      <c r="GFQ1" s="103"/>
      <c r="GFR1" s="103"/>
      <c r="GFS1" s="103"/>
      <c r="GFT1" s="103"/>
      <c r="GFU1" s="103"/>
      <c r="GFV1" s="103"/>
      <c r="GFW1" s="103"/>
      <c r="GFX1" s="103"/>
      <c r="GFY1" s="103"/>
      <c r="GFZ1" s="103"/>
      <c r="GGA1" s="103"/>
      <c r="GGB1" s="103"/>
      <c r="GGC1" s="103"/>
      <c r="GGD1" s="103"/>
      <c r="GGE1" s="103"/>
      <c r="GGF1" s="103"/>
      <c r="GGG1" s="103"/>
      <c r="GGH1" s="103"/>
      <c r="GGI1" s="103"/>
      <c r="GGJ1" s="103"/>
      <c r="GGK1" s="103"/>
      <c r="GGL1" s="103"/>
      <c r="GGM1" s="103"/>
      <c r="GGN1" s="103"/>
      <c r="GGO1" s="103"/>
      <c r="GGP1" s="103"/>
      <c r="GGQ1" s="103"/>
      <c r="GGR1" s="103"/>
      <c r="GGS1" s="103"/>
      <c r="GGT1" s="103"/>
      <c r="GGU1" s="103"/>
      <c r="GGV1" s="103"/>
      <c r="GGW1" s="103"/>
      <c r="GGX1" s="103"/>
      <c r="GGY1" s="103"/>
      <c r="GGZ1" s="103"/>
      <c r="GHA1" s="103"/>
      <c r="GHB1" s="103"/>
      <c r="GHC1" s="103"/>
      <c r="GHD1" s="103"/>
      <c r="GHE1" s="103"/>
      <c r="GHF1" s="103"/>
      <c r="GHG1" s="103"/>
      <c r="GHH1" s="103"/>
      <c r="GHI1" s="103"/>
      <c r="GHJ1" s="103"/>
      <c r="GHK1" s="103"/>
      <c r="GHL1" s="103"/>
      <c r="GHM1" s="103"/>
      <c r="GHN1" s="103"/>
      <c r="GHO1" s="103"/>
      <c r="GHP1" s="103"/>
      <c r="GHQ1" s="103"/>
      <c r="GHR1" s="103"/>
      <c r="GHS1" s="103"/>
      <c r="GHT1" s="103"/>
      <c r="GHU1" s="103"/>
      <c r="GHV1" s="103"/>
      <c r="GHW1" s="103"/>
      <c r="GHX1" s="103"/>
      <c r="GHY1" s="103"/>
      <c r="GHZ1" s="103"/>
      <c r="GIA1" s="103"/>
      <c r="GIB1" s="103"/>
      <c r="GIC1" s="103"/>
      <c r="GID1" s="103"/>
      <c r="GIE1" s="103"/>
      <c r="GIF1" s="103"/>
      <c r="GIG1" s="103"/>
      <c r="GIH1" s="103"/>
      <c r="GII1" s="103"/>
      <c r="GIJ1" s="103"/>
      <c r="GIK1" s="103"/>
      <c r="GIL1" s="103"/>
      <c r="GIM1" s="103"/>
      <c r="GIN1" s="103"/>
      <c r="GIO1" s="103"/>
      <c r="GIP1" s="103"/>
      <c r="GIQ1" s="103"/>
      <c r="GIR1" s="103"/>
      <c r="GIS1" s="103"/>
      <c r="GIT1" s="103"/>
      <c r="GIU1" s="103"/>
      <c r="GIV1" s="103"/>
      <c r="GIW1" s="103"/>
      <c r="GIX1" s="103"/>
      <c r="GIY1" s="103"/>
      <c r="GIZ1" s="103"/>
      <c r="GJA1" s="103"/>
      <c r="GJB1" s="103"/>
      <c r="GJC1" s="103"/>
      <c r="GJD1" s="103"/>
      <c r="GJE1" s="103"/>
      <c r="GJF1" s="103"/>
      <c r="GJG1" s="103"/>
      <c r="GJH1" s="103"/>
      <c r="GJI1" s="103"/>
      <c r="GJJ1" s="103"/>
      <c r="GJK1" s="103"/>
      <c r="GJL1" s="103"/>
      <c r="GJM1" s="103"/>
      <c r="GJN1" s="103"/>
      <c r="GJO1" s="103"/>
      <c r="GJP1" s="103"/>
      <c r="GJQ1" s="103"/>
      <c r="GJR1" s="103"/>
      <c r="GJS1" s="103"/>
      <c r="GJT1" s="103"/>
      <c r="GJU1" s="103"/>
      <c r="GJV1" s="103"/>
      <c r="GJW1" s="103"/>
      <c r="GJX1" s="103"/>
      <c r="GJY1" s="103"/>
      <c r="GJZ1" s="103"/>
      <c r="GKA1" s="103"/>
      <c r="GKB1" s="103"/>
      <c r="GKC1" s="103"/>
      <c r="GKD1" s="103"/>
      <c r="GKE1" s="103"/>
      <c r="GKF1" s="103"/>
      <c r="GKG1" s="103"/>
      <c r="GKH1" s="103"/>
      <c r="GKI1" s="103"/>
      <c r="GKJ1" s="103"/>
      <c r="GKK1" s="103"/>
      <c r="GKL1" s="103"/>
      <c r="GKM1" s="103"/>
      <c r="GKN1" s="103"/>
      <c r="GKO1" s="103"/>
      <c r="GKP1" s="103"/>
      <c r="GKQ1" s="103"/>
      <c r="GKR1" s="103"/>
      <c r="GKS1" s="103"/>
      <c r="GKT1" s="103"/>
      <c r="GKU1" s="103"/>
      <c r="GKV1" s="103"/>
      <c r="GKW1" s="103"/>
      <c r="GKX1" s="103"/>
      <c r="GKY1" s="103"/>
      <c r="GKZ1" s="103"/>
      <c r="GLA1" s="103"/>
      <c r="GLB1" s="103"/>
      <c r="GLC1" s="103"/>
      <c r="GLD1" s="103"/>
      <c r="GLE1" s="103"/>
      <c r="GLF1" s="103"/>
      <c r="GLG1" s="103"/>
      <c r="GLH1" s="103"/>
      <c r="GLI1" s="103"/>
      <c r="GLJ1" s="103"/>
      <c r="GLK1" s="103"/>
      <c r="GLL1" s="103"/>
      <c r="GLM1" s="103"/>
      <c r="GLN1" s="103"/>
      <c r="GLO1" s="103"/>
      <c r="GLP1" s="103"/>
      <c r="GLQ1" s="103"/>
      <c r="GLR1" s="103"/>
      <c r="GLS1" s="103"/>
      <c r="GLT1" s="103"/>
      <c r="GLU1" s="103"/>
      <c r="GLV1" s="103"/>
      <c r="GLW1" s="103"/>
      <c r="GLX1" s="103"/>
      <c r="GLY1" s="103"/>
      <c r="GLZ1" s="103"/>
      <c r="GMA1" s="103"/>
      <c r="GMB1" s="103"/>
      <c r="GMC1" s="103"/>
      <c r="GMD1" s="103"/>
      <c r="GME1" s="103"/>
      <c r="GMF1" s="103"/>
      <c r="GMG1" s="103"/>
      <c r="GMH1" s="103"/>
      <c r="GMI1" s="103"/>
      <c r="GMJ1" s="103"/>
      <c r="GMK1" s="103"/>
      <c r="GML1" s="103"/>
      <c r="GMM1" s="103"/>
      <c r="GMN1" s="103"/>
      <c r="GMO1" s="103"/>
      <c r="GMP1" s="103"/>
      <c r="GMQ1" s="103"/>
      <c r="GMR1" s="103"/>
      <c r="GMS1" s="103"/>
      <c r="GMT1" s="103"/>
      <c r="GMU1" s="103"/>
      <c r="GMV1" s="103"/>
      <c r="GMW1" s="103"/>
      <c r="GMX1" s="103"/>
      <c r="GMY1" s="103"/>
      <c r="GMZ1" s="103"/>
      <c r="GNA1" s="103"/>
      <c r="GNB1" s="103"/>
      <c r="GNC1" s="103"/>
      <c r="GND1" s="103"/>
      <c r="GNE1" s="103"/>
      <c r="GNF1" s="103"/>
      <c r="GNG1" s="103"/>
      <c r="GNH1" s="103"/>
      <c r="GNI1" s="103"/>
      <c r="GNJ1" s="103"/>
      <c r="GNK1" s="103"/>
      <c r="GNL1" s="103"/>
      <c r="GNM1" s="103"/>
      <c r="GNN1" s="103"/>
      <c r="GNO1" s="103"/>
      <c r="GNP1" s="103"/>
      <c r="GNQ1" s="103"/>
      <c r="GNR1" s="103"/>
      <c r="GNS1" s="103"/>
      <c r="GNT1" s="103"/>
      <c r="GNU1" s="103"/>
      <c r="GNV1" s="103"/>
      <c r="GNW1" s="103"/>
      <c r="GNX1" s="103"/>
      <c r="GNY1" s="103"/>
      <c r="GNZ1" s="103"/>
      <c r="GOA1" s="103"/>
      <c r="GOB1" s="103"/>
      <c r="GOC1" s="103"/>
      <c r="GOD1" s="103"/>
      <c r="GOE1" s="103"/>
      <c r="GOF1" s="103"/>
      <c r="GOG1" s="103"/>
      <c r="GOH1" s="103"/>
      <c r="GOI1" s="103"/>
      <c r="GOJ1" s="103"/>
      <c r="GOK1" s="103"/>
      <c r="GOL1" s="103"/>
      <c r="GOM1" s="103"/>
      <c r="GON1" s="103"/>
      <c r="GOO1" s="103"/>
      <c r="GOP1" s="103"/>
      <c r="GOQ1" s="103"/>
      <c r="GOR1" s="103"/>
      <c r="GOS1" s="103"/>
      <c r="GOT1" s="103"/>
      <c r="GOU1" s="103"/>
      <c r="GOV1" s="103"/>
      <c r="GOW1" s="103"/>
      <c r="GOX1" s="103"/>
      <c r="GOY1" s="103"/>
      <c r="GOZ1" s="103"/>
      <c r="GPA1" s="103"/>
      <c r="GPB1" s="103"/>
      <c r="GPC1" s="103"/>
      <c r="GPD1" s="103"/>
      <c r="GPE1" s="103"/>
      <c r="GPF1" s="103"/>
      <c r="GPG1" s="103"/>
      <c r="GPH1" s="103"/>
      <c r="GPI1" s="103"/>
      <c r="GPJ1" s="103"/>
      <c r="GPK1" s="103"/>
      <c r="GPL1" s="103"/>
      <c r="GPM1" s="103"/>
      <c r="GPN1" s="103"/>
      <c r="GPO1" s="103"/>
      <c r="GPP1" s="103"/>
      <c r="GPQ1" s="103"/>
      <c r="GPR1" s="103"/>
      <c r="GPS1" s="103"/>
      <c r="GPT1" s="103"/>
      <c r="GPU1" s="103"/>
      <c r="GPV1" s="103"/>
      <c r="GPW1" s="103"/>
      <c r="GPX1" s="103"/>
      <c r="GPY1" s="103"/>
      <c r="GPZ1" s="103"/>
      <c r="GQA1" s="103"/>
      <c r="GQB1" s="103"/>
      <c r="GQC1" s="103"/>
      <c r="GQD1" s="103"/>
      <c r="GQE1" s="103"/>
      <c r="GQF1" s="103"/>
      <c r="GQG1" s="103"/>
      <c r="GQH1" s="103"/>
      <c r="GQI1" s="103"/>
      <c r="GQJ1" s="103"/>
      <c r="GQK1" s="103"/>
      <c r="GQL1" s="103"/>
      <c r="GQM1" s="103"/>
      <c r="GQN1" s="103"/>
      <c r="GQO1" s="103"/>
      <c r="GQP1" s="103"/>
      <c r="GQQ1" s="103"/>
      <c r="GQR1" s="103"/>
      <c r="GQS1" s="103"/>
      <c r="GQT1" s="103"/>
      <c r="GQU1" s="103"/>
      <c r="GQV1" s="103"/>
      <c r="GQW1" s="103"/>
      <c r="GQX1" s="103"/>
      <c r="GQY1" s="103"/>
      <c r="GQZ1" s="103"/>
      <c r="GRA1" s="103"/>
      <c r="GRB1" s="103"/>
      <c r="GRC1" s="103"/>
      <c r="GRD1" s="103"/>
      <c r="GRE1" s="103"/>
      <c r="GRF1" s="103"/>
      <c r="GRG1" s="103"/>
      <c r="GRH1" s="103"/>
      <c r="GRI1" s="103"/>
      <c r="GRJ1" s="103"/>
      <c r="GRK1" s="103"/>
      <c r="GRL1" s="103"/>
      <c r="GRM1" s="103"/>
      <c r="GRN1" s="103"/>
      <c r="GRO1" s="103"/>
      <c r="GRP1" s="103"/>
      <c r="GRQ1" s="103"/>
      <c r="GRR1" s="103"/>
      <c r="GRS1" s="103"/>
      <c r="GRT1" s="103"/>
      <c r="GRU1" s="103"/>
      <c r="GRV1" s="103"/>
      <c r="GRW1" s="103"/>
      <c r="GRX1" s="103"/>
      <c r="GRY1" s="103"/>
      <c r="GRZ1" s="103"/>
      <c r="GSA1" s="103"/>
      <c r="GSB1" s="103"/>
      <c r="GSC1" s="103"/>
      <c r="GSD1" s="103"/>
      <c r="GSE1" s="103"/>
      <c r="GSF1" s="103"/>
      <c r="GSG1" s="103"/>
      <c r="GSH1" s="103"/>
      <c r="GSI1" s="103"/>
      <c r="GSJ1" s="103"/>
      <c r="GSK1" s="103"/>
      <c r="GSL1" s="103"/>
      <c r="GSM1" s="103"/>
      <c r="GSN1" s="103"/>
      <c r="GSO1" s="103"/>
      <c r="GSP1" s="103"/>
      <c r="GSQ1" s="103"/>
      <c r="GSR1" s="103"/>
      <c r="GSS1" s="103"/>
      <c r="GST1" s="103"/>
      <c r="GSU1" s="103"/>
      <c r="GSV1" s="103"/>
      <c r="GSW1" s="103"/>
      <c r="GSX1" s="103"/>
      <c r="GSY1" s="103"/>
      <c r="GSZ1" s="103"/>
      <c r="GTA1" s="103"/>
      <c r="GTB1" s="103"/>
      <c r="GTC1" s="103"/>
      <c r="GTD1" s="103"/>
      <c r="GTE1" s="103"/>
      <c r="GTF1" s="103"/>
      <c r="GTG1" s="103"/>
      <c r="GTH1" s="103"/>
      <c r="GTI1" s="103"/>
      <c r="GTJ1" s="103"/>
      <c r="GTK1" s="103"/>
      <c r="GTL1" s="103"/>
      <c r="GTM1" s="103"/>
      <c r="GTN1" s="103"/>
      <c r="GTO1" s="103"/>
      <c r="GTP1" s="103"/>
      <c r="GTQ1" s="103"/>
      <c r="GTR1" s="103"/>
      <c r="GTS1" s="103"/>
      <c r="GTT1" s="103"/>
      <c r="GTU1" s="103"/>
      <c r="GTV1" s="103"/>
      <c r="GTW1" s="103"/>
      <c r="GTX1" s="103"/>
      <c r="GTY1" s="103"/>
      <c r="GTZ1" s="103"/>
      <c r="GUA1" s="103"/>
      <c r="GUB1" s="103"/>
      <c r="GUC1" s="103"/>
      <c r="GUD1" s="103"/>
      <c r="GUE1" s="103"/>
      <c r="GUF1" s="103"/>
      <c r="GUG1" s="103"/>
      <c r="GUH1" s="103"/>
      <c r="GUI1" s="103"/>
      <c r="GUJ1" s="103"/>
      <c r="GUK1" s="103"/>
      <c r="GUL1" s="103"/>
      <c r="GUM1" s="103"/>
      <c r="GUN1" s="103"/>
      <c r="GUO1" s="103"/>
      <c r="GUP1" s="103"/>
      <c r="GUQ1" s="103"/>
      <c r="GUR1" s="103"/>
      <c r="GUS1" s="103"/>
      <c r="GUT1" s="103"/>
      <c r="GUU1" s="103"/>
      <c r="GUV1" s="103"/>
      <c r="GUW1" s="103"/>
      <c r="GUX1" s="103"/>
      <c r="GUY1" s="103"/>
      <c r="GUZ1" s="103"/>
      <c r="GVA1" s="103"/>
      <c r="GVB1" s="103"/>
      <c r="GVC1" s="103"/>
      <c r="GVD1" s="103"/>
      <c r="GVE1" s="103"/>
      <c r="GVF1" s="103"/>
      <c r="GVG1" s="103"/>
      <c r="GVH1" s="103"/>
      <c r="GVI1" s="103"/>
      <c r="GVJ1" s="103"/>
      <c r="GVK1" s="103"/>
      <c r="GVL1" s="103"/>
      <c r="GVM1" s="103"/>
      <c r="GVN1" s="103"/>
      <c r="GVO1" s="103"/>
      <c r="GVP1" s="103"/>
      <c r="GVQ1" s="103"/>
      <c r="GVR1" s="103"/>
      <c r="GVS1" s="103"/>
      <c r="GVT1" s="103"/>
      <c r="GVU1" s="103"/>
      <c r="GVV1" s="103"/>
      <c r="GVW1" s="103"/>
      <c r="GVX1" s="103"/>
      <c r="GVY1" s="103"/>
      <c r="GVZ1" s="103"/>
      <c r="GWA1" s="103"/>
      <c r="GWB1" s="103"/>
      <c r="GWC1" s="103"/>
      <c r="GWD1" s="103"/>
      <c r="GWE1" s="103"/>
      <c r="GWF1" s="103"/>
      <c r="GWG1" s="103"/>
      <c r="GWH1" s="103"/>
      <c r="GWI1" s="103"/>
      <c r="GWJ1" s="103"/>
      <c r="GWK1" s="103"/>
      <c r="GWL1" s="103"/>
      <c r="GWM1" s="103"/>
      <c r="GWN1" s="103"/>
      <c r="GWO1" s="103"/>
      <c r="GWP1" s="103"/>
      <c r="GWQ1" s="103"/>
      <c r="GWR1" s="103"/>
      <c r="GWS1" s="103"/>
      <c r="GWT1" s="103"/>
      <c r="GWU1" s="103"/>
      <c r="GWV1" s="103"/>
      <c r="GWW1" s="103"/>
      <c r="GWX1" s="103"/>
      <c r="GWY1" s="103"/>
      <c r="GWZ1" s="103"/>
      <c r="GXA1" s="103"/>
      <c r="GXB1" s="103"/>
      <c r="GXC1" s="103"/>
      <c r="GXD1" s="103"/>
      <c r="GXE1" s="103"/>
      <c r="GXF1" s="103"/>
      <c r="GXG1" s="103"/>
      <c r="GXH1" s="103"/>
      <c r="GXI1" s="103"/>
      <c r="GXJ1" s="103"/>
      <c r="GXK1" s="103"/>
      <c r="GXL1" s="103"/>
      <c r="GXM1" s="103"/>
      <c r="GXN1" s="103"/>
      <c r="GXO1" s="103"/>
      <c r="GXP1" s="103"/>
      <c r="GXQ1" s="103"/>
      <c r="GXR1" s="103"/>
      <c r="GXS1" s="103"/>
      <c r="GXT1" s="103"/>
      <c r="GXU1" s="103"/>
      <c r="GXV1" s="103"/>
      <c r="GXW1" s="103"/>
      <c r="GXX1" s="103"/>
      <c r="GXY1" s="103"/>
      <c r="GXZ1" s="103"/>
      <c r="GYA1" s="103"/>
      <c r="GYB1" s="103"/>
      <c r="GYC1" s="103"/>
      <c r="GYD1" s="103"/>
      <c r="GYE1" s="103"/>
      <c r="GYF1" s="103"/>
      <c r="GYG1" s="103"/>
      <c r="GYH1" s="103"/>
      <c r="GYI1" s="103"/>
      <c r="GYJ1" s="103"/>
      <c r="GYK1" s="103"/>
      <c r="GYL1" s="103"/>
      <c r="GYM1" s="103"/>
      <c r="GYN1" s="103"/>
      <c r="GYO1" s="103"/>
      <c r="GYP1" s="103"/>
      <c r="GYQ1" s="103"/>
      <c r="GYR1" s="103"/>
      <c r="GYS1" s="103"/>
      <c r="GYT1" s="103"/>
      <c r="GYU1" s="103"/>
      <c r="GYV1" s="103"/>
      <c r="GYW1" s="103"/>
      <c r="GYX1" s="103"/>
      <c r="GYY1" s="103"/>
      <c r="GYZ1" s="103"/>
      <c r="GZA1" s="103"/>
      <c r="GZB1" s="103"/>
      <c r="GZC1" s="103"/>
      <c r="GZD1" s="103"/>
      <c r="GZE1" s="103"/>
      <c r="GZF1" s="103"/>
      <c r="GZG1" s="103"/>
      <c r="GZH1" s="103"/>
      <c r="GZI1" s="103"/>
      <c r="GZJ1" s="103"/>
      <c r="GZK1" s="103"/>
      <c r="GZL1" s="103"/>
      <c r="GZM1" s="103"/>
      <c r="GZN1" s="103"/>
      <c r="GZO1" s="103"/>
      <c r="GZP1" s="103"/>
      <c r="GZQ1" s="103"/>
      <c r="GZR1" s="103"/>
      <c r="GZS1" s="103"/>
      <c r="GZT1" s="103"/>
      <c r="GZU1" s="103"/>
      <c r="GZV1" s="103"/>
      <c r="GZW1" s="103"/>
      <c r="GZX1" s="103"/>
      <c r="GZY1" s="103"/>
      <c r="GZZ1" s="103"/>
      <c r="HAA1" s="103"/>
      <c r="HAB1" s="103"/>
      <c r="HAC1" s="103"/>
      <c r="HAD1" s="103"/>
      <c r="HAE1" s="103"/>
      <c r="HAF1" s="103"/>
      <c r="HAG1" s="103"/>
      <c r="HAH1" s="103"/>
      <c r="HAI1" s="103"/>
      <c r="HAJ1" s="103"/>
      <c r="HAK1" s="103"/>
      <c r="HAL1" s="103"/>
      <c r="HAM1" s="103"/>
      <c r="HAN1" s="103"/>
      <c r="HAO1" s="103"/>
      <c r="HAP1" s="103"/>
      <c r="HAQ1" s="103"/>
      <c r="HAR1" s="103"/>
      <c r="HAS1" s="103"/>
      <c r="HAT1" s="103"/>
      <c r="HAU1" s="103"/>
      <c r="HAV1" s="103"/>
      <c r="HAW1" s="103"/>
      <c r="HAX1" s="103"/>
      <c r="HAY1" s="103"/>
      <c r="HAZ1" s="103"/>
      <c r="HBA1" s="103"/>
      <c r="HBB1" s="103"/>
      <c r="HBC1" s="103"/>
      <c r="HBD1" s="103"/>
      <c r="HBE1" s="103"/>
      <c r="HBF1" s="103"/>
      <c r="HBG1" s="103"/>
      <c r="HBH1" s="103"/>
      <c r="HBI1" s="103"/>
      <c r="HBJ1" s="103"/>
      <c r="HBK1" s="103"/>
      <c r="HBL1" s="103"/>
      <c r="HBM1" s="103"/>
      <c r="HBN1" s="103"/>
      <c r="HBO1" s="103"/>
      <c r="HBP1" s="103"/>
      <c r="HBQ1" s="103"/>
      <c r="HBR1" s="103"/>
      <c r="HBS1" s="103"/>
      <c r="HBT1" s="103"/>
      <c r="HBU1" s="103"/>
      <c r="HBV1" s="103"/>
      <c r="HBW1" s="103"/>
      <c r="HBX1" s="103"/>
      <c r="HBY1" s="103"/>
      <c r="HBZ1" s="103"/>
      <c r="HCA1" s="103"/>
      <c r="HCB1" s="103"/>
      <c r="HCC1" s="103"/>
      <c r="HCD1" s="103"/>
      <c r="HCE1" s="103"/>
      <c r="HCF1" s="103"/>
      <c r="HCG1" s="103"/>
      <c r="HCH1" s="103"/>
      <c r="HCI1" s="103"/>
      <c r="HCJ1" s="103"/>
      <c r="HCK1" s="103"/>
      <c r="HCL1" s="103"/>
      <c r="HCM1" s="103"/>
      <c r="HCN1" s="103"/>
      <c r="HCO1" s="103"/>
      <c r="HCP1" s="103"/>
      <c r="HCQ1" s="103"/>
      <c r="HCR1" s="103"/>
      <c r="HCS1" s="103"/>
      <c r="HCT1" s="103"/>
      <c r="HCU1" s="103"/>
      <c r="HCV1" s="103"/>
      <c r="HCW1" s="103"/>
      <c r="HCX1" s="103"/>
      <c r="HCY1" s="103"/>
      <c r="HCZ1" s="103"/>
      <c r="HDA1" s="103"/>
      <c r="HDB1" s="103"/>
      <c r="HDC1" s="103"/>
      <c r="HDD1" s="103"/>
      <c r="HDE1" s="103"/>
      <c r="HDF1" s="103"/>
      <c r="HDG1" s="103"/>
      <c r="HDH1" s="103"/>
      <c r="HDI1" s="103"/>
      <c r="HDJ1" s="103"/>
      <c r="HDK1" s="103"/>
      <c r="HDL1" s="103"/>
      <c r="HDM1" s="103"/>
      <c r="HDN1" s="103"/>
      <c r="HDO1" s="103"/>
      <c r="HDP1" s="103"/>
      <c r="HDQ1" s="103"/>
      <c r="HDR1" s="103"/>
      <c r="HDS1" s="103"/>
      <c r="HDT1" s="103"/>
      <c r="HDU1" s="103"/>
      <c r="HDV1" s="103"/>
      <c r="HDW1" s="103"/>
      <c r="HDX1" s="103"/>
      <c r="HDY1" s="103"/>
      <c r="HDZ1" s="103"/>
      <c r="HEA1" s="103"/>
      <c r="HEB1" s="103"/>
      <c r="HEC1" s="103"/>
      <c r="HED1" s="103"/>
      <c r="HEE1" s="103"/>
      <c r="HEF1" s="103"/>
      <c r="HEG1" s="103"/>
      <c r="HEH1" s="103"/>
      <c r="HEI1" s="103"/>
      <c r="HEJ1" s="103"/>
      <c r="HEK1" s="103"/>
      <c r="HEL1" s="103"/>
      <c r="HEM1" s="103"/>
      <c r="HEN1" s="103"/>
      <c r="HEO1" s="103"/>
      <c r="HEP1" s="103"/>
      <c r="HEQ1" s="103"/>
      <c r="HER1" s="103"/>
      <c r="HES1" s="103"/>
      <c r="HET1" s="103"/>
      <c r="HEU1" s="103"/>
      <c r="HEV1" s="103"/>
      <c r="HEW1" s="103"/>
      <c r="HEX1" s="103"/>
      <c r="HEY1" s="103"/>
      <c r="HEZ1" s="103"/>
      <c r="HFA1" s="103"/>
      <c r="HFB1" s="103"/>
      <c r="HFC1" s="103"/>
      <c r="HFD1" s="103"/>
      <c r="HFE1" s="103"/>
      <c r="HFF1" s="103"/>
      <c r="HFG1" s="103"/>
      <c r="HFH1" s="103"/>
      <c r="HFI1" s="103"/>
      <c r="HFJ1" s="103"/>
      <c r="HFK1" s="103"/>
      <c r="HFL1" s="103"/>
      <c r="HFM1" s="103"/>
      <c r="HFN1" s="103"/>
      <c r="HFO1" s="103"/>
      <c r="HFP1" s="103"/>
      <c r="HFQ1" s="103"/>
      <c r="HFR1" s="103"/>
      <c r="HFS1" s="103"/>
      <c r="HFT1" s="103"/>
      <c r="HFU1" s="103"/>
      <c r="HFV1" s="103"/>
      <c r="HFW1" s="103"/>
      <c r="HFX1" s="103"/>
      <c r="HFY1" s="103"/>
      <c r="HFZ1" s="103"/>
      <c r="HGA1" s="103"/>
      <c r="HGB1" s="103"/>
      <c r="HGC1" s="103"/>
      <c r="HGD1" s="103"/>
      <c r="HGE1" s="103"/>
      <c r="HGF1" s="103"/>
      <c r="HGG1" s="103"/>
      <c r="HGH1" s="103"/>
      <c r="HGI1" s="103"/>
      <c r="HGJ1" s="103"/>
      <c r="HGK1" s="103"/>
      <c r="HGL1" s="103"/>
      <c r="HGM1" s="103"/>
      <c r="HGN1" s="103"/>
      <c r="HGO1" s="103"/>
      <c r="HGP1" s="103"/>
      <c r="HGQ1" s="103"/>
      <c r="HGR1" s="103"/>
      <c r="HGS1" s="103"/>
      <c r="HGT1" s="103"/>
      <c r="HGU1" s="103"/>
      <c r="HGV1" s="103"/>
      <c r="HGW1" s="103"/>
      <c r="HGX1" s="103"/>
      <c r="HGY1" s="103"/>
      <c r="HGZ1" s="103"/>
      <c r="HHA1" s="103"/>
      <c r="HHB1" s="103"/>
      <c r="HHC1" s="103"/>
      <c r="HHD1" s="103"/>
      <c r="HHE1" s="103"/>
      <c r="HHF1" s="103"/>
      <c r="HHG1" s="103"/>
      <c r="HHH1" s="103"/>
      <c r="HHI1" s="103"/>
      <c r="HHJ1" s="103"/>
      <c r="HHK1" s="103"/>
      <c r="HHL1" s="103"/>
      <c r="HHM1" s="103"/>
      <c r="HHN1" s="103"/>
      <c r="HHO1" s="103"/>
      <c r="HHP1" s="103"/>
      <c r="HHQ1" s="103"/>
      <c r="HHR1" s="103"/>
      <c r="HHS1" s="103"/>
      <c r="HHT1" s="103"/>
      <c r="HHU1" s="103"/>
      <c r="HHV1" s="103"/>
      <c r="HHW1" s="103"/>
      <c r="HHX1" s="103"/>
      <c r="HHY1" s="103"/>
      <c r="HHZ1" s="103"/>
      <c r="HIA1" s="103"/>
      <c r="HIB1" s="103"/>
      <c r="HIC1" s="103"/>
      <c r="HID1" s="103"/>
      <c r="HIE1" s="103"/>
      <c r="HIF1" s="103"/>
      <c r="HIG1" s="103"/>
      <c r="HIH1" s="103"/>
      <c r="HII1" s="103"/>
      <c r="HIJ1" s="103"/>
      <c r="HIK1" s="103"/>
      <c r="HIL1" s="103"/>
      <c r="HIM1" s="103"/>
      <c r="HIN1" s="103"/>
      <c r="HIO1" s="103"/>
      <c r="HIP1" s="103"/>
      <c r="HIQ1" s="103"/>
      <c r="HIR1" s="103"/>
      <c r="HIS1" s="103"/>
      <c r="HIT1" s="103"/>
      <c r="HIU1" s="103"/>
      <c r="HIV1" s="103"/>
      <c r="HIW1" s="103"/>
      <c r="HIX1" s="103"/>
      <c r="HIY1" s="103"/>
      <c r="HIZ1" s="103"/>
      <c r="HJA1" s="103"/>
      <c r="HJB1" s="103"/>
      <c r="HJC1" s="103"/>
      <c r="HJD1" s="103"/>
      <c r="HJE1" s="103"/>
      <c r="HJF1" s="103"/>
      <c r="HJG1" s="103"/>
      <c r="HJH1" s="103"/>
      <c r="HJI1" s="103"/>
      <c r="HJJ1" s="103"/>
      <c r="HJK1" s="103"/>
      <c r="HJL1" s="103"/>
      <c r="HJM1" s="103"/>
      <c r="HJN1" s="103"/>
      <c r="HJO1" s="103"/>
      <c r="HJP1" s="103"/>
      <c r="HJQ1" s="103"/>
      <c r="HJR1" s="103"/>
      <c r="HJS1" s="103"/>
      <c r="HJT1" s="103"/>
      <c r="HJU1" s="103"/>
      <c r="HJV1" s="103"/>
      <c r="HJW1" s="103"/>
      <c r="HJX1" s="103"/>
      <c r="HJY1" s="103"/>
      <c r="HJZ1" s="103"/>
      <c r="HKA1" s="103"/>
      <c r="HKB1" s="103"/>
      <c r="HKC1" s="103"/>
      <c r="HKD1" s="103"/>
      <c r="HKE1" s="103"/>
      <c r="HKF1" s="103"/>
      <c r="HKG1" s="103"/>
      <c r="HKH1" s="103"/>
      <c r="HKI1" s="103"/>
      <c r="HKJ1" s="103"/>
      <c r="HKK1" s="103"/>
      <c r="HKL1" s="103"/>
      <c r="HKM1" s="103"/>
      <c r="HKN1" s="103"/>
      <c r="HKO1" s="103"/>
      <c r="HKP1" s="103"/>
      <c r="HKQ1" s="103"/>
      <c r="HKR1" s="103"/>
      <c r="HKS1" s="103"/>
      <c r="HKT1" s="103"/>
      <c r="HKU1" s="103"/>
      <c r="HKV1" s="103"/>
      <c r="HKW1" s="103"/>
      <c r="HKX1" s="103"/>
      <c r="HKY1" s="103"/>
      <c r="HKZ1" s="103"/>
      <c r="HLA1" s="103"/>
      <c r="HLB1" s="103"/>
      <c r="HLC1" s="103"/>
      <c r="HLD1" s="103"/>
      <c r="HLE1" s="103"/>
      <c r="HLF1" s="103"/>
      <c r="HLG1" s="103"/>
      <c r="HLH1" s="103"/>
      <c r="HLI1" s="103"/>
      <c r="HLJ1" s="103"/>
      <c r="HLK1" s="103"/>
      <c r="HLL1" s="103"/>
      <c r="HLM1" s="103"/>
      <c r="HLN1" s="103"/>
      <c r="HLO1" s="103"/>
      <c r="HLP1" s="103"/>
      <c r="HLQ1" s="103"/>
      <c r="HLR1" s="103"/>
      <c r="HLS1" s="103"/>
      <c r="HLT1" s="103"/>
      <c r="HLU1" s="103"/>
      <c r="HLV1" s="103"/>
      <c r="HLW1" s="103"/>
      <c r="HLX1" s="103"/>
      <c r="HLY1" s="103"/>
      <c r="HLZ1" s="103"/>
      <c r="HMA1" s="103"/>
      <c r="HMB1" s="103"/>
      <c r="HMC1" s="103"/>
      <c r="HMD1" s="103"/>
      <c r="HME1" s="103"/>
      <c r="HMF1" s="103"/>
      <c r="HMG1" s="103"/>
      <c r="HMH1" s="103"/>
      <c r="HMI1" s="103"/>
      <c r="HMJ1" s="103"/>
      <c r="HMK1" s="103"/>
      <c r="HML1" s="103"/>
      <c r="HMM1" s="103"/>
      <c r="HMN1" s="103"/>
      <c r="HMO1" s="103"/>
      <c r="HMP1" s="103"/>
      <c r="HMQ1" s="103"/>
      <c r="HMR1" s="103"/>
      <c r="HMS1" s="103"/>
      <c r="HMT1" s="103"/>
      <c r="HMU1" s="103"/>
      <c r="HMV1" s="103"/>
      <c r="HMW1" s="103"/>
      <c r="HMX1" s="103"/>
      <c r="HMY1" s="103"/>
      <c r="HMZ1" s="103"/>
      <c r="HNA1" s="103"/>
      <c r="HNB1" s="103"/>
      <c r="HNC1" s="103"/>
      <c r="HND1" s="103"/>
      <c r="HNE1" s="103"/>
      <c r="HNF1" s="103"/>
      <c r="HNG1" s="103"/>
      <c r="HNH1" s="103"/>
      <c r="HNI1" s="103"/>
      <c r="HNJ1" s="103"/>
      <c r="HNK1" s="103"/>
      <c r="HNL1" s="103"/>
      <c r="HNM1" s="103"/>
      <c r="HNN1" s="103"/>
      <c r="HNO1" s="103"/>
      <c r="HNP1" s="103"/>
      <c r="HNQ1" s="103"/>
      <c r="HNR1" s="103"/>
      <c r="HNS1" s="103"/>
      <c r="HNT1" s="103"/>
      <c r="HNU1" s="103"/>
      <c r="HNV1" s="103"/>
      <c r="HNW1" s="103"/>
      <c r="HNX1" s="103"/>
      <c r="HNY1" s="103"/>
      <c r="HNZ1" s="103"/>
      <c r="HOA1" s="103"/>
      <c r="HOB1" s="103"/>
      <c r="HOC1" s="103"/>
      <c r="HOD1" s="103"/>
      <c r="HOE1" s="103"/>
      <c r="HOF1" s="103"/>
      <c r="HOG1" s="103"/>
      <c r="HOH1" s="103"/>
      <c r="HOI1" s="103"/>
      <c r="HOJ1" s="103"/>
      <c r="HOK1" s="103"/>
      <c r="HOL1" s="103"/>
      <c r="HOM1" s="103"/>
      <c r="HON1" s="103"/>
      <c r="HOO1" s="103"/>
      <c r="HOP1" s="103"/>
      <c r="HOQ1" s="103"/>
      <c r="HOR1" s="103"/>
      <c r="HOS1" s="103"/>
      <c r="HOT1" s="103"/>
      <c r="HOU1" s="103"/>
      <c r="HOV1" s="103"/>
      <c r="HOW1" s="103"/>
      <c r="HOX1" s="103"/>
      <c r="HOY1" s="103"/>
      <c r="HOZ1" s="103"/>
      <c r="HPA1" s="103"/>
      <c r="HPB1" s="103"/>
      <c r="HPC1" s="103"/>
      <c r="HPD1" s="103"/>
      <c r="HPE1" s="103"/>
      <c r="HPF1" s="103"/>
      <c r="HPG1" s="103"/>
      <c r="HPH1" s="103"/>
      <c r="HPI1" s="103"/>
      <c r="HPJ1" s="103"/>
      <c r="HPK1" s="103"/>
      <c r="HPL1" s="103"/>
      <c r="HPM1" s="103"/>
      <c r="HPN1" s="103"/>
      <c r="HPO1" s="103"/>
      <c r="HPP1" s="103"/>
      <c r="HPQ1" s="103"/>
      <c r="HPR1" s="103"/>
      <c r="HPS1" s="103"/>
      <c r="HPT1" s="103"/>
      <c r="HPU1" s="103"/>
      <c r="HPV1" s="103"/>
      <c r="HPW1" s="103"/>
      <c r="HPX1" s="103"/>
      <c r="HPY1" s="103"/>
      <c r="HPZ1" s="103"/>
      <c r="HQA1" s="103"/>
      <c r="HQB1" s="103"/>
      <c r="HQC1" s="103"/>
      <c r="HQD1" s="103"/>
      <c r="HQE1" s="103"/>
      <c r="HQF1" s="103"/>
      <c r="HQG1" s="103"/>
      <c r="HQH1" s="103"/>
      <c r="HQI1" s="103"/>
      <c r="HQJ1" s="103"/>
      <c r="HQK1" s="103"/>
      <c r="HQL1" s="103"/>
      <c r="HQM1" s="103"/>
      <c r="HQN1" s="103"/>
      <c r="HQO1" s="103"/>
      <c r="HQP1" s="103"/>
      <c r="HQQ1" s="103"/>
      <c r="HQR1" s="103"/>
      <c r="HQS1" s="103"/>
      <c r="HQT1" s="103"/>
      <c r="HQU1" s="103"/>
      <c r="HQV1" s="103"/>
      <c r="HQW1" s="103"/>
      <c r="HQX1" s="103"/>
      <c r="HQY1" s="103"/>
      <c r="HQZ1" s="103"/>
      <c r="HRA1" s="103"/>
      <c r="HRB1" s="103"/>
      <c r="HRC1" s="103"/>
      <c r="HRD1" s="103"/>
      <c r="HRE1" s="103"/>
      <c r="HRF1" s="103"/>
      <c r="HRG1" s="103"/>
      <c r="HRH1" s="103"/>
      <c r="HRI1" s="103"/>
      <c r="HRJ1" s="103"/>
      <c r="HRK1" s="103"/>
      <c r="HRL1" s="103"/>
      <c r="HRM1" s="103"/>
      <c r="HRN1" s="103"/>
      <c r="HRO1" s="103"/>
      <c r="HRP1" s="103"/>
      <c r="HRQ1" s="103"/>
      <c r="HRR1" s="103"/>
      <c r="HRS1" s="103"/>
      <c r="HRT1" s="103"/>
      <c r="HRU1" s="103"/>
      <c r="HRV1" s="103"/>
      <c r="HRW1" s="103"/>
      <c r="HRX1" s="103"/>
      <c r="HRY1" s="103"/>
      <c r="HRZ1" s="103"/>
      <c r="HSA1" s="103"/>
      <c r="HSB1" s="103"/>
      <c r="HSC1" s="103"/>
      <c r="HSD1" s="103"/>
      <c r="HSE1" s="103"/>
      <c r="HSF1" s="103"/>
      <c r="HSG1" s="103"/>
      <c r="HSH1" s="103"/>
      <c r="HSI1" s="103"/>
      <c r="HSJ1" s="103"/>
      <c r="HSK1" s="103"/>
      <c r="HSL1" s="103"/>
      <c r="HSM1" s="103"/>
      <c r="HSN1" s="103"/>
      <c r="HSO1" s="103"/>
      <c r="HSP1" s="103"/>
      <c r="HSQ1" s="103"/>
      <c r="HSR1" s="103"/>
      <c r="HSS1" s="103"/>
      <c r="HST1" s="103"/>
      <c r="HSU1" s="103"/>
      <c r="HSV1" s="103"/>
      <c r="HSW1" s="103"/>
      <c r="HSX1" s="103"/>
      <c r="HSY1" s="103"/>
      <c r="HSZ1" s="103"/>
      <c r="HTA1" s="103"/>
      <c r="HTB1" s="103"/>
      <c r="HTC1" s="103"/>
      <c r="HTD1" s="103"/>
      <c r="HTE1" s="103"/>
      <c r="HTF1" s="103"/>
      <c r="HTG1" s="103"/>
      <c r="HTH1" s="103"/>
      <c r="HTI1" s="103"/>
      <c r="HTJ1" s="103"/>
      <c r="HTK1" s="103"/>
      <c r="HTL1" s="103"/>
      <c r="HTM1" s="103"/>
      <c r="HTN1" s="103"/>
      <c r="HTO1" s="103"/>
      <c r="HTP1" s="103"/>
      <c r="HTQ1" s="103"/>
      <c r="HTR1" s="103"/>
      <c r="HTS1" s="103"/>
      <c r="HTT1" s="103"/>
      <c r="HTU1" s="103"/>
      <c r="HTV1" s="103"/>
      <c r="HTW1" s="103"/>
      <c r="HTX1" s="103"/>
      <c r="HTY1" s="103"/>
      <c r="HTZ1" s="103"/>
      <c r="HUA1" s="103"/>
      <c r="HUB1" s="103"/>
      <c r="HUC1" s="103"/>
      <c r="HUD1" s="103"/>
      <c r="HUE1" s="103"/>
      <c r="HUF1" s="103"/>
      <c r="HUG1" s="103"/>
      <c r="HUH1" s="103"/>
      <c r="HUI1" s="103"/>
      <c r="HUJ1" s="103"/>
      <c r="HUK1" s="103"/>
      <c r="HUL1" s="103"/>
      <c r="HUM1" s="103"/>
      <c r="HUN1" s="103"/>
      <c r="HUO1" s="103"/>
      <c r="HUP1" s="103"/>
      <c r="HUQ1" s="103"/>
      <c r="HUR1" s="103"/>
      <c r="HUS1" s="103"/>
      <c r="HUT1" s="103"/>
      <c r="HUU1" s="103"/>
      <c r="HUV1" s="103"/>
      <c r="HUW1" s="103"/>
      <c r="HUX1" s="103"/>
      <c r="HUY1" s="103"/>
      <c r="HUZ1" s="103"/>
      <c r="HVA1" s="103"/>
      <c r="HVB1" s="103"/>
      <c r="HVC1" s="103"/>
      <c r="HVD1" s="103"/>
      <c r="HVE1" s="103"/>
      <c r="HVF1" s="103"/>
      <c r="HVG1" s="103"/>
      <c r="HVH1" s="103"/>
      <c r="HVI1" s="103"/>
      <c r="HVJ1" s="103"/>
      <c r="HVK1" s="103"/>
      <c r="HVL1" s="103"/>
      <c r="HVM1" s="103"/>
      <c r="HVN1" s="103"/>
      <c r="HVO1" s="103"/>
      <c r="HVP1" s="103"/>
      <c r="HVQ1" s="103"/>
      <c r="HVR1" s="103"/>
      <c r="HVS1" s="103"/>
      <c r="HVT1" s="103"/>
      <c r="HVU1" s="103"/>
      <c r="HVV1" s="103"/>
      <c r="HVW1" s="103"/>
      <c r="HVX1" s="103"/>
      <c r="HVY1" s="103"/>
      <c r="HVZ1" s="103"/>
      <c r="HWA1" s="103"/>
      <c r="HWB1" s="103"/>
      <c r="HWC1" s="103"/>
      <c r="HWD1" s="103"/>
      <c r="HWE1" s="103"/>
      <c r="HWF1" s="103"/>
      <c r="HWG1" s="103"/>
      <c r="HWH1" s="103"/>
      <c r="HWI1" s="103"/>
      <c r="HWJ1" s="103"/>
      <c r="HWK1" s="103"/>
      <c r="HWL1" s="103"/>
      <c r="HWM1" s="103"/>
      <c r="HWN1" s="103"/>
      <c r="HWO1" s="103"/>
      <c r="HWP1" s="103"/>
      <c r="HWQ1" s="103"/>
      <c r="HWR1" s="103"/>
      <c r="HWS1" s="103"/>
      <c r="HWT1" s="103"/>
      <c r="HWU1" s="103"/>
      <c r="HWV1" s="103"/>
      <c r="HWW1" s="103"/>
      <c r="HWX1" s="103"/>
      <c r="HWY1" s="103"/>
      <c r="HWZ1" s="103"/>
      <c r="HXA1" s="103"/>
      <c r="HXB1" s="103"/>
      <c r="HXC1" s="103"/>
      <c r="HXD1" s="103"/>
      <c r="HXE1" s="103"/>
      <c r="HXF1" s="103"/>
      <c r="HXG1" s="103"/>
      <c r="HXH1" s="103"/>
      <c r="HXI1" s="103"/>
      <c r="HXJ1" s="103"/>
      <c r="HXK1" s="103"/>
      <c r="HXL1" s="103"/>
      <c r="HXM1" s="103"/>
      <c r="HXN1" s="103"/>
      <c r="HXO1" s="103"/>
      <c r="HXP1" s="103"/>
      <c r="HXQ1" s="103"/>
      <c r="HXR1" s="103"/>
      <c r="HXS1" s="103"/>
      <c r="HXT1" s="103"/>
      <c r="HXU1" s="103"/>
      <c r="HXV1" s="103"/>
      <c r="HXW1" s="103"/>
      <c r="HXX1" s="103"/>
      <c r="HXY1" s="103"/>
      <c r="HXZ1" s="103"/>
      <c r="HYA1" s="103"/>
      <c r="HYB1" s="103"/>
      <c r="HYC1" s="103"/>
      <c r="HYD1" s="103"/>
      <c r="HYE1" s="103"/>
      <c r="HYF1" s="103"/>
      <c r="HYG1" s="103"/>
      <c r="HYH1" s="103"/>
      <c r="HYI1" s="103"/>
      <c r="HYJ1" s="103"/>
      <c r="HYK1" s="103"/>
      <c r="HYL1" s="103"/>
      <c r="HYM1" s="103"/>
      <c r="HYN1" s="103"/>
      <c r="HYO1" s="103"/>
      <c r="HYP1" s="103"/>
      <c r="HYQ1" s="103"/>
      <c r="HYR1" s="103"/>
      <c r="HYS1" s="103"/>
      <c r="HYT1" s="103"/>
      <c r="HYU1" s="103"/>
      <c r="HYV1" s="103"/>
      <c r="HYW1" s="103"/>
      <c r="HYX1" s="103"/>
      <c r="HYY1" s="103"/>
      <c r="HYZ1" s="103"/>
      <c r="HZA1" s="103"/>
      <c r="HZB1" s="103"/>
      <c r="HZC1" s="103"/>
      <c r="HZD1" s="103"/>
      <c r="HZE1" s="103"/>
      <c r="HZF1" s="103"/>
      <c r="HZG1" s="103"/>
      <c r="HZH1" s="103"/>
      <c r="HZI1" s="103"/>
      <c r="HZJ1" s="103"/>
      <c r="HZK1" s="103"/>
      <c r="HZL1" s="103"/>
      <c r="HZM1" s="103"/>
      <c r="HZN1" s="103"/>
      <c r="HZO1" s="103"/>
      <c r="HZP1" s="103"/>
      <c r="HZQ1" s="103"/>
      <c r="HZR1" s="103"/>
      <c r="HZS1" s="103"/>
      <c r="HZT1" s="103"/>
      <c r="HZU1" s="103"/>
      <c r="HZV1" s="103"/>
      <c r="HZW1" s="103"/>
      <c r="HZX1" s="103"/>
      <c r="HZY1" s="103"/>
      <c r="HZZ1" s="103"/>
      <c r="IAA1" s="103"/>
      <c r="IAB1" s="103"/>
      <c r="IAC1" s="103"/>
      <c r="IAD1" s="103"/>
      <c r="IAE1" s="103"/>
      <c r="IAF1" s="103"/>
      <c r="IAG1" s="103"/>
      <c r="IAH1" s="103"/>
      <c r="IAI1" s="103"/>
      <c r="IAJ1" s="103"/>
      <c r="IAK1" s="103"/>
      <c r="IAL1" s="103"/>
      <c r="IAM1" s="103"/>
      <c r="IAN1" s="103"/>
      <c r="IAO1" s="103"/>
      <c r="IAP1" s="103"/>
      <c r="IAQ1" s="103"/>
      <c r="IAR1" s="103"/>
      <c r="IAS1" s="103"/>
      <c r="IAT1" s="103"/>
      <c r="IAU1" s="103"/>
      <c r="IAV1" s="103"/>
      <c r="IAW1" s="103"/>
      <c r="IAX1" s="103"/>
      <c r="IAY1" s="103"/>
      <c r="IAZ1" s="103"/>
      <c r="IBA1" s="103"/>
      <c r="IBB1" s="103"/>
      <c r="IBC1" s="103"/>
      <c r="IBD1" s="103"/>
      <c r="IBE1" s="103"/>
      <c r="IBF1" s="103"/>
      <c r="IBG1" s="103"/>
      <c r="IBH1" s="103"/>
      <c r="IBI1" s="103"/>
      <c r="IBJ1" s="103"/>
      <c r="IBK1" s="103"/>
      <c r="IBL1" s="103"/>
      <c r="IBM1" s="103"/>
      <c r="IBN1" s="103"/>
      <c r="IBO1" s="103"/>
      <c r="IBP1" s="103"/>
      <c r="IBQ1" s="103"/>
      <c r="IBR1" s="103"/>
      <c r="IBS1" s="103"/>
      <c r="IBT1" s="103"/>
      <c r="IBU1" s="103"/>
      <c r="IBV1" s="103"/>
      <c r="IBW1" s="103"/>
      <c r="IBX1" s="103"/>
      <c r="IBY1" s="103"/>
      <c r="IBZ1" s="103"/>
      <c r="ICA1" s="103"/>
      <c r="ICB1" s="103"/>
      <c r="ICC1" s="103"/>
      <c r="ICD1" s="103"/>
      <c r="ICE1" s="103"/>
      <c r="ICF1" s="103"/>
      <c r="ICG1" s="103"/>
      <c r="ICH1" s="103"/>
      <c r="ICI1" s="103"/>
      <c r="ICJ1" s="103"/>
      <c r="ICK1" s="103"/>
      <c r="ICL1" s="103"/>
      <c r="ICM1" s="103"/>
      <c r="ICN1" s="103"/>
      <c r="ICO1" s="103"/>
      <c r="ICP1" s="103"/>
      <c r="ICQ1" s="103"/>
      <c r="ICR1" s="103"/>
      <c r="ICS1" s="103"/>
      <c r="ICT1" s="103"/>
      <c r="ICU1" s="103"/>
      <c r="ICV1" s="103"/>
      <c r="ICW1" s="103"/>
      <c r="ICX1" s="103"/>
      <c r="ICY1" s="103"/>
      <c r="ICZ1" s="103"/>
      <c r="IDA1" s="103"/>
      <c r="IDB1" s="103"/>
      <c r="IDC1" s="103"/>
      <c r="IDD1" s="103"/>
      <c r="IDE1" s="103"/>
      <c r="IDF1" s="103"/>
      <c r="IDG1" s="103"/>
      <c r="IDH1" s="103"/>
      <c r="IDI1" s="103"/>
      <c r="IDJ1" s="103"/>
      <c r="IDK1" s="103"/>
      <c r="IDL1" s="103"/>
      <c r="IDM1" s="103"/>
      <c r="IDN1" s="103"/>
      <c r="IDO1" s="103"/>
      <c r="IDP1" s="103"/>
      <c r="IDQ1" s="103"/>
      <c r="IDR1" s="103"/>
      <c r="IDS1" s="103"/>
      <c r="IDT1" s="103"/>
      <c r="IDU1" s="103"/>
      <c r="IDV1" s="103"/>
      <c r="IDW1" s="103"/>
      <c r="IDX1" s="103"/>
      <c r="IDY1" s="103"/>
      <c r="IDZ1" s="103"/>
      <c r="IEA1" s="103"/>
      <c r="IEB1" s="103"/>
      <c r="IEC1" s="103"/>
      <c r="IED1" s="103"/>
      <c r="IEE1" s="103"/>
      <c r="IEF1" s="103"/>
      <c r="IEG1" s="103"/>
      <c r="IEH1" s="103"/>
      <c r="IEI1" s="103"/>
      <c r="IEJ1" s="103"/>
      <c r="IEK1" s="103"/>
      <c r="IEL1" s="103"/>
      <c r="IEM1" s="103"/>
      <c r="IEN1" s="103"/>
      <c r="IEO1" s="103"/>
      <c r="IEP1" s="103"/>
      <c r="IEQ1" s="103"/>
      <c r="IER1" s="103"/>
      <c r="IES1" s="103"/>
      <c r="IET1" s="103"/>
      <c r="IEU1" s="103"/>
      <c r="IEV1" s="103"/>
      <c r="IEW1" s="103"/>
      <c r="IEX1" s="103"/>
      <c r="IEY1" s="103"/>
      <c r="IEZ1" s="103"/>
      <c r="IFA1" s="103"/>
      <c r="IFB1" s="103"/>
      <c r="IFC1" s="103"/>
      <c r="IFD1" s="103"/>
      <c r="IFE1" s="103"/>
      <c r="IFF1" s="103"/>
      <c r="IFG1" s="103"/>
      <c r="IFH1" s="103"/>
      <c r="IFI1" s="103"/>
      <c r="IFJ1" s="103"/>
      <c r="IFK1" s="103"/>
      <c r="IFL1" s="103"/>
      <c r="IFM1" s="103"/>
      <c r="IFN1" s="103"/>
      <c r="IFO1" s="103"/>
      <c r="IFP1" s="103"/>
      <c r="IFQ1" s="103"/>
      <c r="IFR1" s="103"/>
      <c r="IFS1" s="103"/>
      <c r="IFT1" s="103"/>
      <c r="IFU1" s="103"/>
      <c r="IFV1" s="103"/>
      <c r="IFW1" s="103"/>
      <c r="IFX1" s="103"/>
      <c r="IFY1" s="103"/>
      <c r="IFZ1" s="103"/>
      <c r="IGA1" s="103"/>
      <c r="IGB1" s="103"/>
      <c r="IGC1" s="103"/>
      <c r="IGD1" s="103"/>
      <c r="IGE1" s="103"/>
      <c r="IGF1" s="103"/>
      <c r="IGG1" s="103"/>
      <c r="IGH1" s="103"/>
      <c r="IGI1" s="103"/>
      <c r="IGJ1" s="103"/>
      <c r="IGK1" s="103"/>
      <c r="IGL1" s="103"/>
      <c r="IGM1" s="103"/>
      <c r="IGN1" s="103"/>
      <c r="IGO1" s="103"/>
      <c r="IGP1" s="103"/>
      <c r="IGQ1" s="103"/>
      <c r="IGR1" s="103"/>
      <c r="IGS1" s="103"/>
      <c r="IGT1" s="103"/>
      <c r="IGU1" s="103"/>
      <c r="IGV1" s="103"/>
      <c r="IGW1" s="103"/>
      <c r="IGX1" s="103"/>
      <c r="IGY1" s="103"/>
      <c r="IGZ1" s="103"/>
      <c r="IHA1" s="103"/>
      <c r="IHB1" s="103"/>
      <c r="IHC1" s="103"/>
      <c r="IHD1" s="103"/>
      <c r="IHE1" s="103"/>
      <c r="IHF1" s="103"/>
      <c r="IHG1" s="103"/>
      <c r="IHH1" s="103"/>
      <c r="IHI1" s="103"/>
      <c r="IHJ1" s="103"/>
      <c r="IHK1" s="103"/>
      <c r="IHL1" s="103"/>
      <c r="IHM1" s="103"/>
      <c r="IHN1" s="103"/>
      <c r="IHO1" s="103"/>
      <c r="IHP1" s="103"/>
      <c r="IHQ1" s="103"/>
      <c r="IHR1" s="103"/>
      <c r="IHS1" s="103"/>
      <c r="IHT1" s="103"/>
      <c r="IHU1" s="103"/>
      <c r="IHV1" s="103"/>
      <c r="IHW1" s="103"/>
      <c r="IHX1" s="103"/>
      <c r="IHY1" s="103"/>
      <c r="IHZ1" s="103"/>
      <c r="IIA1" s="103"/>
      <c r="IIB1" s="103"/>
      <c r="IIC1" s="103"/>
      <c r="IID1" s="103"/>
      <c r="IIE1" s="103"/>
      <c r="IIF1" s="103"/>
      <c r="IIG1" s="103"/>
      <c r="IIH1" s="103"/>
      <c r="III1" s="103"/>
      <c r="IIJ1" s="103"/>
      <c r="IIK1" s="103"/>
      <c r="IIL1" s="103"/>
      <c r="IIM1" s="103"/>
      <c r="IIN1" s="103"/>
      <c r="IIO1" s="103"/>
      <c r="IIP1" s="103"/>
      <c r="IIQ1" s="103"/>
      <c r="IIR1" s="103"/>
      <c r="IIS1" s="103"/>
      <c r="IIT1" s="103"/>
      <c r="IIU1" s="103"/>
      <c r="IIV1" s="103"/>
      <c r="IIW1" s="103"/>
      <c r="IIX1" s="103"/>
      <c r="IIY1" s="103"/>
      <c r="IIZ1" s="103"/>
      <c r="IJA1" s="103"/>
      <c r="IJB1" s="103"/>
      <c r="IJC1" s="103"/>
      <c r="IJD1" s="103"/>
      <c r="IJE1" s="103"/>
      <c r="IJF1" s="103"/>
      <c r="IJG1" s="103"/>
      <c r="IJH1" s="103"/>
      <c r="IJI1" s="103"/>
      <c r="IJJ1" s="103"/>
      <c r="IJK1" s="103"/>
      <c r="IJL1" s="103"/>
      <c r="IJM1" s="103"/>
      <c r="IJN1" s="103"/>
      <c r="IJO1" s="103"/>
      <c r="IJP1" s="103"/>
      <c r="IJQ1" s="103"/>
      <c r="IJR1" s="103"/>
      <c r="IJS1" s="103"/>
      <c r="IJT1" s="103"/>
      <c r="IJU1" s="103"/>
      <c r="IJV1" s="103"/>
      <c r="IJW1" s="103"/>
      <c r="IJX1" s="103"/>
      <c r="IJY1" s="103"/>
      <c r="IJZ1" s="103"/>
      <c r="IKA1" s="103"/>
      <c r="IKB1" s="103"/>
      <c r="IKC1" s="103"/>
      <c r="IKD1" s="103"/>
      <c r="IKE1" s="103"/>
      <c r="IKF1" s="103"/>
      <c r="IKG1" s="103"/>
      <c r="IKH1" s="103"/>
      <c r="IKI1" s="103"/>
      <c r="IKJ1" s="103"/>
      <c r="IKK1" s="103"/>
      <c r="IKL1" s="103"/>
      <c r="IKM1" s="103"/>
      <c r="IKN1" s="103"/>
      <c r="IKO1" s="103"/>
      <c r="IKP1" s="103"/>
      <c r="IKQ1" s="103"/>
      <c r="IKR1" s="103"/>
      <c r="IKS1" s="103"/>
      <c r="IKT1" s="103"/>
      <c r="IKU1" s="103"/>
      <c r="IKV1" s="103"/>
      <c r="IKW1" s="103"/>
      <c r="IKX1" s="103"/>
      <c r="IKY1" s="103"/>
      <c r="IKZ1" s="103"/>
      <c r="ILA1" s="103"/>
      <c r="ILB1" s="103"/>
      <c r="ILC1" s="103"/>
      <c r="ILD1" s="103"/>
      <c r="ILE1" s="103"/>
      <c r="ILF1" s="103"/>
      <c r="ILG1" s="103"/>
      <c r="ILH1" s="103"/>
      <c r="ILI1" s="103"/>
      <c r="ILJ1" s="103"/>
      <c r="ILK1" s="103"/>
      <c r="ILL1" s="103"/>
      <c r="ILM1" s="103"/>
      <c r="ILN1" s="103"/>
      <c r="ILO1" s="103"/>
      <c r="ILP1" s="103"/>
      <c r="ILQ1" s="103"/>
      <c r="ILR1" s="103"/>
      <c r="ILS1" s="103"/>
      <c r="ILT1" s="103"/>
      <c r="ILU1" s="103"/>
      <c r="ILV1" s="103"/>
      <c r="ILW1" s="103"/>
      <c r="ILX1" s="103"/>
      <c r="ILY1" s="103"/>
      <c r="ILZ1" s="103"/>
      <c r="IMA1" s="103"/>
      <c r="IMB1" s="103"/>
      <c r="IMC1" s="103"/>
      <c r="IMD1" s="103"/>
      <c r="IME1" s="103"/>
      <c r="IMF1" s="103"/>
      <c r="IMG1" s="103"/>
      <c r="IMH1" s="103"/>
      <c r="IMI1" s="103"/>
      <c r="IMJ1" s="103"/>
      <c r="IMK1" s="103"/>
      <c r="IML1" s="103"/>
      <c r="IMM1" s="103"/>
      <c r="IMN1" s="103"/>
      <c r="IMO1" s="103"/>
      <c r="IMP1" s="103"/>
      <c r="IMQ1" s="103"/>
      <c r="IMR1" s="103"/>
      <c r="IMS1" s="103"/>
      <c r="IMT1" s="103"/>
      <c r="IMU1" s="103"/>
      <c r="IMV1" s="103"/>
      <c r="IMW1" s="103"/>
      <c r="IMX1" s="103"/>
      <c r="IMY1" s="103"/>
      <c r="IMZ1" s="103"/>
      <c r="INA1" s="103"/>
      <c r="INB1" s="103"/>
      <c r="INC1" s="103"/>
      <c r="IND1" s="103"/>
      <c r="INE1" s="103"/>
      <c r="INF1" s="103"/>
      <c r="ING1" s="103"/>
      <c r="INH1" s="103"/>
      <c r="INI1" s="103"/>
      <c r="INJ1" s="103"/>
      <c r="INK1" s="103"/>
      <c r="INL1" s="103"/>
      <c r="INM1" s="103"/>
      <c r="INN1" s="103"/>
      <c r="INO1" s="103"/>
      <c r="INP1" s="103"/>
      <c r="INQ1" s="103"/>
      <c r="INR1" s="103"/>
      <c r="INS1" s="103"/>
      <c r="INT1" s="103"/>
      <c r="INU1" s="103"/>
      <c r="INV1" s="103"/>
      <c r="INW1" s="103"/>
      <c r="INX1" s="103"/>
      <c r="INY1" s="103"/>
      <c r="INZ1" s="103"/>
      <c r="IOA1" s="103"/>
      <c r="IOB1" s="103"/>
      <c r="IOC1" s="103"/>
      <c r="IOD1" s="103"/>
      <c r="IOE1" s="103"/>
      <c r="IOF1" s="103"/>
      <c r="IOG1" s="103"/>
      <c r="IOH1" s="103"/>
      <c r="IOI1" s="103"/>
      <c r="IOJ1" s="103"/>
      <c r="IOK1" s="103"/>
      <c r="IOL1" s="103"/>
      <c r="IOM1" s="103"/>
      <c r="ION1" s="103"/>
      <c r="IOO1" s="103"/>
      <c r="IOP1" s="103"/>
      <c r="IOQ1" s="103"/>
      <c r="IOR1" s="103"/>
      <c r="IOS1" s="103"/>
      <c r="IOT1" s="103"/>
      <c r="IOU1" s="103"/>
      <c r="IOV1" s="103"/>
      <c r="IOW1" s="103"/>
      <c r="IOX1" s="103"/>
      <c r="IOY1" s="103"/>
      <c r="IOZ1" s="103"/>
      <c r="IPA1" s="103"/>
      <c r="IPB1" s="103"/>
      <c r="IPC1" s="103"/>
      <c r="IPD1" s="103"/>
      <c r="IPE1" s="103"/>
      <c r="IPF1" s="103"/>
      <c r="IPG1" s="103"/>
      <c r="IPH1" s="103"/>
      <c r="IPI1" s="103"/>
      <c r="IPJ1" s="103"/>
      <c r="IPK1" s="103"/>
      <c r="IPL1" s="103"/>
      <c r="IPM1" s="103"/>
      <c r="IPN1" s="103"/>
      <c r="IPO1" s="103"/>
      <c r="IPP1" s="103"/>
      <c r="IPQ1" s="103"/>
      <c r="IPR1" s="103"/>
      <c r="IPS1" s="103"/>
      <c r="IPT1" s="103"/>
      <c r="IPU1" s="103"/>
      <c r="IPV1" s="103"/>
      <c r="IPW1" s="103"/>
      <c r="IPX1" s="103"/>
      <c r="IPY1" s="103"/>
      <c r="IPZ1" s="103"/>
      <c r="IQA1" s="103"/>
      <c r="IQB1" s="103"/>
      <c r="IQC1" s="103"/>
      <c r="IQD1" s="103"/>
      <c r="IQE1" s="103"/>
      <c r="IQF1" s="103"/>
      <c r="IQG1" s="103"/>
      <c r="IQH1" s="103"/>
      <c r="IQI1" s="103"/>
      <c r="IQJ1" s="103"/>
      <c r="IQK1" s="103"/>
      <c r="IQL1" s="103"/>
      <c r="IQM1" s="103"/>
      <c r="IQN1" s="103"/>
      <c r="IQO1" s="103"/>
      <c r="IQP1" s="103"/>
      <c r="IQQ1" s="103"/>
      <c r="IQR1" s="103"/>
      <c r="IQS1" s="103"/>
      <c r="IQT1" s="103"/>
      <c r="IQU1" s="103"/>
      <c r="IQV1" s="103"/>
      <c r="IQW1" s="103"/>
      <c r="IQX1" s="103"/>
      <c r="IQY1" s="103"/>
      <c r="IQZ1" s="103"/>
      <c r="IRA1" s="103"/>
      <c r="IRB1" s="103"/>
      <c r="IRC1" s="103"/>
      <c r="IRD1" s="103"/>
      <c r="IRE1" s="103"/>
      <c r="IRF1" s="103"/>
      <c r="IRG1" s="103"/>
      <c r="IRH1" s="103"/>
      <c r="IRI1" s="103"/>
      <c r="IRJ1" s="103"/>
      <c r="IRK1" s="103"/>
      <c r="IRL1" s="103"/>
      <c r="IRM1" s="103"/>
      <c r="IRN1" s="103"/>
      <c r="IRO1" s="103"/>
      <c r="IRP1" s="103"/>
      <c r="IRQ1" s="103"/>
      <c r="IRR1" s="103"/>
      <c r="IRS1" s="103"/>
      <c r="IRT1" s="103"/>
      <c r="IRU1" s="103"/>
      <c r="IRV1" s="103"/>
      <c r="IRW1" s="103"/>
      <c r="IRX1" s="103"/>
      <c r="IRY1" s="103"/>
      <c r="IRZ1" s="103"/>
      <c r="ISA1" s="103"/>
      <c r="ISB1" s="103"/>
      <c r="ISC1" s="103"/>
      <c r="ISD1" s="103"/>
      <c r="ISE1" s="103"/>
      <c r="ISF1" s="103"/>
      <c r="ISG1" s="103"/>
      <c r="ISH1" s="103"/>
      <c r="ISI1" s="103"/>
      <c r="ISJ1" s="103"/>
      <c r="ISK1" s="103"/>
      <c r="ISL1" s="103"/>
      <c r="ISM1" s="103"/>
      <c r="ISN1" s="103"/>
      <c r="ISO1" s="103"/>
      <c r="ISP1" s="103"/>
      <c r="ISQ1" s="103"/>
      <c r="ISR1" s="103"/>
      <c r="ISS1" s="103"/>
      <c r="IST1" s="103"/>
      <c r="ISU1" s="103"/>
      <c r="ISV1" s="103"/>
      <c r="ISW1" s="103"/>
      <c r="ISX1" s="103"/>
      <c r="ISY1" s="103"/>
      <c r="ISZ1" s="103"/>
      <c r="ITA1" s="103"/>
      <c r="ITB1" s="103"/>
      <c r="ITC1" s="103"/>
      <c r="ITD1" s="103"/>
      <c r="ITE1" s="103"/>
      <c r="ITF1" s="103"/>
      <c r="ITG1" s="103"/>
      <c r="ITH1" s="103"/>
      <c r="ITI1" s="103"/>
      <c r="ITJ1" s="103"/>
      <c r="ITK1" s="103"/>
      <c r="ITL1" s="103"/>
      <c r="ITM1" s="103"/>
      <c r="ITN1" s="103"/>
      <c r="ITO1" s="103"/>
      <c r="ITP1" s="103"/>
      <c r="ITQ1" s="103"/>
      <c r="ITR1" s="103"/>
      <c r="ITS1" s="103"/>
      <c r="ITT1" s="103"/>
      <c r="ITU1" s="103"/>
      <c r="ITV1" s="103"/>
      <c r="ITW1" s="103"/>
      <c r="ITX1" s="103"/>
      <c r="ITY1" s="103"/>
      <c r="ITZ1" s="103"/>
      <c r="IUA1" s="103"/>
      <c r="IUB1" s="103"/>
      <c r="IUC1" s="103"/>
      <c r="IUD1" s="103"/>
      <c r="IUE1" s="103"/>
      <c r="IUF1" s="103"/>
      <c r="IUG1" s="103"/>
      <c r="IUH1" s="103"/>
      <c r="IUI1" s="103"/>
      <c r="IUJ1" s="103"/>
      <c r="IUK1" s="103"/>
      <c r="IUL1" s="103"/>
      <c r="IUM1" s="103"/>
      <c r="IUN1" s="103"/>
      <c r="IUO1" s="103"/>
      <c r="IUP1" s="103"/>
      <c r="IUQ1" s="103"/>
      <c r="IUR1" s="103"/>
      <c r="IUS1" s="103"/>
      <c r="IUT1" s="103"/>
      <c r="IUU1" s="103"/>
      <c r="IUV1" s="103"/>
      <c r="IUW1" s="103"/>
      <c r="IUX1" s="103"/>
      <c r="IUY1" s="103"/>
      <c r="IUZ1" s="103"/>
      <c r="IVA1" s="103"/>
      <c r="IVB1" s="103"/>
      <c r="IVC1" s="103"/>
      <c r="IVD1" s="103"/>
      <c r="IVE1" s="103"/>
      <c r="IVF1" s="103"/>
      <c r="IVG1" s="103"/>
      <c r="IVH1" s="103"/>
      <c r="IVI1" s="103"/>
      <c r="IVJ1" s="103"/>
      <c r="IVK1" s="103"/>
      <c r="IVL1" s="103"/>
      <c r="IVM1" s="103"/>
      <c r="IVN1" s="103"/>
      <c r="IVO1" s="103"/>
      <c r="IVP1" s="103"/>
      <c r="IVQ1" s="103"/>
      <c r="IVR1" s="103"/>
      <c r="IVS1" s="103"/>
      <c r="IVT1" s="103"/>
      <c r="IVU1" s="103"/>
      <c r="IVV1" s="103"/>
      <c r="IVW1" s="103"/>
      <c r="IVX1" s="103"/>
      <c r="IVY1" s="103"/>
      <c r="IVZ1" s="103"/>
      <c r="IWA1" s="103"/>
      <c r="IWB1" s="103"/>
      <c r="IWC1" s="103"/>
      <c r="IWD1" s="103"/>
      <c r="IWE1" s="103"/>
      <c r="IWF1" s="103"/>
      <c r="IWG1" s="103"/>
      <c r="IWH1" s="103"/>
      <c r="IWI1" s="103"/>
      <c r="IWJ1" s="103"/>
      <c r="IWK1" s="103"/>
      <c r="IWL1" s="103"/>
      <c r="IWM1" s="103"/>
      <c r="IWN1" s="103"/>
      <c r="IWO1" s="103"/>
      <c r="IWP1" s="103"/>
      <c r="IWQ1" s="103"/>
      <c r="IWR1" s="103"/>
      <c r="IWS1" s="103"/>
      <c r="IWT1" s="103"/>
      <c r="IWU1" s="103"/>
      <c r="IWV1" s="103"/>
      <c r="IWW1" s="103"/>
      <c r="IWX1" s="103"/>
      <c r="IWY1" s="103"/>
      <c r="IWZ1" s="103"/>
      <c r="IXA1" s="103"/>
      <c r="IXB1" s="103"/>
      <c r="IXC1" s="103"/>
      <c r="IXD1" s="103"/>
      <c r="IXE1" s="103"/>
      <c r="IXF1" s="103"/>
      <c r="IXG1" s="103"/>
      <c r="IXH1" s="103"/>
      <c r="IXI1" s="103"/>
      <c r="IXJ1" s="103"/>
      <c r="IXK1" s="103"/>
      <c r="IXL1" s="103"/>
      <c r="IXM1" s="103"/>
      <c r="IXN1" s="103"/>
      <c r="IXO1" s="103"/>
      <c r="IXP1" s="103"/>
      <c r="IXQ1" s="103"/>
      <c r="IXR1" s="103"/>
      <c r="IXS1" s="103"/>
      <c r="IXT1" s="103"/>
      <c r="IXU1" s="103"/>
      <c r="IXV1" s="103"/>
      <c r="IXW1" s="103"/>
      <c r="IXX1" s="103"/>
      <c r="IXY1" s="103"/>
      <c r="IXZ1" s="103"/>
      <c r="IYA1" s="103"/>
      <c r="IYB1" s="103"/>
      <c r="IYC1" s="103"/>
      <c r="IYD1" s="103"/>
      <c r="IYE1" s="103"/>
      <c r="IYF1" s="103"/>
      <c r="IYG1" s="103"/>
      <c r="IYH1" s="103"/>
      <c r="IYI1" s="103"/>
      <c r="IYJ1" s="103"/>
      <c r="IYK1" s="103"/>
      <c r="IYL1" s="103"/>
      <c r="IYM1" s="103"/>
      <c r="IYN1" s="103"/>
      <c r="IYO1" s="103"/>
      <c r="IYP1" s="103"/>
      <c r="IYQ1" s="103"/>
      <c r="IYR1" s="103"/>
      <c r="IYS1" s="103"/>
      <c r="IYT1" s="103"/>
      <c r="IYU1" s="103"/>
      <c r="IYV1" s="103"/>
      <c r="IYW1" s="103"/>
      <c r="IYX1" s="103"/>
      <c r="IYY1" s="103"/>
      <c r="IYZ1" s="103"/>
      <c r="IZA1" s="103"/>
      <c r="IZB1" s="103"/>
      <c r="IZC1" s="103"/>
      <c r="IZD1" s="103"/>
      <c r="IZE1" s="103"/>
      <c r="IZF1" s="103"/>
      <c r="IZG1" s="103"/>
      <c r="IZH1" s="103"/>
      <c r="IZI1" s="103"/>
      <c r="IZJ1" s="103"/>
      <c r="IZK1" s="103"/>
      <c r="IZL1" s="103"/>
      <c r="IZM1" s="103"/>
      <c r="IZN1" s="103"/>
      <c r="IZO1" s="103"/>
      <c r="IZP1" s="103"/>
      <c r="IZQ1" s="103"/>
      <c r="IZR1" s="103"/>
      <c r="IZS1" s="103"/>
      <c r="IZT1" s="103"/>
      <c r="IZU1" s="103"/>
      <c r="IZV1" s="103"/>
      <c r="IZW1" s="103"/>
      <c r="IZX1" s="103"/>
      <c r="IZY1" s="103"/>
      <c r="IZZ1" s="103"/>
      <c r="JAA1" s="103"/>
      <c r="JAB1" s="103"/>
      <c r="JAC1" s="103"/>
      <c r="JAD1" s="103"/>
      <c r="JAE1" s="103"/>
      <c r="JAF1" s="103"/>
      <c r="JAG1" s="103"/>
      <c r="JAH1" s="103"/>
      <c r="JAI1" s="103"/>
      <c r="JAJ1" s="103"/>
      <c r="JAK1" s="103"/>
      <c r="JAL1" s="103"/>
      <c r="JAM1" s="103"/>
      <c r="JAN1" s="103"/>
      <c r="JAO1" s="103"/>
      <c r="JAP1" s="103"/>
      <c r="JAQ1" s="103"/>
      <c r="JAR1" s="103"/>
      <c r="JAS1" s="103"/>
      <c r="JAT1" s="103"/>
      <c r="JAU1" s="103"/>
      <c r="JAV1" s="103"/>
      <c r="JAW1" s="103"/>
      <c r="JAX1" s="103"/>
      <c r="JAY1" s="103"/>
      <c r="JAZ1" s="103"/>
      <c r="JBA1" s="103"/>
      <c r="JBB1" s="103"/>
      <c r="JBC1" s="103"/>
      <c r="JBD1" s="103"/>
      <c r="JBE1" s="103"/>
      <c r="JBF1" s="103"/>
      <c r="JBG1" s="103"/>
      <c r="JBH1" s="103"/>
      <c r="JBI1" s="103"/>
      <c r="JBJ1" s="103"/>
      <c r="JBK1" s="103"/>
      <c r="JBL1" s="103"/>
      <c r="JBM1" s="103"/>
      <c r="JBN1" s="103"/>
      <c r="JBO1" s="103"/>
      <c r="JBP1" s="103"/>
      <c r="JBQ1" s="103"/>
      <c r="JBR1" s="103"/>
      <c r="JBS1" s="103"/>
      <c r="JBT1" s="103"/>
      <c r="JBU1" s="103"/>
      <c r="JBV1" s="103"/>
      <c r="JBW1" s="103"/>
      <c r="JBX1" s="103"/>
      <c r="JBY1" s="103"/>
      <c r="JBZ1" s="103"/>
      <c r="JCA1" s="103"/>
      <c r="JCB1" s="103"/>
      <c r="JCC1" s="103"/>
      <c r="JCD1" s="103"/>
      <c r="JCE1" s="103"/>
      <c r="JCF1" s="103"/>
      <c r="JCG1" s="103"/>
      <c r="JCH1" s="103"/>
      <c r="JCI1" s="103"/>
      <c r="JCJ1" s="103"/>
      <c r="JCK1" s="103"/>
      <c r="JCL1" s="103"/>
      <c r="JCM1" s="103"/>
      <c r="JCN1" s="103"/>
      <c r="JCO1" s="103"/>
      <c r="JCP1" s="103"/>
      <c r="JCQ1" s="103"/>
      <c r="JCR1" s="103"/>
      <c r="JCS1" s="103"/>
      <c r="JCT1" s="103"/>
      <c r="JCU1" s="103"/>
      <c r="JCV1" s="103"/>
      <c r="JCW1" s="103"/>
      <c r="JCX1" s="103"/>
      <c r="JCY1" s="103"/>
      <c r="JCZ1" s="103"/>
      <c r="JDA1" s="103"/>
      <c r="JDB1" s="103"/>
      <c r="JDC1" s="103"/>
      <c r="JDD1" s="103"/>
      <c r="JDE1" s="103"/>
      <c r="JDF1" s="103"/>
      <c r="JDG1" s="103"/>
      <c r="JDH1" s="103"/>
      <c r="JDI1" s="103"/>
      <c r="JDJ1" s="103"/>
      <c r="JDK1" s="103"/>
      <c r="JDL1" s="103"/>
      <c r="JDM1" s="103"/>
      <c r="JDN1" s="103"/>
      <c r="JDO1" s="103"/>
      <c r="JDP1" s="103"/>
      <c r="JDQ1" s="103"/>
      <c r="JDR1" s="103"/>
      <c r="JDS1" s="103"/>
      <c r="JDT1" s="103"/>
      <c r="JDU1" s="103"/>
      <c r="JDV1" s="103"/>
      <c r="JDW1" s="103"/>
      <c r="JDX1" s="103"/>
      <c r="JDY1" s="103"/>
      <c r="JDZ1" s="103"/>
      <c r="JEA1" s="103"/>
      <c r="JEB1" s="103"/>
      <c r="JEC1" s="103"/>
      <c r="JED1" s="103"/>
      <c r="JEE1" s="103"/>
      <c r="JEF1" s="103"/>
      <c r="JEG1" s="103"/>
      <c r="JEH1" s="103"/>
      <c r="JEI1" s="103"/>
      <c r="JEJ1" s="103"/>
      <c r="JEK1" s="103"/>
      <c r="JEL1" s="103"/>
      <c r="JEM1" s="103"/>
      <c r="JEN1" s="103"/>
      <c r="JEO1" s="103"/>
      <c r="JEP1" s="103"/>
      <c r="JEQ1" s="103"/>
      <c r="JER1" s="103"/>
      <c r="JES1" s="103"/>
      <c r="JET1" s="103"/>
      <c r="JEU1" s="103"/>
      <c r="JEV1" s="103"/>
      <c r="JEW1" s="103"/>
      <c r="JEX1" s="103"/>
      <c r="JEY1" s="103"/>
      <c r="JEZ1" s="103"/>
      <c r="JFA1" s="103"/>
      <c r="JFB1" s="103"/>
      <c r="JFC1" s="103"/>
      <c r="JFD1" s="103"/>
      <c r="JFE1" s="103"/>
      <c r="JFF1" s="103"/>
      <c r="JFG1" s="103"/>
      <c r="JFH1" s="103"/>
      <c r="JFI1" s="103"/>
      <c r="JFJ1" s="103"/>
      <c r="JFK1" s="103"/>
      <c r="JFL1" s="103"/>
      <c r="JFM1" s="103"/>
      <c r="JFN1" s="103"/>
      <c r="JFO1" s="103"/>
      <c r="JFP1" s="103"/>
      <c r="JFQ1" s="103"/>
      <c r="JFR1" s="103"/>
      <c r="JFS1" s="103"/>
      <c r="JFT1" s="103"/>
      <c r="JFU1" s="103"/>
      <c r="JFV1" s="103"/>
      <c r="JFW1" s="103"/>
      <c r="JFX1" s="103"/>
      <c r="JFY1" s="103"/>
      <c r="JFZ1" s="103"/>
      <c r="JGA1" s="103"/>
      <c r="JGB1" s="103"/>
      <c r="JGC1" s="103"/>
      <c r="JGD1" s="103"/>
      <c r="JGE1" s="103"/>
      <c r="JGF1" s="103"/>
      <c r="JGG1" s="103"/>
      <c r="JGH1" s="103"/>
      <c r="JGI1" s="103"/>
      <c r="JGJ1" s="103"/>
      <c r="JGK1" s="103"/>
      <c r="JGL1" s="103"/>
      <c r="JGM1" s="103"/>
      <c r="JGN1" s="103"/>
      <c r="JGO1" s="103"/>
      <c r="JGP1" s="103"/>
      <c r="JGQ1" s="103"/>
      <c r="JGR1" s="103"/>
      <c r="JGS1" s="103"/>
      <c r="JGT1" s="103"/>
      <c r="JGU1" s="103"/>
      <c r="JGV1" s="103"/>
      <c r="JGW1" s="103"/>
      <c r="JGX1" s="103"/>
      <c r="JGY1" s="103"/>
      <c r="JGZ1" s="103"/>
      <c r="JHA1" s="103"/>
      <c r="JHB1" s="103"/>
      <c r="JHC1" s="103"/>
      <c r="JHD1" s="103"/>
      <c r="JHE1" s="103"/>
      <c r="JHF1" s="103"/>
      <c r="JHG1" s="103"/>
      <c r="JHH1" s="103"/>
      <c r="JHI1" s="103"/>
      <c r="JHJ1" s="103"/>
      <c r="JHK1" s="103"/>
      <c r="JHL1" s="103"/>
      <c r="JHM1" s="103"/>
      <c r="JHN1" s="103"/>
      <c r="JHO1" s="103"/>
      <c r="JHP1" s="103"/>
      <c r="JHQ1" s="103"/>
      <c r="JHR1" s="103"/>
      <c r="JHS1" s="103"/>
      <c r="JHT1" s="103"/>
      <c r="JHU1" s="103"/>
      <c r="JHV1" s="103"/>
      <c r="JHW1" s="103"/>
      <c r="JHX1" s="103"/>
      <c r="JHY1" s="103"/>
      <c r="JHZ1" s="103"/>
      <c r="JIA1" s="103"/>
      <c r="JIB1" s="103"/>
      <c r="JIC1" s="103"/>
      <c r="JID1" s="103"/>
      <c r="JIE1" s="103"/>
      <c r="JIF1" s="103"/>
      <c r="JIG1" s="103"/>
      <c r="JIH1" s="103"/>
      <c r="JII1" s="103"/>
      <c r="JIJ1" s="103"/>
      <c r="JIK1" s="103"/>
      <c r="JIL1" s="103"/>
      <c r="JIM1" s="103"/>
      <c r="JIN1" s="103"/>
      <c r="JIO1" s="103"/>
      <c r="JIP1" s="103"/>
      <c r="JIQ1" s="103"/>
      <c r="JIR1" s="103"/>
      <c r="JIS1" s="103"/>
      <c r="JIT1" s="103"/>
      <c r="JIU1" s="103"/>
      <c r="JIV1" s="103"/>
      <c r="JIW1" s="103"/>
      <c r="JIX1" s="103"/>
      <c r="JIY1" s="103"/>
      <c r="JIZ1" s="103"/>
      <c r="JJA1" s="103"/>
      <c r="JJB1" s="103"/>
      <c r="JJC1" s="103"/>
      <c r="JJD1" s="103"/>
      <c r="JJE1" s="103"/>
      <c r="JJF1" s="103"/>
      <c r="JJG1" s="103"/>
      <c r="JJH1" s="103"/>
      <c r="JJI1" s="103"/>
      <c r="JJJ1" s="103"/>
      <c r="JJK1" s="103"/>
      <c r="JJL1" s="103"/>
      <c r="JJM1" s="103"/>
      <c r="JJN1" s="103"/>
      <c r="JJO1" s="103"/>
      <c r="JJP1" s="103"/>
      <c r="JJQ1" s="103"/>
      <c r="JJR1" s="103"/>
      <c r="JJS1" s="103"/>
      <c r="JJT1" s="103"/>
      <c r="JJU1" s="103"/>
      <c r="JJV1" s="103"/>
      <c r="JJW1" s="103"/>
      <c r="JJX1" s="103"/>
      <c r="JJY1" s="103"/>
      <c r="JJZ1" s="103"/>
      <c r="JKA1" s="103"/>
      <c r="JKB1" s="103"/>
      <c r="JKC1" s="103"/>
      <c r="JKD1" s="103"/>
      <c r="JKE1" s="103"/>
      <c r="JKF1" s="103"/>
      <c r="JKG1" s="103"/>
      <c r="JKH1" s="103"/>
      <c r="JKI1" s="103"/>
      <c r="JKJ1" s="103"/>
      <c r="JKK1" s="103"/>
      <c r="JKL1" s="103"/>
      <c r="JKM1" s="103"/>
      <c r="JKN1" s="103"/>
      <c r="JKO1" s="103"/>
      <c r="JKP1" s="103"/>
      <c r="JKQ1" s="103"/>
      <c r="JKR1" s="103"/>
      <c r="JKS1" s="103"/>
      <c r="JKT1" s="103"/>
      <c r="JKU1" s="103"/>
      <c r="JKV1" s="103"/>
      <c r="JKW1" s="103"/>
      <c r="JKX1" s="103"/>
      <c r="JKY1" s="103"/>
      <c r="JKZ1" s="103"/>
      <c r="JLA1" s="103"/>
      <c r="JLB1" s="103"/>
      <c r="JLC1" s="103"/>
      <c r="JLD1" s="103"/>
      <c r="JLE1" s="103"/>
      <c r="JLF1" s="103"/>
      <c r="JLG1" s="103"/>
      <c r="JLH1" s="103"/>
      <c r="JLI1" s="103"/>
      <c r="JLJ1" s="103"/>
      <c r="JLK1" s="103"/>
      <c r="JLL1" s="103"/>
      <c r="JLM1" s="103"/>
      <c r="JLN1" s="103"/>
      <c r="JLO1" s="103"/>
      <c r="JLP1" s="103"/>
      <c r="JLQ1" s="103"/>
      <c r="JLR1" s="103"/>
      <c r="JLS1" s="103"/>
      <c r="JLT1" s="103"/>
      <c r="JLU1" s="103"/>
      <c r="JLV1" s="103"/>
      <c r="JLW1" s="103"/>
      <c r="JLX1" s="103"/>
      <c r="JLY1" s="103"/>
      <c r="JLZ1" s="103"/>
      <c r="JMA1" s="103"/>
      <c r="JMB1" s="103"/>
      <c r="JMC1" s="103"/>
      <c r="JMD1" s="103"/>
      <c r="JME1" s="103"/>
      <c r="JMF1" s="103"/>
      <c r="JMG1" s="103"/>
      <c r="JMH1" s="103"/>
      <c r="JMI1" s="103"/>
      <c r="JMJ1" s="103"/>
      <c r="JMK1" s="103"/>
      <c r="JML1" s="103"/>
      <c r="JMM1" s="103"/>
      <c r="JMN1" s="103"/>
      <c r="JMO1" s="103"/>
      <c r="JMP1" s="103"/>
      <c r="JMQ1" s="103"/>
      <c r="JMR1" s="103"/>
      <c r="JMS1" s="103"/>
      <c r="JMT1" s="103"/>
      <c r="JMU1" s="103"/>
      <c r="JMV1" s="103"/>
      <c r="JMW1" s="103"/>
      <c r="JMX1" s="103"/>
      <c r="JMY1" s="103"/>
      <c r="JMZ1" s="103"/>
      <c r="JNA1" s="103"/>
      <c r="JNB1" s="103"/>
      <c r="JNC1" s="103"/>
      <c r="JND1" s="103"/>
      <c r="JNE1" s="103"/>
      <c r="JNF1" s="103"/>
      <c r="JNG1" s="103"/>
      <c r="JNH1" s="103"/>
      <c r="JNI1" s="103"/>
      <c r="JNJ1" s="103"/>
      <c r="JNK1" s="103"/>
      <c r="JNL1" s="103"/>
      <c r="JNM1" s="103"/>
      <c r="JNN1" s="103"/>
      <c r="JNO1" s="103"/>
      <c r="JNP1" s="103"/>
      <c r="JNQ1" s="103"/>
      <c r="JNR1" s="103"/>
      <c r="JNS1" s="103"/>
      <c r="JNT1" s="103"/>
      <c r="JNU1" s="103"/>
      <c r="JNV1" s="103"/>
      <c r="JNW1" s="103"/>
      <c r="JNX1" s="103"/>
      <c r="JNY1" s="103"/>
      <c r="JNZ1" s="103"/>
      <c r="JOA1" s="103"/>
      <c r="JOB1" s="103"/>
      <c r="JOC1" s="103"/>
      <c r="JOD1" s="103"/>
      <c r="JOE1" s="103"/>
      <c r="JOF1" s="103"/>
      <c r="JOG1" s="103"/>
      <c r="JOH1" s="103"/>
      <c r="JOI1" s="103"/>
      <c r="JOJ1" s="103"/>
      <c r="JOK1" s="103"/>
      <c r="JOL1" s="103"/>
      <c r="JOM1" s="103"/>
      <c r="JON1" s="103"/>
      <c r="JOO1" s="103"/>
      <c r="JOP1" s="103"/>
      <c r="JOQ1" s="103"/>
      <c r="JOR1" s="103"/>
      <c r="JOS1" s="103"/>
      <c r="JOT1" s="103"/>
      <c r="JOU1" s="103"/>
      <c r="JOV1" s="103"/>
      <c r="JOW1" s="103"/>
      <c r="JOX1" s="103"/>
      <c r="JOY1" s="103"/>
      <c r="JOZ1" s="103"/>
      <c r="JPA1" s="103"/>
      <c r="JPB1" s="103"/>
      <c r="JPC1" s="103"/>
      <c r="JPD1" s="103"/>
      <c r="JPE1" s="103"/>
      <c r="JPF1" s="103"/>
      <c r="JPG1" s="103"/>
      <c r="JPH1" s="103"/>
      <c r="JPI1" s="103"/>
      <c r="JPJ1" s="103"/>
      <c r="JPK1" s="103"/>
      <c r="JPL1" s="103"/>
      <c r="JPM1" s="103"/>
      <c r="JPN1" s="103"/>
      <c r="JPO1" s="103"/>
      <c r="JPP1" s="103"/>
      <c r="JPQ1" s="103"/>
      <c r="JPR1" s="103"/>
      <c r="JPS1" s="103"/>
      <c r="JPT1" s="103"/>
      <c r="JPU1" s="103"/>
      <c r="JPV1" s="103"/>
      <c r="JPW1" s="103"/>
      <c r="JPX1" s="103"/>
      <c r="JPY1" s="103"/>
      <c r="JPZ1" s="103"/>
      <c r="JQA1" s="103"/>
      <c r="JQB1" s="103"/>
      <c r="JQC1" s="103"/>
      <c r="JQD1" s="103"/>
      <c r="JQE1" s="103"/>
      <c r="JQF1" s="103"/>
      <c r="JQG1" s="103"/>
      <c r="JQH1" s="103"/>
      <c r="JQI1" s="103"/>
      <c r="JQJ1" s="103"/>
      <c r="JQK1" s="103"/>
      <c r="JQL1" s="103"/>
      <c r="JQM1" s="103"/>
      <c r="JQN1" s="103"/>
      <c r="JQO1" s="103"/>
      <c r="JQP1" s="103"/>
      <c r="JQQ1" s="103"/>
      <c r="JQR1" s="103"/>
      <c r="JQS1" s="103"/>
      <c r="JQT1" s="103"/>
      <c r="JQU1" s="103"/>
      <c r="JQV1" s="103"/>
      <c r="JQW1" s="103"/>
      <c r="JQX1" s="103"/>
      <c r="JQY1" s="103"/>
      <c r="JQZ1" s="103"/>
      <c r="JRA1" s="103"/>
      <c r="JRB1" s="103"/>
      <c r="JRC1" s="103"/>
      <c r="JRD1" s="103"/>
      <c r="JRE1" s="103"/>
      <c r="JRF1" s="103"/>
      <c r="JRG1" s="103"/>
      <c r="JRH1" s="103"/>
      <c r="JRI1" s="103"/>
      <c r="JRJ1" s="103"/>
      <c r="JRK1" s="103"/>
      <c r="JRL1" s="103"/>
      <c r="JRM1" s="103"/>
      <c r="JRN1" s="103"/>
      <c r="JRO1" s="103"/>
      <c r="JRP1" s="103"/>
      <c r="JRQ1" s="103"/>
      <c r="JRR1" s="103"/>
      <c r="JRS1" s="103"/>
      <c r="JRT1" s="103"/>
      <c r="JRU1" s="103"/>
      <c r="JRV1" s="103"/>
      <c r="JRW1" s="103"/>
      <c r="JRX1" s="103"/>
      <c r="JRY1" s="103"/>
      <c r="JRZ1" s="103"/>
      <c r="JSA1" s="103"/>
      <c r="JSB1" s="103"/>
      <c r="JSC1" s="103"/>
      <c r="JSD1" s="103"/>
      <c r="JSE1" s="103"/>
      <c r="JSF1" s="103"/>
      <c r="JSG1" s="103"/>
      <c r="JSH1" s="103"/>
      <c r="JSI1" s="103"/>
      <c r="JSJ1" s="103"/>
      <c r="JSK1" s="103"/>
      <c r="JSL1" s="103"/>
      <c r="JSM1" s="103"/>
      <c r="JSN1" s="103"/>
      <c r="JSO1" s="103"/>
      <c r="JSP1" s="103"/>
      <c r="JSQ1" s="103"/>
      <c r="JSR1" s="103"/>
      <c r="JSS1" s="103"/>
      <c r="JST1" s="103"/>
      <c r="JSU1" s="103"/>
      <c r="JSV1" s="103"/>
      <c r="JSW1" s="103"/>
      <c r="JSX1" s="103"/>
      <c r="JSY1" s="103"/>
      <c r="JSZ1" s="103"/>
      <c r="JTA1" s="103"/>
      <c r="JTB1" s="103"/>
      <c r="JTC1" s="103"/>
      <c r="JTD1" s="103"/>
      <c r="JTE1" s="103"/>
      <c r="JTF1" s="103"/>
      <c r="JTG1" s="103"/>
      <c r="JTH1" s="103"/>
      <c r="JTI1" s="103"/>
      <c r="JTJ1" s="103"/>
      <c r="JTK1" s="103"/>
      <c r="JTL1" s="103"/>
      <c r="JTM1" s="103"/>
      <c r="JTN1" s="103"/>
      <c r="JTO1" s="103"/>
      <c r="JTP1" s="103"/>
      <c r="JTQ1" s="103"/>
      <c r="JTR1" s="103"/>
      <c r="JTS1" s="103"/>
      <c r="JTT1" s="103"/>
      <c r="JTU1" s="103"/>
      <c r="JTV1" s="103"/>
      <c r="JTW1" s="103"/>
      <c r="JTX1" s="103"/>
      <c r="JTY1" s="103"/>
      <c r="JTZ1" s="103"/>
      <c r="JUA1" s="103"/>
      <c r="JUB1" s="103"/>
      <c r="JUC1" s="103"/>
      <c r="JUD1" s="103"/>
      <c r="JUE1" s="103"/>
      <c r="JUF1" s="103"/>
      <c r="JUG1" s="103"/>
      <c r="JUH1" s="103"/>
      <c r="JUI1" s="103"/>
      <c r="JUJ1" s="103"/>
      <c r="JUK1" s="103"/>
      <c r="JUL1" s="103"/>
      <c r="JUM1" s="103"/>
      <c r="JUN1" s="103"/>
      <c r="JUO1" s="103"/>
      <c r="JUP1" s="103"/>
      <c r="JUQ1" s="103"/>
      <c r="JUR1" s="103"/>
      <c r="JUS1" s="103"/>
      <c r="JUT1" s="103"/>
      <c r="JUU1" s="103"/>
      <c r="JUV1" s="103"/>
      <c r="JUW1" s="103"/>
      <c r="JUX1" s="103"/>
      <c r="JUY1" s="103"/>
      <c r="JUZ1" s="103"/>
      <c r="JVA1" s="103"/>
      <c r="JVB1" s="103"/>
      <c r="JVC1" s="103"/>
      <c r="JVD1" s="103"/>
      <c r="JVE1" s="103"/>
      <c r="JVF1" s="103"/>
      <c r="JVG1" s="103"/>
      <c r="JVH1" s="103"/>
      <c r="JVI1" s="103"/>
      <c r="JVJ1" s="103"/>
      <c r="JVK1" s="103"/>
      <c r="JVL1" s="103"/>
      <c r="JVM1" s="103"/>
      <c r="JVN1" s="103"/>
      <c r="JVO1" s="103"/>
      <c r="JVP1" s="103"/>
      <c r="JVQ1" s="103"/>
      <c r="JVR1" s="103"/>
      <c r="JVS1" s="103"/>
      <c r="JVT1" s="103"/>
      <c r="JVU1" s="103"/>
      <c r="JVV1" s="103"/>
      <c r="JVW1" s="103"/>
      <c r="JVX1" s="103"/>
      <c r="JVY1" s="103"/>
      <c r="JVZ1" s="103"/>
      <c r="JWA1" s="103"/>
      <c r="JWB1" s="103"/>
      <c r="JWC1" s="103"/>
      <c r="JWD1" s="103"/>
      <c r="JWE1" s="103"/>
      <c r="JWF1" s="103"/>
      <c r="JWG1" s="103"/>
      <c r="JWH1" s="103"/>
      <c r="JWI1" s="103"/>
      <c r="JWJ1" s="103"/>
      <c r="JWK1" s="103"/>
      <c r="JWL1" s="103"/>
      <c r="JWM1" s="103"/>
      <c r="JWN1" s="103"/>
      <c r="JWO1" s="103"/>
      <c r="JWP1" s="103"/>
      <c r="JWQ1" s="103"/>
      <c r="JWR1" s="103"/>
      <c r="JWS1" s="103"/>
      <c r="JWT1" s="103"/>
      <c r="JWU1" s="103"/>
      <c r="JWV1" s="103"/>
      <c r="JWW1" s="103"/>
      <c r="JWX1" s="103"/>
      <c r="JWY1" s="103"/>
      <c r="JWZ1" s="103"/>
      <c r="JXA1" s="103"/>
      <c r="JXB1" s="103"/>
      <c r="JXC1" s="103"/>
      <c r="JXD1" s="103"/>
      <c r="JXE1" s="103"/>
      <c r="JXF1" s="103"/>
      <c r="JXG1" s="103"/>
      <c r="JXH1" s="103"/>
      <c r="JXI1" s="103"/>
      <c r="JXJ1" s="103"/>
      <c r="JXK1" s="103"/>
      <c r="JXL1" s="103"/>
      <c r="JXM1" s="103"/>
      <c r="JXN1" s="103"/>
      <c r="JXO1" s="103"/>
      <c r="JXP1" s="103"/>
      <c r="JXQ1" s="103"/>
      <c r="JXR1" s="103"/>
      <c r="JXS1" s="103"/>
      <c r="JXT1" s="103"/>
      <c r="JXU1" s="103"/>
      <c r="JXV1" s="103"/>
      <c r="JXW1" s="103"/>
      <c r="JXX1" s="103"/>
      <c r="JXY1" s="103"/>
      <c r="JXZ1" s="103"/>
      <c r="JYA1" s="103"/>
      <c r="JYB1" s="103"/>
      <c r="JYC1" s="103"/>
      <c r="JYD1" s="103"/>
      <c r="JYE1" s="103"/>
      <c r="JYF1" s="103"/>
      <c r="JYG1" s="103"/>
      <c r="JYH1" s="103"/>
      <c r="JYI1" s="103"/>
      <c r="JYJ1" s="103"/>
      <c r="JYK1" s="103"/>
      <c r="JYL1" s="103"/>
      <c r="JYM1" s="103"/>
      <c r="JYN1" s="103"/>
      <c r="JYO1" s="103"/>
      <c r="JYP1" s="103"/>
      <c r="JYQ1" s="103"/>
      <c r="JYR1" s="103"/>
      <c r="JYS1" s="103"/>
      <c r="JYT1" s="103"/>
      <c r="JYU1" s="103"/>
      <c r="JYV1" s="103"/>
      <c r="JYW1" s="103"/>
      <c r="JYX1" s="103"/>
      <c r="JYY1" s="103"/>
      <c r="JYZ1" s="103"/>
      <c r="JZA1" s="103"/>
      <c r="JZB1" s="103"/>
      <c r="JZC1" s="103"/>
      <c r="JZD1" s="103"/>
      <c r="JZE1" s="103"/>
      <c r="JZF1" s="103"/>
      <c r="JZG1" s="103"/>
      <c r="JZH1" s="103"/>
      <c r="JZI1" s="103"/>
      <c r="JZJ1" s="103"/>
      <c r="JZK1" s="103"/>
      <c r="JZL1" s="103"/>
      <c r="JZM1" s="103"/>
      <c r="JZN1" s="103"/>
      <c r="JZO1" s="103"/>
      <c r="JZP1" s="103"/>
      <c r="JZQ1" s="103"/>
      <c r="JZR1" s="103"/>
      <c r="JZS1" s="103"/>
      <c r="JZT1" s="103"/>
      <c r="JZU1" s="103"/>
      <c r="JZV1" s="103"/>
      <c r="JZW1" s="103"/>
      <c r="JZX1" s="103"/>
      <c r="JZY1" s="103"/>
      <c r="JZZ1" s="103"/>
      <c r="KAA1" s="103"/>
      <c r="KAB1" s="103"/>
      <c r="KAC1" s="103"/>
      <c r="KAD1" s="103"/>
      <c r="KAE1" s="103"/>
      <c r="KAF1" s="103"/>
      <c r="KAG1" s="103"/>
      <c r="KAH1" s="103"/>
      <c r="KAI1" s="103"/>
      <c r="KAJ1" s="103"/>
      <c r="KAK1" s="103"/>
      <c r="KAL1" s="103"/>
      <c r="KAM1" s="103"/>
      <c r="KAN1" s="103"/>
      <c r="KAO1" s="103"/>
      <c r="KAP1" s="103"/>
      <c r="KAQ1" s="103"/>
      <c r="KAR1" s="103"/>
      <c r="KAS1" s="103"/>
      <c r="KAT1" s="103"/>
      <c r="KAU1" s="103"/>
      <c r="KAV1" s="103"/>
      <c r="KAW1" s="103"/>
      <c r="KAX1" s="103"/>
      <c r="KAY1" s="103"/>
      <c r="KAZ1" s="103"/>
      <c r="KBA1" s="103"/>
      <c r="KBB1" s="103"/>
      <c r="KBC1" s="103"/>
      <c r="KBD1" s="103"/>
      <c r="KBE1" s="103"/>
      <c r="KBF1" s="103"/>
      <c r="KBG1" s="103"/>
      <c r="KBH1" s="103"/>
      <c r="KBI1" s="103"/>
      <c r="KBJ1" s="103"/>
      <c r="KBK1" s="103"/>
      <c r="KBL1" s="103"/>
      <c r="KBM1" s="103"/>
      <c r="KBN1" s="103"/>
      <c r="KBO1" s="103"/>
      <c r="KBP1" s="103"/>
      <c r="KBQ1" s="103"/>
      <c r="KBR1" s="103"/>
      <c r="KBS1" s="103"/>
      <c r="KBT1" s="103"/>
      <c r="KBU1" s="103"/>
      <c r="KBV1" s="103"/>
      <c r="KBW1" s="103"/>
      <c r="KBX1" s="103"/>
      <c r="KBY1" s="103"/>
      <c r="KBZ1" s="103"/>
      <c r="KCA1" s="103"/>
      <c r="KCB1" s="103"/>
      <c r="KCC1" s="103"/>
      <c r="KCD1" s="103"/>
      <c r="KCE1" s="103"/>
      <c r="KCF1" s="103"/>
      <c r="KCG1" s="103"/>
      <c r="KCH1" s="103"/>
      <c r="KCI1" s="103"/>
      <c r="KCJ1" s="103"/>
      <c r="KCK1" s="103"/>
      <c r="KCL1" s="103"/>
      <c r="KCM1" s="103"/>
      <c r="KCN1" s="103"/>
      <c r="KCO1" s="103"/>
      <c r="KCP1" s="103"/>
      <c r="KCQ1" s="103"/>
      <c r="KCR1" s="103"/>
      <c r="KCS1" s="103"/>
      <c r="KCT1" s="103"/>
      <c r="KCU1" s="103"/>
      <c r="KCV1" s="103"/>
      <c r="KCW1" s="103"/>
      <c r="KCX1" s="103"/>
      <c r="KCY1" s="103"/>
      <c r="KCZ1" s="103"/>
      <c r="KDA1" s="103"/>
      <c r="KDB1" s="103"/>
      <c r="KDC1" s="103"/>
      <c r="KDD1" s="103"/>
      <c r="KDE1" s="103"/>
      <c r="KDF1" s="103"/>
      <c r="KDG1" s="103"/>
      <c r="KDH1" s="103"/>
      <c r="KDI1" s="103"/>
      <c r="KDJ1" s="103"/>
      <c r="KDK1" s="103"/>
      <c r="KDL1" s="103"/>
      <c r="KDM1" s="103"/>
      <c r="KDN1" s="103"/>
      <c r="KDO1" s="103"/>
      <c r="KDP1" s="103"/>
      <c r="KDQ1" s="103"/>
      <c r="KDR1" s="103"/>
      <c r="KDS1" s="103"/>
      <c r="KDT1" s="103"/>
      <c r="KDU1" s="103"/>
      <c r="KDV1" s="103"/>
      <c r="KDW1" s="103"/>
      <c r="KDX1" s="103"/>
      <c r="KDY1" s="103"/>
      <c r="KDZ1" s="103"/>
      <c r="KEA1" s="103"/>
      <c r="KEB1" s="103"/>
      <c r="KEC1" s="103"/>
      <c r="KED1" s="103"/>
      <c r="KEE1" s="103"/>
      <c r="KEF1" s="103"/>
      <c r="KEG1" s="103"/>
      <c r="KEH1" s="103"/>
      <c r="KEI1" s="103"/>
      <c r="KEJ1" s="103"/>
      <c r="KEK1" s="103"/>
      <c r="KEL1" s="103"/>
      <c r="KEM1" s="103"/>
      <c r="KEN1" s="103"/>
      <c r="KEO1" s="103"/>
      <c r="KEP1" s="103"/>
      <c r="KEQ1" s="103"/>
      <c r="KER1" s="103"/>
      <c r="KES1" s="103"/>
      <c r="KET1" s="103"/>
      <c r="KEU1" s="103"/>
      <c r="KEV1" s="103"/>
      <c r="KEW1" s="103"/>
      <c r="KEX1" s="103"/>
      <c r="KEY1" s="103"/>
      <c r="KEZ1" s="103"/>
      <c r="KFA1" s="103"/>
      <c r="KFB1" s="103"/>
      <c r="KFC1" s="103"/>
      <c r="KFD1" s="103"/>
      <c r="KFE1" s="103"/>
      <c r="KFF1" s="103"/>
      <c r="KFG1" s="103"/>
      <c r="KFH1" s="103"/>
      <c r="KFI1" s="103"/>
      <c r="KFJ1" s="103"/>
      <c r="KFK1" s="103"/>
      <c r="KFL1" s="103"/>
      <c r="KFM1" s="103"/>
      <c r="KFN1" s="103"/>
      <c r="KFO1" s="103"/>
      <c r="KFP1" s="103"/>
      <c r="KFQ1" s="103"/>
      <c r="KFR1" s="103"/>
      <c r="KFS1" s="103"/>
      <c r="KFT1" s="103"/>
      <c r="KFU1" s="103"/>
      <c r="KFV1" s="103"/>
      <c r="KFW1" s="103"/>
      <c r="KFX1" s="103"/>
      <c r="KFY1" s="103"/>
      <c r="KFZ1" s="103"/>
      <c r="KGA1" s="103"/>
      <c r="KGB1" s="103"/>
      <c r="KGC1" s="103"/>
      <c r="KGD1" s="103"/>
      <c r="KGE1" s="103"/>
      <c r="KGF1" s="103"/>
      <c r="KGG1" s="103"/>
      <c r="KGH1" s="103"/>
      <c r="KGI1" s="103"/>
      <c r="KGJ1" s="103"/>
      <c r="KGK1" s="103"/>
      <c r="KGL1" s="103"/>
      <c r="KGM1" s="103"/>
      <c r="KGN1" s="103"/>
      <c r="KGO1" s="103"/>
      <c r="KGP1" s="103"/>
      <c r="KGQ1" s="103"/>
      <c r="KGR1" s="103"/>
      <c r="KGS1" s="103"/>
      <c r="KGT1" s="103"/>
      <c r="KGU1" s="103"/>
      <c r="KGV1" s="103"/>
      <c r="KGW1" s="103"/>
      <c r="KGX1" s="103"/>
      <c r="KGY1" s="103"/>
      <c r="KGZ1" s="103"/>
      <c r="KHA1" s="103"/>
      <c r="KHB1" s="103"/>
      <c r="KHC1" s="103"/>
      <c r="KHD1" s="103"/>
      <c r="KHE1" s="103"/>
      <c r="KHF1" s="103"/>
      <c r="KHG1" s="103"/>
      <c r="KHH1" s="103"/>
      <c r="KHI1" s="103"/>
      <c r="KHJ1" s="103"/>
      <c r="KHK1" s="103"/>
      <c r="KHL1" s="103"/>
      <c r="KHM1" s="103"/>
      <c r="KHN1" s="103"/>
      <c r="KHO1" s="103"/>
      <c r="KHP1" s="103"/>
      <c r="KHQ1" s="103"/>
      <c r="KHR1" s="103"/>
      <c r="KHS1" s="103"/>
      <c r="KHT1" s="103"/>
      <c r="KHU1" s="103"/>
      <c r="KHV1" s="103"/>
      <c r="KHW1" s="103"/>
      <c r="KHX1" s="103"/>
      <c r="KHY1" s="103"/>
      <c r="KHZ1" s="103"/>
      <c r="KIA1" s="103"/>
      <c r="KIB1" s="103"/>
      <c r="KIC1" s="103"/>
      <c r="KID1" s="103"/>
      <c r="KIE1" s="103"/>
      <c r="KIF1" s="103"/>
      <c r="KIG1" s="103"/>
      <c r="KIH1" s="103"/>
      <c r="KII1" s="103"/>
      <c r="KIJ1" s="103"/>
      <c r="KIK1" s="103"/>
      <c r="KIL1" s="103"/>
      <c r="KIM1" s="103"/>
      <c r="KIN1" s="103"/>
      <c r="KIO1" s="103"/>
      <c r="KIP1" s="103"/>
      <c r="KIQ1" s="103"/>
      <c r="KIR1" s="103"/>
      <c r="KIS1" s="103"/>
      <c r="KIT1" s="103"/>
      <c r="KIU1" s="103"/>
      <c r="KIV1" s="103"/>
      <c r="KIW1" s="103"/>
      <c r="KIX1" s="103"/>
      <c r="KIY1" s="103"/>
      <c r="KIZ1" s="103"/>
      <c r="KJA1" s="103"/>
      <c r="KJB1" s="103"/>
      <c r="KJC1" s="103"/>
      <c r="KJD1" s="103"/>
      <c r="KJE1" s="103"/>
      <c r="KJF1" s="103"/>
      <c r="KJG1" s="103"/>
      <c r="KJH1" s="103"/>
      <c r="KJI1" s="103"/>
      <c r="KJJ1" s="103"/>
      <c r="KJK1" s="103"/>
      <c r="KJL1" s="103"/>
      <c r="KJM1" s="103"/>
      <c r="KJN1" s="103"/>
      <c r="KJO1" s="103"/>
      <c r="KJP1" s="103"/>
      <c r="KJQ1" s="103"/>
      <c r="KJR1" s="103"/>
      <c r="KJS1" s="103"/>
      <c r="KJT1" s="103"/>
      <c r="KJU1" s="103"/>
      <c r="KJV1" s="103"/>
      <c r="KJW1" s="103"/>
      <c r="KJX1" s="103"/>
      <c r="KJY1" s="103"/>
      <c r="KJZ1" s="103"/>
      <c r="KKA1" s="103"/>
      <c r="KKB1" s="103"/>
      <c r="KKC1" s="103"/>
      <c r="KKD1" s="103"/>
      <c r="KKE1" s="103"/>
      <c r="KKF1" s="103"/>
      <c r="KKG1" s="103"/>
      <c r="KKH1" s="103"/>
      <c r="KKI1" s="103"/>
      <c r="KKJ1" s="103"/>
      <c r="KKK1" s="103"/>
      <c r="KKL1" s="103"/>
      <c r="KKM1" s="103"/>
      <c r="KKN1" s="103"/>
      <c r="KKO1" s="103"/>
      <c r="KKP1" s="103"/>
      <c r="KKQ1" s="103"/>
      <c r="KKR1" s="103"/>
      <c r="KKS1" s="103"/>
      <c r="KKT1" s="103"/>
      <c r="KKU1" s="103"/>
      <c r="KKV1" s="103"/>
      <c r="KKW1" s="103"/>
      <c r="KKX1" s="103"/>
      <c r="KKY1" s="103"/>
      <c r="KKZ1" s="103"/>
      <c r="KLA1" s="103"/>
      <c r="KLB1" s="103"/>
      <c r="KLC1" s="103"/>
      <c r="KLD1" s="103"/>
      <c r="KLE1" s="103"/>
      <c r="KLF1" s="103"/>
      <c r="KLG1" s="103"/>
      <c r="KLH1" s="103"/>
      <c r="KLI1" s="103"/>
      <c r="KLJ1" s="103"/>
      <c r="KLK1" s="103"/>
      <c r="KLL1" s="103"/>
      <c r="KLM1" s="103"/>
      <c r="KLN1" s="103"/>
      <c r="KLO1" s="103"/>
      <c r="KLP1" s="103"/>
      <c r="KLQ1" s="103"/>
      <c r="KLR1" s="103"/>
      <c r="KLS1" s="103"/>
      <c r="KLT1" s="103"/>
      <c r="KLU1" s="103"/>
      <c r="KLV1" s="103"/>
      <c r="KLW1" s="103"/>
      <c r="KLX1" s="103"/>
      <c r="KLY1" s="103"/>
      <c r="KLZ1" s="103"/>
      <c r="KMA1" s="103"/>
      <c r="KMB1" s="103"/>
      <c r="KMC1" s="103"/>
      <c r="KMD1" s="103"/>
      <c r="KME1" s="103"/>
      <c r="KMF1" s="103"/>
      <c r="KMG1" s="103"/>
      <c r="KMH1" s="103"/>
      <c r="KMI1" s="103"/>
      <c r="KMJ1" s="103"/>
      <c r="KMK1" s="103"/>
      <c r="KML1" s="103"/>
      <c r="KMM1" s="103"/>
      <c r="KMN1" s="103"/>
      <c r="KMO1" s="103"/>
      <c r="KMP1" s="103"/>
      <c r="KMQ1" s="103"/>
      <c r="KMR1" s="103"/>
      <c r="KMS1" s="103"/>
      <c r="KMT1" s="103"/>
      <c r="KMU1" s="103"/>
      <c r="KMV1" s="103"/>
      <c r="KMW1" s="103"/>
      <c r="KMX1" s="103"/>
      <c r="KMY1" s="103"/>
      <c r="KMZ1" s="103"/>
      <c r="KNA1" s="103"/>
      <c r="KNB1" s="103"/>
      <c r="KNC1" s="103"/>
      <c r="KND1" s="103"/>
      <c r="KNE1" s="103"/>
      <c r="KNF1" s="103"/>
      <c r="KNG1" s="103"/>
      <c r="KNH1" s="103"/>
      <c r="KNI1" s="103"/>
      <c r="KNJ1" s="103"/>
      <c r="KNK1" s="103"/>
      <c r="KNL1" s="103"/>
      <c r="KNM1" s="103"/>
      <c r="KNN1" s="103"/>
      <c r="KNO1" s="103"/>
      <c r="KNP1" s="103"/>
      <c r="KNQ1" s="103"/>
      <c r="KNR1" s="103"/>
      <c r="KNS1" s="103"/>
      <c r="KNT1" s="103"/>
      <c r="KNU1" s="103"/>
      <c r="KNV1" s="103"/>
      <c r="KNW1" s="103"/>
      <c r="KNX1" s="103"/>
      <c r="KNY1" s="103"/>
      <c r="KNZ1" s="103"/>
      <c r="KOA1" s="103"/>
      <c r="KOB1" s="103"/>
      <c r="KOC1" s="103"/>
      <c r="KOD1" s="103"/>
      <c r="KOE1" s="103"/>
      <c r="KOF1" s="103"/>
      <c r="KOG1" s="103"/>
      <c r="KOH1" s="103"/>
      <c r="KOI1" s="103"/>
      <c r="KOJ1" s="103"/>
      <c r="KOK1" s="103"/>
      <c r="KOL1" s="103"/>
      <c r="KOM1" s="103"/>
      <c r="KON1" s="103"/>
      <c r="KOO1" s="103"/>
      <c r="KOP1" s="103"/>
      <c r="KOQ1" s="103"/>
      <c r="KOR1" s="103"/>
      <c r="KOS1" s="103"/>
      <c r="KOT1" s="103"/>
      <c r="KOU1" s="103"/>
      <c r="KOV1" s="103"/>
      <c r="KOW1" s="103"/>
      <c r="KOX1" s="103"/>
      <c r="KOY1" s="103"/>
      <c r="KOZ1" s="103"/>
      <c r="KPA1" s="103"/>
      <c r="KPB1" s="103"/>
      <c r="KPC1" s="103"/>
      <c r="KPD1" s="103"/>
      <c r="KPE1" s="103"/>
      <c r="KPF1" s="103"/>
      <c r="KPG1" s="103"/>
      <c r="KPH1" s="103"/>
      <c r="KPI1" s="103"/>
      <c r="KPJ1" s="103"/>
      <c r="KPK1" s="103"/>
      <c r="KPL1" s="103"/>
      <c r="KPM1" s="103"/>
      <c r="KPN1" s="103"/>
      <c r="KPO1" s="103"/>
      <c r="KPP1" s="103"/>
      <c r="KPQ1" s="103"/>
      <c r="KPR1" s="103"/>
      <c r="KPS1" s="103"/>
      <c r="KPT1" s="103"/>
      <c r="KPU1" s="103"/>
      <c r="KPV1" s="103"/>
      <c r="KPW1" s="103"/>
      <c r="KPX1" s="103"/>
      <c r="KPY1" s="103"/>
      <c r="KPZ1" s="103"/>
      <c r="KQA1" s="103"/>
      <c r="KQB1" s="103"/>
      <c r="KQC1" s="103"/>
      <c r="KQD1" s="103"/>
      <c r="KQE1" s="103"/>
      <c r="KQF1" s="103"/>
      <c r="KQG1" s="103"/>
      <c r="KQH1" s="103"/>
      <c r="KQI1" s="103"/>
      <c r="KQJ1" s="103"/>
      <c r="KQK1" s="103"/>
      <c r="KQL1" s="103"/>
      <c r="KQM1" s="103"/>
      <c r="KQN1" s="103"/>
      <c r="KQO1" s="103"/>
      <c r="KQP1" s="103"/>
      <c r="KQQ1" s="103"/>
      <c r="KQR1" s="103"/>
      <c r="KQS1" s="103"/>
      <c r="KQT1" s="103"/>
      <c r="KQU1" s="103"/>
      <c r="KQV1" s="103"/>
      <c r="KQW1" s="103"/>
      <c r="KQX1" s="103"/>
      <c r="KQY1" s="103"/>
      <c r="KQZ1" s="103"/>
      <c r="KRA1" s="103"/>
      <c r="KRB1" s="103"/>
      <c r="KRC1" s="103"/>
      <c r="KRD1" s="103"/>
      <c r="KRE1" s="103"/>
      <c r="KRF1" s="103"/>
      <c r="KRG1" s="103"/>
      <c r="KRH1" s="103"/>
      <c r="KRI1" s="103"/>
      <c r="KRJ1" s="103"/>
      <c r="KRK1" s="103"/>
      <c r="KRL1" s="103"/>
      <c r="KRM1" s="103"/>
      <c r="KRN1" s="103"/>
      <c r="KRO1" s="103"/>
      <c r="KRP1" s="103"/>
      <c r="KRQ1" s="103"/>
      <c r="KRR1" s="103"/>
      <c r="KRS1" s="103"/>
      <c r="KRT1" s="103"/>
      <c r="KRU1" s="103"/>
      <c r="KRV1" s="103"/>
      <c r="KRW1" s="103"/>
      <c r="KRX1" s="103"/>
      <c r="KRY1" s="103"/>
      <c r="KRZ1" s="103"/>
      <c r="KSA1" s="103"/>
      <c r="KSB1" s="103"/>
      <c r="KSC1" s="103"/>
      <c r="KSD1" s="103"/>
      <c r="KSE1" s="103"/>
      <c r="KSF1" s="103"/>
      <c r="KSG1" s="103"/>
      <c r="KSH1" s="103"/>
      <c r="KSI1" s="103"/>
      <c r="KSJ1" s="103"/>
      <c r="KSK1" s="103"/>
      <c r="KSL1" s="103"/>
      <c r="KSM1" s="103"/>
      <c r="KSN1" s="103"/>
      <c r="KSO1" s="103"/>
      <c r="KSP1" s="103"/>
      <c r="KSQ1" s="103"/>
      <c r="KSR1" s="103"/>
      <c r="KSS1" s="103"/>
      <c r="KST1" s="103"/>
      <c r="KSU1" s="103"/>
      <c r="KSV1" s="103"/>
      <c r="KSW1" s="103"/>
      <c r="KSX1" s="103"/>
      <c r="KSY1" s="103"/>
      <c r="KSZ1" s="103"/>
      <c r="KTA1" s="103"/>
      <c r="KTB1" s="103"/>
      <c r="KTC1" s="103"/>
      <c r="KTD1" s="103"/>
      <c r="KTE1" s="103"/>
      <c r="KTF1" s="103"/>
      <c r="KTG1" s="103"/>
      <c r="KTH1" s="103"/>
      <c r="KTI1" s="103"/>
      <c r="KTJ1" s="103"/>
      <c r="KTK1" s="103"/>
      <c r="KTL1" s="103"/>
      <c r="KTM1" s="103"/>
      <c r="KTN1" s="103"/>
      <c r="KTO1" s="103"/>
      <c r="KTP1" s="103"/>
      <c r="KTQ1" s="103"/>
      <c r="KTR1" s="103"/>
      <c r="KTS1" s="103"/>
      <c r="KTT1" s="103"/>
      <c r="KTU1" s="103"/>
      <c r="KTV1" s="103"/>
      <c r="KTW1" s="103"/>
      <c r="KTX1" s="103"/>
      <c r="KTY1" s="103"/>
      <c r="KTZ1" s="103"/>
      <c r="KUA1" s="103"/>
      <c r="KUB1" s="103"/>
      <c r="KUC1" s="103"/>
      <c r="KUD1" s="103"/>
      <c r="KUE1" s="103"/>
      <c r="KUF1" s="103"/>
      <c r="KUG1" s="103"/>
      <c r="KUH1" s="103"/>
      <c r="KUI1" s="103"/>
      <c r="KUJ1" s="103"/>
      <c r="KUK1" s="103"/>
      <c r="KUL1" s="103"/>
      <c r="KUM1" s="103"/>
      <c r="KUN1" s="103"/>
      <c r="KUO1" s="103"/>
      <c r="KUP1" s="103"/>
      <c r="KUQ1" s="103"/>
      <c r="KUR1" s="103"/>
      <c r="KUS1" s="103"/>
      <c r="KUT1" s="103"/>
      <c r="KUU1" s="103"/>
      <c r="KUV1" s="103"/>
      <c r="KUW1" s="103"/>
      <c r="KUX1" s="103"/>
      <c r="KUY1" s="103"/>
      <c r="KUZ1" s="103"/>
      <c r="KVA1" s="103"/>
      <c r="KVB1" s="103"/>
      <c r="KVC1" s="103"/>
      <c r="KVD1" s="103"/>
      <c r="KVE1" s="103"/>
      <c r="KVF1" s="103"/>
      <c r="KVG1" s="103"/>
      <c r="KVH1" s="103"/>
      <c r="KVI1" s="103"/>
      <c r="KVJ1" s="103"/>
      <c r="KVK1" s="103"/>
      <c r="KVL1" s="103"/>
      <c r="KVM1" s="103"/>
      <c r="KVN1" s="103"/>
      <c r="KVO1" s="103"/>
      <c r="KVP1" s="103"/>
      <c r="KVQ1" s="103"/>
      <c r="KVR1" s="103"/>
      <c r="KVS1" s="103"/>
      <c r="KVT1" s="103"/>
      <c r="KVU1" s="103"/>
      <c r="KVV1" s="103"/>
      <c r="KVW1" s="103"/>
      <c r="KVX1" s="103"/>
      <c r="KVY1" s="103"/>
      <c r="KVZ1" s="103"/>
      <c r="KWA1" s="103"/>
      <c r="KWB1" s="103"/>
      <c r="KWC1" s="103"/>
      <c r="KWD1" s="103"/>
      <c r="KWE1" s="103"/>
      <c r="KWF1" s="103"/>
      <c r="KWG1" s="103"/>
      <c r="KWH1" s="103"/>
      <c r="KWI1" s="103"/>
      <c r="KWJ1" s="103"/>
      <c r="KWK1" s="103"/>
      <c r="KWL1" s="103"/>
      <c r="KWM1" s="103"/>
      <c r="KWN1" s="103"/>
      <c r="KWO1" s="103"/>
      <c r="KWP1" s="103"/>
      <c r="KWQ1" s="103"/>
      <c r="KWR1" s="103"/>
      <c r="KWS1" s="103"/>
      <c r="KWT1" s="103"/>
      <c r="KWU1" s="103"/>
      <c r="KWV1" s="103"/>
      <c r="KWW1" s="103"/>
      <c r="KWX1" s="103"/>
      <c r="KWY1" s="103"/>
      <c r="KWZ1" s="103"/>
      <c r="KXA1" s="103"/>
      <c r="KXB1" s="103"/>
      <c r="KXC1" s="103"/>
      <c r="KXD1" s="103"/>
      <c r="KXE1" s="103"/>
      <c r="KXF1" s="103"/>
      <c r="KXG1" s="103"/>
      <c r="KXH1" s="103"/>
      <c r="KXI1" s="103"/>
      <c r="KXJ1" s="103"/>
      <c r="KXK1" s="103"/>
      <c r="KXL1" s="103"/>
      <c r="KXM1" s="103"/>
      <c r="KXN1" s="103"/>
      <c r="KXO1" s="103"/>
      <c r="KXP1" s="103"/>
      <c r="KXQ1" s="103"/>
      <c r="KXR1" s="103"/>
      <c r="KXS1" s="103"/>
      <c r="KXT1" s="103"/>
      <c r="KXU1" s="103"/>
      <c r="KXV1" s="103"/>
      <c r="KXW1" s="103"/>
      <c r="KXX1" s="103"/>
      <c r="KXY1" s="103"/>
      <c r="KXZ1" s="103"/>
      <c r="KYA1" s="103"/>
      <c r="KYB1" s="103"/>
      <c r="KYC1" s="103"/>
      <c r="KYD1" s="103"/>
      <c r="KYE1" s="103"/>
      <c r="KYF1" s="103"/>
      <c r="KYG1" s="103"/>
      <c r="KYH1" s="103"/>
      <c r="KYI1" s="103"/>
      <c r="KYJ1" s="103"/>
      <c r="KYK1" s="103"/>
      <c r="KYL1" s="103"/>
      <c r="KYM1" s="103"/>
      <c r="KYN1" s="103"/>
      <c r="KYO1" s="103"/>
      <c r="KYP1" s="103"/>
      <c r="KYQ1" s="103"/>
      <c r="KYR1" s="103"/>
      <c r="KYS1" s="103"/>
      <c r="KYT1" s="103"/>
      <c r="KYU1" s="103"/>
      <c r="KYV1" s="103"/>
      <c r="KYW1" s="103"/>
      <c r="KYX1" s="103"/>
      <c r="KYY1" s="103"/>
      <c r="KYZ1" s="103"/>
      <c r="KZA1" s="103"/>
      <c r="KZB1" s="103"/>
      <c r="KZC1" s="103"/>
      <c r="KZD1" s="103"/>
      <c r="KZE1" s="103"/>
      <c r="KZF1" s="103"/>
      <c r="KZG1" s="103"/>
      <c r="KZH1" s="103"/>
      <c r="KZI1" s="103"/>
      <c r="KZJ1" s="103"/>
      <c r="KZK1" s="103"/>
      <c r="KZL1" s="103"/>
      <c r="KZM1" s="103"/>
      <c r="KZN1" s="103"/>
      <c r="KZO1" s="103"/>
      <c r="KZP1" s="103"/>
      <c r="KZQ1" s="103"/>
      <c r="KZR1" s="103"/>
      <c r="KZS1" s="103"/>
      <c r="KZT1" s="103"/>
      <c r="KZU1" s="103"/>
      <c r="KZV1" s="103"/>
      <c r="KZW1" s="103"/>
      <c r="KZX1" s="103"/>
      <c r="KZY1" s="103"/>
      <c r="KZZ1" s="103"/>
      <c r="LAA1" s="103"/>
      <c r="LAB1" s="103"/>
      <c r="LAC1" s="103"/>
      <c r="LAD1" s="103"/>
      <c r="LAE1" s="103"/>
      <c r="LAF1" s="103"/>
      <c r="LAG1" s="103"/>
      <c r="LAH1" s="103"/>
      <c r="LAI1" s="103"/>
      <c r="LAJ1" s="103"/>
      <c r="LAK1" s="103"/>
      <c r="LAL1" s="103"/>
      <c r="LAM1" s="103"/>
      <c r="LAN1" s="103"/>
      <c r="LAO1" s="103"/>
      <c r="LAP1" s="103"/>
      <c r="LAQ1" s="103"/>
      <c r="LAR1" s="103"/>
      <c r="LAS1" s="103"/>
      <c r="LAT1" s="103"/>
      <c r="LAU1" s="103"/>
      <c r="LAV1" s="103"/>
      <c r="LAW1" s="103"/>
      <c r="LAX1" s="103"/>
      <c r="LAY1" s="103"/>
      <c r="LAZ1" s="103"/>
      <c r="LBA1" s="103"/>
      <c r="LBB1" s="103"/>
      <c r="LBC1" s="103"/>
      <c r="LBD1" s="103"/>
      <c r="LBE1" s="103"/>
      <c r="LBF1" s="103"/>
      <c r="LBG1" s="103"/>
      <c r="LBH1" s="103"/>
      <c r="LBI1" s="103"/>
      <c r="LBJ1" s="103"/>
      <c r="LBK1" s="103"/>
      <c r="LBL1" s="103"/>
      <c r="LBM1" s="103"/>
      <c r="LBN1" s="103"/>
      <c r="LBO1" s="103"/>
      <c r="LBP1" s="103"/>
      <c r="LBQ1" s="103"/>
      <c r="LBR1" s="103"/>
      <c r="LBS1" s="103"/>
      <c r="LBT1" s="103"/>
      <c r="LBU1" s="103"/>
      <c r="LBV1" s="103"/>
      <c r="LBW1" s="103"/>
      <c r="LBX1" s="103"/>
      <c r="LBY1" s="103"/>
      <c r="LBZ1" s="103"/>
      <c r="LCA1" s="103"/>
      <c r="LCB1" s="103"/>
      <c r="LCC1" s="103"/>
      <c r="LCD1" s="103"/>
      <c r="LCE1" s="103"/>
      <c r="LCF1" s="103"/>
      <c r="LCG1" s="103"/>
      <c r="LCH1" s="103"/>
      <c r="LCI1" s="103"/>
      <c r="LCJ1" s="103"/>
      <c r="LCK1" s="103"/>
      <c r="LCL1" s="103"/>
      <c r="LCM1" s="103"/>
      <c r="LCN1" s="103"/>
      <c r="LCO1" s="103"/>
      <c r="LCP1" s="103"/>
      <c r="LCQ1" s="103"/>
      <c r="LCR1" s="103"/>
      <c r="LCS1" s="103"/>
      <c r="LCT1" s="103"/>
      <c r="LCU1" s="103"/>
      <c r="LCV1" s="103"/>
      <c r="LCW1" s="103"/>
      <c r="LCX1" s="103"/>
      <c r="LCY1" s="103"/>
      <c r="LCZ1" s="103"/>
      <c r="LDA1" s="103"/>
      <c r="LDB1" s="103"/>
      <c r="LDC1" s="103"/>
      <c r="LDD1" s="103"/>
      <c r="LDE1" s="103"/>
      <c r="LDF1" s="103"/>
      <c r="LDG1" s="103"/>
      <c r="LDH1" s="103"/>
      <c r="LDI1" s="103"/>
      <c r="LDJ1" s="103"/>
      <c r="LDK1" s="103"/>
      <c r="LDL1" s="103"/>
      <c r="LDM1" s="103"/>
      <c r="LDN1" s="103"/>
      <c r="LDO1" s="103"/>
      <c r="LDP1" s="103"/>
      <c r="LDQ1" s="103"/>
      <c r="LDR1" s="103"/>
      <c r="LDS1" s="103"/>
      <c r="LDT1" s="103"/>
      <c r="LDU1" s="103"/>
      <c r="LDV1" s="103"/>
      <c r="LDW1" s="103"/>
      <c r="LDX1" s="103"/>
      <c r="LDY1" s="103"/>
      <c r="LDZ1" s="103"/>
      <c r="LEA1" s="103"/>
      <c r="LEB1" s="103"/>
      <c r="LEC1" s="103"/>
      <c r="LED1" s="103"/>
      <c r="LEE1" s="103"/>
      <c r="LEF1" s="103"/>
      <c r="LEG1" s="103"/>
      <c r="LEH1" s="103"/>
      <c r="LEI1" s="103"/>
      <c r="LEJ1" s="103"/>
      <c r="LEK1" s="103"/>
      <c r="LEL1" s="103"/>
      <c r="LEM1" s="103"/>
      <c r="LEN1" s="103"/>
      <c r="LEO1" s="103"/>
      <c r="LEP1" s="103"/>
      <c r="LEQ1" s="103"/>
      <c r="LER1" s="103"/>
      <c r="LES1" s="103"/>
      <c r="LET1" s="103"/>
      <c r="LEU1" s="103"/>
      <c r="LEV1" s="103"/>
      <c r="LEW1" s="103"/>
      <c r="LEX1" s="103"/>
      <c r="LEY1" s="103"/>
      <c r="LEZ1" s="103"/>
      <c r="LFA1" s="103"/>
      <c r="LFB1" s="103"/>
      <c r="LFC1" s="103"/>
      <c r="LFD1" s="103"/>
      <c r="LFE1" s="103"/>
      <c r="LFF1" s="103"/>
      <c r="LFG1" s="103"/>
      <c r="LFH1" s="103"/>
      <c r="LFI1" s="103"/>
      <c r="LFJ1" s="103"/>
      <c r="LFK1" s="103"/>
      <c r="LFL1" s="103"/>
      <c r="LFM1" s="103"/>
      <c r="LFN1" s="103"/>
      <c r="LFO1" s="103"/>
      <c r="LFP1" s="103"/>
      <c r="LFQ1" s="103"/>
      <c r="LFR1" s="103"/>
      <c r="LFS1" s="103"/>
      <c r="LFT1" s="103"/>
      <c r="LFU1" s="103"/>
      <c r="LFV1" s="103"/>
      <c r="LFW1" s="103"/>
      <c r="LFX1" s="103"/>
      <c r="LFY1" s="103"/>
      <c r="LFZ1" s="103"/>
      <c r="LGA1" s="103"/>
      <c r="LGB1" s="103"/>
      <c r="LGC1" s="103"/>
      <c r="LGD1" s="103"/>
      <c r="LGE1" s="103"/>
      <c r="LGF1" s="103"/>
      <c r="LGG1" s="103"/>
      <c r="LGH1" s="103"/>
      <c r="LGI1" s="103"/>
      <c r="LGJ1" s="103"/>
      <c r="LGK1" s="103"/>
      <c r="LGL1" s="103"/>
      <c r="LGM1" s="103"/>
      <c r="LGN1" s="103"/>
      <c r="LGO1" s="103"/>
      <c r="LGP1" s="103"/>
      <c r="LGQ1" s="103"/>
      <c r="LGR1" s="103"/>
      <c r="LGS1" s="103"/>
      <c r="LGT1" s="103"/>
      <c r="LGU1" s="103"/>
      <c r="LGV1" s="103"/>
      <c r="LGW1" s="103"/>
      <c r="LGX1" s="103"/>
      <c r="LGY1" s="103"/>
      <c r="LGZ1" s="103"/>
      <c r="LHA1" s="103"/>
      <c r="LHB1" s="103"/>
      <c r="LHC1" s="103"/>
      <c r="LHD1" s="103"/>
      <c r="LHE1" s="103"/>
      <c r="LHF1" s="103"/>
      <c r="LHG1" s="103"/>
      <c r="LHH1" s="103"/>
      <c r="LHI1" s="103"/>
      <c r="LHJ1" s="103"/>
      <c r="LHK1" s="103"/>
      <c r="LHL1" s="103"/>
      <c r="LHM1" s="103"/>
      <c r="LHN1" s="103"/>
      <c r="LHO1" s="103"/>
      <c r="LHP1" s="103"/>
      <c r="LHQ1" s="103"/>
      <c r="LHR1" s="103"/>
      <c r="LHS1" s="103"/>
      <c r="LHT1" s="103"/>
      <c r="LHU1" s="103"/>
      <c r="LHV1" s="103"/>
      <c r="LHW1" s="103"/>
      <c r="LHX1" s="103"/>
      <c r="LHY1" s="103"/>
      <c r="LHZ1" s="103"/>
      <c r="LIA1" s="103"/>
      <c r="LIB1" s="103"/>
      <c r="LIC1" s="103"/>
      <c r="LID1" s="103"/>
      <c r="LIE1" s="103"/>
      <c r="LIF1" s="103"/>
      <c r="LIG1" s="103"/>
      <c r="LIH1" s="103"/>
      <c r="LII1" s="103"/>
      <c r="LIJ1" s="103"/>
      <c r="LIK1" s="103"/>
      <c r="LIL1" s="103"/>
      <c r="LIM1" s="103"/>
      <c r="LIN1" s="103"/>
      <c r="LIO1" s="103"/>
      <c r="LIP1" s="103"/>
      <c r="LIQ1" s="103"/>
      <c r="LIR1" s="103"/>
      <c r="LIS1" s="103"/>
      <c r="LIT1" s="103"/>
      <c r="LIU1" s="103"/>
      <c r="LIV1" s="103"/>
      <c r="LIW1" s="103"/>
      <c r="LIX1" s="103"/>
      <c r="LIY1" s="103"/>
      <c r="LIZ1" s="103"/>
      <c r="LJA1" s="103"/>
      <c r="LJB1" s="103"/>
      <c r="LJC1" s="103"/>
      <c r="LJD1" s="103"/>
      <c r="LJE1" s="103"/>
      <c r="LJF1" s="103"/>
      <c r="LJG1" s="103"/>
      <c r="LJH1" s="103"/>
      <c r="LJI1" s="103"/>
      <c r="LJJ1" s="103"/>
      <c r="LJK1" s="103"/>
      <c r="LJL1" s="103"/>
      <c r="LJM1" s="103"/>
      <c r="LJN1" s="103"/>
      <c r="LJO1" s="103"/>
      <c r="LJP1" s="103"/>
      <c r="LJQ1" s="103"/>
      <c r="LJR1" s="103"/>
      <c r="LJS1" s="103"/>
      <c r="LJT1" s="103"/>
      <c r="LJU1" s="103"/>
      <c r="LJV1" s="103"/>
      <c r="LJW1" s="103"/>
      <c r="LJX1" s="103"/>
      <c r="LJY1" s="103"/>
      <c r="LJZ1" s="103"/>
      <c r="LKA1" s="103"/>
      <c r="LKB1" s="103"/>
      <c r="LKC1" s="103"/>
      <c r="LKD1" s="103"/>
      <c r="LKE1" s="103"/>
      <c r="LKF1" s="103"/>
      <c r="LKG1" s="103"/>
      <c r="LKH1" s="103"/>
      <c r="LKI1" s="103"/>
      <c r="LKJ1" s="103"/>
      <c r="LKK1" s="103"/>
      <c r="LKL1" s="103"/>
      <c r="LKM1" s="103"/>
      <c r="LKN1" s="103"/>
      <c r="LKO1" s="103"/>
      <c r="LKP1" s="103"/>
      <c r="LKQ1" s="103"/>
      <c r="LKR1" s="103"/>
      <c r="LKS1" s="103"/>
      <c r="LKT1" s="103"/>
      <c r="LKU1" s="103"/>
      <c r="LKV1" s="103"/>
      <c r="LKW1" s="103"/>
      <c r="LKX1" s="103"/>
      <c r="LKY1" s="103"/>
      <c r="LKZ1" s="103"/>
      <c r="LLA1" s="103"/>
      <c r="LLB1" s="103"/>
      <c r="LLC1" s="103"/>
      <c r="LLD1" s="103"/>
      <c r="LLE1" s="103"/>
      <c r="LLF1" s="103"/>
      <c r="LLG1" s="103"/>
      <c r="LLH1" s="103"/>
      <c r="LLI1" s="103"/>
      <c r="LLJ1" s="103"/>
      <c r="LLK1" s="103"/>
      <c r="LLL1" s="103"/>
      <c r="LLM1" s="103"/>
      <c r="LLN1" s="103"/>
      <c r="LLO1" s="103"/>
      <c r="LLP1" s="103"/>
      <c r="LLQ1" s="103"/>
      <c r="LLR1" s="103"/>
      <c r="LLS1" s="103"/>
      <c r="LLT1" s="103"/>
      <c r="LLU1" s="103"/>
      <c r="LLV1" s="103"/>
      <c r="LLW1" s="103"/>
      <c r="LLX1" s="103"/>
      <c r="LLY1" s="103"/>
      <c r="LLZ1" s="103"/>
      <c r="LMA1" s="103"/>
      <c r="LMB1" s="103"/>
      <c r="LMC1" s="103"/>
      <c r="LMD1" s="103"/>
      <c r="LME1" s="103"/>
      <c r="LMF1" s="103"/>
      <c r="LMG1" s="103"/>
      <c r="LMH1" s="103"/>
      <c r="LMI1" s="103"/>
      <c r="LMJ1" s="103"/>
      <c r="LMK1" s="103"/>
      <c r="LML1" s="103"/>
      <c r="LMM1" s="103"/>
      <c r="LMN1" s="103"/>
      <c r="LMO1" s="103"/>
      <c r="LMP1" s="103"/>
      <c r="LMQ1" s="103"/>
      <c r="LMR1" s="103"/>
      <c r="LMS1" s="103"/>
      <c r="LMT1" s="103"/>
      <c r="LMU1" s="103"/>
      <c r="LMV1" s="103"/>
      <c r="LMW1" s="103"/>
      <c r="LMX1" s="103"/>
      <c r="LMY1" s="103"/>
      <c r="LMZ1" s="103"/>
      <c r="LNA1" s="103"/>
      <c r="LNB1" s="103"/>
      <c r="LNC1" s="103"/>
      <c r="LND1" s="103"/>
      <c r="LNE1" s="103"/>
      <c r="LNF1" s="103"/>
      <c r="LNG1" s="103"/>
      <c r="LNH1" s="103"/>
      <c r="LNI1" s="103"/>
      <c r="LNJ1" s="103"/>
      <c r="LNK1" s="103"/>
      <c r="LNL1" s="103"/>
      <c r="LNM1" s="103"/>
      <c r="LNN1" s="103"/>
      <c r="LNO1" s="103"/>
      <c r="LNP1" s="103"/>
      <c r="LNQ1" s="103"/>
      <c r="LNR1" s="103"/>
      <c r="LNS1" s="103"/>
      <c r="LNT1" s="103"/>
      <c r="LNU1" s="103"/>
      <c r="LNV1" s="103"/>
      <c r="LNW1" s="103"/>
      <c r="LNX1" s="103"/>
      <c r="LNY1" s="103"/>
      <c r="LNZ1" s="103"/>
      <c r="LOA1" s="103"/>
      <c r="LOB1" s="103"/>
      <c r="LOC1" s="103"/>
      <c r="LOD1" s="103"/>
      <c r="LOE1" s="103"/>
      <c r="LOF1" s="103"/>
      <c r="LOG1" s="103"/>
      <c r="LOH1" s="103"/>
      <c r="LOI1" s="103"/>
      <c r="LOJ1" s="103"/>
      <c r="LOK1" s="103"/>
      <c r="LOL1" s="103"/>
      <c r="LOM1" s="103"/>
      <c r="LON1" s="103"/>
      <c r="LOO1" s="103"/>
      <c r="LOP1" s="103"/>
      <c r="LOQ1" s="103"/>
      <c r="LOR1" s="103"/>
      <c r="LOS1" s="103"/>
      <c r="LOT1" s="103"/>
      <c r="LOU1" s="103"/>
      <c r="LOV1" s="103"/>
      <c r="LOW1" s="103"/>
      <c r="LOX1" s="103"/>
      <c r="LOY1" s="103"/>
      <c r="LOZ1" s="103"/>
      <c r="LPA1" s="103"/>
      <c r="LPB1" s="103"/>
      <c r="LPC1" s="103"/>
      <c r="LPD1" s="103"/>
      <c r="LPE1" s="103"/>
      <c r="LPF1" s="103"/>
      <c r="LPG1" s="103"/>
      <c r="LPH1" s="103"/>
      <c r="LPI1" s="103"/>
      <c r="LPJ1" s="103"/>
      <c r="LPK1" s="103"/>
      <c r="LPL1" s="103"/>
      <c r="LPM1" s="103"/>
      <c r="LPN1" s="103"/>
      <c r="LPO1" s="103"/>
      <c r="LPP1" s="103"/>
      <c r="LPQ1" s="103"/>
      <c r="LPR1" s="103"/>
      <c r="LPS1" s="103"/>
      <c r="LPT1" s="103"/>
      <c r="LPU1" s="103"/>
      <c r="LPV1" s="103"/>
      <c r="LPW1" s="103"/>
      <c r="LPX1" s="103"/>
      <c r="LPY1" s="103"/>
      <c r="LPZ1" s="103"/>
      <c r="LQA1" s="103"/>
      <c r="LQB1" s="103"/>
      <c r="LQC1" s="103"/>
      <c r="LQD1" s="103"/>
      <c r="LQE1" s="103"/>
      <c r="LQF1" s="103"/>
      <c r="LQG1" s="103"/>
      <c r="LQH1" s="103"/>
      <c r="LQI1" s="103"/>
      <c r="LQJ1" s="103"/>
      <c r="LQK1" s="103"/>
      <c r="LQL1" s="103"/>
      <c r="LQM1" s="103"/>
      <c r="LQN1" s="103"/>
      <c r="LQO1" s="103"/>
      <c r="LQP1" s="103"/>
      <c r="LQQ1" s="103"/>
      <c r="LQR1" s="103"/>
      <c r="LQS1" s="103"/>
      <c r="LQT1" s="103"/>
      <c r="LQU1" s="103"/>
      <c r="LQV1" s="103"/>
      <c r="LQW1" s="103"/>
      <c r="LQX1" s="103"/>
      <c r="LQY1" s="103"/>
      <c r="LQZ1" s="103"/>
      <c r="LRA1" s="103"/>
      <c r="LRB1" s="103"/>
      <c r="LRC1" s="103"/>
      <c r="LRD1" s="103"/>
      <c r="LRE1" s="103"/>
      <c r="LRF1" s="103"/>
      <c r="LRG1" s="103"/>
      <c r="LRH1" s="103"/>
      <c r="LRI1" s="103"/>
      <c r="LRJ1" s="103"/>
      <c r="LRK1" s="103"/>
      <c r="LRL1" s="103"/>
      <c r="LRM1" s="103"/>
      <c r="LRN1" s="103"/>
      <c r="LRO1" s="103"/>
      <c r="LRP1" s="103"/>
      <c r="LRQ1" s="103"/>
      <c r="LRR1" s="103"/>
      <c r="LRS1" s="103"/>
      <c r="LRT1" s="103"/>
      <c r="LRU1" s="103"/>
      <c r="LRV1" s="103"/>
      <c r="LRW1" s="103"/>
      <c r="LRX1" s="103"/>
      <c r="LRY1" s="103"/>
      <c r="LRZ1" s="103"/>
      <c r="LSA1" s="103"/>
      <c r="LSB1" s="103"/>
      <c r="LSC1" s="103"/>
      <c r="LSD1" s="103"/>
      <c r="LSE1" s="103"/>
      <c r="LSF1" s="103"/>
      <c r="LSG1" s="103"/>
      <c r="LSH1" s="103"/>
      <c r="LSI1" s="103"/>
      <c r="LSJ1" s="103"/>
      <c r="LSK1" s="103"/>
      <c r="LSL1" s="103"/>
      <c r="LSM1" s="103"/>
      <c r="LSN1" s="103"/>
      <c r="LSO1" s="103"/>
      <c r="LSP1" s="103"/>
      <c r="LSQ1" s="103"/>
      <c r="LSR1" s="103"/>
      <c r="LSS1" s="103"/>
      <c r="LST1" s="103"/>
      <c r="LSU1" s="103"/>
      <c r="LSV1" s="103"/>
      <c r="LSW1" s="103"/>
      <c r="LSX1" s="103"/>
      <c r="LSY1" s="103"/>
      <c r="LSZ1" s="103"/>
      <c r="LTA1" s="103"/>
      <c r="LTB1" s="103"/>
      <c r="LTC1" s="103"/>
      <c r="LTD1" s="103"/>
      <c r="LTE1" s="103"/>
      <c r="LTF1" s="103"/>
      <c r="LTG1" s="103"/>
      <c r="LTH1" s="103"/>
      <c r="LTI1" s="103"/>
      <c r="LTJ1" s="103"/>
      <c r="LTK1" s="103"/>
      <c r="LTL1" s="103"/>
      <c r="LTM1" s="103"/>
      <c r="LTN1" s="103"/>
      <c r="LTO1" s="103"/>
      <c r="LTP1" s="103"/>
      <c r="LTQ1" s="103"/>
      <c r="LTR1" s="103"/>
      <c r="LTS1" s="103"/>
      <c r="LTT1" s="103"/>
      <c r="LTU1" s="103"/>
      <c r="LTV1" s="103"/>
      <c r="LTW1" s="103"/>
      <c r="LTX1" s="103"/>
      <c r="LTY1" s="103"/>
      <c r="LTZ1" s="103"/>
      <c r="LUA1" s="103"/>
      <c r="LUB1" s="103"/>
      <c r="LUC1" s="103"/>
      <c r="LUD1" s="103"/>
      <c r="LUE1" s="103"/>
      <c r="LUF1" s="103"/>
      <c r="LUG1" s="103"/>
      <c r="LUH1" s="103"/>
      <c r="LUI1" s="103"/>
      <c r="LUJ1" s="103"/>
      <c r="LUK1" s="103"/>
      <c r="LUL1" s="103"/>
      <c r="LUM1" s="103"/>
      <c r="LUN1" s="103"/>
      <c r="LUO1" s="103"/>
      <c r="LUP1" s="103"/>
      <c r="LUQ1" s="103"/>
      <c r="LUR1" s="103"/>
      <c r="LUS1" s="103"/>
      <c r="LUT1" s="103"/>
      <c r="LUU1" s="103"/>
      <c r="LUV1" s="103"/>
      <c r="LUW1" s="103"/>
      <c r="LUX1" s="103"/>
      <c r="LUY1" s="103"/>
      <c r="LUZ1" s="103"/>
      <c r="LVA1" s="103"/>
      <c r="LVB1" s="103"/>
      <c r="LVC1" s="103"/>
      <c r="LVD1" s="103"/>
      <c r="LVE1" s="103"/>
      <c r="LVF1" s="103"/>
      <c r="LVG1" s="103"/>
      <c r="LVH1" s="103"/>
      <c r="LVI1" s="103"/>
      <c r="LVJ1" s="103"/>
      <c r="LVK1" s="103"/>
      <c r="LVL1" s="103"/>
      <c r="LVM1" s="103"/>
      <c r="LVN1" s="103"/>
      <c r="LVO1" s="103"/>
      <c r="LVP1" s="103"/>
      <c r="LVQ1" s="103"/>
      <c r="LVR1" s="103"/>
      <c r="LVS1" s="103"/>
      <c r="LVT1" s="103"/>
      <c r="LVU1" s="103"/>
      <c r="LVV1" s="103"/>
      <c r="LVW1" s="103"/>
      <c r="LVX1" s="103"/>
      <c r="LVY1" s="103"/>
      <c r="LVZ1" s="103"/>
      <c r="LWA1" s="103"/>
      <c r="LWB1" s="103"/>
      <c r="LWC1" s="103"/>
      <c r="LWD1" s="103"/>
      <c r="LWE1" s="103"/>
      <c r="LWF1" s="103"/>
      <c r="LWG1" s="103"/>
      <c r="LWH1" s="103"/>
      <c r="LWI1" s="103"/>
      <c r="LWJ1" s="103"/>
      <c r="LWK1" s="103"/>
      <c r="LWL1" s="103"/>
      <c r="LWM1" s="103"/>
      <c r="LWN1" s="103"/>
      <c r="LWO1" s="103"/>
      <c r="LWP1" s="103"/>
      <c r="LWQ1" s="103"/>
      <c r="LWR1" s="103"/>
      <c r="LWS1" s="103"/>
      <c r="LWT1" s="103"/>
      <c r="LWU1" s="103"/>
      <c r="LWV1" s="103"/>
      <c r="LWW1" s="103"/>
      <c r="LWX1" s="103"/>
      <c r="LWY1" s="103"/>
      <c r="LWZ1" s="103"/>
      <c r="LXA1" s="103"/>
      <c r="LXB1" s="103"/>
      <c r="LXC1" s="103"/>
      <c r="LXD1" s="103"/>
      <c r="LXE1" s="103"/>
      <c r="LXF1" s="103"/>
      <c r="LXG1" s="103"/>
      <c r="LXH1" s="103"/>
      <c r="LXI1" s="103"/>
      <c r="LXJ1" s="103"/>
      <c r="LXK1" s="103"/>
      <c r="LXL1" s="103"/>
      <c r="LXM1" s="103"/>
      <c r="LXN1" s="103"/>
      <c r="LXO1" s="103"/>
      <c r="LXP1" s="103"/>
      <c r="LXQ1" s="103"/>
      <c r="LXR1" s="103"/>
      <c r="LXS1" s="103"/>
      <c r="LXT1" s="103"/>
      <c r="LXU1" s="103"/>
      <c r="LXV1" s="103"/>
      <c r="LXW1" s="103"/>
      <c r="LXX1" s="103"/>
      <c r="LXY1" s="103"/>
      <c r="LXZ1" s="103"/>
      <c r="LYA1" s="103"/>
      <c r="LYB1" s="103"/>
      <c r="LYC1" s="103"/>
      <c r="LYD1" s="103"/>
      <c r="LYE1" s="103"/>
      <c r="LYF1" s="103"/>
      <c r="LYG1" s="103"/>
      <c r="LYH1" s="103"/>
      <c r="LYI1" s="103"/>
      <c r="LYJ1" s="103"/>
      <c r="LYK1" s="103"/>
      <c r="LYL1" s="103"/>
      <c r="LYM1" s="103"/>
      <c r="LYN1" s="103"/>
      <c r="LYO1" s="103"/>
      <c r="LYP1" s="103"/>
      <c r="LYQ1" s="103"/>
      <c r="LYR1" s="103"/>
      <c r="LYS1" s="103"/>
      <c r="LYT1" s="103"/>
      <c r="LYU1" s="103"/>
      <c r="LYV1" s="103"/>
      <c r="LYW1" s="103"/>
      <c r="LYX1" s="103"/>
      <c r="LYY1" s="103"/>
      <c r="LYZ1" s="103"/>
      <c r="LZA1" s="103"/>
      <c r="LZB1" s="103"/>
      <c r="LZC1" s="103"/>
      <c r="LZD1" s="103"/>
      <c r="LZE1" s="103"/>
      <c r="LZF1" s="103"/>
      <c r="LZG1" s="103"/>
      <c r="LZH1" s="103"/>
      <c r="LZI1" s="103"/>
      <c r="LZJ1" s="103"/>
      <c r="LZK1" s="103"/>
      <c r="LZL1" s="103"/>
      <c r="LZM1" s="103"/>
      <c r="LZN1" s="103"/>
      <c r="LZO1" s="103"/>
      <c r="LZP1" s="103"/>
      <c r="LZQ1" s="103"/>
      <c r="LZR1" s="103"/>
      <c r="LZS1" s="103"/>
      <c r="LZT1" s="103"/>
      <c r="LZU1" s="103"/>
      <c r="LZV1" s="103"/>
      <c r="LZW1" s="103"/>
      <c r="LZX1" s="103"/>
      <c r="LZY1" s="103"/>
      <c r="LZZ1" s="103"/>
      <c r="MAA1" s="103"/>
      <c r="MAB1" s="103"/>
      <c r="MAC1" s="103"/>
      <c r="MAD1" s="103"/>
      <c r="MAE1" s="103"/>
      <c r="MAF1" s="103"/>
      <c r="MAG1" s="103"/>
      <c r="MAH1" s="103"/>
      <c r="MAI1" s="103"/>
      <c r="MAJ1" s="103"/>
      <c r="MAK1" s="103"/>
      <c r="MAL1" s="103"/>
      <c r="MAM1" s="103"/>
      <c r="MAN1" s="103"/>
      <c r="MAO1" s="103"/>
      <c r="MAP1" s="103"/>
      <c r="MAQ1" s="103"/>
      <c r="MAR1" s="103"/>
      <c r="MAS1" s="103"/>
      <c r="MAT1" s="103"/>
      <c r="MAU1" s="103"/>
      <c r="MAV1" s="103"/>
      <c r="MAW1" s="103"/>
      <c r="MAX1" s="103"/>
      <c r="MAY1" s="103"/>
      <c r="MAZ1" s="103"/>
      <c r="MBA1" s="103"/>
      <c r="MBB1" s="103"/>
      <c r="MBC1" s="103"/>
      <c r="MBD1" s="103"/>
      <c r="MBE1" s="103"/>
      <c r="MBF1" s="103"/>
      <c r="MBG1" s="103"/>
      <c r="MBH1" s="103"/>
      <c r="MBI1" s="103"/>
      <c r="MBJ1" s="103"/>
      <c r="MBK1" s="103"/>
      <c r="MBL1" s="103"/>
      <c r="MBM1" s="103"/>
      <c r="MBN1" s="103"/>
      <c r="MBO1" s="103"/>
      <c r="MBP1" s="103"/>
      <c r="MBQ1" s="103"/>
      <c r="MBR1" s="103"/>
      <c r="MBS1" s="103"/>
      <c r="MBT1" s="103"/>
      <c r="MBU1" s="103"/>
      <c r="MBV1" s="103"/>
      <c r="MBW1" s="103"/>
      <c r="MBX1" s="103"/>
      <c r="MBY1" s="103"/>
      <c r="MBZ1" s="103"/>
      <c r="MCA1" s="103"/>
      <c r="MCB1" s="103"/>
      <c r="MCC1" s="103"/>
      <c r="MCD1" s="103"/>
      <c r="MCE1" s="103"/>
      <c r="MCF1" s="103"/>
      <c r="MCG1" s="103"/>
      <c r="MCH1" s="103"/>
      <c r="MCI1" s="103"/>
      <c r="MCJ1" s="103"/>
      <c r="MCK1" s="103"/>
      <c r="MCL1" s="103"/>
      <c r="MCM1" s="103"/>
      <c r="MCN1" s="103"/>
      <c r="MCO1" s="103"/>
      <c r="MCP1" s="103"/>
      <c r="MCQ1" s="103"/>
      <c r="MCR1" s="103"/>
      <c r="MCS1" s="103"/>
      <c r="MCT1" s="103"/>
      <c r="MCU1" s="103"/>
      <c r="MCV1" s="103"/>
      <c r="MCW1" s="103"/>
      <c r="MCX1" s="103"/>
      <c r="MCY1" s="103"/>
      <c r="MCZ1" s="103"/>
      <c r="MDA1" s="103"/>
      <c r="MDB1" s="103"/>
      <c r="MDC1" s="103"/>
      <c r="MDD1" s="103"/>
      <c r="MDE1" s="103"/>
      <c r="MDF1" s="103"/>
      <c r="MDG1" s="103"/>
      <c r="MDH1" s="103"/>
      <c r="MDI1" s="103"/>
      <c r="MDJ1" s="103"/>
      <c r="MDK1" s="103"/>
      <c r="MDL1" s="103"/>
      <c r="MDM1" s="103"/>
      <c r="MDN1" s="103"/>
      <c r="MDO1" s="103"/>
      <c r="MDP1" s="103"/>
      <c r="MDQ1" s="103"/>
      <c r="MDR1" s="103"/>
      <c r="MDS1" s="103"/>
      <c r="MDT1" s="103"/>
      <c r="MDU1" s="103"/>
      <c r="MDV1" s="103"/>
      <c r="MDW1" s="103"/>
      <c r="MDX1" s="103"/>
      <c r="MDY1" s="103"/>
      <c r="MDZ1" s="103"/>
      <c r="MEA1" s="103"/>
      <c r="MEB1" s="103"/>
      <c r="MEC1" s="103"/>
      <c r="MED1" s="103"/>
      <c r="MEE1" s="103"/>
      <c r="MEF1" s="103"/>
      <c r="MEG1" s="103"/>
      <c r="MEH1" s="103"/>
      <c r="MEI1" s="103"/>
      <c r="MEJ1" s="103"/>
      <c r="MEK1" s="103"/>
      <c r="MEL1" s="103"/>
      <c r="MEM1" s="103"/>
      <c r="MEN1" s="103"/>
      <c r="MEO1" s="103"/>
      <c r="MEP1" s="103"/>
      <c r="MEQ1" s="103"/>
      <c r="MER1" s="103"/>
      <c r="MES1" s="103"/>
      <c r="MET1" s="103"/>
      <c r="MEU1" s="103"/>
      <c r="MEV1" s="103"/>
      <c r="MEW1" s="103"/>
      <c r="MEX1" s="103"/>
      <c r="MEY1" s="103"/>
      <c r="MEZ1" s="103"/>
      <c r="MFA1" s="103"/>
      <c r="MFB1" s="103"/>
      <c r="MFC1" s="103"/>
      <c r="MFD1" s="103"/>
      <c r="MFE1" s="103"/>
      <c r="MFF1" s="103"/>
      <c r="MFG1" s="103"/>
      <c r="MFH1" s="103"/>
      <c r="MFI1" s="103"/>
      <c r="MFJ1" s="103"/>
      <c r="MFK1" s="103"/>
      <c r="MFL1" s="103"/>
      <c r="MFM1" s="103"/>
      <c r="MFN1" s="103"/>
      <c r="MFO1" s="103"/>
      <c r="MFP1" s="103"/>
      <c r="MFQ1" s="103"/>
      <c r="MFR1" s="103"/>
      <c r="MFS1" s="103"/>
      <c r="MFT1" s="103"/>
      <c r="MFU1" s="103"/>
      <c r="MFV1" s="103"/>
      <c r="MFW1" s="103"/>
      <c r="MFX1" s="103"/>
      <c r="MFY1" s="103"/>
      <c r="MFZ1" s="103"/>
      <c r="MGA1" s="103"/>
      <c r="MGB1" s="103"/>
      <c r="MGC1" s="103"/>
      <c r="MGD1" s="103"/>
      <c r="MGE1" s="103"/>
      <c r="MGF1" s="103"/>
      <c r="MGG1" s="103"/>
      <c r="MGH1" s="103"/>
      <c r="MGI1" s="103"/>
      <c r="MGJ1" s="103"/>
      <c r="MGK1" s="103"/>
      <c r="MGL1" s="103"/>
      <c r="MGM1" s="103"/>
      <c r="MGN1" s="103"/>
      <c r="MGO1" s="103"/>
      <c r="MGP1" s="103"/>
      <c r="MGQ1" s="103"/>
      <c r="MGR1" s="103"/>
      <c r="MGS1" s="103"/>
      <c r="MGT1" s="103"/>
      <c r="MGU1" s="103"/>
      <c r="MGV1" s="103"/>
      <c r="MGW1" s="103"/>
      <c r="MGX1" s="103"/>
      <c r="MGY1" s="103"/>
      <c r="MGZ1" s="103"/>
      <c r="MHA1" s="103"/>
      <c r="MHB1" s="103"/>
      <c r="MHC1" s="103"/>
      <c r="MHD1" s="103"/>
      <c r="MHE1" s="103"/>
      <c r="MHF1" s="103"/>
      <c r="MHG1" s="103"/>
      <c r="MHH1" s="103"/>
      <c r="MHI1" s="103"/>
      <c r="MHJ1" s="103"/>
      <c r="MHK1" s="103"/>
      <c r="MHL1" s="103"/>
      <c r="MHM1" s="103"/>
      <c r="MHN1" s="103"/>
      <c r="MHO1" s="103"/>
      <c r="MHP1" s="103"/>
      <c r="MHQ1" s="103"/>
      <c r="MHR1" s="103"/>
      <c r="MHS1" s="103"/>
      <c r="MHT1" s="103"/>
      <c r="MHU1" s="103"/>
      <c r="MHV1" s="103"/>
      <c r="MHW1" s="103"/>
      <c r="MHX1" s="103"/>
      <c r="MHY1" s="103"/>
      <c r="MHZ1" s="103"/>
      <c r="MIA1" s="103"/>
      <c r="MIB1" s="103"/>
      <c r="MIC1" s="103"/>
      <c r="MID1" s="103"/>
      <c r="MIE1" s="103"/>
      <c r="MIF1" s="103"/>
      <c r="MIG1" s="103"/>
      <c r="MIH1" s="103"/>
      <c r="MII1" s="103"/>
      <c r="MIJ1" s="103"/>
      <c r="MIK1" s="103"/>
      <c r="MIL1" s="103"/>
      <c r="MIM1" s="103"/>
      <c r="MIN1" s="103"/>
      <c r="MIO1" s="103"/>
      <c r="MIP1" s="103"/>
      <c r="MIQ1" s="103"/>
      <c r="MIR1" s="103"/>
      <c r="MIS1" s="103"/>
      <c r="MIT1" s="103"/>
      <c r="MIU1" s="103"/>
      <c r="MIV1" s="103"/>
      <c r="MIW1" s="103"/>
      <c r="MIX1" s="103"/>
      <c r="MIY1" s="103"/>
      <c r="MIZ1" s="103"/>
      <c r="MJA1" s="103"/>
      <c r="MJB1" s="103"/>
      <c r="MJC1" s="103"/>
      <c r="MJD1" s="103"/>
      <c r="MJE1" s="103"/>
      <c r="MJF1" s="103"/>
      <c r="MJG1" s="103"/>
      <c r="MJH1" s="103"/>
      <c r="MJI1" s="103"/>
      <c r="MJJ1" s="103"/>
      <c r="MJK1" s="103"/>
      <c r="MJL1" s="103"/>
      <c r="MJM1" s="103"/>
      <c r="MJN1" s="103"/>
      <c r="MJO1" s="103"/>
      <c r="MJP1" s="103"/>
      <c r="MJQ1" s="103"/>
      <c r="MJR1" s="103"/>
      <c r="MJS1" s="103"/>
      <c r="MJT1" s="103"/>
      <c r="MJU1" s="103"/>
      <c r="MJV1" s="103"/>
      <c r="MJW1" s="103"/>
      <c r="MJX1" s="103"/>
      <c r="MJY1" s="103"/>
      <c r="MJZ1" s="103"/>
      <c r="MKA1" s="103"/>
      <c r="MKB1" s="103"/>
      <c r="MKC1" s="103"/>
      <c r="MKD1" s="103"/>
      <c r="MKE1" s="103"/>
      <c r="MKF1" s="103"/>
      <c r="MKG1" s="103"/>
      <c r="MKH1" s="103"/>
      <c r="MKI1" s="103"/>
      <c r="MKJ1" s="103"/>
      <c r="MKK1" s="103"/>
      <c r="MKL1" s="103"/>
      <c r="MKM1" s="103"/>
      <c r="MKN1" s="103"/>
      <c r="MKO1" s="103"/>
      <c r="MKP1" s="103"/>
      <c r="MKQ1" s="103"/>
      <c r="MKR1" s="103"/>
      <c r="MKS1" s="103"/>
      <c r="MKT1" s="103"/>
      <c r="MKU1" s="103"/>
      <c r="MKV1" s="103"/>
      <c r="MKW1" s="103"/>
      <c r="MKX1" s="103"/>
      <c r="MKY1" s="103"/>
      <c r="MKZ1" s="103"/>
      <c r="MLA1" s="103"/>
      <c r="MLB1" s="103"/>
      <c r="MLC1" s="103"/>
      <c r="MLD1" s="103"/>
      <c r="MLE1" s="103"/>
      <c r="MLF1" s="103"/>
      <c r="MLG1" s="103"/>
      <c r="MLH1" s="103"/>
      <c r="MLI1" s="103"/>
      <c r="MLJ1" s="103"/>
      <c r="MLK1" s="103"/>
      <c r="MLL1" s="103"/>
      <c r="MLM1" s="103"/>
      <c r="MLN1" s="103"/>
      <c r="MLO1" s="103"/>
      <c r="MLP1" s="103"/>
      <c r="MLQ1" s="103"/>
      <c r="MLR1" s="103"/>
      <c r="MLS1" s="103"/>
      <c r="MLT1" s="103"/>
      <c r="MLU1" s="103"/>
      <c r="MLV1" s="103"/>
      <c r="MLW1" s="103"/>
      <c r="MLX1" s="103"/>
      <c r="MLY1" s="103"/>
      <c r="MLZ1" s="103"/>
      <c r="MMA1" s="103"/>
      <c r="MMB1" s="103"/>
      <c r="MMC1" s="103"/>
      <c r="MMD1" s="103"/>
      <c r="MME1" s="103"/>
      <c r="MMF1" s="103"/>
      <c r="MMG1" s="103"/>
      <c r="MMH1" s="103"/>
      <c r="MMI1" s="103"/>
      <c r="MMJ1" s="103"/>
      <c r="MMK1" s="103"/>
      <c r="MML1" s="103"/>
      <c r="MMM1" s="103"/>
      <c r="MMN1" s="103"/>
      <c r="MMO1" s="103"/>
      <c r="MMP1" s="103"/>
      <c r="MMQ1" s="103"/>
      <c r="MMR1" s="103"/>
      <c r="MMS1" s="103"/>
      <c r="MMT1" s="103"/>
      <c r="MMU1" s="103"/>
      <c r="MMV1" s="103"/>
      <c r="MMW1" s="103"/>
      <c r="MMX1" s="103"/>
      <c r="MMY1" s="103"/>
      <c r="MMZ1" s="103"/>
      <c r="MNA1" s="103"/>
      <c r="MNB1" s="103"/>
      <c r="MNC1" s="103"/>
      <c r="MND1" s="103"/>
      <c r="MNE1" s="103"/>
      <c r="MNF1" s="103"/>
      <c r="MNG1" s="103"/>
      <c r="MNH1" s="103"/>
      <c r="MNI1" s="103"/>
      <c r="MNJ1" s="103"/>
      <c r="MNK1" s="103"/>
      <c r="MNL1" s="103"/>
      <c r="MNM1" s="103"/>
      <c r="MNN1" s="103"/>
      <c r="MNO1" s="103"/>
      <c r="MNP1" s="103"/>
      <c r="MNQ1" s="103"/>
      <c r="MNR1" s="103"/>
      <c r="MNS1" s="103"/>
      <c r="MNT1" s="103"/>
      <c r="MNU1" s="103"/>
      <c r="MNV1" s="103"/>
      <c r="MNW1" s="103"/>
      <c r="MNX1" s="103"/>
      <c r="MNY1" s="103"/>
      <c r="MNZ1" s="103"/>
      <c r="MOA1" s="103"/>
      <c r="MOB1" s="103"/>
      <c r="MOC1" s="103"/>
      <c r="MOD1" s="103"/>
      <c r="MOE1" s="103"/>
      <c r="MOF1" s="103"/>
      <c r="MOG1" s="103"/>
      <c r="MOH1" s="103"/>
      <c r="MOI1" s="103"/>
      <c r="MOJ1" s="103"/>
      <c r="MOK1" s="103"/>
      <c r="MOL1" s="103"/>
      <c r="MOM1" s="103"/>
      <c r="MON1" s="103"/>
      <c r="MOO1" s="103"/>
      <c r="MOP1" s="103"/>
      <c r="MOQ1" s="103"/>
      <c r="MOR1" s="103"/>
      <c r="MOS1" s="103"/>
      <c r="MOT1" s="103"/>
      <c r="MOU1" s="103"/>
      <c r="MOV1" s="103"/>
      <c r="MOW1" s="103"/>
      <c r="MOX1" s="103"/>
      <c r="MOY1" s="103"/>
      <c r="MOZ1" s="103"/>
      <c r="MPA1" s="103"/>
      <c r="MPB1" s="103"/>
      <c r="MPC1" s="103"/>
      <c r="MPD1" s="103"/>
      <c r="MPE1" s="103"/>
      <c r="MPF1" s="103"/>
      <c r="MPG1" s="103"/>
      <c r="MPH1" s="103"/>
      <c r="MPI1" s="103"/>
      <c r="MPJ1" s="103"/>
      <c r="MPK1" s="103"/>
      <c r="MPL1" s="103"/>
      <c r="MPM1" s="103"/>
      <c r="MPN1" s="103"/>
      <c r="MPO1" s="103"/>
      <c r="MPP1" s="103"/>
      <c r="MPQ1" s="103"/>
      <c r="MPR1" s="103"/>
      <c r="MPS1" s="103"/>
      <c r="MPT1" s="103"/>
      <c r="MPU1" s="103"/>
      <c r="MPV1" s="103"/>
      <c r="MPW1" s="103"/>
      <c r="MPX1" s="103"/>
      <c r="MPY1" s="103"/>
      <c r="MPZ1" s="103"/>
      <c r="MQA1" s="103"/>
      <c r="MQB1" s="103"/>
      <c r="MQC1" s="103"/>
      <c r="MQD1" s="103"/>
      <c r="MQE1" s="103"/>
      <c r="MQF1" s="103"/>
      <c r="MQG1" s="103"/>
      <c r="MQH1" s="103"/>
      <c r="MQI1" s="103"/>
      <c r="MQJ1" s="103"/>
      <c r="MQK1" s="103"/>
      <c r="MQL1" s="103"/>
      <c r="MQM1" s="103"/>
      <c r="MQN1" s="103"/>
      <c r="MQO1" s="103"/>
      <c r="MQP1" s="103"/>
      <c r="MQQ1" s="103"/>
      <c r="MQR1" s="103"/>
      <c r="MQS1" s="103"/>
      <c r="MQT1" s="103"/>
      <c r="MQU1" s="103"/>
      <c r="MQV1" s="103"/>
      <c r="MQW1" s="103"/>
      <c r="MQX1" s="103"/>
      <c r="MQY1" s="103"/>
      <c r="MQZ1" s="103"/>
      <c r="MRA1" s="103"/>
      <c r="MRB1" s="103"/>
      <c r="MRC1" s="103"/>
      <c r="MRD1" s="103"/>
      <c r="MRE1" s="103"/>
      <c r="MRF1" s="103"/>
      <c r="MRG1" s="103"/>
      <c r="MRH1" s="103"/>
      <c r="MRI1" s="103"/>
      <c r="MRJ1" s="103"/>
      <c r="MRK1" s="103"/>
      <c r="MRL1" s="103"/>
      <c r="MRM1" s="103"/>
      <c r="MRN1" s="103"/>
      <c r="MRO1" s="103"/>
      <c r="MRP1" s="103"/>
      <c r="MRQ1" s="103"/>
      <c r="MRR1" s="103"/>
      <c r="MRS1" s="103"/>
      <c r="MRT1" s="103"/>
      <c r="MRU1" s="103"/>
      <c r="MRV1" s="103"/>
      <c r="MRW1" s="103"/>
      <c r="MRX1" s="103"/>
      <c r="MRY1" s="103"/>
      <c r="MRZ1" s="103"/>
      <c r="MSA1" s="103"/>
      <c r="MSB1" s="103"/>
      <c r="MSC1" s="103"/>
      <c r="MSD1" s="103"/>
      <c r="MSE1" s="103"/>
      <c r="MSF1" s="103"/>
      <c r="MSG1" s="103"/>
      <c r="MSH1" s="103"/>
      <c r="MSI1" s="103"/>
      <c r="MSJ1" s="103"/>
      <c r="MSK1" s="103"/>
      <c r="MSL1" s="103"/>
      <c r="MSM1" s="103"/>
      <c r="MSN1" s="103"/>
      <c r="MSO1" s="103"/>
      <c r="MSP1" s="103"/>
      <c r="MSQ1" s="103"/>
      <c r="MSR1" s="103"/>
      <c r="MSS1" s="103"/>
      <c r="MST1" s="103"/>
      <c r="MSU1" s="103"/>
      <c r="MSV1" s="103"/>
      <c r="MSW1" s="103"/>
      <c r="MSX1" s="103"/>
      <c r="MSY1" s="103"/>
      <c r="MSZ1" s="103"/>
      <c r="MTA1" s="103"/>
      <c r="MTB1" s="103"/>
      <c r="MTC1" s="103"/>
      <c r="MTD1" s="103"/>
      <c r="MTE1" s="103"/>
      <c r="MTF1" s="103"/>
      <c r="MTG1" s="103"/>
      <c r="MTH1" s="103"/>
      <c r="MTI1" s="103"/>
      <c r="MTJ1" s="103"/>
      <c r="MTK1" s="103"/>
      <c r="MTL1" s="103"/>
      <c r="MTM1" s="103"/>
      <c r="MTN1" s="103"/>
      <c r="MTO1" s="103"/>
      <c r="MTP1" s="103"/>
      <c r="MTQ1" s="103"/>
      <c r="MTR1" s="103"/>
      <c r="MTS1" s="103"/>
      <c r="MTT1" s="103"/>
      <c r="MTU1" s="103"/>
      <c r="MTV1" s="103"/>
      <c r="MTW1" s="103"/>
      <c r="MTX1" s="103"/>
      <c r="MTY1" s="103"/>
      <c r="MTZ1" s="103"/>
      <c r="MUA1" s="103"/>
      <c r="MUB1" s="103"/>
      <c r="MUC1" s="103"/>
      <c r="MUD1" s="103"/>
      <c r="MUE1" s="103"/>
      <c r="MUF1" s="103"/>
      <c r="MUG1" s="103"/>
      <c r="MUH1" s="103"/>
      <c r="MUI1" s="103"/>
      <c r="MUJ1" s="103"/>
      <c r="MUK1" s="103"/>
      <c r="MUL1" s="103"/>
      <c r="MUM1" s="103"/>
      <c r="MUN1" s="103"/>
      <c r="MUO1" s="103"/>
      <c r="MUP1" s="103"/>
      <c r="MUQ1" s="103"/>
      <c r="MUR1" s="103"/>
      <c r="MUS1" s="103"/>
      <c r="MUT1" s="103"/>
      <c r="MUU1" s="103"/>
      <c r="MUV1" s="103"/>
      <c r="MUW1" s="103"/>
      <c r="MUX1" s="103"/>
      <c r="MUY1" s="103"/>
      <c r="MUZ1" s="103"/>
      <c r="MVA1" s="103"/>
      <c r="MVB1" s="103"/>
      <c r="MVC1" s="103"/>
      <c r="MVD1" s="103"/>
      <c r="MVE1" s="103"/>
      <c r="MVF1" s="103"/>
      <c r="MVG1" s="103"/>
      <c r="MVH1" s="103"/>
      <c r="MVI1" s="103"/>
      <c r="MVJ1" s="103"/>
      <c r="MVK1" s="103"/>
      <c r="MVL1" s="103"/>
      <c r="MVM1" s="103"/>
      <c r="MVN1" s="103"/>
      <c r="MVO1" s="103"/>
      <c r="MVP1" s="103"/>
      <c r="MVQ1" s="103"/>
      <c r="MVR1" s="103"/>
      <c r="MVS1" s="103"/>
      <c r="MVT1" s="103"/>
      <c r="MVU1" s="103"/>
      <c r="MVV1" s="103"/>
      <c r="MVW1" s="103"/>
      <c r="MVX1" s="103"/>
      <c r="MVY1" s="103"/>
      <c r="MVZ1" s="103"/>
      <c r="MWA1" s="103"/>
      <c r="MWB1" s="103"/>
      <c r="MWC1" s="103"/>
      <c r="MWD1" s="103"/>
      <c r="MWE1" s="103"/>
      <c r="MWF1" s="103"/>
      <c r="MWG1" s="103"/>
      <c r="MWH1" s="103"/>
      <c r="MWI1" s="103"/>
      <c r="MWJ1" s="103"/>
      <c r="MWK1" s="103"/>
      <c r="MWL1" s="103"/>
      <c r="MWM1" s="103"/>
      <c r="MWN1" s="103"/>
      <c r="MWO1" s="103"/>
      <c r="MWP1" s="103"/>
      <c r="MWQ1" s="103"/>
      <c r="MWR1" s="103"/>
      <c r="MWS1" s="103"/>
      <c r="MWT1" s="103"/>
      <c r="MWU1" s="103"/>
      <c r="MWV1" s="103"/>
      <c r="MWW1" s="103"/>
      <c r="MWX1" s="103"/>
      <c r="MWY1" s="103"/>
      <c r="MWZ1" s="103"/>
      <c r="MXA1" s="103"/>
      <c r="MXB1" s="103"/>
      <c r="MXC1" s="103"/>
      <c r="MXD1" s="103"/>
      <c r="MXE1" s="103"/>
      <c r="MXF1" s="103"/>
      <c r="MXG1" s="103"/>
      <c r="MXH1" s="103"/>
      <c r="MXI1" s="103"/>
      <c r="MXJ1" s="103"/>
      <c r="MXK1" s="103"/>
      <c r="MXL1" s="103"/>
      <c r="MXM1" s="103"/>
      <c r="MXN1" s="103"/>
      <c r="MXO1" s="103"/>
      <c r="MXP1" s="103"/>
      <c r="MXQ1" s="103"/>
      <c r="MXR1" s="103"/>
      <c r="MXS1" s="103"/>
      <c r="MXT1" s="103"/>
      <c r="MXU1" s="103"/>
      <c r="MXV1" s="103"/>
      <c r="MXW1" s="103"/>
      <c r="MXX1" s="103"/>
      <c r="MXY1" s="103"/>
      <c r="MXZ1" s="103"/>
      <c r="MYA1" s="103"/>
      <c r="MYB1" s="103"/>
      <c r="MYC1" s="103"/>
      <c r="MYD1" s="103"/>
      <c r="MYE1" s="103"/>
      <c r="MYF1" s="103"/>
      <c r="MYG1" s="103"/>
      <c r="MYH1" s="103"/>
      <c r="MYI1" s="103"/>
      <c r="MYJ1" s="103"/>
      <c r="MYK1" s="103"/>
      <c r="MYL1" s="103"/>
      <c r="MYM1" s="103"/>
      <c r="MYN1" s="103"/>
      <c r="MYO1" s="103"/>
      <c r="MYP1" s="103"/>
      <c r="MYQ1" s="103"/>
      <c r="MYR1" s="103"/>
      <c r="MYS1" s="103"/>
      <c r="MYT1" s="103"/>
      <c r="MYU1" s="103"/>
      <c r="MYV1" s="103"/>
      <c r="MYW1" s="103"/>
      <c r="MYX1" s="103"/>
      <c r="MYY1" s="103"/>
      <c r="MYZ1" s="103"/>
      <c r="MZA1" s="103"/>
      <c r="MZB1" s="103"/>
      <c r="MZC1" s="103"/>
      <c r="MZD1" s="103"/>
      <c r="MZE1" s="103"/>
      <c r="MZF1" s="103"/>
      <c r="MZG1" s="103"/>
      <c r="MZH1" s="103"/>
      <c r="MZI1" s="103"/>
      <c r="MZJ1" s="103"/>
      <c r="MZK1" s="103"/>
      <c r="MZL1" s="103"/>
      <c r="MZM1" s="103"/>
      <c r="MZN1" s="103"/>
      <c r="MZO1" s="103"/>
      <c r="MZP1" s="103"/>
      <c r="MZQ1" s="103"/>
      <c r="MZR1" s="103"/>
      <c r="MZS1" s="103"/>
      <c r="MZT1" s="103"/>
      <c r="MZU1" s="103"/>
      <c r="MZV1" s="103"/>
      <c r="MZW1" s="103"/>
      <c r="MZX1" s="103"/>
      <c r="MZY1" s="103"/>
      <c r="MZZ1" s="103"/>
      <c r="NAA1" s="103"/>
      <c r="NAB1" s="103"/>
      <c r="NAC1" s="103"/>
      <c r="NAD1" s="103"/>
      <c r="NAE1" s="103"/>
      <c r="NAF1" s="103"/>
      <c r="NAG1" s="103"/>
      <c r="NAH1" s="103"/>
      <c r="NAI1" s="103"/>
      <c r="NAJ1" s="103"/>
      <c r="NAK1" s="103"/>
      <c r="NAL1" s="103"/>
      <c r="NAM1" s="103"/>
      <c r="NAN1" s="103"/>
      <c r="NAO1" s="103"/>
      <c r="NAP1" s="103"/>
      <c r="NAQ1" s="103"/>
      <c r="NAR1" s="103"/>
      <c r="NAS1" s="103"/>
      <c r="NAT1" s="103"/>
      <c r="NAU1" s="103"/>
      <c r="NAV1" s="103"/>
      <c r="NAW1" s="103"/>
      <c r="NAX1" s="103"/>
      <c r="NAY1" s="103"/>
      <c r="NAZ1" s="103"/>
      <c r="NBA1" s="103"/>
      <c r="NBB1" s="103"/>
      <c r="NBC1" s="103"/>
      <c r="NBD1" s="103"/>
      <c r="NBE1" s="103"/>
      <c r="NBF1" s="103"/>
      <c r="NBG1" s="103"/>
      <c r="NBH1" s="103"/>
      <c r="NBI1" s="103"/>
      <c r="NBJ1" s="103"/>
      <c r="NBK1" s="103"/>
      <c r="NBL1" s="103"/>
      <c r="NBM1" s="103"/>
      <c r="NBN1" s="103"/>
      <c r="NBO1" s="103"/>
      <c r="NBP1" s="103"/>
      <c r="NBQ1" s="103"/>
      <c r="NBR1" s="103"/>
      <c r="NBS1" s="103"/>
      <c r="NBT1" s="103"/>
      <c r="NBU1" s="103"/>
      <c r="NBV1" s="103"/>
      <c r="NBW1" s="103"/>
      <c r="NBX1" s="103"/>
      <c r="NBY1" s="103"/>
      <c r="NBZ1" s="103"/>
      <c r="NCA1" s="103"/>
      <c r="NCB1" s="103"/>
      <c r="NCC1" s="103"/>
      <c r="NCD1" s="103"/>
      <c r="NCE1" s="103"/>
      <c r="NCF1" s="103"/>
      <c r="NCG1" s="103"/>
      <c r="NCH1" s="103"/>
      <c r="NCI1" s="103"/>
      <c r="NCJ1" s="103"/>
      <c r="NCK1" s="103"/>
      <c r="NCL1" s="103"/>
      <c r="NCM1" s="103"/>
      <c r="NCN1" s="103"/>
      <c r="NCO1" s="103"/>
      <c r="NCP1" s="103"/>
      <c r="NCQ1" s="103"/>
      <c r="NCR1" s="103"/>
      <c r="NCS1" s="103"/>
      <c r="NCT1" s="103"/>
      <c r="NCU1" s="103"/>
      <c r="NCV1" s="103"/>
      <c r="NCW1" s="103"/>
      <c r="NCX1" s="103"/>
      <c r="NCY1" s="103"/>
      <c r="NCZ1" s="103"/>
      <c r="NDA1" s="103"/>
      <c r="NDB1" s="103"/>
      <c r="NDC1" s="103"/>
      <c r="NDD1" s="103"/>
      <c r="NDE1" s="103"/>
      <c r="NDF1" s="103"/>
      <c r="NDG1" s="103"/>
      <c r="NDH1" s="103"/>
      <c r="NDI1" s="103"/>
      <c r="NDJ1" s="103"/>
      <c r="NDK1" s="103"/>
      <c r="NDL1" s="103"/>
      <c r="NDM1" s="103"/>
      <c r="NDN1" s="103"/>
      <c r="NDO1" s="103"/>
      <c r="NDP1" s="103"/>
      <c r="NDQ1" s="103"/>
      <c r="NDR1" s="103"/>
      <c r="NDS1" s="103"/>
      <c r="NDT1" s="103"/>
      <c r="NDU1" s="103"/>
      <c r="NDV1" s="103"/>
      <c r="NDW1" s="103"/>
      <c r="NDX1" s="103"/>
      <c r="NDY1" s="103"/>
      <c r="NDZ1" s="103"/>
      <c r="NEA1" s="103"/>
      <c r="NEB1" s="103"/>
      <c r="NEC1" s="103"/>
      <c r="NED1" s="103"/>
      <c r="NEE1" s="103"/>
      <c r="NEF1" s="103"/>
      <c r="NEG1" s="103"/>
      <c r="NEH1" s="103"/>
      <c r="NEI1" s="103"/>
      <c r="NEJ1" s="103"/>
      <c r="NEK1" s="103"/>
      <c r="NEL1" s="103"/>
      <c r="NEM1" s="103"/>
      <c r="NEN1" s="103"/>
      <c r="NEO1" s="103"/>
      <c r="NEP1" s="103"/>
      <c r="NEQ1" s="103"/>
      <c r="NER1" s="103"/>
      <c r="NES1" s="103"/>
      <c r="NET1" s="103"/>
      <c r="NEU1" s="103"/>
      <c r="NEV1" s="103"/>
      <c r="NEW1" s="103"/>
      <c r="NEX1" s="103"/>
      <c r="NEY1" s="103"/>
      <c r="NEZ1" s="103"/>
      <c r="NFA1" s="103"/>
      <c r="NFB1" s="103"/>
      <c r="NFC1" s="103"/>
      <c r="NFD1" s="103"/>
      <c r="NFE1" s="103"/>
      <c r="NFF1" s="103"/>
      <c r="NFG1" s="103"/>
      <c r="NFH1" s="103"/>
      <c r="NFI1" s="103"/>
      <c r="NFJ1" s="103"/>
      <c r="NFK1" s="103"/>
      <c r="NFL1" s="103"/>
      <c r="NFM1" s="103"/>
      <c r="NFN1" s="103"/>
      <c r="NFO1" s="103"/>
      <c r="NFP1" s="103"/>
      <c r="NFQ1" s="103"/>
      <c r="NFR1" s="103"/>
      <c r="NFS1" s="103"/>
      <c r="NFT1" s="103"/>
      <c r="NFU1" s="103"/>
      <c r="NFV1" s="103"/>
      <c r="NFW1" s="103"/>
      <c r="NFX1" s="103"/>
      <c r="NFY1" s="103"/>
      <c r="NFZ1" s="103"/>
      <c r="NGA1" s="103"/>
      <c r="NGB1" s="103"/>
      <c r="NGC1" s="103"/>
      <c r="NGD1" s="103"/>
      <c r="NGE1" s="103"/>
      <c r="NGF1" s="103"/>
      <c r="NGG1" s="103"/>
      <c r="NGH1" s="103"/>
      <c r="NGI1" s="103"/>
      <c r="NGJ1" s="103"/>
      <c r="NGK1" s="103"/>
      <c r="NGL1" s="103"/>
      <c r="NGM1" s="103"/>
      <c r="NGN1" s="103"/>
      <c r="NGO1" s="103"/>
      <c r="NGP1" s="103"/>
      <c r="NGQ1" s="103"/>
      <c r="NGR1" s="103"/>
      <c r="NGS1" s="103"/>
      <c r="NGT1" s="103"/>
      <c r="NGU1" s="103"/>
      <c r="NGV1" s="103"/>
      <c r="NGW1" s="103"/>
      <c r="NGX1" s="103"/>
      <c r="NGY1" s="103"/>
      <c r="NGZ1" s="103"/>
      <c r="NHA1" s="103"/>
      <c r="NHB1" s="103"/>
      <c r="NHC1" s="103"/>
      <c r="NHD1" s="103"/>
      <c r="NHE1" s="103"/>
      <c r="NHF1" s="103"/>
      <c r="NHG1" s="103"/>
      <c r="NHH1" s="103"/>
      <c r="NHI1" s="103"/>
      <c r="NHJ1" s="103"/>
      <c r="NHK1" s="103"/>
      <c r="NHL1" s="103"/>
      <c r="NHM1" s="103"/>
      <c r="NHN1" s="103"/>
      <c r="NHO1" s="103"/>
      <c r="NHP1" s="103"/>
      <c r="NHQ1" s="103"/>
      <c r="NHR1" s="103"/>
      <c r="NHS1" s="103"/>
      <c r="NHT1" s="103"/>
      <c r="NHU1" s="103"/>
      <c r="NHV1" s="103"/>
      <c r="NHW1" s="103"/>
      <c r="NHX1" s="103"/>
      <c r="NHY1" s="103"/>
      <c r="NHZ1" s="103"/>
      <c r="NIA1" s="103"/>
      <c r="NIB1" s="103"/>
      <c r="NIC1" s="103"/>
      <c r="NID1" s="103"/>
      <c r="NIE1" s="103"/>
      <c r="NIF1" s="103"/>
      <c r="NIG1" s="103"/>
      <c r="NIH1" s="103"/>
      <c r="NII1" s="103"/>
      <c r="NIJ1" s="103"/>
      <c r="NIK1" s="103"/>
      <c r="NIL1" s="103"/>
      <c r="NIM1" s="103"/>
      <c r="NIN1" s="103"/>
      <c r="NIO1" s="103"/>
      <c r="NIP1" s="103"/>
      <c r="NIQ1" s="103"/>
      <c r="NIR1" s="103"/>
      <c r="NIS1" s="103"/>
      <c r="NIT1" s="103"/>
      <c r="NIU1" s="103"/>
      <c r="NIV1" s="103"/>
      <c r="NIW1" s="103"/>
      <c r="NIX1" s="103"/>
      <c r="NIY1" s="103"/>
      <c r="NIZ1" s="103"/>
      <c r="NJA1" s="103"/>
      <c r="NJB1" s="103"/>
      <c r="NJC1" s="103"/>
      <c r="NJD1" s="103"/>
      <c r="NJE1" s="103"/>
      <c r="NJF1" s="103"/>
      <c r="NJG1" s="103"/>
      <c r="NJH1" s="103"/>
      <c r="NJI1" s="103"/>
      <c r="NJJ1" s="103"/>
      <c r="NJK1" s="103"/>
      <c r="NJL1" s="103"/>
      <c r="NJM1" s="103"/>
      <c r="NJN1" s="103"/>
      <c r="NJO1" s="103"/>
      <c r="NJP1" s="103"/>
      <c r="NJQ1" s="103"/>
      <c r="NJR1" s="103"/>
      <c r="NJS1" s="103"/>
      <c r="NJT1" s="103"/>
      <c r="NJU1" s="103"/>
      <c r="NJV1" s="103"/>
      <c r="NJW1" s="103"/>
      <c r="NJX1" s="103"/>
      <c r="NJY1" s="103"/>
      <c r="NJZ1" s="103"/>
      <c r="NKA1" s="103"/>
      <c r="NKB1" s="103"/>
      <c r="NKC1" s="103"/>
      <c r="NKD1" s="103"/>
      <c r="NKE1" s="103"/>
      <c r="NKF1" s="103"/>
      <c r="NKG1" s="103"/>
      <c r="NKH1" s="103"/>
      <c r="NKI1" s="103"/>
      <c r="NKJ1" s="103"/>
      <c r="NKK1" s="103"/>
      <c r="NKL1" s="103"/>
      <c r="NKM1" s="103"/>
      <c r="NKN1" s="103"/>
      <c r="NKO1" s="103"/>
      <c r="NKP1" s="103"/>
      <c r="NKQ1" s="103"/>
      <c r="NKR1" s="103"/>
      <c r="NKS1" s="103"/>
      <c r="NKT1" s="103"/>
      <c r="NKU1" s="103"/>
      <c r="NKV1" s="103"/>
      <c r="NKW1" s="103"/>
      <c r="NKX1" s="103"/>
      <c r="NKY1" s="103"/>
      <c r="NKZ1" s="103"/>
      <c r="NLA1" s="103"/>
      <c r="NLB1" s="103"/>
      <c r="NLC1" s="103"/>
      <c r="NLD1" s="103"/>
      <c r="NLE1" s="103"/>
      <c r="NLF1" s="103"/>
      <c r="NLG1" s="103"/>
      <c r="NLH1" s="103"/>
      <c r="NLI1" s="103"/>
      <c r="NLJ1" s="103"/>
      <c r="NLK1" s="103"/>
      <c r="NLL1" s="103"/>
      <c r="NLM1" s="103"/>
      <c r="NLN1" s="103"/>
      <c r="NLO1" s="103"/>
      <c r="NLP1" s="103"/>
      <c r="NLQ1" s="103"/>
      <c r="NLR1" s="103"/>
      <c r="NLS1" s="103"/>
      <c r="NLT1" s="103"/>
      <c r="NLU1" s="103"/>
      <c r="NLV1" s="103"/>
      <c r="NLW1" s="103"/>
      <c r="NLX1" s="103"/>
      <c r="NLY1" s="103"/>
      <c r="NLZ1" s="103"/>
      <c r="NMA1" s="103"/>
      <c r="NMB1" s="103"/>
      <c r="NMC1" s="103"/>
      <c r="NMD1" s="103"/>
      <c r="NME1" s="103"/>
      <c r="NMF1" s="103"/>
      <c r="NMG1" s="103"/>
      <c r="NMH1" s="103"/>
      <c r="NMI1" s="103"/>
      <c r="NMJ1" s="103"/>
      <c r="NMK1" s="103"/>
      <c r="NML1" s="103"/>
      <c r="NMM1" s="103"/>
      <c r="NMN1" s="103"/>
      <c r="NMO1" s="103"/>
      <c r="NMP1" s="103"/>
      <c r="NMQ1" s="103"/>
      <c r="NMR1" s="103"/>
      <c r="NMS1" s="103"/>
      <c r="NMT1" s="103"/>
      <c r="NMU1" s="103"/>
      <c r="NMV1" s="103"/>
      <c r="NMW1" s="103"/>
      <c r="NMX1" s="103"/>
      <c r="NMY1" s="103"/>
      <c r="NMZ1" s="103"/>
      <c r="NNA1" s="103"/>
      <c r="NNB1" s="103"/>
      <c r="NNC1" s="103"/>
      <c r="NND1" s="103"/>
      <c r="NNE1" s="103"/>
      <c r="NNF1" s="103"/>
      <c r="NNG1" s="103"/>
      <c r="NNH1" s="103"/>
      <c r="NNI1" s="103"/>
      <c r="NNJ1" s="103"/>
      <c r="NNK1" s="103"/>
      <c r="NNL1" s="103"/>
      <c r="NNM1" s="103"/>
      <c r="NNN1" s="103"/>
      <c r="NNO1" s="103"/>
      <c r="NNP1" s="103"/>
      <c r="NNQ1" s="103"/>
      <c r="NNR1" s="103"/>
      <c r="NNS1" s="103"/>
      <c r="NNT1" s="103"/>
      <c r="NNU1" s="103"/>
      <c r="NNV1" s="103"/>
      <c r="NNW1" s="103"/>
      <c r="NNX1" s="103"/>
      <c r="NNY1" s="103"/>
      <c r="NNZ1" s="103"/>
      <c r="NOA1" s="103"/>
      <c r="NOB1" s="103"/>
      <c r="NOC1" s="103"/>
      <c r="NOD1" s="103"/>
      <c r="NOE1" s="103"/>
      <c r="NOF1" s="103"/>
      <c r="NOG1" s="103"/>
      <c r="NOH1" s="103"/>
      <c r="NOI1" s="103"/>
      <c r="NOJ1" s="103"/>
      <c r="NOK1" s="103"/>
      <c r="NOL1" s="103"/>
      <c r="NOM1" s="103"/>
      <c r="NON1" s="103"/>
      <c r="NOO1" s="103"/>
      <c r="NOP1" s="103"/>
      <c r="NOQ1" s="103"/>
      <c r="NOR1" s="103"/>
      <c r="NOS1" s="103"/>
      <c r="NOT1" s="103"/>
      <c r="NOU1" s="103"/>
      <c r="NOV1" s="103"/>
      <c r="NOW1" s="103"/>
      <c r="NOX1" s="103"/>
      <c r="NOY1" s="103"/>
      <c r="NOZ1" s="103"/>
      <c r="NPA1" s="103"/>
      <c r="NPB1" s="103"/>
      <c r="NPC1" s="103"/>
      <c r="NPD1" s="103"/>
      <c r="NPE1" s="103"/>
      <c r="NPF1" s="103"/>
      <c r="NPG1" s="103"/>
      <c r="NPH1" s="103"/>
      <c r="NPI1" s="103"/>
      <c r="NPJ1" s="103"/>
      <c r="NPK1" s="103"/>
      <c r="NPL1" s="103"/>
      <c r="NPM1" s="103"/>
      <c r="NPN1" s="103"/>
      <c r="NPO1" s="103"/>
      <c r="NPP1" s="103"/>
      <c r="NPQ1" s="103"/>
      <c r="NPR1" s="103"/>
      <c r="NPS1" s="103"/>
      <c r="NPT1" s="103"/>
      <c r="NPU1" s="103"/>
      <c r="NPV1" s="103"/>
      <c r="NPW1" s="103"/>
      <c r="NPX1" s="103"/>
      <c r="NPY1" s="103"/>
      <c r="NPZ1" s="103"/>
      <c r="NQA1" s="103"/>
      <c r="NQB1" s="103"/>
      <c r="NQC1" s="103"/>
      <c r="NQD1" s="103"/>
      <c r="NQE1" s="103"/>
      <c r="NQF1" s="103"/>
      <c r="NQG1" s="103"/>
      <c r="NQH1" s="103"/>
      <c r="NQI1" s="103"/>
      <c r="NQJ1" s="103"/>
      <c r="NQK1" s="103"/>
      <c r="NQL1" s="103"/>
      <c r="NQM1" s="103"/>
      <c r="NQN1" s="103"/>
      <c r="NQO1" s="103"/>
      <c r="NQP1" s="103"/>
      <c r="NQQ1" s="103"/>
      <c r="NQR1" s="103"/>
      <c r="NQS1" s="103"/>
      <c r="NQT1" s="103"/>
      <c r="NQU1" s="103"/>
      <c r="NQV1" s="103"/>
      <c r="NQW1" s="103"/>
      <c r="NQX1" s="103"/>
      <c r="NQY1" s="103"/>
      <c r="NQZ1" s="103"/>
      <c r="NRA1" s="103"/>
      <c r="NRB1" s="103"/>
      <c r="NRC1" s="103"/>
      <c r="NRD1" s="103"/>
      <c r="NRE1" s="103"/>
      <c r="NRF1" s="103"/>
      <c r="NRG1" s="103"/>
      <c r="NRH1" s="103"/>
      <c r="NRI1" s="103"/>
      <c r="NRJ1" s="103"/>
      <c r="NRK1" s="103"/>
      <c r="NRL1" s="103"/>
      <c r="NRM1" s="103"/>
      <c r="NRN1" s="103"/>
      <c r="NRO1" s="103"/>
      <c r="NRP1" s="103"/>
      <c r="NRQ1" s="103"/>
      <c r="NRR1" s="103"/>
      <c r="NRS1" s="103"/>
      <c r="NRT1" s="103"/>
      <c r="NRU1" s="103"/>
      <c r="NRV1" s="103"/>
      <c r="NRW1" s="103"/>
      <c r="NRX1" s="103"/>
      <c r="NRY1" s="103"/>
      <c r="NRZ1" s="103"/>
      <c r="NSA1" s="103"/>
      <c r="NSB1" s="103"/>
      <c r="NSC1" s="103"/>
      <c r="NSD1" s="103"/>
      <c r="NSE1" s="103"/>
      <c r="NSF1" s="103"/>
      <c r="NSG1" s="103"/>
      <c r="NSH1" s="103"/>
      <c r="NSI1" s="103"/>
      <c r="NSJ1" s="103"/>
      <c r="NSK1" s="103"/>
      <c r="NSL1" s="103"/>
      <c r="NSM1" s="103"/>
      <c r="NSN1" s="103"/>
      <c r="NSO1" s="103"/>
      <c r="NSP1" s="103"/>
      <c r="NSQ1" s="103"/>
      <c r="NSR1" s="103"/>
      <c r="NSS1" s="103"/>
      <c r="NST1" s="103"/>
      <c r="NSU1" s="103"/>
      <c r="NSV1" s="103"/>
      <c r="NSW1" s="103"/>
      <c r="NSX1" s="103"/>
      <c r="NSY1" s="103"/>
      <c r="NSZ1" s="103"/>
      <c r="NTA1" s="103"/>
      <c r="NTB1" s="103"/>
      <c r="NTC1" s="103"/>
      <c r="NTD1" s="103"/>
      <c r="NTE1" s="103"/>
      <c r="NTF1" s="103"/>
      <c r="NTG1" s="103"/>
      <c r="NTH1" s="103"/>
      <c r="NTI1" s="103"/>
      <c r="NTJ1" s="103"/>
      <c r="NTK1" s="103"/>
      <c r="NTL1" s="103"/>
      <c r="NTM1" s="103"/>
      <c r="NTN1" s="103"/>
      <c r="NTO1" s="103"/>
      <c r="NTP1" s="103"/>
      <c r="NTQ1" s="103"/>
      <c r="NTR1" s="103"/>
      <c r="NTS1" s="103"/>
      <c r="NTT1" s="103"/>
      <c r="NTU1" s="103"/>
      <c r="NTV1" s="103"/>
      <c r="NTW1" s="103"/>
      <c r="NTX1" s="103"/>
      <c r="NTY1" s="103"/>
      <c r="NTZ1" s="103"/>
      <c r="NUA1" s="103"/>
      <c r="NUB1" s="103"/>
      <c r="NUC1" s="103"/>
      <c r="NUD1" s="103"/>
      <c r="NUE1" s="103"/>
      <c r="NUF1" s="103"/>
      <c r="NUG1" s="103"/>
      <c r="NUH1" s="103"/>
      <c r="NUI1" s="103"/>
      <c r="NUJ1" s="103"/>
      <c r="NUK1" s="103"/>
      <c r="NUL1" s="103"/>
      <c r="NUM1" s="103"/>
      <c r="NUN1" s="103"/>
      <c r="NUO1" s="103"/>
      <c r="NUP1" s="103"/>
      <c r="NUQ1" s="103"/>
      <c r="NUR1" s="103"/>
      <c r="NUS1" s="103"/>
      <c r="NUT1" s="103"/>
      <c r="NUU1" s="103"/>
      <c r="NUV1" s="103"/>
      <c r="NUW1" s="103"/>
      <c r="NUX1" s="103"/>
      <c r="NUY1" s="103"/>
      <c r="NUZ1" s="103"/>
      <c r="NVA1" s="103"/>
      <c r="NVB1" s="103"/>
      <c r="NVC1" s="103"/>
      <c r="NVD1" s="103"/>
      <c r="NVE1" s="103"/>
      <c r="NVF1" s="103"/>
      <c r="NVG1" s="103"/>
      <c r="NVH1" s="103"/>
      <c r="NVI1" s="103"/>
      <c r="NVJ1" s="103"/>
      <c r="NVK1" s="103"/>
      <c r="NVL1" s="103"/>
      <c r="NVM1" s="103"/>
      <c r="NVN1" s="103"/>
      <c r="NVO1" s="103"/>
      <c r="NVP1" s="103"/>
      <c r="NVQ1" s="103"/>
      <c r="NVR1" s="103"/>
      <c r="NVS1" s="103"/>
      <c r="NVT1" s="103"/>
      <c r="NVU1" s="103"/>
      <c r="NVV1" s="103"/>
      <c r="NVW1" s="103"/>
      <c r="NVX1" s="103"/>
      <c r="NVY1" s="103"/>
      <c r="NVZ1" s="103"/>
      <c r="NWA1" s="103"/>
      <c r="NWB1" s="103"/>
      <c r="NWC1" s="103"/>
      <c r="NWD1" s="103"/>
      <c r="NWE1" s="103"/>
      <c r="NWF1" s="103"/>
      <c r="NWG1" s="103"/>
      <c r="NWH1" s="103"/>
      <c r="NWI1" s="103"/>
      <c r="NWJ1" s="103"/>
      <c r="NWK1" s="103"/>
      <c r="NWL1" s="103"/>
      <c r="NWM1" s="103"/>
      <c r="NWN1" s="103"/>
      <c r="NWO1" s="103"/>
      <c r="NWP1" s="103"/>
      <c r="NWQ1" s="103"/>
      <c r="NWR1" s="103"/>
      <c r="NWS1" s="103"/>
      <c r="NWT1" s="103"/>
      <c r="NWU1" s="103"/>
      <c r="NWV1" s="103"/>
      <c r="NWW1" s="103"/>
      <c r="NWX1" s="103"/>
      <c r="NWY1" s="103"/>
      <c r="NWZ1" s="103"/>
      <c r="NXA1" s="103"/>
      <c r="NXB1" s="103"/>
      <c r="NXC1" s="103"/>
      <c r="NXD1" s="103"/>
      <c r="NXE1" s="103"/>
      <c r="NXF1" s="103"/>
      <c r="NXG1" s="103"/>
      <c r="NXH1" s="103"/>
      <c r="NXI1" s="103"/>
      <c r="NXJ1" s="103"/>
      <c r="NXK1" s="103"/>
      <c r="NXL1" s="103"/>
      <c r="NXM1" s="103"/>
      <c r="NXN1" s="103"/>
      <c r="NXO1" s="103"/>
      <c r="NXP1" s="103"/>
      <c r="NXQ1" s="103"/>
      <c r="NXR1" s="103"/>
      <c r="NXS1" s="103"/>
      <c r="NXT1" s="103"/>
      <c r="NXU1" s="103"/>
      <c r="NXV1" s="103"/>
      <c r="NXW1" s="103"/>
      <c r="NXX1" s="103"/>
      <c r="NXY1" s="103"/>
      <c r="NXZ1" s="103"/>
      <c r="NYA1" s="103"/>
      <c r="NYB1" s="103"/>
      <c r="NYC1" s="103"/>
      <c r="NYD1" s="103"/>
      <c r="NYE1" s="103"/>
      <c r="NYF1" s="103"/>
      <c r="NYG1" s="103"/>
      <c r="NYH1" s="103"/>
      <c r="NYI1" s="103"/>
      <c r="NYJ1" s="103"/>
      <c r="NYK1" s="103"/>
      <c r="NYL1" s="103"/>
      <c r="NYM1" s="103"/>
      <c r="NYN1" s="103"/>
      <c r="NYO1" s="103"/>
      <c r="NYP1" s="103"/>
      <c r="NYQ1" s="103"/>
      <c r="NYR1" s="103"/>
      <c r="NYS1" s="103"/>
      <c r="NYT1" s="103"/>
      <c r="NYU1" s="103"/>
      <c r="NYV1" s="103"/>
      <c r="NYW1" s="103"/>
      <c r="NYX1" s="103"/>
      <c r="NYY1" s="103"/>
      <c r="NYZ1" s="103"/>
      <c r="NZA1" s="103"/>
      <c r="NZB1" s="103"/>
      <c r="NZC1" s="103"/>
      <c r="NZD1" s="103"/>
      <c r="NZE1" s="103"/>
      <c r="NZF1" s="103"/>
      <c r="NZG1" s="103"/>
      <c r="NZH1" s="103"/>
      <c r="NZI1" s="103"/>
      <c r="NZJ1" s="103"/>
      <c r="NZK1" s="103"/>
      <c r="NZL1" s="103"/>
      <c r="NZM1" s="103"/>
      <c r="NZN1" s="103"/>
      <c r="NZO1" s="103"/>
      <c r="NZP1" s="103"/>
      <c r="NZQ1" s="103"/>
      <c r="NZR1" s="103"/>
      <c r="NZS1" s="103"/>
      <c r="NZT1" s="103"/>
      <c r="NZU1" s="103"/>
      <c r="NZV1" s="103"/>
      <c r="NZW1" s="103"/>
      <c r="NZX1" s="103"/>
      <c r="NZY1" s="103"/>
      <c r="NZZ1" s="103"/>
      <c r="OAA1" s="103"/>
      <c r="OAB1" s="103"/>
      <c r="OAC1" s="103"/>
      <c r="OAD1" s="103"/>
      <c r="OAE1" s="103"/>
      <c r="OAF1" s="103"/>
      <c r="OAG1" s="103"/>
      <c r="OAH1" s="103"/>
      <c r="OAI1" s="103"/>
      <c r="OAJ1" s="103"/>
      <c r="OAK1" s="103"/>
      <c r="OAL1" s="103"/>
      <c r="OAM1" s="103"/>
      <c r="OAN1" s="103"/>
      <c r="OAO1" s="103"/>
      <c r="OAP1" s="103"/>
      <c r="OAQ1" s="103"/>
      <c r="OAR1" s="103"/>
      <c r="OAS1" s="103"/>
      <c r="OAT1" s="103"/>
      <c r="OAU1" s="103"/>
      <c r="OAV1" s="103"/>
      <c r="OAW1" s="103"/>
      <c r="OAX1" s="103"/>
      <c r="OAY1" s="103"/>
      <c r="OAZ1" s="103"/>
      <c r="OBA1" s="103"/>
      <c r="OBB1" s="103"/>
      <c r="OBC1" s="103"/>
      <c r="OBD1" s="103"/>
      <c r="OBE1" s="103"/>
      <c r="OBF1" s="103"/>
      <c r="OBG1" s="103"/>
      <c r="OBH1" s="103"/>
      <c r="OBI1" s="103"/>
      <c r="OBJ1" s="103"/>
      <c r="OBK1" s="103"/>
      <c r="OBL1" s="103"/>
      <c r="OBM1" s="103"/>
      <c r="OBN1" s="103"/>
      <c r="OBO1" s="103"/>
      <c r="OBP1" s="103"/>
      <c r="OBQ1" s="103"/>
      <c r="OBR1" s="103"/>
      <c r="OBS1" s="103"/>
      <c r="OBT1" s="103"/>
      <c r="OBU1" s="103"/>
      <c r="OBV1" s="103"/>
      <c r="OBW1" s="103"/>
      <c r="OBX1" s="103"/>
      <c r="OBY1" s="103"/>
      <c r="OBZ1" s="103"/>
      <c r="OCA1" s="103"/>
      <c r="OCB1" s="103"/>
      <c r="OCC1" s="103"/>
      <c r="OCD1" s="103"/>
      <c r="OCE1" s="103"/>
      <c r="OCF1" s="103"/>
      <c r="OCG1" s="103"/>
      <c r="OCH1" s="103"/>
      <c r="OCI1" s="103"/>
      <c r="OCJ1" s="103"/>
      <c r="OCK1" s="103"/>
      <c r="OCL1" s="103"/>
      <c r="OCM1" s="103"/>
      <c r="OCN1" s="103"/>
      <c r="OCO1" s="103"/>
      <c r="OCP1" s="103"/>
      <c r="OCQ1" s="103"/>
      <c r="OCR1" s="103"/>
      <c r="OCS1" s="103"/>
      <c r="OCT1" s="103"/>
      <c r="OCU1" s="103"/>
      <c r="OCV1" s="103"/>
      <c r="OCW1" s="103"/>
      <c r="OCX1" s="103"/>
      <c r="OCY1" s="103"/>
      <c r="OCZ1" s="103"/>
      <c r="ODA1" s="103"/>
      <c r="ODB1" s="103"/>
      <c r="ODC1" s="103"/>
      <c r="ODD1" s="103"/>
      <c r="ODE1" s="103"/>
      <c r="ODF1" s="103"/>
      <c r="ODG1" s="103"/>
      <c r="ODH1" s="103"/>
      <c r="ODI1" s="103"/>
      <c r="ODJ1" s="103"/>
      <c r="ODK1" s="103"/>
      <c r="ODL1" s="103"/>
      <c r="ODM1" s="103"/>
      <c r="ODN1" s="103"/>
      <c r="ODO1" s="103"/>
      <c r="ODP1" s="103"/>
      <c r="ODQ1" s="103"/>
      <c r="ODR1" s="103"/>
      <c r="ODS1" s="103"/>
      <c r="ODT1" s="103"/>
      <c r="ODU1" s="103"/>
      <c r="ODV1" s="103"/>
      <c r="ODW1" s="103"/>
      <c r="ODX1" s="103"/>
      <c r="ODY1" s="103"/>
      <c r="ODZ1" s="103"/>
      <c r="OEA1" s="103"/>
      <c r="OEB1" s="103"/>
      <c r="OEC1" s="103"/>
      <c r="OED1" s="103"/>
      <c r="OEE1" s="103"/>
      <c r="OEF1" s="103"/>
      <c r="OEG1" s="103"/>
      <c r="OEH1" s="103"/>
      <c r="OEI1" s="103"/>
      <c r="OEJ1" s="103"/>
      <c r="OEK1" s="103"/>
      <c r="OEL1" s="103"/>
      <c r="OEM1" s="103"/>
      <c r="OEN1" s="103"/>
      <c r="OEO1" s="103"/>
      <c r="OEP1" s="103"/>
      <c r="OEQ1" s="103"/>
      <c r="OER1" s="103"/>
      <c r="OES1" s="103"/>
      <c r="OET1" s="103"/>
      <c r="OEU1" s="103"/>
      <c r="OEV1" s="103"/>
      <c r="OEW1" s="103"/>
      <c r="OEX1" s="103"/>
      <c r="OEY1" s="103"/>
      <c r="OEZ1" s="103"/>
      <c r="OFA1" s="103"/>
      <c r="OFB1" s="103"/>
      <c r="OFC1" s="103"/>
      <c r="OFD1" s="103"/>
      <c r="OFE1" s="103"/>
      <c r="OFF1" s="103"/>
      <c r="OFG1" s="103"/>
      <c r="OFH1" s="103"/>
      <c r="OFI1" s="103"/>
      <c r="OFJ1" s="103"/>
      <c r="OFK1" s="103"/>
      <c r="OFL1" s="103"/>
      <c r="OFM1" s="103"/>
      <c r="OFN1" s="103"/>
      <c r="OFO1" s="103"/>
      <c r="OFP1" s="103"/>
      <c r="OFQ1" s="103"/>
      <c r="OFR1" s="103"/>
      <c r="OFS1" s="103"/>
      <c r="OFT1" s="103"/>
      <c r="OFU1" s="103"/>
      <c r="OFV1" s="103"/>
      <c r="OFW1" s="103"/>
      <c r="OFX1" s="103"/>
      <c r="OFY1" s="103"/>
      <c r="OFZ1" s="103"/>
      <c r="OGA1" s="103"/>
      <c r="OGB1" s="103"/>
      <c r="OGC1" s="103"/>
      <c r="OGD1" s="103"/>
      <c r="OGE1" s="103"/>
      <c r="OGF1" s="103"/>
      <c r="OGG1" s="103"/>
      <c r="OGH1" s="103"/>
      <c r="OGI1" s="103"/>
      <c r="OGJ1" s="103"/>
      <c r="OGK1" s="103"/>
      <c r="OGL1" s="103"/>
      <c r="OGM1" s="103"/>
      <c r="OGN1" s="103"/>
      <c r="OGO1" s="103"/>
      <c r="OGP1" s="103"/>
      <c r="OGQ1" s="103"/>
      <c r="OGR1" s="103"/>
      <c r="OGS1" s="103"/>
      <c r="OGT1" s="103"/>
      <c r="OGU1" s="103"/>
      <c r="OGV1" s="103"/>
      <c r="OGW1" s="103"/>
      <c r="OGX1" s="103"/>
      <c r="OGY1" s="103"/>
      <c r="OGZ1" s="103"/>
      <c r="OHA1" s="103"/>
      <c r="OHB1" s="103"/>
      <c r="OHC1" s="103"/>
      <c r="OHD1" s="103"/>
      <c r="OHE1" s="103"/>
      <c r="OHF1" s="103"/>
      <c r="OHG1" s="103"/>
      <c r="OHH1" s="103"/>
      <c r="OHI1" s="103"/>
      <c r="OHJ1" s="103"/>
      <c r="OHK1" s="103"/>
      <c r="OHL1" s="103"/>
      <c r="OHM1" s="103"/>
      <c r="OHN1" s="103"/>
      <c r="OHO1" s="103"/>
      <c r="OHP1" s="103"/>
      <c r="OHQ1" s="103"/>
      <c r="OHR1" s="103"/>
      <c r="OHS1" s="103"/>
      <c r="OHT1" s="103"/>
      <c r="OHU1" s="103"/>
      <c r="OHV1" s="103"/>
      <c r="OHW1" s="103"/>
      <c r="OHX1" s="103"/>
      <c r="OHY1" s="103"/>
      <c r="OHZ1" s="103"/>
      <c r="OIA1" s="103"/>
      <c r="OIB1" s="103"/>
      <c r="OIC1" s="103"/>
      <c r="OID1" s="103"/>
      <c r="OIE1" s="103"/>
      <c r="OIF1" s="103"/>
      <c r="OIG1" s="103"/>
      <c r="OIH1" s="103"/>
      <c r="OII1" s="103"/>
      <c r="OIJ1" s="103"/>
      <c r="OIK1" s="103"/>
      <c r="OIL1" s="103"/>
      <c r="OIM1" s="103"/>
      <c r="OIN1" s="103"/>
      <c r="OIO1" s="103"/>
      <c r="OIP1" s="103"/>
      <c r="OIQ1" s="103"/>
      <c r="OIR1" s="103"/>
      <c r="OIS1" s="103"/>
      <c r="OIT1" s="103"/>
      <c r="OIU1" s="103"/>
      <c r="OIV1" s="103"/>
      <c r="OIW1" s="103"/>
      <c r="OIX1" s="103"/>
      <c r="OIY1" s="103"/>
      <c r="OIZ1" s="103"/>
      <c r="OJA1" s="103"/>
      <c r="OJB1" s="103"/>
      <c r="OJC1" s="103"/>
      <c r="OJD1" s="103"/>
      <c r="OJE1" s="103"/>
      <c r="OJF1" s="103"/>
      <c r="OJG1" s="103"/>
      <c r="OJH1" s="103"/>
      <c r="OJI1" s="103"/>
      <c r="OJJ1" s="103"/>
      <c r="OJK1" s="103"/>
      <c r="OJL1" s="103"/>
      <c r="OJM1" s="103"/>
      <c r="OJN1" s="103"/>
      <c r="OJO1" s="103"/>
      <c r="OJP1" s="103"/>
      <c r="OJQ1" s="103"/>
      <c r="OJR1" s="103"/>
      <c r="OJS1" s="103"/>
      <c r="OJT1" s="103"/>
      <c r="OJU1" s="103"/>
      <c r="OJV1" s="103"/>
      <c r="OJW1" s="103"/>
      <c r="OJX1" s="103"/>
      <c r="OJY1" s="103"/>
      <c r="OJZ1" s="103"/>
      <c r="OKA1" s="103"/>
      <c r="OKB1" s="103"/>
      <c r="OKC1" s="103"/>
      <c r="OKD1" s="103"/>
      <c r="OKE1" s="103"/>
      <c r="OKF1" s="103"/>
      <c r="OKG1" s="103"/>
      <c r="OKH1" s="103"/>
      <c r="OKI1" s="103"/>
      <c r="OKJ1" s="103"/>
      <c r="OKK1" s="103"/>
      <c r="OKL1" s="103"/>
      <c r="OKM1" s="103"/>
      <c r="OKN1" s="103"/>
      <c r="OKO1" s="103"/>
      <c r="OKP1" s="103"/>
      <c r="OKQ1" s="103"/>
      <c r="OKR1" s="103"/>
      <c r="OKS1" s="103"/>
      <c r="OKT1" s="103"/>
      <c r="OKU1" s="103"/>
      <c r="OKV1" s="103"/>
      <c r="OKW1" s="103"/>
      <c r="OKX1" s="103"/>
      <c r="OKY1" s="103"/>
      <c r="OKZ1" s="103"/>
      <c r="OLA1" s="103"/>
      <c r="OLB1" s="103"/>
      <c r="OLC1" s="103"/>
      <c r="OLD1" s="103"/>
      <c r="OLE1" s="103"/>
      <c r="OLF1" s="103"/>
      <c r="OLG1" s="103"/>
      <c r="OLH1" s="103"/>
      <c r="OLI1" s="103"/>
      <c r="OLJ1" s="103"/>
      <c r="OLK1" s="103"/>
      <c r="OLL1" s="103"/>
      <c r="OLM1" s="103"/>
      <c r="OLN1" s="103"/>
      <c r="OLO1" s="103"/>
      <c r="OLP1" s="103"/>
      <c r="OLQ1" s="103"/>
      <c r="OLR1" s="103"/>
      <c r="OLS1" s="103"/>
      <c r="OLT1" s="103"/>
      <c r="OLU1" s="103"/>
      <c r="OLV1" s="103"/>
      <c r="OLW1" s="103"/>
      <c r="OLX1" s="103"/>
      <c r="OLY1" s="103"/>
      <c r="OLZ1" s="103"/>
      <c r="OMA1" s="103"/>
      <c r="OMB1" s="103"/>
      <c r="OMC1" s="103"/>
      <c r="OMD1" s="103"/>
      <c r="OME1" s="103"/>
      <c r="OMF1" s="103"/>
      <c r="OMG1" s="103"/>
      <c r="OMH1" s="103"/>
      <c r="OMI1" s="103"/>
      <c r="OMJ1" s="103"/>
      <c r="OMK1" s="103"/>
      <c r="OML1" s="103"/>
      <c r="OMM1" s="103"/>
      <c r="OMN1" s="103"/>
      <c r="OMO1" s="103"/>
      <c r="OMP1" s="103"/>
      <c r="OMQ1" s="103"/>
      <c r="OMR1" s="103"/>
      <c r="OMS1" s="103"/>
      <c r="OMT1" s="103"/>
      <c r="OMU1" s="103"/>
      <c r="OMV1" s="103"/>
      <c r="OMW1" s="103"/>
      <c r="OMX1" s="103"/>
      <c r="OMY1" s="103"/>
      <c r="OMZ1" s="103"/>
      <c r="ONA1" s="103"/>
      <c r="ONB1" s="103"/>
      <c r="ONC1" s="103"/>
      <c r="OND1" s="103"/>
      <c r="ONE1" s="103"/>
      <c r="ONF1" s="103"/>
      <c r="ONG1" s="103"/>
      <c r="ONH1" s="103"/>
      <c r="ONI1" s="103"/>
      <c r="ONJ1" s="103"/>
      <c r="ONK1" s="103"/>
      <c r="ONL1" s="103"/>
      <c r="ONM1" s="103"/>
      <c r="ONN1" s="103"/>
      <c r="ONO1" s="103"/>
      <c r="ONP1" s="103"/>
      <c r="ONQ1" s="103"/>
      <c r="ONR1" s="103"/>
      <c r="ONS1" s="103"/>
      <c r="ONT1" s="103"/>
      <c r="ONU1" s="103"/>
      <c r="ONV1" s="103"/>
      <c r="ONW1" s="103"/>
      <c r="ONX1" s="103"/>
      <c r="ONY1" s="103"/>
      <c r="ONZ1" s="103"/>
      <c r="OOA1" s="103"/>
      <c r="OOB1" s="103"/>
      <c r="OOC1" s="103"/>
      <c r="OOD1" s="103"/>
      <c r="OOE1" s="103"/>
      <c r="OOF1" s="103"/>
      <c r="OOG1" s="103"/>
      <c r="OOH1" s="103"/>
      <c r="OOI1" s="103"/>
      <c r="OOJ1" s="103"/>
      <c r="OOK1" s="103"/>
      <c r="OOL1" s="103"/>
      <c r="OOM1" s="103"/>
      <c r="OON1" s="103"/>
      <c r="OOO1" s="103"/>
      <c r="OOP1" s="103"/>
      <c r="OOQ1" s="103"/>
      <c r="OOR1" s="103"/>
      <c r="OOS1" s="103"/>
      <c r="OOT1" s="103"/>
      <c r="OOU1" s="103"/>
      <c r="OOV1" s="103"/>
      <c r="OOW1" s="103"/>
      <c r="OOX1" s="103"/>
      <c r="OOY1" s="103"/>
      <c r="OOZ1" s="103"/>
      <c r="OPA1" s="103"/>
      <c r="OPB1" s="103"/>
      <c r="OPC1" s="103"/>
      <c r="OPD1" s="103"/>
      <c r="OPE1" s="103"/>
      <c r="OPF1" s="103"/>
      <c r="OPG1" s="103"/>
      <c r="OPH1" s="103"/>
      <c r="OPI1" s="103"/>
      <c r="OPJ1" s="103"/>
      <c r="OPK1" s="103"/>
      <c r="OPL1" s="103"/>
      <c r="OPM1" s="103"/>
      <c r="OPN1" s="103"/>
      <c r="OPO1" s="103"/>
      <c r="OPP1" s="103"/>
      <c r="OPQ1" s="103"/>
      <c r="OPR1" s="103"/>
      <c r="OPS1" s="103"/>
      <c r="OPT1" s="103"/>
      <c r="OPU1" s="103"/>
      <c r="OPV1" s="103"/>
      <c r="OPW1" s="103"/>
      <c r="OPX1" s="103"/>
      <c r="OPY1" s="103"/>
      <c r="OPZ1" s="103"/>
      <c r="OQA1" s="103"/>
      <c r="OQB1" s="103"/>
      <c r="OQC1" s="103"/>
      <c r="OQD1" s="103"/>
      <c r="OQE1" s="103"/>
      <c r="OQF1" s="103"/>
      <c r="OQG1" s="103"/>
      <c r="OQH1" s="103"/>
      <c r="OQI1" s="103"/>
      <c r="OQJ1" s="103"/>
      <c r="OQK1" s="103"/>
      <c r="OQL1" s="103"/>
      <c r="OQM1" s="103"/>
      <c r="OQN1" s="103"/>
      <c r="OQO1" s="103"/>
      <c r="OQP1" s="103"/>
      <c r="OQQ1" s="103"/>
      <c r="OQR1" s="103"/>
      <c r="OQS1" s="103"/>
      <c r="OQT1" s="103"/>
      <c r="OQU1" s="103"/>
      <c r="OQV1" s="103"/>
      <c r="OQW1" s="103"/>
      <c r="OQX1" s="103"/>
      <c r="OQY1" s="103"/>
      <c r="OQZ1" s="103"/>
      <c r="ORA1" s="103"/>
      <c r="ORB1" s="103"/>
      <c r="ORC1" s="103"/>
      <c r="ORD1" s="103"/>
      <c r="ORE1" s="103"/>
      <c r="ORF1" s="103"/>
      <c r="ORG1" s="103"/>
      <c r="ORH1" s="103"/>
      <c r="ORI1" s="103"/>
      <c r="ORJ1" s="103"/>
      <c r="ORK1" s="103"/>
      <c r="ORL1" s="103"/>
      <c r="ORM1" s="103"/>
      <c r="ORN1" s="103"/>
      <c r="ORO1" s="103"/>
      <c r="ORP1" s="103"/>
      <c r="ORQ1" s="103"/>
      <c r="ORR1" s="103"/>
      <c r="ORS1" s="103"/>
      <c r="ORT1" s="103"/>
      <c r="ORU1" s="103"/>
      <c r="ORV1" s="103"/>
      <c r="ORW1" s="103"/>
      <c r="ORX1" s="103"/>
      <c r="ORY1" s="103"/>
      <c r="ORZ1" s="103"/>
      <c r="OSA1" s="103"/>
      <c r="OSB1" s="103"/>
      <c r="OSC1" s="103"/>
      <c r="OSD1" s="103"/>
      <c r="OSE1" s="103"/>
      <c r="OSF1" s="103"/>
      <c r="OSG1" s="103"/>
      <c r="OSH1" s="103"/>
      <c r="OSI1" s="103"/>
      <c r="OSJ1" s="103"/>
      <c r="OSK1" s="103"/>
      <c r="OSL1" s="103"/>
      <c r="OSM1" s="103"/>
      <c r="OSN1" s="103"/>
      <c r="OSO1" s="103"/>
      <c r="OSP1" s="103"/>
      <c r="OSQ1" s="103"/>
      <c r="OSR1" s="103"/>
      <c r="OSS1" s="103"/>
      <c r="OST1" s="103"/>
      <c r="OSU1" s="103"/>
      <c r="OSV1" s="103"/>
      <c r="OSW1" s="103"/>
      <c r="OSX1" s="103"/>
      <c r="OSY1" s="103"/>
      <c r="OSZ1" s="103"/>
      <c r="OTA1" s="103"/>
      <c r="OTB1" s="103"/>
      <c r="OTC1" s="103"/>
      <c r="OTD1" s="103"/>
      <c r="OTE1" s="103"/>
      <c r="OTF1" s="103"/>
      <c r="OTG1" s="103"/>
      <c r="OTH1" s="103"/>
      <c r="OTI1" s="103"/>
      <c r="OTJ1" s="103"/>
      <c r="OTK1" s="103"/>
      <c r="OTL1" s="103"/>
      <c r="OTM1" s="103"/>
      <c r="OTN1" s="103"/>
      <c r="OTO1" s="103"/>
      <c r="OTP1" s="103"/>
      <c r="OTQ1" s="103"/>
      <c r="OTR1" s="103"/>
      <c r="OTS1" s="103"/>
      <c r="OTT1" s="103"/>
      <c r="OTU1" s="103"/>
      <c r="OTV1" s="103"/>
      <c r="OTW1" s="103"/>
      <c r="OTX1" s="103"/>
      <c r="OTY1" s="103"/>
      <c r="OTZ1" s="103"/>
      <c r="OUA1" s="103"/>
      <c r="OUB1" s="103"/>
      <c r="OUC1" s="103"/>
      <c r="OUD1" s="103"/>
      <c r="OUE1" s="103"/>
      <c r="OUF1" s="103"/>
      <c r="OUG1" s="103"/>
      <c r="OUH1" s="103"/>
      <c r="OUI1" s="103"/>
      <c r="OUJ1" s="103"/>
      <c r="OUK1" s="103"/>
      <c r="OUL1" s="103"/>
      <c r="OUM1" s="103"/>
      <c r="OUN1" s="103"/>
      <c r="OUO1" s="103"/>
      <c r="OUP1" s="103"/>
      <c r="OUQ1" s="103"/>
      <c r="OUR1" s="103"/>
      <c r="OUS1" s="103"/>
      <c r="OUT1" s="103"/>
      <c r="OUU1" s="103"/>
      <c r="OUV1" s="103"/>
      <c r="OUW1" s="103"/>
      <c r="OUX1" s="103"/>
      <c r="OUY1" s="103"/>
      <c r="OUZ1" s="103"/>
      <c r="OVA1" s="103"/>
      <c r="OVB1" s="103"/>
      <c r="OVC1" s="103"/>
      <c r="OVD1" s="103"/>
      <c r="OVE1" s="103"/>
      <c r="OVF1" s="103"/>
      <c r="OVG1" s="103"/>
      <c r="OVH1" s="103"/>
      <c r="OVI1" s="103"/>
      <c r="OVJ1" s="103"/>
      <c r="OVK1" s="103"/>
      <c r="OVL1" s="103"/>
      <c r="OVM1" s="103"/>
      <c r="OVN1" s="103"/>
      <c r="OVO1" s="103"/>
      <c r="OVP1" s="103"/>
      <c r="OVQ1" s="103"/>
      <c r="OVR1" s="103"/>
      <c r="OVS1" s="103"/>
      <c r="OVT1" s="103"/>
      <c r="OVU1" s="103"/>
      <c r="OVV1" s="103"/>
      <c r="OVW1" s="103"/>
      <c r="OVX1" s="103"/>
      <c r="OVY1" s="103"/>
      <c r="OVZ1" s="103"/>
      <c r="OWA1" s="103"/>
      <c r="OWB1" s="103"/>
      <c r="OWC1" s="103"/>
      <c r="OWD1" s="103"/>
      <c r="OWE1" s="103"/>
      <c r="OWF1" s="103"/>
      <c r="OWG1" s="103"/>
      <c r="OWH1" s="103"/>
      <c r="OWI1" s="103"/>
      <c r="OWJ1" s="103"/>
      <c r="OWK1" s="103"/>
      <c r="OWL1" s="103"/>
      <c r="OWM1" s="103"/>
      <c r="OWN1" s="103"/>
      <c r="OWO1" s="103"/>
      <c r="OWP1" s="103"/>
      <c r="OWQ1" s="103"/>
      <c r="OWR1" s="103"/>
      <c r="OWS1" s="103"/>
      <c r="OWT1" s="103"/>
      <c r="OWU1" s="103"/>
      <c r="OWV1" s="103"/>
      <c r="OWW1" s="103"/>
      <c r="OWX1" s="103"/>
      <c r="OWY1" s="103"/>
      <c r="OWZ1" s="103"/>
      <c r="OXA1" s="103"/>
      <c r="OXB1" s="103"/>
      <c r="OXC1" s="103"/>
      <c r="OXD1" s="103"/>
      <c r="OXE1" s="103"/>
      <c r="OXF1" s="103"/>
      <c r="OXG1" s="103"/>
      <c r="OXH1" s="103"/>
      <c r="OXI1" s="103"/>
      <c r="OXJ1" s="103"/>
      <c r="OXK1" s="103"/>
      <c r="OXL1" s="103"/>
      <c r="OXM1" s="103"/>
      <c r="OXN1" s="103"/>
      <c r="OXO1" s="103"/>
      <c r="OXP1" s="103"/>
      <c r="OXQ1" s="103"/>
      <c r="OXR1" s="103"/>
      <c r="OXS1" s="103"/>
      <c r="OXT1" s="103"/>
      <c r="OXU1" s="103"/>
      <c r="OXV1" s="103"/>
      <c r="OXW1" s="103"/>
      <c r="OXX1" s="103"/>
      <c r="OXY1" s="103"/>
      <c r="OXZ1" s="103"/>
      <c r="OYA1" s="103"/>
      <c r="OYB1" s="103"/>
      <c r="OYC1" s="103"/>
      <c r="OYD1" s="103"/>
      <c r="OYE1" s="103"/>
      <c r="OYF1" s="103"/>
      <c r="OYG1" s="103"/>
      <c r="OYH1" s="103"/>
      <c r="OYI1" s="103"/>
      <c r="OYJ1" s="103"/>
      <c r="OYK1" s="103"/>
      <c r="OYL1" s="103"/>
      <c r="OYM1" s="103"/>
      <c r="OYN1" s="103"/>
      <c r="OYO1" s="103"/>
      <c r="OYP1" s="103"/>
      <c r="OYQ1" s="103"/>
      <c r="OYR1" s="103"/>
      <c r="OYS1" s="103"/>
      <c r="OYT1" s="103"/>
      <c r="OYU1" s="103"/>
      <c r="OYV1" s="103"/>
      <c r="OYW1" s="103"/>
      <c r="OYX1" s="103"/>
      <c r="OYY1" s="103"/>
      <c r="OYZ1" s="103"/>
      <c r="OZA1" s="103"/>
      <c r="OZB1" s="103"/>
      <c r="OZC1" s="103"/>
      <c r="OZD1" s="103"/>
      <c r="OZE1" s="103"/>
      <c r="OZF1" s="103"/>
      <c r="OZG1" s="103"/>
      <c r="OZH1" s="103"/>
      <c r="OZI1" s="103"/>
      <c r="OZJ1" s="103"/>
      <c r="OZK1" s="103"/>
      <c r="OZL1" s="103"/>
      <c r="OZM1" s="103"/>
      <c r="OZN1" s="103"/>
      <c r="OZO1" s="103"/>
      <c r="OZP1" s="103"/>
      <c r="OZQ1" s="103"/>
      <c r="OZR1" s="103"/>
      <c r="OZS1" s="103"/>
      <c r="OZT1" s="103"/>
      <c r="OZU1" s="103"/>
      <c r="OZV1" s="103"/>
      <c r="OZW1" s="103"/>
      <c r="OZX1" s="103"/>
      <c r="OZY1" s="103"/>
      <c r="OZZ1" s="103"/>
      <c r="PAA1" s="103"/>
      <c r="PAB1" s="103"/>
      <c r="PAC1" s="103"/>
      <c r="PAD1" s="103"/>
      <c r="PAE1" s="103"/>
      <c r="PAF1" s="103"/>
      <c r="PAG1" s="103"/>
      <c r="PAH1" s="103"/>
      <c r="PAI1" s="103"/>
      <c r="PAJ1" s="103"/>
      <c r="PAK1" s="103"/>
      <c r="PAL1" s="103"/>
      <c r="PAM1" s="103"/>
      <c r="PAN1" s="103"/>
      <c r="PAO1" s="103"/>
      <c r="PAP1" s="103"/>
      <c r="PAQ1" s="103"/>
      <c r="PAR1" s="103"/>
      <c r="PAS1" s="103"/>
      <c r="PAT1" s="103"/>
      <c r="PAU1" s="103"/>
      <c r="PAV1" s="103"/>
      <c r="PAW1" s="103"/>
      <c r="PAX1" s="103"/>
      <c r="PAY1" s="103"/>
      <c r="PAZ1" s="103"/>
      <c r="PBA1" s="103"/>
      <c r="PBB1" s="103"/>
      <c r="PBC1" s="103"/>
      <c r="PBD1" s="103"/>
      <c r="PBE1" s="103"/>
      <c r="PBF1" s="103"/>
      <c r="PBG1" s="103"/>
      <c r="PBH1" s="103"/>
      <c r="PBI1" s="103"/>
      <c r="PBJ1" s="103"/>
      <c r="PBK1" s="103"/>
      <c r="PBL1" s="103"/>
      <c r="PBM1" s="103"/>
      <c r="PBN1" s="103"/>
      <c r="PBO1" s="103"/>
      <c r="PBP1" s="103"/>
      <c r="PBQ1" s="103"/>
      <c r="PBR1" s="103"/>
      <c r="PBS1" s="103"/>
      <c r="PBT1" s="103"/>
      <c r="PBU1" s="103"/>
      <c r="PBV1" s="103"/>
      <c r="PBW1" s="103"/>
      <c r="PBX1" s="103"/>
      <c r="PBY1" s="103"/>
      <c r="PBZ1" s="103"/>
      <c r="PCA1" s="103"/>
      <c r="PCB1" s="103"/>
      <c r="PCC1" s="103"/>
      <c r="PCD1" s="103"/>
      <c r="PCE1" s="103"/>
      <c r="PCF1" s="103"/>
      <c r="PCG1" s="103"/>
      <c r="PCH1" s="103"/>
      <c r="PCI1" s="103"/>
      <c r="PCJ1" s="103"/>
      <c r="PCK1" s="103"/>
      <c r="PCL1" s="103"/>
      <c r="PCM1" s="103"/>
      <c r="PCN1" s="103"/>
      <c r="PCO1" s="103"/>
      <c r="PCP1" s="103"/>
      <c r="PCQ1" s="103"/>
      <c r="PCR1" s="103"/>
      <c r="PCS1" s="103"/>
      <c r="PCT1" s="103"/>
      <c r="PCU1" s="103"/>
      <c r="PCV1" s="103"/>
      <c r="PCW1" s="103"/>
      <c r="PCX1" s="103"/>
      <c r="PCY1" s="103"/>
      <c r="PCZ1" s="103"/>
      <c r="PDA1" s="103"/>
      <c r="PDB1" s="103"/>
      <c r="PDC1" s="103"/>
      <c r="PDD1" s="103"/>
      <c r="PDE1" s="103"/>
      <c r="PDF1" s="103"/>
      <c r="PDG1" s="103"/>
      <c r="PDH1" s="103"/>
      <c r="PDI1" s="103"/>
      <c r="PDJ1" s="103"/>
      <c r="PDK1" s="103"/>
      <c r="PDL1" s="103"/>
      <c r="PDM1" s="103"/>
      <c r="PDN1" s="103"/>
      <c r="PDO1" s="103"/>
      <c r="PDP1" s="103"/>
      <c r="PDQ1" s="103"/>
      <c r="PDR1" s="103"/>
      <c r="PDS1" s="103"/>
      <c r="PDT1" s="103"/>
      <c r="PDU1" s="103"/>
      <c r="PDV1" s="103"/>
      <c r="PDW1" s="103"/>
      <c r="PDX1" s="103"/>
      <c r="PDY1" s="103"/>
      <c r="PDZ1" s="103"/>
      <c r="PEA1" s="103"/>
      <c r="PEB1" s="103"/>
      <c r="PEC1" s="103"/>
      <c r="PED1" s="103"/>
      <c r="PEE1" s="103"/>
      <c r="PEF1" s="103"/>
      <c r="PEG1" s="103"/>
      <c r="PEH1" s="103"/>
      <c r="PEI1" s="103"/>
      <c r="PEJ1" s="103"/>
      <c r="PEK1" s="103"/>
      <c r="PEL1" s="103"/>
      <c r="PEM1" s="103"/>
      <c r="PEN1" s="103"/>
      <c r="PEO1" s="103"/>
      <c r="PEP1" s="103"/>
      <c r="PEQ1" s="103"/>
      <c r="PER1" s="103"/>
      <c r="PES1" s="103"/>
      <c r="PET1" s="103"/>
      <c r="PEU1" s="103"/>
      <c r="PEV1" s="103"/>
      <c r="PEW1" s="103"/>
      <c r="PEX1" s="103"/>
      <c r="PEY1" s="103"/>
      <c r="PEZ1" s="103"/>
      <c r="PFA1" s="103"/>
      <c r="PFB1" s="103"/>
      <c r="PFC1" s="103"/>
      <c r="PFD1" s="103"/>
      <c r="PFE1" s="103"/>
      <c r="PFF1" s="103"/>
      <c r="PFG1" s="103"/>
      <c r="PFH1" s="103"/>
      <c r="PFI1" s="103"/>
      <c r="PFJ1" s="103"/>
      <c r="PFK1" s="103"/>
      <c r="PFL1" s="103"/>
      <c r="PFM1" s="103"/>
      <c r="PFN1" s="103"/>
      <c r="PFO1" s="103"/>
      <c r="PFP1" s="103"/>
      <c r="PFQ1" s="103"/>
      <c r="PFR1" s="103"/>
      <c r="PFS1" s="103"/>
      <c r="PFT1" s="103"/>
      <c r="PFU1" s="103"/>
      <c r="PFV1" s="103"/>
      <c r="PFW1" s="103"/>
      <c r="PFX1" s="103"/>
      <c r="PFY1" s="103"/>
      <c r="PFZ1" s="103"/>
      <c r="PGA1" s="103"/>
      <c r="PGB1" s="103"/>
      <c r="PGC1" s="103"/>
      <c r="PGD1" s="103"/>
      <c r="PGE1" s="103"/>
      <c r="PGF1" s="103"/>
      <c r="PGG1" s="103"/>
      <c r="PGH1" s="103"/>
      <c r="PGI1" s="103"/>
      <c r="PGJ1" s="103"/>
      <c r="PGK1" s="103"/>
      <c r="PGL1" s="103"/>
      <c r="PGM1" s="103"/>
      <c r="PGN1" s="103"/>
      <c r="PGO1" s="103"/>
      <c r="PGP1" s="103"/>
      <c r="PGQ1" s="103"/>
      <c r="PGR1" s="103"/>
      <c r="PGS1" s="103"/>
      <c r="PGT1" s="103"/>
      <c r="PGU1" s="103"/>
      <c r="PGV1" s="103"/>
      <c r="PGW1" s="103"/>
      <c r="PGX1" s="103"/>
      <c r="PGY1" s="103"/>
      <c r="PGZ1" s="103"/>
      <c r="PHA1" s="103"/>
      <c r="PHB1" s="103"/>
      <c r="PHC1" s="103"/>
      <c r="PHD1" s="103"/>
      <c r="PHE1" s="103"/>
      <c r="PHF1" s="103"/>
      <c r="PHG1" s="103"/>
      <c r="PHH1" s="103"/>
      <c r="PHI1" s="103"/>
      <c r="PHJ1" s="103"/>
      <c r="PHK1" s="103"/>
      <c r="PHL1" s="103"/>
      <c r="PHM1" s="103"/>
      <c r="PHN1" s="103"/>
      <c r="PHO1" s="103"/>
      <c r="PHP1" s="103"/>
      <c r="PHQ1" s="103"/>
      <c r="PHR1" s="103"/>
      <c r="PHS1" s="103"/>
      <c r="PHT1" s="103"/>
      <c r="PHU1" s="103"/>
      <c r="PHV1" s="103"/>
      <c r="PHW1" s="103"/>
      <c r="PHX1" s="103"/>
      <c r="PHY1" s="103"/>
      <c r="PHZ1" s="103"/>
      <c r="PIA1" s="103"/>
      <c r="PIB1" s="103"/>
      <c r="PIC1" s="103"/>
      <c r="PID1" s="103"/>
      <c r="PIE1" s="103"/>
      <c r="PIF1" s="103"/>
      <c r="PIG1" s="103"/>
      <c r="PIH1" s="103"/>
      <c r="PII1" s="103"/>
      <c r="PIJ1" s="103"/>
      <c r="PIK1" s="103"/>
      <c r="PIL1" s="103"/>
      <c r="PIM1" s="103"/>
      <c r="PIN1" s="103"/>
      <c r="PIO1" s="103"/>
      <c r="PIP1" s="103"/>
      <c r="PIQ1" s="103"/>
      <c r="PIR1" s="103"/>
      <c r="PIS1" s="103"/>
      <c r="PIT1" s="103"/>
      <c r="PIU1" s="103"/>
      <c r="PIV1" s="103"/>
      <c r="PIW1" s="103"/>
      <c r="PIX1" s="103"/>
      <c r="PIY1" s="103"/>
      <c r="PIZ1" s="103"/>
      <c r="PJA1" s="103"/>
      <c r="PJB1" s="103"/>
      <c r="PJC1" s="103"/>
      <c r="PJD1" s="103"/>
      <c r="PJE1" s="103"/>
      <c r="PJF1" s="103"/>
      <c r="PJG1" s="103"/>
      <c r="PJH1" s="103"/>
      <c r="PJI1" s="103"/>
      <c r="PJJ1" s="103"/>
      <c r="PJK1" s="103"/>
      <c r="PJL1" s="103"/>
      <c r="PJM1" s="103"/>
      <c r="PJN1" s="103"/>
      <c r="PJO1" s="103"/>
      <c r="PJP1" s="103"/>
      <c r="PJQ1" s="103"/>
      <c r="PJR1" s="103"/>
      <c r="PJS1" s="103"/>
      <c r="PJT1" s="103"/>
      <c r="PJU1" s="103"/>
      <c r="PJV1" s="103"/>
      <c r="PJW1" s="103"/>
      <c r="PJX1" s="103"/>
      <c r="PJY1" s="103"/>
      <c r="PJZ1" s="103"/>
      <c r="PKA1" s="103"/>
      <c r="PKB1" s="103"/>
      <c r="PKC1" s="103"/>
      <c r="PKD1" s="103"/>
      <c r="PKE1" s="103"/>
      <c r="PKF1" s="103"/>
      <c r="PKG1" s="103"/>
      <c r="PKH1" s="103"/>
      <c r="PKI1" s="103"/>
      <c r="PKJ1" s="103"/>
      <c r="PKK1" s="103"/>
      <c r="PKL1" s="103"/>
      <c r="PKM1" s="103"/>
      <c r="PKN1" s="103"/>
      <c r="PKO1" s="103"/>
      <c r="PKP1" s="103"/>
      <c r="PKQ1" s="103"/>
      <c r="PKR1" s="103"/>
      <c r="PKS1" s="103"/>
      <c r="PKT1" s="103"/>
      <c r="PKU1" s="103"/>
      <c r="PKV1" s="103"/>
      <c r="PKW1" s="103"/>
      <c r="PKX1" s="103"/>
      <c r="PKY1" s="103"/>
      <c r="PKZ1" s="103"/>
      <c r="PLA1" s="103"/>
      <c r="PLB1" s="103"/>
      <c r="PLC1" s="103"/>
      <c r="PLD1" s="103"/>
      <c r="PLE1" s="103"/>
      <c r="PLF1" s="103"/>
      <c r="PLG1" s="103"/>
      <c r="PLH1" s="103"/>
      <c r="PLI1" s="103"/>
      <c r="PLJ1" s="103"/>
      <c r="PLK1" s="103"/>
      <c r="PLL1" s="103"/>
      <c r="PLM1" s="103"/>
      <c r="PLN1" s="103"/>
      <c r="PLO1" s="103"/>
      <c r="PLP1" s="103"/>
      <c r="PLQ1" s="103"/>
      <c r="PLR1" s="103"/>
      <c r="PLS1" s="103"/>
      <c r="PLT1" s="103"/>
      <c r="PLU1" s="103"/>
      <c r="PLV1" s="103"/>
      <c r="PLW1" s="103"/>
      <c r="PLX1" s="103"/>
      <c r="PLY1" s="103"/>
      <c r="PLZ1" s="103"/>
      <c r="PMA1" s="103"/>
      <c r="PMB1" s="103"/>
      <c r="PMC1" s="103"/>
      <c r="PMD1" s="103"/>
      <c r="PME1" s="103"/>
      <c r="PMF1" s="103"/>
      <c r="PMG1" s="103"/>
      <c r="PMH1" s="103"/>
      <c r="PMI1" s="103"/>
      <c r="PMJ1" s="103"/>
      <c r="PMK1" s="103"/>
      <c r="PML1" s="103"/>
      <c r="PMM1" s="103"/>
      <c r="PMN1" s="103"/>
      <c r="PMO1" s="103"/>
      <c r="PMP1" s="103"/>
      <c r="PMQ1" s="103"/>
      <c r="PMR1" s="103"/>
      <c r="PMS1" s="103"/>
      <c r="PMT1" s="103"/>
      <c r="PMU1" s="103"/>
      <c r="PMV1" s="103"/>
      <c r="PMW1" s="103"/>
      <c r="PMX1" s="103"/>
      <c r="PMY1" s="103"/>
      <c r="PMZ1" s="103"/>
      <c r="PNA1" s="103"/>
      <c r="PNB1" s="103"/>
      <c r="PNC1" s="103"/>
      <c r="PND1" s="103"/>
      <c r="PNE1" s="103"/>
      <c r="PNF1" s="103"/>
      <c r="PNG1" s="103"/>
      <c r="PNH1" s="103"/>
      <c r="PNI1" s="103"/>
      <c r="PNJ1" s="103"/>
      <c r="PNK1" s="103"/>
      <c r="PNL1" s="103"/>
      <c r="PNM1" s="103"/>
      <c r="PNN1" s="103"/>
      <c r="PNO1" s="103"/>
      <c r="PNP1" s="103"/>
      <c r="PNQ1" s="103"/>
      <c r="PNR1" s="103"/>
      <c r="PNS1" s="103"/>
      <c r="PNT1" s="103"/>
      <c r="PNU1" s="103"/>
      <c r="PNV1" s="103"/>
      <c r="PNW1" s="103"/>
      <c r="PNX1" s="103"/>
      <c r="PNY1" s="103"/>
      <c r="PNZ1" s="103"/>
      <c r="POA1" s="103"/>
      <c r="POB1" s="103"/>
      <c r="POC1" s="103"/>
      <c r="POD1" s="103"/>
      <c r="POE1" s="103"/>
      <c r="POF1" s="103"/>
      <c r="POG1" s="103"/>
      <c r="POH1" s="103"/>
      <c r="POI1" s="103"/>
      <c r="POJ1" s="103"/>
      <c r="POK1" s="103"/>
      <c r="POL1" s="103"/>
      <c r="POM1" s="103"/>
      <c r="PON1" s="103"/>
      <c r="POO1" s="103"/>
      <c r="POP1" s="103"/>
      <c r="POQ1" s="103"/>
      <c r="POR1" s="103"/>
      <c r="POS1" s="103"/>
      <c r="POT1" s="103"/>
      <c r="POU1" s="103"/>
      <c r="POV1" s="103"/>
      <c r="POW1" s="103"/>
      <c r="POX1" s="103"/>
      <c r="POY1" s="103"/>
      <c r="POZ1" s="103"/>
      <c r="PPA1" s="103"/>
      <c r="PPB1" s="103"/>
      <c r="PPC1" s="103"/>
      <c r="PPD1" s="103"/>
      <c r="PPE1" s="103"/>
      <c r="PPF1" s="103"/>
      <c r="PPG1" s="103"/>
      <c r="PPH1" s="103"/>
      <c r="PPI1" s="103"/>
      <c r="PPJ1" s="103"/>
      <c r="PPK1" s="103"/>
      <c r="PPL1" s="103"/>
      <c r="PPM1" s="103"/>
      <c r="PPN1" s="103"/>
      <c r="PPO1" s="103"/>
      <c r="PPP1" s="103"/>
      <c r="PPQ1" s="103"/>
      <c r="PPR1" s="103"/>
      <c r="PPS1" s="103"/>
      <c r="PPT1" s="103"/>
      <c r="PPU1" s="103"/>
      <c r="PPV1" s="103"/>
      <c r="PPW1" s="103"/>
      <c r="PPX1" s="103"/>
      <c r="PPY1" s="103"/>
      <c r="PPZ1" s="103"/>
      <c r="PQA1" s="103"/>
      <c r="PQB1" s="103"/>
      <c r="PQC1" s="103"/>
      <c r="PQD1" s="103"/>
      <c r="PQE1" s="103"/>
      <c r="PQF1" s="103"/>
      <c r="PQG1" s="103"/>
      <c r="PQH1" s="103"/>
      <c r="PQI1" s="103"/>
      <c r="PQJ1" s="103"/>
      <c r="PQK1" s="103"/>
      <c r="PQL1" s="103"/>
      <c r="PQM1" s="103"/>
      <c r="PQN1" s="103"/>
      <c r="PQO1" s="103"/>
      <c r="PQP1" s="103"/>
      <c r="PQQ1" s="103"/>
      <c r="PQR1" s="103"/>
      <c r="PQS1" s="103"/>
      <c r="PQT1" s="103"/>
      <c r="PQU1" s="103"/>
      <c r="PQV1" s="103"/>
      <c r="PQW1" s="103"/>
      <c r="PQX1" s="103"/>
      <c r="PQY1" s="103"/>
      <c r="PQZ1" s="103"/>
      <c r="PRA1" s="103"/>
      <c r="PRB1" s="103"/>
      <c r="PRC1" s="103"/>
      <c r="PRD1" s="103"/>
      <c r="PRE1" s="103"/>
      <c r="PRF1" s="103"/>
      <c r="PRG1" s="103"/>
      <c r="PRH1" s="103"/>
      <c r="PRI1" s="103"/>
      <c r="PRJ1" s="103"/>
      <c r="PRK1" s="103"/>
      <c r="PRL1" s="103"/>
      <c r="PRM1" s="103"/>
      <c r="PRN1" s="103"/>
      <c r="PRO1" s="103"/>
      <c r="PRP1" s="103"/>
      <c r="PRQ1" s="103"/>
      <c r="PRR1" s="103"/>
      <c r="PRS1" s="103"/>
      <c r="PRT1" s="103"/>
      <c r="PRU1" s="103"/>
      <c r="PRV1" s="103"/>
      <c r="PRW1" s="103"/>
      <c r="PRX1" s="103"/>
      <c r="PRY1" s="103"/>
      <c r="PRZ1" s="103"/>
      <c r="PSA1" s="103"/>
      <c r="PSB1" s="103"/>
      <c r="PSC1" s="103"/>
      <c r="PSD1" s="103"/>
      <c r="PSE1" s="103"/>
      <c r="PSF1" s="103"/>
      <c r="PSG1" s="103"/>
      <c r="PSH1" s="103"/>
      <c r="PSI1" s="103"/>
      <c r="PSJ1" s="103"/>
      <c r="PSK1" s="103"/>
      <c r="PSL1" s="103"/>
      <c r="PSM1" s="103"/>
      <c r="PSN1" s="103"/>
      <c r="PSO1" s="103"/>
      <c r="PSP1" s="103"/>
      <c r="PSQ1" s="103"/>
      <c r="PSR1" s="103"/>
      <c r="PSS1" s="103"/>
      <c r="PST1" s="103"/>
      <c r="PSU1" s="103"/>
      <c r="PSV1" s="103"/>
      <c r="PSW1" s="103"/>
      <c r="PSX1" s="103"/>
      <c r="PSY1" s="103"/>
      <c r="PSZ1" s="103"/>
      <c r="PTA1" s="103"/>
      <c r="PTB1" s="103"/>
      <c r="PTC1" s="103"/>
      <c r="PTD1" s="103"/>
      <c r="PTE1" s="103"/>
      <c r="PTF1" s="103"/>
      <c r="PTG1" s="103"/>
      <c r="PTH1" s="103"/>
      <c r="PTI1" s="103"/>
      <c r="PTJ1" s="103"/>
      <c r="PTK1" s="103"/>
      <c r="PTL1" s="103"/>
      <c r="PTM1" s="103"/>
      <c r="PTN1" s="103"/>
      <c r="PTO1" s="103"/>
      <c r="PTP1" s="103"/>
      <c r="PTQ1" s="103"/>
      <c r="PTR1" s="103"/>
      <c r="PTS1" s="103"/>
      <c r="PTT1" s="103"/>
      <c r="PTU1" s="103"/>
      <c r="PTV1" s="103"/>
      <c r="PTW1" s="103"/>
      <c r="PTX1" s="103"/>
      <c r="PTY1" s="103"/>
      <c r="PTZ1" s="103"/>
      <c r="PUA1" s="103"/>
      <c r="PUB1" s="103"/>
      <c r="PUC1" s="103"/>
      <c r="PUD1" s="103"/>
      <c r="PUE1" s="103"/>
      <c r="PUF1" s="103"/>
      <c r="PUG1" s="103"/>
      <c r="PUH1" s="103"/>
      <c r="PUI1" s="103"/>
      <c r="PUJ1" s="103"/>
      <c r="PUK1" s="103"/>
      <c r="PUL1" s="103"/>
      <c r="PUM1" s="103"/>
      <c r="PUN1" s="103"/>
      <c r="PUO1" s="103"/>
      <c r="PUP1" s="103"/>
      <c r="PUQ1" s="103"/>
      <c r="PUR1" s="103"/>
      <c r="PUS1" s="103"/>
      <c r="PUT1" s="103"/>
      <c r="PUU1" s="103"/>
      <c r="PUV1" s="103"/>
      <c r="PUW1" s="103"/>
      <c r="PUX1" s="103"/>
      <c r="PUY1" s="103"/>
      <c r="PUZ1" s="103"/>
      <c r="PVA1" s="103"/>
      <c r="PVB1" s="103"/>
      <c r="PVC1" s="103"/>
      <c r="PVD1" s="103"/>
      <c r="PVE1" s="103"/>
      <c r="PVF1" s="103"/>
      <c r="PVG1" s="103"/>
      <c r="PVH1" s="103"/>
      <c r="PVI1" s="103"/>
      <c r="PVJ1" s="103"/>
      <c r="PVK1" s="103"/>
      <c r="PVL1" s="103"/>
      <c r="PVM1" s="103"/>
      <c r="PVN1" s="103"/>
      <c r="PVO1" s="103"/>
      <c r="PVP1" s="103"/>
      <c r="PVQ1" s="103"/>
      <c r="PVR1" s="103"/>
      <c r="PVS1" s="103"/>
      <c r="PVT1" s="103"/>
      <c r="PVU1" s="103"/>
      <c r="PVV1" s="103"/>
      <c r="PVW1" s="103"/>
      <c r="PVX1" s="103"/>
      <c r="PVY1" s="103"/>
      <c r="PVZ1" s="103"/>
      <c r="PWA1" s="103"/>
      <c r="PWB1" s="103"/>
      <c r="PWC1" s="103"/>
      <c r="PWD1" s="103"/>
      <c r="PWE1" s="103"/>
      <c r="PWF1" s="103"/>
      <c r="PWG1" s="103"/>
      <c r="PWH1" s="103"/>
      <c r="PWI1" s="103"/>
      <c r="PWJ1" s="103"/>
      <c r="PWK1" s="103"/>
      <c r="PWL1" s="103"/>
      <c r="PWM1" s="103"/>
      <c r="PWN1" s="103"/>
      <c r="PWO1" s="103"/>
      <c r="PWP1" s="103"/>
      <c r="PWQ1" s="103"/>
      <c r="PWR1" s="103"/>
      <c r="PWS1" s="103"/>
      <c r="PWT1" s="103"/>
      <c r="PWU1" s="103"/>
      <c r="PWV1" s="103"/>
      <c r="PWW1" s="103"/>
      <c r="PWX1" s="103"/>
      <c r="PWY1" s="103"/>
      <c r="PWZ1" s="103"/>
      <c r="PXA1" s="103"/>
      <c r="PXB1" s="103"/>
      <c r="PXC1" s="103"/>
      <c r="PXD1" s="103"/>
      <c r="PXE1" s="103"/>
      <c r="PXF1" s="103"/>
      <c r="PXG1" s="103"/>
      <c r="PXH1" s="103"/>
      <c r="PXI1" s="103"/>
      <c r="PXJ1" s="103"/>
      <c r="PXK1" s="103"/>
      <c r="PXL1" s="103"/>
      <c r="PXM1" s="103"/>
      <c r="PXN1" s="103"/>
      <c r="PXO1" s="103"/>
      <c r="PXP1" s="103"/>
      <c r="PXQ1" s="103"/>
      <c r="PXR1" s="103"/>
      <c r="PXS1" s="103"/>
      <c r="PXT1" s="103"/>
      <c r="PXU1" s="103"/>
      <c r="PXV1" s="103"/>
      <c r="PXW1" s="103"/>
      <c r="PXX1" s="103"/>
      <c r="PXY1" s="103"/>
      <c r="PXZ1" s="103"/>
      <c r="PYA1" s="103"/>
      <c r="PYB1" s="103"/>
      <c r="PYC1" s="103"/>
      <c r="PYD1" s="103"/>
      <c r="PYE1" s="103"/>
      <c r="PYF1" s="103"/>
      <c r="PYG1" s="103"/>
      <c r="PYH1" s="103"/>
      <c r="PYI1" s="103"/>
      <c r="PYJ1" s="103"/>
      <c r="PYK1" s="103"/>
      <c r="PYL1" s="103"/>
      <c r="PYM1" s="103"/>
      <c r="PYN1" s="103"/>
      <c r="PYO1" s="103"/>
      <c r="PYP1" s="103"/>
      <c r="PYQ1" s="103"/>
      <c r="PYR1" s="103"/>
      <c r="PYS1" s="103"/>
      <c r="PYT1" s="103"/>
      <c r="PYU1" s="103"/>
      <c r="PYV1" s="103"/>
      <c r="PYW1" s="103"/>
      <c r="PYX1" s="103"/>
      <c r="PYY1" s="103"/>
      <c r="PYZ1" s="103"/>
      <c r="PZA1" s="103"/>
      <c r="PZB1" s="103"/>
      <c r="PZC1" s="103"/>
      <c r="PZD1" s="103"/>
      <c r="PZE1" s="103"/>
      <c r="PZF1" s="103"/>
      <c r="PZG1" s="103"/>
      <c r="PZH1" s="103"/>
      <c r="PZI1" s="103"/>
      <c r="PZJ1" s="103"/>
      <c r="PZK1" s="103"/>
      <c r="PZL1" s="103"/>
      <c r="PZM1" s="103"/>
      <c r="PZN1" s="103"/>
      <c r="PZO1" s="103"/>
      <c r="PZP1" s="103"/>
      <c r="PZQ1" s="103"/>
      <c r="PZR1" s="103"/>
      <c r="PZS1" s="103"/>
      <c r="PZT1" s="103"/>
      <c r="PZU1" s="103"/>
      <c r="PZV1" s="103"/>
      <c r="PZW1" s="103"/>
      <c r="PZX1" s="103"/>
      <c r="PZY1" s="103"/>
      <c r="PZZ1" s="103"/>
      <c r="QAA1" s="103"/>
      <c r="QAB1" s="103"/>
      <c r="QAC1" s="103"/>
      <c r="QAD1" s="103"/>
      <c r="QAE1" s="103"/>
      <c r="QAF1" s="103"/>
      <c r="QAG1" s="103"/>
      <c r="QAH1" s="103"/>
      <c r="QAI1" s="103"/>
      <c r="QAJ1" s="103"/>
      <c r="QAK1" s="103"/>
      <c r="QAL1" s="103"/>
      <c r="QAM1" s="103"/>
      <c r="QAN1" s="103"/>
      <c r="QAO1" s="103"/>
      <c r="QAP1" s="103"/>
      <c r="QAQ1" s="103"/>
      <c r="QAR1" s="103"/>
      <c r="QAS1" s="103"/>
      <c r="QAT1" s="103"/>
      <c r="QAU1" s="103"/>
      <c r="QAV1" s="103"/>
      <c r="QAW1" s="103"/>
      <c r="QAX1" s="103"/>
      <c r="QAY1" s="103"/>
      <c r="QAZ1" s="103"/>
      <c r="QBA1" s="103"/>
      <c r="QBB1" s="103"/>
      <c r="QBC1" s="103"/>
      <c r="QBD1" s="103"/>
      <c r="QBE1" s="103"/>
      <c r="QBF1" s="103"/>
      <c r="QBG1" s="103"/>
      <c r="QBH1" s="103"/>
      <c r="QBI1" s="103"/>
      <c r="QBJ1" s="103"/>
      <c r="QBK1" s="103"/>
      <c r="QBL1" s="103"/>
      <c r="QBM1" s="103"/>
      <c r="QBN1" s="103"/>
      <c r="QBO1" s="103"/>
      <c r="QBP1" s="103"/>
      <c r="QBQ1" s="103"/>
      <c r="QBR1" s="103"/>
      <c r="QBS1" s="103"/>
      <c r="QBT1" s="103"/>
      <c r="QBU1" s="103"/>
      <c r="QBV1" s="103"/>
      <c r="QBW1" s="103"/>
      <c r="QBX1" s="103"/>
      <c r="QBY1" s="103"/>
      <c r="QBZ1" s="103"/>
      <c r="QCA1" s="103"/>
      <c r="QCB1" s="103"/>
      <c r="QCC1" s="103"/>
      <c r="QCD1" s="103"/>
      <c r="QCE1" s="103"/>
      <c r="QCF1" s="103"/>
      <c r="QCG1" s="103"/>
      <c r="QCH1" s="103"/>
      <c r="QCI1" s="103"/>
      <c r="QCJ1" s="103"/>
      <c r="QCK1" s="103"/>
      <c r="QCL1" s="103"/>
      <c r="QCM1" s="103"/>
      <c r="QCN1" s="103"/>
      <c r="QCO1" s="103"/>
      <c r="QCP1" s="103"/>
      <c r="QCQ1" s="103"/>
      <c r="QCR1" s="103"/>
      <c r="QCS1" s="103"/>
      <c r="QCT1" s="103"/>
      <c r="QCU1" s="103"/>
      <c r="QCV1" s="103"/>
      <c r="QCW1" s="103"/>
      <c r="QCX1" s="103"/>
      <c r="QCY1" s="103"/>
      <c r="QCZ1" s="103"/>
      <c r="QDA1" s="103"/>
      <c r="QDB1" s="103"/>
      <c r="QDC1" s="103"/>
      <c r="QDD1" s="103"/>
      <c r="QDE1" s="103"/>
      <c r="QDF1" s="103"/>
      <c r="QDG1" s="103"/>
      <c r="QDH1" s="103"/>
      <c r="QDI1" s="103"/>
      <c r="QDJ1" s="103"/>
      <c r="QDK1" s="103"/>
      <c r="QDL1" s="103"/>
      <c r="QDM1" s="103"/>
      <c r="QDN1" s="103"/>
      <c r="QDO1" s="103"/>
      <c r="QDP1" s="103"/>
      <c r="QDQ1" s="103"/>
      <c r="QDR1" s="103"/>
      <c r="QDS1" s="103"/>
      <c r="QDT1" s="103"/>
      <c r="QDU1" s="103"/>
      <c r="QDV1" s="103"/>
      <c r="QDW1" s="103"/>
      <c r="QDX1" s="103"/>
      <c r="QDY1" s="103"/>
      <c r="QDZ1" s="103"/>
      <c r="QEA1" s="103"/>
      <c r="QEB1" s="103"/>
      <c r="QEC1" s="103"/>
      <c r="QED1" s="103"/>
      <c r="QEE1" s="103"/>
      <c r="QEF1" s="103"/>
      <c r="QEG1" s="103"/>
      <c r="QEH1" s="103"/>
      <c r="QEI1" s="103"/>
      <c r="QEJ1" s="103"/>
      <c r="QEK1" s="103"/>
      <c r="QEL1" s="103"/>
      <c r="QEM1" s="103"/>
      <c r="QEN1" s="103"/>
      <c r="QEO1" s="103"/>
      <c r="QEP1" s="103"/>
      <c r="QEQ1" s="103"/>
      <c r="QER1" s="103"/>
      <c r="QES1" s="103"/>
      <c r="QET1" s="103"/>
      <c r="QEU1" s="103"/>
      <c r="QEV1" s="103"/>
      <c r="QEW1" s="103"/>
      <c r="QEX1" s="103"/>
      <c r="QEY1" s="103"/>
      <c r="QEZ1" s="103"/>
      <c r="QFA1" s="103"/>
      <c r="QFB1" s="103"/>
      <c r="QFC1" s="103"/>
      <c r="QFD1" s="103"/>
      <c r="QFE1" s="103"/>
      <c r="QFF1" s="103"/>
      <c r="QFG1" s="103"/>
      <c r="QFH1" s="103"/>
      <c r="QFI1" s="103"/>
      <c r="QFJ1" s="103"/>
      <c r="QFK1" s="103"/>
      <c r="QFL1" s="103"/>
      <c r="QFM1" s="103"/>
      <c r="QFN1" s="103"/>
      <c r="QFO1" s="103"/>
      <c r="QFP1" s="103"/>
      <c r="QFQ1" s="103"/>
      <c r="QFR1" s="103"/>
      <c r="QFS1" s="103"/>
      <c r="QFT1" s="103"/>
      <c r="QFU1" s="103"/>
      <c r="QFV1" s="103"/>
      <c r="QFW1" s="103"/>
      <c r="QFX1" s="103"/>
      <c r="QFY1" s="103"/>
      <c r="QFZ1" s="103"/>
      <c r="QGA1" s="103"/>
      <c r="QGB1" s="103"/>
      <c r="QGC1" s="103"/>
      <c r="QGD1" s="103"/>
      <c r="QGE1" s="103"/>
      <c r="QGF1" s="103"/>
      <c r="QGG1" s="103"/>
      <c r="QGH1" s="103"/>
      <c r="QGI1" s="103"/>
      <c r="QGJ1" s="103"/>
      <c r="QGK1" s="103"/>
      <c r="QGL1" s="103"/>
      <c r="QGM1" s="103"/>
      <c r="QGN1" s="103"/>
      <c r="QGO1" s="103"/>
      <c r="QGP1" s="103"/>
      <c r="QGQ1" s="103"/>
      <c r="QGR1" s="103"/>
      <c r="QGS1" s="103"/>
      <c r="QGT1" s="103"/>
      <c r="QGU1" s="103"/>
      <c r="QGV1" s="103"/>
      <c r="QGW1" s="103"/>
      <c r="QGX1" s="103"/>
      <c r="QGY1" s="103"/>
      <c r="QGZ1" s="103"/>
      <c r="QHA1" s="103"/>
      <c r="QHB1" s="103"/>
      <c r="QHC1" s="103"/>
      <c r="QHD1" s="103"/>
      <c r="QHE1" s="103"/>
      <c r="QHF1" s="103"/>
      <c r="QHG1" s="103"/>
      <c r="QHH1" s="103"/>
      <c r="QHI1" s="103"/>
      <c r="QHJ1" s="103"/>
      <c r="QHK1" s="103"/>
      <c r="QHL1" s="103"/>
      <c r="QHM1" s="103"/>
      <c r="QHN1" s="103"/>
      <c r="QHO1" s="103"/>
      <c r="QHP1" s="103"/>
      <c r="QHQ1" s="103"/>
      <c r="QHR1" s="103"/>
      <c r="QHS1" s="103"/>
      <c r="QHT1" s="103"/>
      <c r="QHU1" s="103"/>
      <c r="QHV1" s="103"/>
      <c r="QHW1" s="103"/>
      <c r="QHX1" s="103"/>
      <c r="QHY1" s="103"/>
      <c r="QHZ1" s="103"/>
      <c r="QIA1" s="103"/>
      <c r="QIB1" s="103"/>
      <c r="QIC1" s="103"/>
      <c r="QID1" s="103"/>
      <c r="QIE1" s="103"/>
      <c r="QIF1" s="103"/>
      <c r="QIG1" s="103"/>
      <c r="QIH1" s="103"/>
      <c r="QII1" s="103"/>
      <c r="QIJ1" s="103"/>
      <c r="QIK1" s="103"/>
      <c r="QIL1" s="103"/>
      <c r="QIM1" s="103"/>
      <c r="QIN1" s="103"/>
      <c r="QIO1" s="103"/>
      <c r="QIP1" s="103"/>
      <c r="QIQ1" s="103"/>
      <c r="QIR1" s="103"/>
      <c r="QIS1" s="103"/>
      <c r="QIT1" s="103"/>
      <c r="QIU1" s="103"/>
      <c r="QIV1" s="103"/>
      <c r="QIW1" s="103"/>
      <c r="QIX1" s="103"/>
      <c r="QIY1" s="103"/>
      <c r="QIZ1" s="103"/>
      <c r="QJA1" s="103"/>
      <c r="QJB1" s="103"/>
      <c r="QJC1" s="103"/>
      <c r="QJD1" s="103"/>
      <c r="QJE1" s="103"/>
      <c r="QJF1" s="103"/>
      <c r="QJG1" s="103"/>
      <c r="QJH1" s="103"/>
      <c r="QJI1" s="103"/>
      <c r="QJJ1" s="103"/>
      <c r="QJK1" s="103"/>
      <c r="QJL1" s="103"/>
      <c r="QJM1" s="103"/>
      <c r="QJN1" s="103"/>
      <c r="QJO1" s="103"/>
      <c r="QJP1" s="103"/>
      <c r="QJQ1" s="103"/>
      <c r="QJR1" s="103"/>
      <c r="QJS1" s="103"/>
      <c r="QJT1" s="103"/>
      <c r="QJU1" s="103"/>
      <c r="QJV1" s="103"/>
      <c r="QJW1" s="103"/>
      <c r="QJX1" s="103"/>
      <c r="QJY1" s="103"/>
      <c r="QJZ1" s="103"/>
      <c r="QKA1" s="103"/>
      <c r="QKB1" s="103"/>
      <c r="QKC1" s="103"/>
      <c r="QKD1" s="103"/>
      <c r="QKE1" s="103"/>
      <c r="QKF1" s="103"/>
      <c r="QKG1" s="103"/>
      <c r="QKH1" s="103"/>
      <c r="QKI1" s="103"/>
      <c r="QKJ1" s="103"/>
      <c r="QKK1" s="103"/>
      <c r="QKL1" s="103"/>
      <c r="QKM1" s="103"/>
      <c r="QKN1" s="103"/>
      <c r="QKO1" s="103"/>
      <c r="QKP1" s="103"/>
      <c r="QKQ1" s="103"/>
      <c r="QKR1" s="103"/>
      <c r="QKS1" s="103"/>
      <c r="QKT1" s="103"/>
      <c r="QKU1" s="103"/>
      <c r="QKV1" s="103"/>
      <c r="QKW1" s="103"/>
      <c r="QKX1" s="103"/>
      <c r="QKY1" s="103"/>
      <c r="QKZ1" s="103"/>
      <c r="QLA1" s="103"/>
      <c r="QLB1" s="103"/>
      <c r="QLC1" s="103"/>
      <c r="QLD1" s="103"/>
      <c r="QLE1" s="103"/>
      <c r="QLF1" s="103"/>
      <c r="QLG1" s="103"/>
      <c r="QLH1" s="103"/>
      <c r="QLI1" s="103"/>
      <c r="QLJ1" s="103"/>
      <c r="QLK1" s="103"/>
      <c r="QLL1" s="103"/>
      <c r="QLM1" s="103"/>
      <c r="QLN1" s="103"/>
      <c r="QLO1" s="103"/>
      <c r="QLP1" s="103"/>
      <c r="QLQ1" s="103"/>
      <c r="QLR1" s="103"/>
      <c r="QLS1" s="103"/>
      <c r="QLT1" s="103"/>
      <c r="QLU1" s="103"/>
      <c r="QLV1" s="103"/>
      <c r="QLW1" s="103"/>
      <c r="QLX1" s="103"/>
      <c r="QLY1" s="103"/>
      <c r="QLZ1" s="103"/>
      <c r="QMA1" s="103"/>
      <c r="QMB1" s="103"/>
      <c r="QMC1" s="103"/>
      <c r="QMD1" s="103"/>
      <c r="QME1" s="103"/>
      <c r="QMF1" s="103"/>
      <c r="QMG1" s="103"/>
      <c r="QMH1" s="103"/>
      <c r="QMI1" s="103"/>
      <c r="QMJ1" s="103"/>
      <c r="QMK1" s="103"/>
      <c r="QML1" s="103"/>
      <c r="QMM1" s="103"/>
      <c r="QMN1" s="103"/>
      <c r="QMO1" s="103"/>
      <c r="QMP1" s="103"/>
      <c r="QMQ1" s="103"/>
      <c r="QMR1" s="103"/>
      <c r="QMS1" s="103"/>
      <c r="QMT1" s="103"/>
      <c r="QMU1" s="103"/>
      <c r="QMV1" s="103"/>
      <c r="QMW1" s="103"/>
      <c r="QMX1" s="103"/>
      <c r="QMY1" s="103"/>
      <c r="QMZ1" s="103"/>
      <c r="QNA1" s="103"/>
      <c r="QNB1" s="103"/>
      <c r="QNC1" s="103"/>
      <c r="QND1" s="103"/>
      <c r="QNE1" s="103"/>
      <c r="QNF1" s="103"/>
      <c r="QNG1" s="103"/>
      <c r="QNH1" s="103"/>
      <c r="QNI1" s="103"/>
      <c r="QNJ1" s="103"/>
      <c r="QNK1" s="103"/>
      <c r="QNL1" s="103"/>
      <c r="QNM1" s="103"/>
      <c r="QNN1" s="103"/>
      <c r="QNO1" s="103"/>
      <c r="QNP1" s="103"/>
      <c r="QNQ1" s="103"/>
      <c r="QNR1" s="103"/>
      <c r="QNS1" s="103"/>
      <c r="QNT1" s="103"/>
      <c r="QNU1" s="103"/>
      <c r="QNV1" s="103"/>
      <c r="QNW1" s="103"/>
      <c r="QNX1" s="103"/>
      <c r="QNY1" s="103"/>
      <c r="QNZ1" s="103"/>
      <c r="QOA1" s="103"/>
      <c r="QOB1" s="103"/>
      <c r="QOC1" s="103"/>
      <c r="QOD1" s="103"/>
      <c r="QOE1" s="103"/>
      <c r="QOF1" s="103"/>
      <c r="QOG1" s="103"/>
      <c r="QOH1" s="103"/>
      <c r="QOI1" s="103"/>
      <c r="QOJ1" s="103"/>
      <c r="QOK1" s="103"/>
      <c r="QOL1" s="103"/>
      <c r="QOM1" s="103"/>
      <c r="QON1" s="103"/>
      <c r="QOO1" s="103"/>
      <c r="QOP1" s="103"/>
      <c r="QOQ1" s="103"/>
      <c r="QOR1" s="103"/>
      <c r="QOS1" s="103"/>
      <c r="QOT1" s="103"/>
      <c r="QOU1" s="103"/>
      <c r="QOV1" s="103"/>
      <c r="QOW1" s="103"/>
      <c r="QOX1" s="103"/>
      <c r="QOY1" s="103"/>
      <c r="QOZ1" s="103"/>
      <c r="QPA1" s="103"/>
      <c r="QPB1" s="103"/>
      <c r="QPC1" s="103"/>
      <c r="QPD1" s="103"/>
      <c r="QPE1" s="103"/>
      <c r="QPF1" s="103"/>
      <c r="QPG1" s="103"/>
      <c r="QPH1" s="103"/>
      <c r="QPI1" s="103"/>
      <c r="QPJ1" s="103"/>
      <c r="QPK1" s="103"/>
      <c r="QPL1" s="103"/>
      <c r="QPM1" s="103"/>
      <c r="QPN1" s="103"/>
      <c r="QPO1" s="103"/>
      <c r="QPP1" s="103"/>
      <c r="QPQ1" s="103"/>
      <c r="QPR1" s="103"/>
      <c r="QPS1" s="103"/>
      <c r="QPT1" s="103"/>
      <c r="QPU1" s="103"/>
      <c r="QPV1" s="103"/>
      <c r="QPW1" s="103"/>
      <c r="QPX1" s="103"/>
      <c r="QPY1" s="103"/>
      <c r="QPZ1" s="103"/>
      <c r="QQA1" s="103"/>
      <c r="QQB1" s="103"/>
      <c r="QQC1" s="103"/>
      <c r="QQD1" s="103"/>
      <c r="QQE1" s="103"/>
      <c r="QQF1" s="103"/>
      <c r="QQG1" s="103"/>
      <c r="QQH1" s="103"/>
      <c r="QQI1" s="103"/>
      <c r="QQJ1" s="103"/>
      <c r="QQK1" s="103"/>
      <c r="QQL1" s="103"/>
      <c r="QQM1" s="103"/>
      <c r="QQN1" s="103"/>
      <c r="QQO1" s="103"/>
      <c r="QQP1" s="103"/>
      <c r="QQQ1" s="103"/>
      <c r="QQR1" s="103"/>
      <c r="QQS1" s="103"/>
      <c r="QQT1" s="103"/>
      <c r="QQU1" s="103"/>
      <c r="QQV1" s="103"/>
      <c r="QQW1" s="103"/>
      <c r="QQX1" s="103"/>
      <c r="QQY1" s="103"/>
      <c r="QQZ1" s="103"/>
      <c r="QRA1" s="103"/>
      <c r="QRB1" s="103"/>
      <c r="QRC1" s="103"/>
      <c r="QRD1" s="103"/>
      <c r="QRE1" s="103"/>
      <c r="QRF1" s="103"/>
      <c r="QRG1" s="103"/>
      <c r="QRH1" s="103"/>
      <c r="QRI1" s="103"/>
      <c r="QRJ1" s="103"/>
      <c r="QRK1" s="103"/>
      <c r="QRL1" s="103"/>
      <c r="QRM1" s="103"/>
      <c r="QRN1" s="103"/>
      <c r="QRO1" s="103"/>
      <c r="QRP1" s="103"/>
      <c r="QRQ1" s="103"/>
      <c r="QRR1" s="103"/>
      <c r="QRS1" s="103"/>
      <c r="QRT1" s="103"/>
      <c r="QRU1" s="103"/>
      <c r="QRV1" s="103"/>
      <c r="QRW1" s="103"/>
      <c r="QRX1" s="103"/>
      <c r="QRY1" s="103"/>
      <c r="QRZ1" s="103"/>
      <c r="QSA1" s="103"/>
      <c r="QSB1" s="103"/>
      <c r="QSC1" s="103"/>
      <c r="QSD1" s="103"/>
      <c r="QSE1" s="103"/>
      <c r="QSF1" s="103"/>
      <c r="QSG1" s="103"/>
      <c r="QSH1" s="103"/>
      <c r="QSI1" s="103"/>
      <c r="QSJ1" s="103"/>
      <c r="QSK1" s="103"/>
      <c r="QSL1" s="103"/>
      <c r="QSM1" s="103"/>
      <c r="QSN1" s="103"/>
      <c r="QSO1" s="103"/>
      <c r="QSP1" s="103"/>
      <c r="QSQ1" s="103"/>
      <c r="QSR1" s="103"/>
      <c r="QSS1" s="103"/>
      <c r="QST1" s="103"/>
      <c r="QSU1" s="103"/>
      <c r="QSV1" s="103"/>
      <c r="QSW1" s="103"/>
      <c r="QSX1" s="103"/>
      <c r="QSY1" s="103"/>
      <c r="QSZ1" s="103"/>
      <c r="QTA1" s="103"/>
      <c r="QTB1" s="103"/>
      <c r="QTC1" s="103"/>
      <c r="QTD1" s="103"/>
      <c r="QTE1" s="103"/>
      <c r="QTF1" s="103"/>
      <c r="QTG1" s="103"/>
      <c r="QTH1" s="103"/>
      <c r="QTI1" s="103"/>
      <c r="QTJ1" s="103"/>
      <c r="QTK1" s="103"/>
      <c r="QTL1" s="103"/>
      <c r="QTM1" s="103"/>
      <c r="QTN1" s="103"/>
      <c r="QTO1" s="103"/>
      <c r="QTP1" s="103"/>
      <c r="QTQ1" s="103"/>
      <c r="QTR1" s="103"/>
      <c r="QTS1" s="103"/>
      <c r="QTT1" s="103"/>
      <c r="QTU1" s="103"/>
      <c r="QTV1" s="103"/>
      <c r="QTW1" s="103"/>
      <c r="QTX1" s="103"/>
      <c r="QTY1" s="103"/>
      <c r="QTZ1" s="103"/>
      <c r="QUA1" s="103"/>
      <c r="QUB1" s="103"/>
      <c r="QUC1" s="103"/>
      <c r="QUD1" s="103"/>
      <c r="QUE1" s="103"/>
      <c r="QUF1" s="103"/>
      <c r="QUG1" s="103"/>
      <c r="QUH1" s="103"/>
      <c r="QUI1" s="103"/>
      <c r="QUJ1" s="103"/>
      <c r="QUK1" s="103"/>
      <c r="QUL1" s="103"/>
      <c r="QUM1" s="103"/>
      <c r="QUN1" s="103"/>
      <c r="QUO1" s="103"/>
      <c r="QUP1" s="103"/>
      <c r="QUQ1" s="103"/>
      <c r="QUR1" s="103"/>
      <c r="QUS1" s="103"/>
      <c r="QUT1" s="103"/>
      <c r="QUU1" s="103"/>
      <c r="QUV1" s="103"/>
      <c r="QUW1" s="103"/>
      <c r="QUX1" s="103"/>
      <c r="QUY1" s="103"/>
      <c r="QUZ1" s="103"/>
      <c r="QVA1" s="103"/>
      <c r="QVB1" s="103"/>
      <c r="QVC1" s="103"/>
      <c r="QVD1" s="103"/>
      <c r="QVE1" s="103"/>
      <c r="QVF1" s="103"/>
      <c r="QVG1" s="103"/>
      <c r="QVH1" s="103"/>
      <c r="QVI1" s="103"/>
      <c r="QVJ1" s="103"/>
      <c r="QVK1" s="103"/>
      <c r="QVL1" s="103"/>
      <c r="QVM1" s="103"/>
      <c r="QVN1" s="103"/>
      <c r="QVO1" s="103"/>
      <c r="QVP1" s="103"/>
      <c r="QVQ1" s="103"/>
      <c r="QVR1" s="103"/>
      <c r="QVS1" s="103"/>
      <c r="QVT1" s="103"/>
      <c r="QVU1" s="103"/>
      <c r="QVV1" s="103"/>
      <c r="QVW1" s="103"/>
      <c r="QVX1" s="103"/>
      <c r="QVY1" s="103"/>
      <c r="QVZ1" s="103"/>
      <c r="QWA1" s="103"/>
      <c r="QWB1" s="103"/>
      <c r="QWC1" s="103"/>
      <c r="QWD1" s="103"/>
      <c r="QWE1" s="103"/>
      <c r="QWF1" s="103"/>
      <c r="QWG1" s="103"/>
      <c r="QWH1" s="103"/>
      <c r="QWI1" s="103"/>
      <c r="QWJ1" s="103"/>
      <c r="QWK1" s="103"/>
      <c r="QWL1" s="103"/>
      <c r="QWM1" s="103"/>
      <c r="QWN1" s="103"/>
      <c r="QWO1" s="103"/>
      <c r="QWP1" s="103"/>
      <c r="QWQ1" s="103"/>
      <c r="QWR1" s="103"/>
      <c r="QWS1" s="103"/>
      <c r="QWT1" s="103"/>
      <c r="QWU1" s="103"/>
      <c r="QWV1" s="103"/>
      <c r="QWW1" s="103"/>
      <c r="QWX1" s="103"/>
      <c r="QWY1" s="103"/>
      <c r="QWZ1" s="103"/>
      <c r="QXA1" s="103"/>
      <c r="QXB1" s="103"/>
      <c r="QXC1" s="103"/>
      <c r="QXD1" s="103"/>
      <c r="QXE1" s="103"/>
      <c r="QXF1" s="103"/>
      <c r="QXG1" s="103"/>
      <c r="QXH1" s="103"/>
      <c r="QXI1" s="103"/>
      <c r="QXJ1" s="103"/>
      <c r="QXK1" s="103"/>
      <c r="QXL1" s="103"/>
      <c r="QXM1" s="103"/>
      <c r="QXN1" s="103"/>
      <c r="QXO1" s="103"/>
      <c r="QXP1" s="103"/>
      <c r="QXQ1" s="103"/>
      <c r="QXR1" s="103"/>
      <c r="QXS1" s="103"/>
      <c r="QXT1" s="103"/>
      <c r="QXU1" s="103"/>
      <c r="QXV1" s="103"/>
      <c r="QXW1" s="103"/>
      <c r="QXX1" s="103"/>
      <c r="QXY1" s="103"/>
      <c r="QXZ1" s="103"/>
      <c r="QYA1" s="103"/>
      <c r="QYB1" s="103"/>
      <c r="QYC1" s="103"/>
      <c r="QYD1" s="103"/>
      <c r="QYE1" s="103"/>
      <c r="QYF1" s="103"/>
      <c r="QYG1" s="103"/>
      <c r="QYH1" s="103"/>
      <c r="QYI1" s="103"/>
      <c r="QYJ1" s="103"/>
      <c r="QYK1" s="103"/>
      <c r="QYL1" s="103"/>
      <c r="QYM1" s="103"/>
      <c r="QYN1" s="103"/>
      <c r="QYO1" s="103"/>
      <c r="QYP1" s="103"/>
      <c r="QYQ1" s="103"/>
      <c r="QYR1" s="103"/>
      <c r="QYS1" s="103"/>
      <c r="QYT1" s="103"/>
      <c r="QYU1" s="103"/>
      <c r="QYV1" s="103"/>
      <c r="QYW1" s="103"/>
      <c r="QYX1" s="103"/>
      <c r="QYY1" s="103"/>
      <c r="QYZ1" s="103"/>
      <c r="QZA1" s="103"/>
      <c r="QZB1" s="103"/>
      <c r="QZC1" s="103"/>
      <c r="QZD1" s="103"/>
      <c r="QZE1" s="103"/>
      <c r="QZF1" s="103"/>
      <c r="QZG1" s="103"/>
      <c r="QZH1" s="103"/>
      <c r="QZI1" s="103"/>
      <c r="QZJ1" s="103"/>
      <c r="QZK1" s="103"/>
      <c r="QZL1" s="103"/>
      <c r="QZM1" s="103"/>
      <c r="QZN1" s="103"/>
      <c r="QZO1" s="103"/>
      <c r="QZP1" s="103"/>
      <c r="QZQ1" s="103"/>
      <c r="QZR1" s="103"/>
      <c r="QZS1" s="103"/>
      <c r="QZT1" s="103"/>
      <c r="QZU1" s="103"/>
      <c r="QZV1" s="103"/>
      <c r="QZW1" s="103"/>
      <c r="QZX1" s="103"/>
      <c r="QZY1" s="103"/>
      <c r="QZZ1" s="103"/>
      <c r="RAA1" s="103"/>
      <c r="RAB1" s="103"/>
      <c r="RAC1" s="103"/>
      <c r="RAD1" s="103"/>
      <c r="RAE1" s="103"/>
      <c r="RAF1" s="103"/>
      <c r="RAG1" s="103"/>
      <c r="RAH1" s="103"/>
      <c r="RAI1" s="103"/>
      <c r="RAJ1" s="103"/>
      <c r="RAK1" s="103"/>
      <c r="RAL1" s="103"/>
      <c r="RAM1" s="103"/>
      <c r="RAN1" s="103"/>
      <c r="RAO1" s="103"/>
      <c r="RAP1" s="103"/>
      <c r="RAQ1" s="103"/>
      <c r="RAR1" s="103"/>
      <c r="RAS1" s="103"/>
      <c r="RAT1" s="103"/>
      <c r="RAU1" s="103"/>
      <c r="RAV1" s="103"/>
      <c r="RAW1" s="103"/>
      <c r="RAX1" s="103"/>
      <c r="RAY1" s="103"/>
      <c r="RAZ1" s="103"/>
      <c r="RBA1" s="103"/>
      <c r="RBB1" s="103"/>
      <c r="RBC1" s="103"/>
      <c r="RBD1" s="103"/>
      <c r="RBE1" s="103"/>
      <c r="RBF1" s="103"/>
      <c r="RBG1" s="103"/>
      <c r="RBH1" s="103"/>
      <c r="RBI1" s="103"/>
      <c r="RBJ1" s="103"/>
      <c r="RBK1" s="103"/>
      <c r="RBL1" s="103"/>
      <c r="RBM1" s="103"/>
      <c r="RBN1" s="103"/>
      <c r="RBO1" s="103"/>
      <c r="RBP1" s="103"/>
      <c r="RBQ1" s="103"/>
      <c r="RBR1" s="103"/>
      <c r="RBS1" s="103"/>
      <c r="RBT1" s="103"/>
      <c r="RBU1" s="103"/>
      <c r="RBV1" s="103"/>
      <c r="RBW1" s="103"/>
      <c r="RBX1" s="103"/>
      <c r="RBY1" s="103"/>
      <c r="RBZ1" s="103"/>
      <c r="RCA1" s="103"/>
      <c r="RCB1" s="103"/>
      <c r="RCC1" s="103"/>
      <c r="RCD1" s="103"/>
      <c r="RCE1" s="103"/>
      <c r="RCF1" s="103"/>
      <c r="RCG1" s="103"/>
      <c r="RCH1" s="103"/>
      <c r="RCI1" s="103"/>
      <c r="RCJ1" s="103"/>
      <c r="RCK1" s="103"/>
      <c r="RCL1" s="103"/>
      <c r="RCM1" s="103"/>
      <c r="RCN1" s="103"/>
      <c r="RCO1" s="103"/>
      <c r="RCP1" s="103"/>
      <c r="RCQ1" s="103"/>
      <c r="RCR1" s="103"/>
      <c r="RCS1" s="103"/>
      <c r="RCT1" s="103"/>
      <c r="RCU1" s="103"/>
      <c r="RCV1" s="103"/>
      <c r="RCW1" s="103"/>
      <c r="RCX1" s="103"/>
      <c r="RCY1" s="103"/>
      <c r="RCZ1" s="103"/>
      <c r="RDA1" s="103"/>
      <c r="RDB1" s="103"/>
      <c r="RDC1" s="103"/>
      <c r="RDD1" s="103"/>
      <c r="RDE1" s="103"/>
      <c r="RDF1" s="103"/>
      <c r="RDG1" s="103"/>
      <c r="RDH1" s="103"/>
      <c r="RDI1" s="103"/>
      <c r="RDJ1" s="103"/>
      <c r="RDK1" s="103"/>
      <c r="RDL1" s="103"/>
      <c r="RDM1" s="103"/>
      <c r="RDN1" s="103"/>
      <c r="RDO1" s="103"/>
      <c r="RDP1" s="103"/>
      <c r="RDQ1" s="103"/>
      <c r="RDR1" s="103"/>
      <c r="RDS1" s="103"/>
      <c r="RDT1" s="103"/>
      <c r="RDU1" s="103"/>
      <c r="RDV1" s="103"/>
      <c r="RDW1" s="103"/>
      <c r="RDX1" s="103"/>
      <c r="RDY1" s="103"/>
      <c r="RDZ1" s="103"/>
      <c r="REA1" s="103"/>
      <c r="REB1" s="103"/>
      <c r="REC1" s="103"/>
      <c r="RED1" s="103"/>
      <c r="REE1" s="103"/>
      <c r="REF1" s="103"/>
      <c r="REG1" s="103"/>
      <c r="REH1" s="103"/>
      <c r="REI1" s="103"/>
      <c r="REJ1" s="103"/>
      <c r="REK1" s="103"/>
      <c r="REL1" s="103"/>
      <c r="REM1" s="103"/>
      <c r="REN1" s="103"/>
      <c r="REO1" s="103"/>
      <c r="REP1" s="103"/>
      <c r="REQ1" s="103"/>
      <c r="RER1" s="103"/>
      <c r="RES1" s="103"/>
      <c r="RET1" s="103"/>
      <c r="REU1" s="103"/>
      <c r="REV1" s="103"/>
      <c r="REW1" s="103"/>
      <c r="REX1" s="103"/>
      <c r="REY1" s="103"/>
      <c r="REZ1" s="103"/>
      <c r="RFA1" s="103"/>
      <c r="RFB1" s="103"/>
      <c r="RFC1" s="103"/>
      <c r="RFD1" s="103"/>
      <c r="RFE1" s="103"/>
      <c r="RFF1" s="103"/>
      <c r="RFG1" s="103"/>
      <c r="RFH1" s="103"/>
      <c r="RFI1" s="103"/>
      <c r="RFJ1" s="103"/>
      <c r="RFK1" s="103"/>
      <c r="RFL1" s="103"/>
      <c r="RFM1" s="103"/>
      <c r="RFN1" s="103"/>
      <c r="RFO1" s="103"/>
      <c r="RFP1" s="103"/>
      <c r="RFQ1" s="103"/>
      <c r="RFR1" s="103"/>
      <c r="RFS1" s="103"/>
      <c r="RFT1" s="103"/>
      <c r="RFU1" s="103"/>
      <c r="RFV1" s="103"/>
      <c r="RFW1" s="103"/>
      <c r="RFX1" s="103"/>
      <c r="RFY1" s="103"/>
      <c r="RFZ1" s="103"/>
      <c r="RGA1" s="103"/>
      <c r="RGB1" s="103"/>
      <c r="RGC1" s="103"/>
      <c r="RGD1" s="103"/>
      <c r="RGE1" s="103"/>
      <c r="RGF1" s="103"/>
      <c r="RGG1" s="103"/>
      <c r="RGH1" s="103"/>
      <c r="RGI1" s="103"/>
      <c r="RGJ1" s="103"/>
      <c r="RGK1" s="103"/>
      <c r="RGL1" s="103"/>
      <c r="RGM1" s="103"/>
      <c r="RGN1" s="103"/>
      <c r="RGO1" s="103"/>
      <c r="RGP1" s="103"/>
      <c r="RGQ1" s="103"/>
      <c r="RGR1" s="103"/>
      <c r="RGS1" s="103"/>
      <c r="RGT1" s="103"/>
      <c r="RGU1" s="103"/>
      <c r="RGV1" s="103"/>
      <c r="RGW1" s="103"/>
      <c r="RGX1" s="103"/>
      <c r="RGY1" s="103"/>
      <c r="RGZ1" s="103"/>
      <c r="RHA1" s="103"/>
      <c r="RHB1" s="103"/>
      <c r="RHC1" s="103"/>
      <c r="RHD1" s="103"/>
      <c r="RHE1" s="103"/>
      <c r="RHF1" s="103"/>
      <c r="RHG1" s="103"/>
      <c r="RHH1" s="103"/>
      <c r="RHI1" s="103"/>
      <c r="RHJ1" s="103"/>
      <c r="RHK1" s="103"/>
      <c r="RHL1" s="103"/>
      <c r="RHM1" s="103"/>
      <c r="RHN1" s="103"/>
      <c r="RHO1" s="103"/>
      <c r="RHP1" s="103"/>
      <c r="RHQ1" s="103"/>
      <c r="RHR1" s="103"/>
      <c r="RHS1" s="103"/>
      <c r="RHT1" s="103"/>
      <c r="RHU1" s="103"/>
      <c r="RHV1" s="103"/>
      <c r="RHW1" s="103"/>
      <c r="RHX1" s="103"/>
      <c r="RHY1" s="103"/>
      <c r="RHZ1" s="103"/>
      <c r="RIA1" s="103"/>
      <c r="RIB1" s="103"/>
      <c r="RIC1" s="103"/>
      <c r="RID1" s="103"/>
      <c r="RIE1" s="103"/>
      <c r="RIF1" s="103"/>
      <c r="RIG1" s="103"/>
      <c r="RIH1" s="103"/>
      <c r="RII1" s="103"/>
      <c r="RIJ1" s="103"/>
      <c r="RIK1" s="103"/>
      <c r="RIL1" s="103"/>
      <c r="RIM1" s="103"/>
      <c r="RIN1" s="103"/>
      <c r="RIO1" s="103"/>
      <c r="RIP1" s="103"/>
      <c r="RIQ1" s="103"/>
      <c r="RIR1" s="103"/>
      <c r="RIS1" s="103"/>
      <c r="RIT1" s="103"/>
      <c r="RIU1" s="103"/>
      <c r="RIV1" s="103"/>
      <c r="RIW1" s="103"/>
      <c r="RIX1" s="103"/>
      <c r="RIY1" s="103"/>
      <c r="RIZ1" s="103"/>
      <c r="RJA1" s="103"/>
      <c r="RJB1" s="103"/>
      <c r="RJC1" s="103"/>
      <c r="RJD1" s="103"/>
      <c r="RJE1" s="103"/>
      <c r="RJF1" s="103"/>
      <c r="RJG1" s="103"/>
      <c r="RJH1" s="103"/>
      <c r="RJI1" s="103"/>
      <c r="RJJ1" s="103"/>
      <c r="RJK1" s="103"/>
      <c r="RJL1" s="103"/>
      <c r="RJM1" s="103"/>
      <c r="RJN1" s="103"/>
      <c r="RJO1" s="103"/>
      <c r="RJP1" s="103"/>
      <c r="RJQ1" s="103"/>
      <c r="RJR1" s="103"/>
      <c r="RJS1" s="103"/>
      <c r="RJT1" s="103"/>
      <c r="RJU1" s="103"/>
      <c r="RJV1" s="103"/>
      <c r="RJW1" s="103"/>
      <c r="RJX1" s="103"/>
      <c r="RJY1" s="103"/>
      <c r="RJZ1" s="103"/>
      <c r="RKA1" s="103"/>
      <c r="RKB1" s="103"/>
      <c r="RKC1" s="103"/>
      <c r="RKD1" s="103"/>
      <c r="RKE1" s="103"/>
      <c r="RKF1" s="103"/>
      <c r="RKG1" s="103"/>
      <c r="RKH1" s="103"/>
      <c r="RKI1" s="103"/>
      <c r="RKJ1" s="103"/>
      <c r="RKK1" s="103"/>
      <c r="RKL1" s="103"/>
      <c r="RKM1" s="103"/>
      <c r="RKN1" s="103"/>
      <c r="RKO1" s="103"/>
      <c r="RKP1" s="103"/>
      <c r="RKQ1" s="103"/>
      <c r="RKR1" s="103"/>
      <c r="RKS1" s="103"/>
      <c r="RKT1" s="103"/>
      <c r="RKU1" s="103"/>
      <c r="RKV1" s="103"/>
      <c r="RKW1" s="103"/>
      <c r="RKX1" s="103"/>
      <c r="RKY1" s="103"/>
      <c r="RKZ1" s="103"/>
      <c r="RLA1" s="103"/>
      <c r="RLB1" s="103"/>
      <c r="RLC1" s="103"/>
      <c r="RLD1" s="103"/>
      <c r="RLE1" s="103"/>
      <c r="RLF1" s="103"/>
      <c r="RLG1" s="103"/>
      <c r="RLH1" s="103"/>
      <c r="RLI1" s="103"/>
      <c r="RLJ1" s="103"/>
      <c r="RLK1" s="103"/>
      <c r="RLL1" s="103"/>
      <c r="RLM1" s="103"/>
      <c r="RLN1" s="103"/>
      <c r="RLO1" s="103"/>
      <c r="RLP1" s="103"/>
      <c r="RLQ1" s="103"/>
      <c r="RLR1" s="103"/>
      <c r="RLS1" s="103"/>
      <c r="RLT1" s="103"/>
      <c r="RLU1" s="103"/>
      <c r="RLV1" s="103"/>
      <c r="RLW1" s="103"/>
      <c r="RLX1" s="103"/>
      <c r="RLY1" s="103"/>
      <c r="RLZ1" s="103"/>
      <c r="RMA1" s="103"/>
      <c r="RMB1" s="103"/>
      <c r="RMC1" s="103"/>
      <c r="RMD1" s="103"/>
      <c r="RME1" s="103"/>
      <c r="RMF1" s="103"/>
      <c r="RMG1" s="103"/>
      <c r="RMH1" s="103"/>
      <c r="RMI1" s="103"/>
      <c r="RMJ1" s="103"/>
      <c r="RMK1" s="103"/>
      <c r="RML1" s="103"/>
      <c r="RMM1" s="103"/>
      <c r="RMN1" s="103"/>
      <c r="RMO1" s="103"/>
      <c r="RMP1" s="103"/>
      <c r="RMQ1" s="103"/>
      <c r="RMR1" s="103"/>
      <c r="RMS1" s="103"/>
      <c r="RMT1" s="103"/>
      <c r="RMU1" s="103"/>
      <c r="RMV1" s="103"/>
      <c r="RMW1" s="103"/>
      <c r="RMX1" s="103"/>
      <c r="RMY1" s="103"/>
      <c r="RMZ1" s="103"/>
      <c r="RNA1" s="103"/>
      <c r="RNB1" s="103"/>
      <c r="RNC1" s="103"/>
      <c r="RND1" s="103"/>
      <c r="RNE1" s="103"/>
      <c r="RNF1" s="103"/>
      <c r="RNG1" s="103"/>
      <c r="RNH1" s="103"/>
      <c r="RNI1" s="103"/>
      <c r="RNJ1" s="103"/>
      <c r="RNK1" s="103"/>
      <c r="RNL1" s="103"/>
      <c r="RNM1" s="103"/>
      <c r="RNN1" s="103"/>
      <c r="RNO1" s="103"/>
      <c r="RNP1" s="103"/>
      <c r="RNQ1" s="103"/>
      <c r="RNR1" s="103"/>
      <c r="RNS1" s="103"/>
      <c r="RNT1" s="103"/>
      <c r="RNU1" s="103"/>
      <c r="RNV1" s="103"/>
      <c r="RNW1" s="103"/>
      <c r="RNX1" s="103"/>
      <c r="RNY1" s="103"/>
      <c r="RNZ1" s="103"/>
      <c r="ROA1" s="103"/>
      <c r="ROB1" s="103"/>
      <c r="ROC1" s="103"/>
      <c r="ROD1" s="103"/>
      <c r="ROE1" s="103"/>
      <c r="ROF1" s="103"/>
      <c r="ROG1" s="103"/>
      <c r="ROH1" s="103"/>
      <c r="ROI1" s="103"/>
      <c r="ROJ1" s="103"/>
      <c r="ROK1" s="103"/>
      <c r="ROL1" s="103"/>
      <c r="ROM1" s="103"/>
      <c r="RON1" s="103"/>
      <c r="ROO1" s="103"/>
      <c r="ROP1" s="103"/>
      <c r="ROQ1" s="103"/>
      <c r="ROR1" s="103"/>
      <c r="ROS1" s="103"/>
      <c r="ROT1" s="103"/>
      <c r="ROU1" s="103"/>
      <c r="ROV1" s="103"/>
      <c r="ROW1" s="103"/>
      <c r="ROX1" s="103"/>
      <c r="ROY1" s="103"/>
      <c r="ROZ1" s="103"/>
      <c r="RPA1" s="103"/>
      <c r="RPB1" s="103"/>
      <c r="RPC1" s="103"/>
      <c r="RPD1" s="103"/>
      <c r="RPE1" s="103"/>
      <c r="RPF1" s="103"/>
      <c r="RPG1" s="103"/>
      <c r="RPH1" s="103"/>
      <c r="RPI1" s="103"/>
      <c r="RPJ1" s="103"/>
      <c r="RPK1" s="103"/>
      <c r="RPL1" s="103"/>
      <c r="RPM1" s="103"/>
      <c r="RPN1" s="103"/>
      <c r="RPO1" s="103"/>
      <c r="RPP1" s="103"/>
      <c r="RPQ1" s="103"/>
      <c r="RPR1" s="103"/>
      <c r="RPS1" s="103"/>
      <c r="RPT1" s="103"/>
      <c r="RPU1" s="103"/>
      <c r="RPV1" s="103"/>
      <c r="RPW1" s="103"/>
      <c r="RPX1" s="103"/>
      <c r="RPY1" s="103"/>
      <c r="RPZ1" s="103"/>
      <c r="RQA1" s="103"/>
      <c r="RQB1" s="103"/>
      <c r="RQC1" s="103"/>
      <c r="RQD1" s="103"/>
      <c r="RQE1" s="103"/>
      <c r="RQF1" s="103"/>
      <c r="RQG1" s="103"/>
      <c r="RQH1" s="103"/>
      <c r="RQI1" s="103"/>
      <c r="RQJ1" s="103"/>
      <c r="RQK1" s="103"/>
      <c r="RQL1" s="103"/>
      <c r="RQM1" s="103"/>
      <c r="RQN1" s="103"/>
      <c r="RQO1" s="103"/>
      <c r="RQP1" s="103"/>
      <c r="RQQ1" s="103"/>
      <c r="RQR1" s="103"/>
      <c r="RQS1" s="103"/>
      <c r="RQT1" s="103"/>
      <c r="RQU1" s="103"/>
      <c r="RQV1" s="103"/>
      <c r="RQW1" s="103"/>
      <c r="RQX1" s="103"/>
      <c r="RQY1" s="103"/>
      <c r="RQZ1" s="103"/>
      <c r="RRA1" s="103"/>
      <c r="RRB1" s="103"/>
      <c r="RRC1" s="103"/>
      <c r="RRD1" s="103"/>
      <c r="RRE1" s="103"/>
      <c r="RRF1" s="103"/>
      <c r="RRG1" s="103"/>
      <c r="RRH1" s="103"/>
      <c r="RRI1" s="103"/>
      <c r="RRJ1" s="103"/>
      <c r="RRK1" s="103"/>
      <c r="RRL1" s="103"/>
      <c r="RRM1" s="103"/>
      <c r="RRN1" s="103"/>
      <c r="RRO1" s="103"/>
      <c r="RRP1" s="103"/>
      <c r="RRQ1" s="103"/>
      <c r="RRR1" s="103"/>
      <c r="RRS1" s="103"/>
      <c r="RRT1" s="103"/>
      <c r="RRU1" s="103"/>
      <c r="RRV1" s="103"/>
      <c r="RRW1" s="103"/>
      <c r="RRX1" s="103"/>
      <c r="RRY1" s="103"/>
      <c r="RRZ1" s="103"/>
      <c r="RSA1" s="103"/>
      <c r="RSB1" s="103"/>
      <c r="RSC1" s="103"/>
      <c r="RSD1" s="103"/>
      <c r="RSE1" s="103"/>
      <c r="RSF1" s="103"/>
      <c r="RSG1" s="103"/>
      <c r="RSH1" s="103"/>
      <c r="RSI1" s="103"/>
      <c r="RSJ1" s="103"/>
      <c r="RSK1" s="103"/>
      <c r="RSL1" s="103"/>
      <c r="RSM1" s="103"/>
      <c r="RSN1" s="103"/>
      <c r="RSO1" s="103"/>
      <c r="RSP1" s="103"/>
      <c r="RSQ1" s="103"/>
      <c r="RSR1" s="103"/>
      <c r="RSS1" s="103"/>
      <c r="RST1" s="103"/>
      <c r="RSU1" s="103"/>
      <c r="RSV1" s="103"/>
      <c r="RSW1" s="103"/>
      <c r="RSX1" s="103"/>
      <c r="RSY1" s="103"/>
      <c r="RSZ1" s="103"/>
      <c r="RTA1" s="103"/>
      <c r="RTB1" s="103"/>
      <c r="RTC1" s="103"/>
      <c r="RTD1" s="103"/>
      <c r="RTE1" s="103"/>
      <c r="RTF1" s="103"/>
      <c r="RTG1" s="103"/>
      <c r="RTH1" s="103"/>
      <c r="RTI1" s="103"/>
      <c r="RTJ1" s="103"/>
      <c r="RTK1" s="103"/>
      <c r="RTL1" s="103"/>
      <c r="RTM1" s="103"/>
      <c r="RTN1" s="103"/>
      <c r="RTO1" s="103"/>
      <c r="RTP1" s="103"/>
      <c r="RTQ1" s="103"/>
      <c r="RTR1" s="103"/>
      <c r="RTS1" s="103"/>
      <c r="RTT1" s="103"/>
      <c r="RTU1" s="103"/>
      <c r="RTV1" s="103"/>
      <c r="RTW1" s="103"/>
      <c r="RTX1" s="103"/>
      <c r="RTY1" s="103"/>
      <c r="RTZ1" s="103"/>
      <c r="RUA1" s="103"/>
      <c r="RUB1" s="103"/>
      <c r="RUC1" s="103"/>
      <c r="RUD1" s="103"/>
      <c r="RUE1" s="103"/>
      <c r="RUF1" s="103"/>
      <c r="RUG1" s="103"/>
      <c r="RUH1" s="103"/>
      <c r="RUI1" s="103"/>
      <c r="RUJ1" s="103"/>
      <c r="RUK1" s="103"/>
      <c r="RUL1" s="103"/>
      <c r="RUM1" s="103"/>
      <c r="RUN1" s="103"/>
      <c r="RUO1" s="103"/>
      <c r="RUP1" s="103"/>
      <c r="RUQ1" s="103"/>
      <c r="RUR1" s="103"/>
      <c r="RUS1" s="103"/>
      <c r="RUT1" s="103"/>
      <c r="RUU1" s="103"/>
      <c r="RUV1" s="103"/>
      <c r="RUW1" s="103"/>
      <c r="RUX1" s="103"/>
      <c r="RUY1" s="103"/>
      <c r="RUZ1" s="103"/>
      <c r="RVA1" s="103"/>
      <c r="RVB1" s="103"/>
      <c r="RVC1" s="103"/>
      <c r="RVD1" s="103"/>
      <c r="RVE1" s="103"/>
      <c r="RVF1" s="103"/>
      <c r="RVG1" s="103"/>
      <c r="RVH1" s="103"/>
      <c r="RVI1" s="103"/>
      <c r="RVJ1" s="103"/>
      <c r="RVK1" s="103"/>
      <c r="RVL1" s="103"/>
      <c r="RVM1" s="103"/>
      <c r="RVN1" s="103"/>
      <c r="RVO1" s="103"/>
      <c r="RVP1" s="103"/>
      <c r="RVQ1" s="103"/>
      <c r="RVR1" s="103"/>
      <c r="RVS1" s="103"/>
      <c r="RVT1" s="103"/>
      <c r="RVU1" s="103"/>
      <c r="RVV1" s="103"/>
      <c r="RVW1" s="103"/>
      <c r="RVX1" s="103"/>
      <c r="RVY1" s="103"/>
      <c r="RVZ1" s="103"/>
      <c r="RWA1" s="103"/>
      <c r="RWB1" s="103"/>
      <c r="RWC1" s="103"/>
      <c r="RWD1" s="103"/>
      <c r="RWE1" s="103"/>
      <c r="RWF1" s="103"/>
      <c r="RWG1" s="103"/>
      <c r="RWH1" s="103"/>
      <c r="RWI1" s="103"/>
      <c r="RWJ1" s="103"/>
      <c r="RWK1" s="103"/>
      <c r="RWL1" s="103"/>
      <c r="RWM1" s="103"/>
      <c r="RWN1" s="103"/>
      <c r="RWO1" s="103"/>
      <c r="RWP1" s="103"/>
      <c r="RWQ1" s="103"/>
      <c r="RWR1" s="103"/>
      <c r="RWS1" s="103"/>
      <c r="RWT1" s="103"/>
      <c r="RWU1" s="103"/>
      <c r="RWV1" s="103"/>
      <c r="RWW1" s="103"/>
      <c r="RWX1" s="103"/>
      <c r="RWY1" s="103"/>
      <c r="RWZ1" s="103"/>
      <c r="RXA1" s="103"/>
      <c r="RXB1" s="103"/>
      <c r="RXC1" s="103"/>
      <c r="RXD1" s="103"/>
      <c r="RXE1" s="103"/>
      <c r="RXF1" s="103"/>
      <c r="RXG1" s="103"/>
      <c r="RXH1" s="103"/>
      <c r="RXI1" s="103"/>
      <c r="RXJ1" s="103"/>
      <c r="RXK1" s="103"/>
      <c r="RXL1" s="103"/>
      <c r="RXM1" s="103"/>
      <c r="RXN1" s="103"/>
      <c r="RXO1" s="103"/>
      <c r="RXP1" s="103"/>
      <c r="RXQ1" s="103"/>
      <c r="RXR1" s="103"/>
      <c r="RXS1" s="103"/>
      <c r="RXT1" s="103"/>
      <c r="RXU1" s="103"/>
      <c r="RXV1" s="103"/>
      <c r="RXW1" s="103"/>
      <c r="RXX1" s="103"/>
      <c r="RXY1" s="103"/>
      <c r="RXZ1" s="103"/>
      <c r="RYA1" s="103"/>
      <c r="RYB1" s="103"/>
      <c r="RYC1" s="103"/>
      <c r="RYD1" s="103"/>
      <c r="RYE1" s="103"/>
      <c r="RYF1" s="103"/>
      <c r="RYG1" s="103"/>
      <c r="RYH1" s="103"/>
      <c r="RYI1" s="103"/>
      <c r="RYJ1" s="103"/>
      <c r="RYK1" s="103"/>
      <c r="RYL1" s="103"/>
      <c r="RYM1" s="103"/>
      <c r="RYN1" s="103"/>
      <c r="RYO1" s="103"/>
      <c r="RYP1" s="103"/>
      <c r="RYQ1" s="103"/>
      <c r="RYR1" s="103"/>
      <c r="RYS1" s="103"/>
      <c r="RYT1" s="103"/>
      <c r="RYU1" s="103"/>
      <c r="RYV1" s="103"/>
      <c r="RYW1" s="103"/>
      <c r="RYX1" s="103"/>
      <c r="RYY1" s="103"/>
      <c r="RYZ1" s="103"/>
      <c r="RZA1" s="103"/>
      <c r="RZB1" s="103"/>
      <c r="RZC1" s="103"/>
      <c r="RZD1" s="103"/>
      <c r="RZE1" s="103"/>
      <c r="RZF1" s="103"/>
      <c r="RZG1" s="103"/>
      <c r="RZH1" s="103"/>
      <c r="RZI1" s="103"/>
      <c r="RZJ1" s="103"/>
      <c r="RZK1" s="103"/>
      <c r="RZL1" s="103"/>
      <c r="RZM1" s="103"/>
      <c r="RZN1" s="103"/>
      <c r="RZO1" s="103"/>
      <c r="RZP1" s="103"/>
      <c r="RZQ1" s="103"/>
      <c r="RZR1" s="103"/>
      <c r="RZS1" s="103"/>
      <c r="RZT1" s="103"/>
      <c r="RZU1" s="103"/>
      <c r="RZV1" s="103"/>
      <c r="RZW1" s="103"/>
      <c r="RZX1" s="103"/>
      <c r="RZY1" s="103"/>
      <c r="RZZ1" s="103"/>
      <c r="SAA1" s="103"/>
      <c r="SAB1" s="103"/>
      <c r="SAC1" s="103"/>
      <c r="SAD1" s="103"/>
      <c r="SAE1" s="103"/>
      <c r="SAF1" s="103"/>
      <c r="SAG1" s="103"/>
      <c r="SAH1" s="103"/>
      <c r="SAI1" s="103"/>
      <c r="SAJ1" s="103"/>
      <c r="SAK1" s="103"/>
      <c r="SAL1" s="103"/>
      <c r="SAM1" s="103"/>
      <c r="SAN1" s="103"/>
      <c r="SAO1" s="103"/>
      <c r="SAP1" s="103"/>
      <c r="SAQ1" s="103"/>
      <c r="SAR1" s="103"/>
      <c r="SAS1" s="103"/>
      <c r="SAT1" s="103"/>
      <c r="SAU1" s="103"/>
      <c r="SAV1" s="103"/>
      <c r="SAW1" s="103"/>
      <c r="SAX1" s="103"/>
      <c r="SAY1" s="103"/>
      <c r="SAZ1" s="103"/>
      <c r="SBA1" s="103"/>
      <c r="SBB1" s="103"/>
      <c r="SBC1" s="103"/>
      <c r="SBD1" s="103"/>
      <c r="SBE1" s="103"/>
      <c r="SBF1" s="103"/>
      <c r="SBG1" s="103"/>
      <c r="SBH1" s="103"/>
      <c r="SBI1" s="103"/>
      <c r="SBJ1" s="103"/>
      <c r="SBK1" s="103"/>
      <c r="SBL1" s="103"/>
      <c r="SBM1" s="103"/>
      <c r="SBN1" s="103"/>
      <c r="SBO1" s="103"/>
      <c r="SBP1" s="103"/>
      <c r="SBQ1" s="103"/>
      <c r="SBR1" s="103"/>
      <c r="SBS1" s="103"/>
      <c r="SBT1" s="103"/>
      <c r="SBU1" s="103"/>
      <c r="SBV1" s="103"/>
      <c r="SBW1" s="103"/>
      <c r="SBX1" s="103"/>
      <c r="SBY1" s="103"/>
      <c r="SBZ1" s="103"/>
      <c r="SCA1" s="103"/>
      <c r="SCB1" s="103"/>
      <c r="SCC1" s="103"/>
      <c r="SCD1" s="103"/>
      <c r="SCE1" s="103"/>
      <c r="SCF1" s="103"/>
      <c r="SCG1" s="103"/>
      <c r="SCH1" s="103"/>
      <c r="SCI1" s="103"/>
      <c r="SCJ1" s="103"/>
      <c r="SCK1" s="103"/>
      <c r="SCL1" s="103"/>
      <c r="SCM1" s="103"/>
      <c r="SCN1" s="103"/>
      <c r="SCO1" s="103"/>
      <c r="SCP1" s="103"/>
      <c r="SCQ1" s="103"/>
      <c r="SCR1" s="103"/>
      <c r="SCS1" s="103"/>
      <c r="SCT1" s="103"/>
      <c r="SCU1" s="103"/>
      <c r="SCV1" s="103"/>
      <c r="SCW1" s="103"/>
      <c r="SCX1" s="103"/>
      <c r="SCY1" s="103"/>
      <c r="SCZ1" s="103"/>
      <c r="SDA1" s="103"/>
      <c r="SDB1" s="103"/>
      <c r="SDC1" s="103"/>
      <c r="SDD1" s="103"/>
      <c r="SDE1" s="103"/>
      <c r="SDF1" s="103"/>
      <c r="SDG1" s="103"/>
      <c r="SDH1" s="103"/>
      <c r="SDI1" s="103"/>
      <c r="SDJ1" s="103"/>
      <c r="SDK1" s="103"/>
      <c r="SDL1" s="103"/>
      <c r="SDM1" s="103"/>
      <c r="SDN1" s="103"/>
      <c r="SDO1" s="103"/>
      <c r="SDP1" s="103"/>
      <c r="SDQ1" s="103"/>
      <c r="SDR1" s="103"/>
      <c r="SDS1" s="103"/>
      <c r="SDT1" s="103"/>
      <c r="SDU1" s="103"/>
      <c r="SDV1" s="103"/>
      <c r="SDW1" s="103"/>
      <c r="SDX1" s="103"/>
      <c r="SDY1" s="103"/>
      <c r="SDZ1" s="103"/>
      <c r="SEA1" s="103"/>
      <c r="SEB1" s="103"/>
      <c r="SEC1" s="103"/>
      <c r="SED1" s="103"/>
      <c r="SEE1" s="103"/>
      <c r="SEF1" s="103"/>
      <c r="SEG1" s="103"/>
      <c r="SEH1" s="103"/>
      <c r="SEI1" s="103"/>
      <c r="SEJ1" s="103"/>
      <c r="SEK1" s="103"/>
      <c r="SEL1" s="103"/>
      <c r="SEM1" s="103"/>
      <c r="SEN1" s="103"/>
      <c r="SEO1" s="103"/>
      <c r="SEP1" s="103"/>
      <c r="SEQ1" s="103"/>
      <c r="SER1" s="103"/>
      <c r="SES1" s="103"/>
      <c r="SET1" s="103"/>
      <c r="SEU1" s="103"/>
      <c r="SEV1" s="103"/>
      <c r="SEW1" s="103"/>
      <c r="SEX1" s="103"/>
      <c r="SEY1" s="103"/>
      <c r="SEZ1" s="103"/>
      <c r="SFA1" s="103"/>
      <c r="SFB1" s="103"/>
      <c r="SFC1" s="103"/>
      <c r="SFD1" s="103"/>
      <c r="SFE1" s="103"/>
      <c r="SFF1" s="103"/>
      <c r="SFG1" s="103"/>
      <c r="SFH1" s="103"/>
      <c r="SFI1" s="103"/>
      <c r="SFJ1" s="103"/>
      <c r="SFK1" s="103"/>
      <c r="SFL1" s="103"/>
      <c r="SFM1" s="103"/>
      <c r="SFN1" s="103"/>
      <c r="SFO1" s="103"/>
      <c r="SFP1" s="103"/>
      <c r="SFQ1" s="103"/>
      <c r="SFR1" s="103"/>
      <c r="SFS1" s="103"/>
      <c r="SFT1" s="103"/>
      <c r="SFU1" s="103"/>
      <c r="SFV1" s="103"/>
      <c r="SFW1" s="103"/>
      <c r="SFX1" s="103"/>
      <c r="SFY1" s="103"/>
      <c r="SFZ1" s="103"/>
      <c r="SGA1" s="103"/>
      <c r="SGB1" s="103"/>
      <c r="SGC1" s="103"/>
      <c r="SGD1" s="103"/>
      <c r="SGE1" s="103"/>
      <c r="SGF1" s="103"/>
      <c r="SGG1" s="103"/>
      <c r="SGH1" s="103"/>
      <c r="SGI1" s="103"/>
      <c r="SGJ1" s="103"/>
      <c r="SGK1" s="103"/>
      <c r="SGL1" s="103"/>
      <c r="SGM1" s="103"/>
      <c r="SGN1" s="103"/>
      <c r="SGO1" s="103"/>
      <c r="SGP1" s="103"/>
      <c r="SGQ1" s="103"/>
      <c r="SGR1" s="103"/>
      <c r="SGS1" s="103"/>
      <c r="SGT1" s="103"/>
      <c r="SGU1" s="103"/>
      <c r="SGV1" s="103"/>
      <c r="SGW1" s="103"/>
      <c r="SGX1" s="103"/>
      <c r="SGY1" s="103"/>
      <c r="SGZ1" s="103"/>
      <c r="SHA1" s="103"/>
      <c r="SHB1" s="103"/>
      <c r="SHC1" s="103"/>
      <c r="SHD1" s="103"/>
      <c r="SHE1" s="103"/>
      <c r="SHF1" s="103"/>
      <c r="SHG1" s="103"/>
      <c r="SHH1" s="103"/>
      <c r="SHI1" s="103"/>
      <c r="SHJ1" s="103"/>
      <c r="SHK1" s="103"/>
      <c r="SHL1" s="103"/>
      <c r="SHM1" s="103"/>
      <c r="SHN1" s="103"/>
      <c r="SHO1" s="103"/>
      <c r="SHP1" s="103"/>
      <c r="SHQ1" s="103"/>
      <c r="SHR1" s="103"/>
      <c r="SHS1" s="103"/>
      <c r="SHT1" s="103"/>
      <c r="SHU1" s="103"/>
      <c r="SHV1" s="103"/>
      <c r="SHW1" s="103"/>
      <c r="SHX1" s="103"/>
      <c r="SHY1" s="103"/>
      <c r="SHZ1" s="103"/>
      <c r="SIA1" s="103"/>
      <c r="SIB1" s="103"/>
      <c r="SIC1" s="103"/>
      <c r="SID1" s="103"/>
      <c r="SIE1" s="103"/>
      <c r="SIF1" s="103"/>
      <c r="SIG1" s="103"/>
      <c r="SIH1" s="103"/>
      <c r="SII1" s="103"/>
      <c r="SIJ1" s="103"/>
      <c r="SIK1" s="103"/>
      <c r="SIL1" s="103"/>
      <c r="SIM1" s="103"/>
      <c r="SIN1" s="103"/>
      <c r="SIO1" s="103"/>
      <c r="SIP1" s="103"/>
      <c r="SIQ1" s="103"/>
      <c r="SIR1" s="103"/>
      <c r="SIS1" s="103"/>
      <c r="SIT1" s="103"/>
      <c r="SIU1" s="103"/>
      <c r="SIV1" s="103"/>
      <c r="SIW1" s="103"/>
      <c r="SIX1" s="103"/>
      <c r="SIY1" s="103"/>
      <c r="SIZ1" s="103"/>
      <c r="SJA1" s="103"/>
      <c r="SJB1" s="103"/>
      <c r="SJC1" s="103"/>
      <c r="SJD1" s="103"/>
      <c r="SJE1" s="103"/>
      <c r="SJF1" s="103"/>
      <c r="SJG1" s="103"/>
      <c r="SJH1" s="103"/>
      <c r="SJI1" s="103"/>
      <c r="SJJ1" s="103"/>
      <c r="SJK1" s="103"/>
      <c r="SJL1" s="103"/>
      <c r="SJM1" s="103"/>
      <c r="SJN1" s="103"/>
      <c r="SJO1" s="103"/>
      <c r="SJP1" s="103"/>
      <c r="SJQ1" s="103"/>
      <c r="SJR1" s="103"/>
      <c r="SJS1" s="103"/>
      <c r="SJT1" s="103"/>
      <c r="SJU1" s="103"/>
      <c r="SJV1" s="103"/>
      <c r="SJW1" s="103"/>
      <c r="SJX1" s="103"/>
      <c r="SJY1" s="103"/>
      <c r="SJZ1" s="103"/>
      <c r="SKA1" s="103"/>
      <c r="SKB1" s="103"/>
      <c r="SKC1" s="103"/>
      <c r="SKD1" s="103"/>
      <c r="SKE1" s="103"/>
      <c r="SKF1" s="103"/>
      <c r="SKG1" s="103"/>
      <c r="SKH1" s="103"/>
      <c r="SKI1" s="103"/>
      <c r="SKJ1" s="103"/>
      <c r="SKK1" s="103"/>
      <c r="SKL1" s="103"/>
      <c r="SKM1" s="103"/>
      <c r="SKN1" s="103"/>
      <c r="SKO1" s="103"/>
      <c r="SKP1" s="103"/>
      <c r="SKQ1" s="103"/>
      <c r="SKR1" s="103"/>
      <c r="SKS1" s="103"/>
      <c r="SKT1" s="103"/>
      <c r="SKU1" s="103"/>
      <c r="SKV1" s="103"/>
      <c r="SKW1" s="103"/>
      <c r="SKX1" s="103"/>
      <c r="SKY1" s="103"/>
      <c r="SKZ1" s="103"/>
      <c r="SLA1" s="103"/>
      <c r="SLB1" s="103"/>
      <c r="SLC1" s="103"/>
      <c r="SLD1" s="103"/>
      <c r="SLE1" s="103"/>
      <c r="SLF1" s="103"/>
      <c r="SLG1" s="103"/>
      <c r="SLH1" s="103"/>
      <c r="SLI1" s="103"/>
      <c r="SLJ1" s="103"/>
      <c r="SLK1" s="103"/>
      <c r="SLL1" s="103"/>
      <c r="SLM1" s="103"/>
      <c r="SLN1" s="103"/>
      <c r="SLO1" s="103"/>
      <c r="SLP1" s="103"/>
      <c r="SLQ1" s="103"/>
      <c r="SLR1" s="103"/>
      <c r="SLS1" s="103"/>
      <c r="SLT1" s="103"/>
      <c r="SLU1" s="103"/>
      <c r="SLV1" s="103"/>
      <c r="SLW1" s="103"/>
      <c r="SLX1" s="103"/>
      <c r="SLY1" s="103"/>
      <c r="SLZ1" s="103"/>
      <c r="SMA1" s="103"/>
      <c r="SMB1" s="103"/>
      <c r="SMC1" s="103"/>
      <c r="SMD1" s="103"/>
      <c r="SME1" s="103"/>
      <c r="SMF1" s="103"/>
      <c r="SMG1" s="103"/>
      <c r="SMH1" s="103"/>
      <c r="SMI1" s="103"/>
      <c r="SMJ1" s="103"/>
      <c r="SMK1" s="103"/>
      <c r="SML1" s="103"/>
      <c r="SMM1" s="103"/>
      <c r="SMN1" s="103"/>
      <c r="SMO1" s="103"/>
      <c r="SMP1" s="103"/>
      <c r="SMQ1" s="103"/>
      <c r="SMR1" s="103"/>
      <c r="SMS1" s="103"/>
      <c r="SMT1" s="103"/>
      <c r="SMU1" s="103"/>
      <c r="SMV1" s="103"/>
      <c r="SMW1" s="103"/>
      <c r="SMX1" s="103"/>
      <c r="SMY1" s="103"/>
      <c r="SMZ1" s="103"/>
      <c r="SNA1" s="103"/>
      <c r="SNB1" s="103"/>
      <c r="SNC1" s="103"/>
      <c r="SND1" s="103"/>
      <c r="SNE1" s="103"/>
      <c r="SNF1" s="103"/>
      <c r="SNG1" s="103"/>
      <c r="SNH1" s="103"/>
      <c r="SNI1" s="103"/>
      <c r="SNJ1" s="103"/>
      <c r="SNK1" s="103"/>
      <c r="SNL1" s="103"/>
      <c r="SNM1" s="103"/>
      <c r="SNN1" s="103"/>
      <c r="SNO1" s="103"/>
      <c r="SNP1" s="103"/>
      <c r="SNQ1" s="103"/>
      <c r="SNR1" s="103"/>
      <c r="SNS1" s="103"/>
      <c r="SNT1" s="103"/>
      <c r="SNU1" s="103"/>
      <c r="SNV1" s="103"/>
      <c r="SNW1" s="103"/>
      <c r="SNX1" s="103"/>
      <c r="SNY1" s="103"/>
      <c r="SNZ1" s="103"/>
      <c r="SOA1" s="103"/>
      <c r="SOB1" s="103"/>
      <c r="SOC1" s="103"/>
      <c r="SOD1" s="103"/>
      <c r="SOE1" s="103"/>
      <c r="SOF1" s="103"/>
      <c r="SOG1" s="103"/>
      <c r="SOH1" s="103"/>
      <c r="SOI1" s="103"/>
      <c r="SOJ1" s="103"/>
      <c r="SOK1" s="103"/>
      <c r="SOL1" s="103"/>
      <c r="SOM1" s="103"/>
      <c r="SON1" s="103"/>
      <c r="SOO1" s="103"/>
      <c r="SOP1" s="103"/>
      <c r="SOQ1" s="103"/>
      <c r="SOR1" s="103"/>
      <c r="SOS1" s="103"/>
      <c r="SOT1" s="103"/>
      <c r="SOU1" s="103"/>
      <c r="SOV1" s="103"/>
      <c r="SOW1" s="103"/>
      <c r="SOX1" s="103"/>
      <c r="SOY1" s="103"/>
      <c r="SOZ1" s="103"/>
      <c r="SPA1" s="103"/>
      <c r="SPB1" s="103"/>
      <c r="SPC1" s="103"/>
      <c r="SPD1" s="103"/>
      <c r="SPE1" s="103"/>
      <c r="SPF1" s="103"/>
      <c r="SPG1" s="103"/>
      <c r="SPH1" s="103"/>
      <c r="SPI1" s="103"/>
      <c r="SPJ1" s="103"/>
      <c r="SPK1" s="103"/>
      <c r="SPL1" s="103"/>
      <c r="SPM1" s="103"/>
      <c r="SPN1" s="103"/>
      <c r="SPO1" s="103"/>
      <c r="SPP1" s="103"/>
      <c r="SPQ1" s="103"/>
      <c r="SPR1" s="103"/>
      <c r="SPS1" s="103"/>
      <c r="SPT1" s="103"/>
      <c r="SPU1" s="103"/>
      <c r="SPV1" s="103"/>
      <c r="SPW1" s="103"/>
      <c r="SPX1" s="103"/>
      <c r="SPY1" s="103"/>
      <c r="SPZ1" s="103"/>
      <c r="SQA1" s="103"/>
      <c r="SQB1" s="103"/>
      <c r="SQC1" s="103"/>
      <c r="SQD1" s="103"/>
      <c r="SQE1" s="103"/>
      <c r="SQF1" s="103"/>
      <c r="SQG1" s="103"/>
      <c r="SQH1" s="103"/>
      <c r="SQI1" s="103"/>
      <c r="SQJ1" s="103"/>
      <c r="SQK1" s="103"/>
      <c r="SQL1" s="103"/>
      <c r="SQM1" s="103"/>
      <c r="SQN1" s="103"/>
      <c r="SQO1" s="103"/>
      <c r="SQP1" s="103"/>
      <c r="SQQ1" s="103"/>
      <c r="SQR1" s="103"/>
      <c r="SQS1" s="103"/>
      <c r="SQT1" s="103"/>
      <c r="SQU1" s="103"/>
      <c r="SQV1" s="103"/>
      <c r="SQW1" s="103"/>
      <c r="SQX1" s="103"/>
      <c r="SQY1" s="103"/>
      <c r="SQZ1" s="103"/>
      <c r="SRA1" s="103"/>
      <c r="SRB1" s="103"/>
      <c r="SRC1" s="103"/>
      <c r="SRD1" s="103"/>
      <c r="SRE1" s="103"/>
      <c r="SRF1" s="103"/>
      <c r="SRG1" s="103"/>
      <c r="SRH1" s="103"/>
      <c r="SRI1" s="103"/>
      <c r="SRJ1" s="103"/>
      <c r="SRK1" s="103"/>
      <c r="SRL1" s="103"/>
      <c r="SRM1" s="103"/>
      <c r="SRN1" s="103"/>
      <c r="SRO1" s="103"/>
      <c r="SRP1" s="103"/>
      <c r="SRQ1" s="103"/>
      <c r="SRR1" s="103"/>
      <c r="SRS1" s="103"/>
      <c r="SRT1" s="103"/>
      <c r="SRU1" s="103"/>
      <c r="SRV1" s="103"/>
      <c r="SRW1" s="103"/>
      <c r="SRX1" s="103"/>
      <c r="SRY1" s="103"/>
      <c r="SRZ1" s="103"/>
      <c r="SSA1" s="103"/>
      <c r="SSB1" s="103"/>
      <c r="SSC1" s="103"/>
      <c r="SSD1" s="103"/>
      <c r="SSE1" s="103"/>
      <c r="SSF1" s="103"/>
      <c r="SSG1" s="103"/>
      <c r="SSH1" s="103"/>
      <c r="SSI1" s="103"/>
      <c r="SSJ1" s="103"/>
      <c r="SSK1" s="103"/>
      <c r="SSL1" s="103"/>
      <c r="SSM1" s="103"/>
      <c r="SSN1" s="103"/>
      <c r="SSO1" s="103"/>
      <c r="SSP1" s="103"/>
      <c r="SSQ1" s="103"/>
      <c r="SSR1" s="103"/>
      <c r="SSS1" s="103"/>
      <c r="SST1" s="103"/>
      <c r="SSU1" s="103"/>
      <c r="SSV1" s="103"/>
      <c r="SSW1" s="103"/>
      <c r="SSX1" s="103"/>
      <c r="SSY1" s="103"/>
      <c r="SSZ1" s="103"/>
      <c r="STA1" s="103"/>
      <c r="STB1" s="103"/>
      <c r="STC1" s="103"/>
      <c r="STD1" s="103"/>
      <c r="STE1" s="103"/>
      <c r="STF1" s="103"/>
      <c r="STG1" s="103"/>
      <c r="STH1" s="103"/>
      <c r="STI1" s="103"/>
      <c r="STJ1" s="103"/>
      <c r="STK1" s="103"/>
      <c r="STL1" s="103"/>
      <c r="STM1" s="103"/>
      <c r="STN1" s="103"/>
      <c r="STO1" s="103"/>
      <c r="STP1" s="103"/>
      <c r="STQ1" s="103"/>
      <c r="STR1" s="103"/>
      <c r="STS1" s="103"/>
      <c r="STT1" s="103"/>
      <c r="STU1" s="103"/>
      <c r="STV1" s="103"/>
      <c r="STW1" s="103"/>
      <c r="STX1" s="103"/>
      <c r="STY1" s="103"/>
      <c r="STZ1" s="103"/>
      <c r="SUA1" s="103"/>
      <c r="SUB1" s="103"/>
      <c r="SUC1" s="103"/>
      <c r="SUD1" s="103"/>
      <c r="SUE1" s="103"/>
      <c r="SUF1" s="103"/>
      <c r="SUG1" s="103"/>
      <c r="SUH1" s="103"/>
      <c r="SUI1" s="103"/>
      <c r="SUJ1" s="103"/>
      <c r="SUK1" s="103"/>
      <c r="SUL1" s="103"/>
      <c r="SUM1" s="103"/>
      <c r="SUN1" s="103"/>
      <c r="SUO1" s="103"/>
      <c r="SUP1" s="103"/>
      <c r="SUQ1" s="103"/>
      <c r="SUR1" s="103"/>
      <c r="SUS1" s="103"/>
      <c r="SUT1" s="103"/>
      <c r="SUU1" s="103"/>
      <c r="SUV1" s="103"/>
      <c r="SUW1" s="103"/>
      <c r="SUX1" s="103"/>
      <c r="SUY1" s="103"/>
      <c r="SUZ1" s="103"/>
      <c r="SVA1" s="103"/>
      <c r="SVB1" s="103"/>
      <c r="SVC1" s="103"/>
      <c r="SVD1" s="103"/>
      <c r="SVE1" s="103"/>
      <c r="SVF1" s="103"/>
      <c r="SVG1" s="103"/>
      <c r="SVH1" s="103"/>
      <c r="SVI1" s="103"/>
      <c r="SVJ1" s="103"/>
      <c r="SVK1" s="103"/>
      <c r="SVL1" s="103"/>
      <c r="SVM1" s="103"/>
      <c r="SVN1" s="103"/>
      <c r="SVO1" s="103"/>
      <c r="SVP1" s="103"/>
      <c r="SVQ1" s="103"/>
      <c r="SVR1" s="103"/>
      <c r="SVS1" s="103"/>
      <c r="SVT1" s="103"/>
      <c r="SVU1" s="103"/>
      <c r="SVV1" s="103"/>
      <c r="SVW1" s="103"/>
      <c r="SVX1" s="103"/>
      <c r="SVY1" s="103"/>
      <c r="SVZ1" s="103"/>
      <c r="SWA1" s="103"/>
      <c r="SWB1" s="103"/>
      <c r="SWC1" s="103"/>
      <c r="SWD1" s="103"/>
      <c r="SWE1" s="103"/>
      <c r="SWF1" s="103"/>
      <c r="SWG1" s="103"/>
      <c r="SWH1" s="103"/>
      <c r="SWI1" s="103"/>
      <c r="SWJ1" s="103"/>
      <c r="SWK1" s="103"/>
      <c r="SWL1" s="103"/>
      <c r="SWM1" s="103"/>
      <c r="SWN1" s="103"/>
      <c r="SWO1" s="103"/>
      <c r="SWP1" s="103"/>
      <c r="SWQ1" s="103"/>
      <c r="SWR1" s="103"/>
      <c r="SWS1" s="103"/>
      <c r="SWT1" s="103"/>
      <c r="SWU1" s="103"/>
      <c r="SWV1" s="103"/>
      <c r="SWW1" s="103"/>
      <c r="SWX1" s="103"/>
      <c r="SWY1" s="103"/>
      <c r="SWZ1" s="103"/>
      <c r="SXA1" s="103"/>
      <c r="SXB1" s="103"/>
      <c r="SXC1" s="103"/>
      <c r="SXD1" s="103"/>
      <c r="SXE1" s="103"/>
      <c r="SXF1" s="103"/>
      <c r="SXG1" s="103"/>
      <c r="SXH1" s="103"/>
      <c r="SXI1" s="103"/>
      <c r="SXJ1" s="103"/>
      <c r="SXK1" s="103"/>
      <c r="SXL1" s="103"/>
      <c r="SXM1" s="103"/>
      <c r="SXN1" s="103"/>
      <c r="SXO1" s="103"/>
      <c r="SXP1" s="103"/>
      <c r="SXQ1" s="103"/>
      <c r="SXR1" s="103"/>
      <c r="SXS1" s="103"/>
      <c r="SXT1" s="103"/>
      <c r="SXU1" s="103"/>
      <c r="SXV1" s="103"/>
      <c r="SXW1" s="103"/>
      <c r="SXX1" s="103"/>
      <c r="SXY1" s="103"/>
      <c r="SXZ1" s="103"/>
      <c r="SYA1" s="103"/>
      <c r="SYB1" s="103"/>
      <c r="SYC1" s="103"/>
      <c r="SYD1" s="103"/>
      <c r="SYE1" s="103"/>
      <c r="SYF1" s="103"/>
      <c r="SYG1" s="103"/>
      <c r="SYH1" s="103"/>
      <c r="SYI1" s="103"/>
      <c r="SYJ1" s="103"/>
      <c r="SYK1" s="103"/>
      <c r="SYL1" s="103"/>
      <c r="SYM1" s="103"/>
      <c r="SYN1" s="103"/>
      <c r="SYO1" s="103"/>
      <c r="SYP1" s="103"/>
      <c r="SYQ1" s="103"/>
      <c r="SYR1" s="103"/>
      <c r="SYS1" s="103"/>
      <c r="SYT1" s="103"/>
      <c r="SYU1" s="103"/>
      <c r="SYV1" s="103"/>
      <c r="SYW1" s="103"/>
      <c r="SYX1" s="103"/>
      <c r="SYY1" s="103"/>
      <c r="SYZ1" s="103"/>
      <c r="SZA1" s="103"/>
      <c r="SZB1" s="103"/>
      <c r="SZC1" s="103"/>
      <c r="SZD1" s="103"/>
      <c r="SZE1" s="103"/>
      <c r="SZF1" s="103"/>
      <c r="SZG1" s="103"/>
      <c r="SZH1" s="103"/>
      <c r="SZI1" s="103"/>
      <c r="SZJ1" s="103"/>
      <c r="SZK1" s="103"/>
      <c r="SZL1" s="103"/>
      <c r="SZM1" s="103"/>
      <c r="SZN1" s="103"/>
      <c r="SZO1" s="103"/>
      <c r="SZP1" s="103"/>
      <c r="SZQ1" s="103"/>
      <c r="SZR1" s="103"/>
      <c r="SZS1" s="103"/>
      <c r="SZT1" s="103"/>
      <c r="SZU1" s="103"/>
      <c r="SZV1" s="103"/>
      <c r="SZW1" s="103"/>
      <c r="SZX1" s="103"/>
      <c r="SZY1" s="103"/>
      <c r="SZZ1" s="103"/>
      <c r="TAA1" s="103"/>
      <c r="TAB1" s="103"/>
      <c r="TAC1" s="103"/>
      <c r="TAD1" s="103"/>
      <c r="TAE1" s="103"/>
      <c r="TAF1" s="103"/>
      <c r="TAG1" s="103"/>
      <c r="TAH1" s="103"/>
      <c r="TAI1" s="103"/>
      <c r="TAJ1" s="103"/>
      <c r="TAK1" s="103"/>
      <c r="TAL1" s="103"/>
      <c r="TAM1" s="103"/>
      <c r="TAN1" s="103"/>
      <c r="TAO1" s="103"/>
      <c r="TAP1" s="103"/>
      <c r="TAQ1" s="103"/>
      <c r="TAR1" s="103"/>
      <c r="TAS1" s="103"/>
      <c r="TAT1" s="103"/>
      <c r="TAU1" s="103"/>
      <c r="TAV1" s="103"/>
      <c r="TAW1" s="103"/>
      <c r="TAX1" s="103"/>
      <c r="TAY1" s="103"/>
      <c r="TAZ1" s="103"/>
      <c r="TBA1" s="103"/>
      <c r="TBB1" s="103"/>
      <c r="TBC1" s="103"/>
      <c r="TBD1" s="103"/>
      <c r="TBE1" s="103"/>
      <c r="TBF1" s="103"/>
      <c r="TBG1" s="103"/>
      <c r="TBH1" s="103"/>
      <c r="TBI1" s="103"/>
      <c r="TBJ1" s="103"/>
      <c r="TBK1" s="103"/>
      <c r="TBL1" s="103"/>
      <c r="TBM1" s="103"/>
      <c r="TBN1" s="103"/>
      <c r="TBO1" s="103"/>
      <c r="TBP1" s="103"/>
      <c r="TBQ1" s="103"/>
      <c r="TBR1" s="103"/>
      <c r="TBS1" s="103"/>
      <c r="TBT1" s="103"/>
      <c r="TBU1" s="103"/>
      <c r="TBV1" s="103"/>
      <c r="TBW1" s="103"/>
      <c r="TBX1" s="103"/>
      <c r="TBY1" s="103"/>
      <c r="TBZ1" s="103"/>
      <c r="TCA1" s="103"/>
      <c r="TCB1" s="103"/>
      <c r="TCC1" s="103"/>
      <c r="TCD1" s="103"/>
      <c r="TCE1" s="103"/>
      <c r="TCF1" s="103"/>
      <c r="TCG1" s="103"/>
      <c r="TCH1" s="103"/>
      <c r="TCI1" s="103"/>
      <c r="TCJ1" s="103"/>
      <c r="TCK1" s="103"/>
      <c r="TCL1" s="103"/>
      <c r="TCM1" s="103"/>
      <c r="TCN1" s="103"/>
      <c r="TCO1" s="103"/>
      <c r="TCP1" s="103"/>
      <c r="TCQ1" s="103"/>
      <c r="TCR1" s="103"/>
      <c r="TCS1" s="103"/>
      <c r="TCT1" s="103"/>
      <c r="TCU1" s="103"/>
      <c r="TCV1" s="103"/>
      <c r="TCW1" s="103"/>
      <c r="TCX1" s="103"/>
      <c r="TCY1" s="103"/>
      <c r="TCZ1" s="103"/>
      <c r="TDA1" s="103"/>
      <c r="TDB1" s="103"/>
      <c r="TDC1" s="103"/>
      <c r="TDD1" s="103"/>
      <c r="TDE1" s="103"/>
      <c r="TDF1" s="103"/>
      <c r="TDG1" s="103"/>
      <c r="TDH1" s="103"/>
      <c r="TDI1" s="103"/>
      <c r="TDJ1" s="103"/>
      <c r="TDK1" s="103"/>
      <c r="TDL1" s="103"/>
      <c r="TDM1" s="103"/>
      <c r="TDN1" s="103"/>
      <c r="TDO1" s="103"/>
      <c r="TDP1" s="103"/>
      <c r="TDQ1" s="103"/>
      <c r="TDR1" s="103"/>
      <c r="TDS1" s="103"/>
      <c r="TDT1" s="103"/>
      <c r="TDU1" s="103"/>
      <c r="TDV1" s="103"/>
      <c r="TDW1" s="103"/>
      <c r="TDX1" s="103"/>
      <c r="TDY1" s="103"/>
      <c r="TDZ1" s="103"/>
      <c r="TEA1" s="103"/>
      <c r="TEB1" s="103"/>
      <c r="TEC1" s="103"/>
      <c r="TED1" s="103"/>
      <c r="TEE1" s="103"/>
      <c r="TEF1" s="103"/>
      <c r="TEG1" s="103"/>
      <c r="TEH1" s="103"/>
      <c r="TEI1" s="103"/>
      <c r="TEJ1" s="103"/>
      <c r="TEK1" s="103"/>
      <c r="TEL1" s="103"/>
      <c r="TEM1" s="103"/>
      <c r="TEN1" s="103"/>
      <c r="TEO1" s="103"/>
      <c r="TEP1" s="103"/>
      <c r="TEQ1" s="103"/>
      <c r="TER1" s="103"/>
      <c r="TES1" s="103"/>
      <c r="TET1" s="103"/>
      <c r="TEU1" s="103"/>
      <c r="TEV1" s="103"/>
      <c r="TEW1" s="103"/>
      <c r="TEX1" s="103"/>
      <c r="TEY1" s="103"/>
      <c r="TEZ1" s="103"/>
      <c r="TFA1" s="103"/>
      <c r="TFB1" s="103"/>
      <c r="TFC1" s="103"/>
      <c r="TFD1" s="103"/>
      <c r="TFE1" s="103"/>
      <c r="TFF1" s="103"/>
      <c r="TFG1" s="103"/>
      <c r="TFH1" s="103"/>
      <c r="TFI1" s="103"/>
      <c r="TFJ1" s="103"/>
      <c r="TFK1" s="103"/>
      <c r="TFL1" s="103"/>
      <c r="TFM1" s="103"/>
      <c r="TFN1" s="103"/>
      <c r="TFO1" s="103"/>
      <c r="TFP1" s="103"/>
      <c r="TFQ1" s="103"/>
      <c r="TFR1" s="103"/>
      <c r="TFS1" s="103"/>
      <c r="TFT1" s="103"/>
      <c r="TFU1" s="103"/>
      <c r="TFV1" s="103"/>
      <c r="TFW1" s="103"/>
      <c r="TFX1" s="103"/>
      <c r="TFY1" s="103"/>
      <c r="TFZ1" s="103"/>
      <c r="TGA1" s="103"/>
      <c r="TGB1" s="103"/>
      <c r="TGC1" s="103"/>
      <c r="TGD1" s="103"/>
      <c r="TGE1" s="103"/>
      <c r="TGF1" s="103"/>
      <c r="TGG1" s="103"/>
      <c r="TGH1" s="103"/>
      <c r="TGI1" s="103"/>
      <c r="TGJ1" s="103"/>
      <c r="TGK1" s="103"/>
      <c r="TGL1" s="103"/>
      <c r="TGM1" s="103"/>
      <c r="TGN1" s="103"/>
      <c r="TGO1" s="103"/>
      <c r="TGP1" s="103"/>
      <c r="TGQ1" s="103"/>
      <c r="TGR1" s="103"/>
      <c r="TGS1" s="103"/>
      <c r="TGT1" s="103"/>
      <c r="TGU1" s="103"/>
      <c r="TGV1" s="103"/>
      <c r="TGW1" s="103"/>
      <c r="TGX1" s="103"/>
      <c r="TGY1" s="103"/>
      <c r="TGZ1" s="103"/>
      <c r="THA1" s="103"/>
      <c r="THB1" s="103"/>
      <c r="THC1" s="103"/>
      <c r="THD1" s="103"/>
      <c r="THE1" s="103"/>
      <c r="THF1" s="103"/>
      <c r="THG1" s="103"/>
      <c r="THH1" s="103"/>
      <c r="THI1" s="103"/>
      <c r="THJ1" s="103"/>
      <c r="THK1" s="103"/>
      <c r="THL1" s="103"/>
      <c r="THM1" s="103"/>
      <c r="THN1" s="103"/>
      <c r="THO1" s="103"/>
      <c r="THP1" s="103"/>
      <c r="THQ1" s="103"/>
      <c r="THR1" s="103"/>
      <c r="THS1" s="103"/>
      <c r="THT1" s="103"/>
      <c r="THU1" s="103"/>
      <c r="THV1" s="103"/>
      <c r="THW1" s="103"/>
      <c r="THX1" s="103"/>
      <c r="THY1" s="103"/>
      <c r="THZ1" s="103"/>
      <c r="TIA1" s="103"/>
      <c r="TIB1" s="103"/>
      <c r="TIC1" s="103"/>
      <c r="TID1" s="103"/>
      <c r="TIE1" s="103"/>
      <c r="TIF1" s="103"/>
      <c r="TIG1" s="103"/>
      <c r="TIH1" s="103"/>
      <c r="TII1" s="103"/>
      <c r="TIJ1" s="103"/>
      <c r="TIK1" s="103"/>
      <c r="TIL1" s="103"/>
      <c r="TIM1" s="103"/>
      <c r="TIN1" s="103"/>
      <c r="TIO1" s="103"/>
      <c r="TIP1" s="103"/>
      <c r="TIQ1" s="103"/>
      <c r="TIR1" s="103"/>
      <c r="TIS1" s="103"/>
      <c r="TIT1" s="103"/>
      <c r="TIU1" s="103"/>
      <c r="TIV1" s="103"/>
      <c r="TIW1" s="103"/>
      <c r="TIX1" s="103"/>
      <c r="TIY1" s="103"/>
      <c r="TIZ1" s="103"/>
      <c r="TJA1" s="103"/>
      <c r="TJB1" s="103"/>
      <c r="TJC1" s="103"/>
      <c r="TJD1" s="103"/>
      <c r="TJE1" s="103"/>
      <c r="TJF1" s="103"/>
      <c r="TJG1" s="103"/>
      <c r="TJH1" s="103"/>
      <c r="TJI1" s="103"/>
      <c r="TJJ1" s="103"/>
      <c r="TJK1" s="103"/>
      <c r="TJL1" s="103"/>
      <c r="TJM1" s="103"/>
      <c r="TJN1" s="103"/>
      <c r="TJO1" s="103"/>
      <c r="TJP1" s="103"/>
      <c r="TJQ1" s="103"/>
      <c r="TJR1" s="103"/>
      <c r="TJS1" s="103"/>
      <c r="TJT1" s="103"/>
      <c r="TJU1" s="103"/>
      <c r="TJV1" s="103"/>
      <c r="TJW1" s="103"/>
      <c r="TJX1" s="103"/>
      <c r="TJY1" s="103"/>
      <c r="TJZ1" s="103"/>
      <c r="TKA1" s="103"/>
      <c r="TKB1" s="103"/>
      <c r="TKC1" s="103"/>
      <c r="TKD1" s="103"/>
      <c r="TKE1" s="103"/>
      <c r="TKF1" s="103"/>
      <c r="TKG1" s="103"/>
      <c r="TKH1" s="103"/>
      <c r="TKI1" s="103"/>
      <c r="TKJ1" s="103"/>
      <c r="TKK1" s="103"/>
      <c r="TKL1" s="103"/>
      <c r="TKM1" s="103"/>
      <c r="TKN1" s="103"/>
      <c r="TKO1" s="103"/>
      <c r="TKP1" s="103"/>
      <c r="TKQ1" s="103"/>
      <c r="TKR1" s="103"/>
      <c r="TKS1" s="103"/>
      <c r="TKT1" s="103"/>
      <c r="TKU1" s="103"/>
      <c r="TKV1" s="103"/>
      <c r="TKW1" s="103"/>
      <c r="TKX1" s="103"/>
      <c r="TKY1" s="103"/>
      <c r="TKZ1" s="103"/>
      <c r="TLA1" s="103"/>
      <c r="TLB1" s="103"/>
      <c r="TLC1" s="103"/>
      <c r="TLD1" s="103"/>
      <c r="TLE1" s="103"/>
      <c r="TLF1" s="103"/>
      <c r="TLG1" s="103"/>
      <c r="TLH1" s="103"/>
      <c r="TLI1" s="103"/>
      <c r="TLJ1" s="103"/>
      <c r="TLK1" s="103"/>
      <c r="TLL1" s="103"/>
      <c r="TLM1" s="103"/>
      <c r="TLN1" s="103"/>
      <c r="TLO1" s="103"/>
      <c r="TLP1" s="103"/>
      <c r="TLQ1" s="103"/>
      <c r="TLR1" s="103"/>
      <c r="TLS1" s="103"/>
      <c r="TLT1" s="103"/>
      <c r="TLU1" s="103"/>
      <c r="TLV1" s="103"/>
      <c r="TLW1" s="103"/>
      <c r="TLX1" s="103"/>
      <c r="TLY1" s="103"/>
      <c r="TLZ1" s="103"/>
      <c r="TMA1" s="103"/>
      <c r="TMB1" s="103"/>
      <c r="TMC1" s="103"/>
      <c r="TMD1" s="103"/>
      <c r="TME1" s="103"/>
      <c r="TMF1" s="103"/>
      <c r="TMG1" s="103"/>
      <c r="TMH1" s="103"/>
      <c r="TMI1" s="103"/>
      <c r="TMJ1" s="103"/>
      <c r="TMK1" s="103"/>
      <c r="TML1" s="103"/>
      <c r="TMM1" s="103"/>
      <c r="TMN1" s="103"/>
      <c r="TMO1" s="103"/>
      <c r="TMP1" s="103"/>
      <c r="TMQ1" s="103"/>
      <c r="TMR1" s="103"/>
      <c r="TMS1" s="103"/>
      <c r="TMT1" s="103"/>
      <c r="TMU1" s="103"/>
      <c r="TMV1" s="103"/>
      <c r="TMW1" s="103"/>
      <c r="TMX1" s="103"/>
      <c r="TMY1" s="103"/>
      <c r="TMZ1" s="103"/>
      <c r="TNA1" s="103"/>
      <c r="TNB1" s="103"/>
      <c r="TNC1" s="103"/>
      <c r="TND1" s="103"/>
      <c r="TNE1" s="103"/>
      <c r="TNF1" s="103"/>
      <c r="TNG1" s="103"/>
      <c r="TNH1" s="103"/>
      <c r="TNI1" s="103"/>
      <c r="TNJ1" s="103"/>
      <c r="TNK1" s="103"/>
      <c r="TNL1" s="103"/>
      <c r="TNM1" s="103"/>
      <c r="TNN1" s="103"/>
      <c r="TNO1" s="103"/>
      <c r="TNP1" s="103"/>
      <c r="TNQ1" s="103"/>
      <c r="TNR1" s="103"/>
      <c r="TNS1" s="103"/>
      <c r="TNT1" s="103"/>
      <c r="TNU1" s="103"/>
      <c r="TNV1" s="103"/>
      <c r="TNW1" s="103"/>
      <c r="TNX1" s="103"/>
      <c r="TNY1" s="103"/>
      <c r="TNZ1" s="103"/>
      <c r="TOA1" s="103"/>
      <c r="TOB1" s="103"/>
      <c r="TOC1" s="103"/>
      <c r="TOD1" s="103"/>
      <c r="TOE1" s="103"/>
      <c r="TOF1" s="103"/>
      <c r="TOG1" s="103"/>
      <c r="TOH1" s="103"/>
      <c r="TOI1" s="103"/>
      <c r="TOJ1" s="103"/>
      <c r="TOK1" s="103"/>
      <c r="TOL1" s="103"/>
      <c r="TOM1" s="103"/>
      <c r="TON1" s="103"/>
      <c r="TOO1" s="103"/>
      <c r="TOP1" s="103"/>
      <c r="TOQ1" s="103"/>
      <c r="TOR1" s="103"/>
      <c r="TOS1" s="103"/>
      <c r="TOT1" s="103"/>
      <c r="TOU1" s="103"/>
      <c r="TOV1" s="103"/>
      <c r="TOW1" s="103"/>
      <c r="TOX1" s="103"/>
      <c r="TOY1" s="103"/>
      <c r="TOZ1" s="103"/>
      <c r="TPA1" s="103"/>
      <c r="TPB1" s="103"/>
      <c r="TPC1" s="103"/>
      <c r="TPD1" s="103"/>
      <c r="TPE1" s="103"/>
      <c r="TPF1" s="103"/>
      <c r="TPG1" s="103"/>
      <c r="TPH1" s="103"/>
      <c r="TPI1" s="103"/>
      <c r="TPJ1" s="103"/>
      <c r="TPK1" s="103"/>
      <c r="TPL1" s="103"/>
      <c r="TPM1" s="103"/>
      <c r="TPN1" s="103"/>
      <c r="TPO1" s="103"/>
      <c r="TPP1" s="103"/>
      <c r="TPQ1" s="103"/>
      <c r="TPR1" s="103"/>
      <c r="TPS1" s="103"/>
      <c r="TPT1" s="103"/>
      <c r="TPU1" s="103"/>
      <c r="TPV1" s="103"/>
      <c r="TPW1" s="103"/>
      <c r="TPX1" s="103"/>
      <c r="TPY1" s="103"/>
      <c r="TPZ1" s="103"/>
      <c r="TQA1" s="103"/>
      <c r="TQB1" s="103"/>
      <c r="TQC1" s="103"/>
      <c r="TQD1" s="103"/>
      <c r="TQE1" s="103"/>
      <c r="TQF1" s="103"/>
      <c r="TQG1" s="103"/>
      <c r="TQH1" s="103"/>
      <c r="TQI1" s="103"/>
      <c r="TQJ1" s="103"/>
      <c r="TQK1" s="103"/>
      <c r="TQL1" s="103"/>
      <c r="TQM1" s="103"/>
      <c r="TQN1" s="103"/>
      <c r="TQO1" s="103"/>
      <c r="TQP1" s="103"/>
      <c r="TQQ1" s="103"/>
      <c r="TQR1" s="103"/>
      <c r="TQS1" s="103"/>
      <c r="TQT1" s="103"/>
      <c r="TQU1" s="103"/>
      <c r="TQV1" s="103"/>
      <c r="TQW1" s="103"/>
      <c r="TQX1" s="103"/>
      <c r="TQY1" s="103"/>
      <c r="TQZ1" s="103"/>
      <c r="TRA1" s="103"/>
      <c r="TRB1" s="103"/>
      <c r="TRC1" s="103"/>
      <c r="TRD1" s="103"/>
      <c r="TRE1" s="103"/>
      <c r="TRF1" s="103"/>
      <c r="TRG1" s="103"/>
      <c r="TRH1" s="103"/>
      <c r="TRI1" s="103"/>
      <c r="TRJ1" s="103"/>
      <c r="TRK1" s="103"/>
      <c r="TRL1" s="103"/>
      <c r="TRM1" s="103"/>
      <c r="TRN1" s="103"/>
      <c r="TRO1" s="103"/>
      <c r="TRP1" s="103"/>
      <c r="TRQ1" s="103"/>
      <c r="TRR1" s="103"/>
      <c r="TRS1" s="103"/>
      <c r="TRT1" s="103"/>
      <c r="TRU1" s="103"/>
      <c r="TRV1" s="103"/>
      <c r="TRW1" s="103"/>
      <c r="TRX1" s="103"/>
      <c r="TRY1" s="103"/>
      <c r="TRZ1" s="103"/>
      <c r="TSA1" s="103"/>
      <c r="TSB1" s="103"/>
      <c r="TSC1" s="103"/>
      <c r="TSD1" s="103"/>
      <c r="TSE1" s="103"/>
      <c r="TSF1" s="103"/>
      <c r="TSG1" s="103"/>
      <c r="TSH1" s="103"/>
      <c r="TSI1" s="103"/>
      <c r="TSJ1" s="103"/>
      <c r="TSK1" s="103"/>
      <c r="TSL1" s="103"/>
      <c r="TSM1" s="103"/>
      <c r="TSN1" s="103"/>
      <c r="TSO1" s="103"/>
      <c r="TSP1" s="103"/>
      <c r="TSQ1" s="103"/>
      <c r="TSR1" s="103"/>
      <c r="TSS1" s="103"/>
      <c r="TST1" s="103"/>
      <c r="TSU1" s="103"/>
      <c r="TSV1" s="103"/>
      <c r="TSW1" s="103"/>
      <c r="TSX1" s="103"/>
      <c r="TSY1" s="103"/>
      <c r="TSZ1" s="103"/>
      <c r="TTA1" s="103"/>
      <c r="TTB1" s="103"/>
      <c r="TTC1" s="103"/>
      <c r="TTD1" s="103"/>
      <c r="TTE1" s="103"/>
      <c r="TTF1" s="103"/>
      <c r="TTG1" s="103"/>
      <c r="TTH1" s="103"/>
      <c r="TTI1" s="103"/>
      <c r="TTJ1" s="103"/>
      <c r="TTK1" s="103"/>
      <c r="TTL1" s="103"/>
      <c r="TTM1" s="103"/>
      <c r="TTN1" s="103"/>
      <c r="TTO1" s="103"/>
      <c r="TTP1" s="103"/>
      <c r="TTQ1" s="103"/>
      <c r="TTR1" s="103"/>
      <c r="TTS1" s="103"/>
      <c r="TTT1" s="103"/>
      <c r="TTU1" s="103"/>
      <c r="TTV1" s="103"/>
      <c r="TTW1" s="103"/>
      <c r="TTX1" s="103"/>
      <c r="TTY1" s="103"/>
      <c r="TTZ1" s="103"/>
      <c r="TUA1" s="103"/>
      <c r="TUB1" s="103"/>
      <c r="TUC1" s="103"/>
      <c r="TUD1" s="103"/>
      <c r="TUE1" s="103"/>
      <c r="TUF1" s="103"/>
      <c r="TUG1" s="103"/>
      <c r="TUH1" s="103"/>
      <c r="TUI1" s="103"/>
      <c r="TUJ1" s="103"/>
      <c r="TUK1" s="103"/>
      <c r="TUL1" s="103"/>
      <c r="TUM1" s="103"/>
      <c r="TUN1" s="103"/>
      <c r="TUO1" s="103"/>
      <c r="TUP1" s="103"/>
      <c r="TUQ1" s="103"/>
      <c r="TUR1" s="103"/>
      <c r="TUS1" s="103"/>
      <c r="TUT1" s="103"/>
      <c r="TUU1" s="103"/>
      <c r="TUV1" s="103"/>
      <c r="TUW1" s="103"/>
      <c r="TUX1" s="103"/>
      <c r="TUY1" s="103"/>
      <c r="TUZ1" s="103"/>
      <c r="TVA1" s="103"/>
      <c r="TVB1" s="103"/>
      <c r="TVC1" s="103"/>
      <c r="TVD1" s="103"/>
      <c r="TVE1" s="103"/>
      <c r="TVF1" s="103"/>
      <c r="TVG1" s="103"/>
      <c r="TVH1" s="103"/>
      <c r="TVI1" s="103"/>
      <c r="TVJ1" s="103"/>
      <c r="TVK1" s="103"/>
      <c r="TVL1" s="103"/>
      <c r="TVM1" s="103"/>
      <c r="TVN1" s="103"/>
      <c r="TVO1" s="103"/>
      <c r="TVP1" s="103"/>
      <c r="TVQ1" s="103"/>
      <c r="TVR1" s="103"/>
      <c r="TVS1" s="103"/>
      <c r="TVT1" s="103"/>
      <c r="TVU1" s="103"/>
      <c r="TVV1" s="103"/>
      <c r="TVW1" s="103"/>
      <c r="TVX1" s="103"/>
      <c r="TVY1" s="103"/>
      <c r="TVZ1" s="103"/>
      <c r="TWA1" s="103"/>
      <c r="TWB1" s="103"/>
      <c r="TWC1" s="103"/>
      <c r="TWD1" s="103"/>
      <c r="TWE1" s="103"/>
      <c r="TWF1" s="103"/>
      <c r="TWG1" s="103"/>
      <c r="TWH1" s="103"/>
      <c r="TWI1" s="103"/>
      <c r="TWJ1" s="103"/>
      <c r="TWK1" s="103"/>
      <c r="TWL1" s="103"/>
      <c r="TWM1" s="103"/>
      <c r="TWN1" s="103"/>
      <c r="TWO1" s="103"/>
      <c r="TWP1" s="103"/>
      <c r="TWQ1" s="103"/>
      <c r="TWR1" s="103"/>
      <c r="TWS1" s="103"/>
      <c r="TWT1" s="103"/>
      <c r="TWU1" s="103"/>
      <c r="TWV1" s="103"/>
      <c r="TWW1" s="103"/>
      <c r="TWX1" s="103"/>
      <c r="TWY1" s="103"/>
      <c r="TWZ1" s="103"/>
      <c r="TXA1" s="103"/>
      <c r="TXB1" s="103"/>
      <c r="TXC1" s="103"/>
      <c r="TXD1" s="103"/>
      <c r="TXE1" s="103"/>
      <c r="TXF1" s="103"/>
      <c r="TXG1" s="103"/>
      <c r="TXH1" s="103"/>
      <c r="TXI1" s="103"/>
      <c r="TXJ1" s="103"/>
      <c r="TXK1" s="103"/>
      <c r="TXL1" s="103"/>
      <c r="TXM1" s="103"/>
      <c r="TXN1" s="103"/>
      <c r="TXO1" s="103"/>
      <c r="TXP1" s="103"/>
      <c r="TXQ1" s="103"/>
      <c r="TXR1" s="103"/>
      <c r="TXS1" s="103"/>
      <c r="TXT1" s="103"/>
      <c r="TXU1" s="103"/>
      <c r="TXV1" s="103"/>
      <c r="TXW1" s="103"/>
      <c r="TXX1" s="103"/>
      <c r="TXY1" s="103"/>
      <c r="TXZ1" s="103"/>
      <c r="TYA1" s="103"/>
      <c r="TYB1" s="103"/>
      <c r="TYC1" s="103"/>
      <c r="TYD1" s="103"/>
      <c r="TYE1" s="103"/>
      <c r="TYF1" s="103"/>
      <c r="TYG1" s="103"/>
      <c r="TYH1" s="103"/>
      <c r="TYI1" s="103"/>
      <c r="TYJ1" s="103"/>
      <c r="TYK1" s="103"/>
      <c r="TYL1" s="103"/>
      <c r="TYM1" s="103"/>
      <c r="TYN1" s="103"/>
      <c r="TYO1" s="103"/>
      <c r="TYP1" s="103"/>
      <c r="TYQ1" s="103"/>
      <c r="TYR1" s="103"/>
      <c r="TYS1" s="103"/>
      <c r="TYT1" s="103"/>
      <c r="TYU1" s="103"/>
      <c r="TYV1" s="103"/>
      <c r="TYW1" s="103"/>
      <c r="TYX1" s="103"/>
      <c r="TYY1" s="103"/>
      <c r="TYZ1" s="103"/>
      <c r="TZA1" s="103"/>
      <c r="TZB1" s="103"/>
      <c r="TZC1" s="103"/>
      <c r="TZD1" s="103"/>
      <c r="TZE1" s="103"/>
      <c r="TZF1" s="103"/>
      <c r="TZG1" s="103"/>
      <c r="TZH1" s="103"/>
      <c r="TZI1" s="103"/>
      <c r="TZJ1" s="103"/>
      <c r="TZK1" s="103"/>
      <c r="TZL1" s="103"/>
      <c r="TZM1" s="103"/>
      <c r="TZN1" s="103"/>
      <c r="TZO1" s="103"/>
      <c r="TZP1" s="103"/>
      <c r="TZQ1" s="103"/>
      <c r="TZR1" s="103"/>
      <c r="TZS1" s="103"/>
      <c r="TZT1" s="103"/>
      <c r="TZU1" s="103"/>
      <c r="TZV1" s="103"/>
      <c r="TZW1" s="103"/>
      <c r="TZX1" s="103"/>
      <c r="TZY1" s="103"/>
      <c r="TZZ1" s="103"/>
      <c r="UAA1" s="103"/>
      <c r="UAB1" s="103"/>
      <c r="UAC1" s="103"/>
      <c r="UAD1" s="103"/>
      <c r="UAE1" s="103"/>
      <c r="UAF1" s="103"/>
      <c r="UAG1" s="103"/>
      <c r="UAH1" s="103"/>
      <c r="UAI1" s="103"/>
      <c r="UAJ1" s="103"/>
      <c r="UAK1" s="103"/>
      <c r="UAL1" s="103"/>
      <c r="UAM1" s="103"/>
      <c r="UAN1" s="103"/>
      <c r="UAO1" s="103"/>
      <c r="UAP1" s="103"/>
      <c r="UAQ1" s="103"/>
      <c r="UAR1" s="103"/>
      <c r="UAS1" s="103"/>
      <c r="UAT1" s="103"/>
      <c r="UAU1" s="103"/>
      <c r="UAV1" s="103"/>
      <c r="UAW1" s="103"/>
      <c r="UAX1" s="103"/>
      <c r="UAY1" s="103"/>
      <c r="UAZ1" s="103"/>
      <c r="UBA1" s="103"/>
      <c r="UBB1" s="103"/>
      <c r="UBC1" s="103"/>
      <c r="UBD1" s="103"/>
      <c r="UBE1" s="103"/>
      <c r="UBF1" s="103"/>
      <c r="UBG1" s="103"/>
      <c r="UBH1" s="103"/>
      <c r="UBI1" s="103"/>
      <c r="UBJ1" s="103"/>
      <c r="UBK1" s="103"/>
      <c r="UBL1" s="103"/>
      <c r="UBM1" s="103"/>
      <c r="UBN1" s="103"/>
      <c r="UBO1" s="103"/>
      <c r="UBP1" s="103"/>
      <c r="UBQ1" s="103"/>
      <c r="UBR1" s="103"/>
      <c r="UBS1" s="103"/>
      <c r="UBT1" s="103"/>
      <c r="UBU1" s="103"/>
      <c r="UBV1" s="103"/>
      <c r="UBW1" s="103"/>
      <c r="UBX1" s="103"/>
      <c r="UBY1" s="103"/>
      <c r="UBZ1" s="103"/>
      <c r="UCA1" s="103"/>
      <c r="UCB1" s="103"/>
      <c r="UCC1" s="103"/>
      <c r="UCD1" s="103"/>
      <c r="UCE1" s="103"/>
      <c r="UCF1" s="103"/>
      <c r="UCG1" s="103"/>
      <c r="UCH1" s="103"/>
      <c r="UCI1" s="103"/>
      <c r="UCJ1" s="103"/>
      <c r="UCK1" s="103"/>
      <c r="UCL1" s="103"/>
      <c r="UCM1" s="103"/>
      <c r="UCN1" s="103"/>
      <c r="UCO1" s="103"/>
      <c r="UCP1" s="103"/>
      <c r="UCQ1" s="103"/>
      <c r="UCR1" s="103"/>
      <c r="UCS1" s="103"/>
      <c r="UCT1" s="103"/>
      <c r="UCU1" s="103"/>
      <c r="UCV1" s="103"/>
      <c r="UCW1" s="103"/>
      <c r="UCX1" s="103"/>
      <c r="UCY1" s="103"/>
      <c r="UCZ1" s="103"/>
      <c r="UDA1" s="103"/>
      <c r="UDB1" s="103"/>
      <c r="UDC1" s="103"/>
      <c r="UDD1" s="103"/>
      <c r="UDE1" s="103"/>
      <c r="UDF1" s="103"/>
      <c r="UDG1" s="103"/>
      <c r="UDH1" s="103"/>
      <c r="UDI1" s="103"/>
      <c r="UDJ1" s="103"/>
      <c r="UDK1" s="103"/>
      <c r="UDL1" s="103"/>
      <c r="UDM1" s="103"/>
      <c r="UDN1" s="103"/>
      <c r="UDO1" s="103"/>
      <c r="UDP1" s="103"/>
      <c r="UDQ1" s="103"/>
      <c r="UDR1" s="103"/>
      <c r="UDS1" s="103"/>
      <c r="UDT1" s="103"/>
      <c r="UDU1" s="103"/>
      <c r="UDV1" s="103"/>
      <c r="UDW1" s="103"/>
      <c r="UDX1" s="103"/>
      <c r="UDY1" s="103"/>
      <c r="UDZ1" s="103"/>
      <c r="UEA1" s="103"/>
      <c r="UEB1" s="103"/>
      <c r="UEC1" s="103"/>
      <c r="UED1" s="103"/>
      <c r="UEE1" s="103"/>
      <c r="UEF1" s="103"/>
      <c r="UEG1" s="103"/>
      <c r="UEH1" s="103"/>
      <c r="UEI1" s="103"/>
      <c r="UEJ1" s="103"/>
      <c r="UEK1" s="103"/>
      <c r="UEL1" s="103"/>
      <c r="UEM1" s="103"/>
      <c r="UEN1" s="103"/>
      <c r="UEO1" s="103"/>
      <c r="UEP1" s="103"/>
      <c r="UEQ1" s="103"/>
      <c r="UER1" s="103"/>
      <c r="UES1" s="103"/>
      <c r="UET1" s="103"/>
      <c r="UEU1" s="103"/>
      <c r="UEV1" s="103"/>
      <c r="UEW1" s="103"/>
      <c r="UEX1" s="103"/>
      <c r="UEY1" s="103"/>
      <c r="UEZ1" s="103"/>
      <c r="UFA1" s="103"/>
      <c r="UFB1" s="103"/>
      <c r="UFC1" s="103"/>
      <c r="UFD1" s="103"/>
      <c r="UFE1" s="103"/>
      <c r="UFF1" s="103"/>
      <c r="UFG1" s="103"/>
      <c r="UFH1" s="103"/>
      <c r="UFI1" s="103"/>
      <c r="UFJ1" s="103"/>
      <c r="UFK1" s="103"/>
      <c r="UFL1" s="103"/>
      <c r="UFM1" s="103"/>
      <c r="UFN1" s="103"/>
      <c r="UFO1" s="103"/>
      <c r="UFP1" s="103"/>
      <c r="UFQ1" s="103"/>
      <c r="UFR1" s="103"/>
      <c r="UFS1" s="103"/>
      <c r="UFT1" s="103"/>
      <c r="UFU1" s="103"/>
      <c r="UFV1" s="103"/>
      <c r="UFW1" s="103"/>
      <c r="UFX1" s="103"/>
      <c r="UFY1" s="103"/>
      <c r="UFZ1" s="103"/>
      <c r="UGA1" s="103"/>
      <c r="UGB1" s="103"/>
      <c r="UGC1" s="103"/>
      <c r="UGD1" s="103"/>
      <c r="UGE1" s="103"/>
      <c r="UGF1" s="103"/>
      <c r="UGG1" s="103"/>
      <c r="UGH1" s="103"/>
      <c r="UGI1" s="103"/>
      <c r="UGJ1" s="103"/>
      <c r="UGK1" s="103"/>
      <c r="UGL1" s="103"/>
      <c r="UGM1" s="103"/>
      <c r="UGN1" s="103"/>
      <c r="UGO1" s="103"/>
      <c r="UGP1" s="103"/>
      <c r="UGQ1" s="103"/>
      <c r="UGR1" s="103"/>
      <c r="UGS1" s="103"/>
      <c r="UGT1" s="103"/>
      <c r="UGU1" s="103"/>
      <c r="UGV1" s="103"/>
      <c r="UGW1" s="103"/>
      <c r="UGX1" s="103"/>
      <c r="UGY1" s="103"/>
      <c r="UGZ1" s="103"/>
      <c r="UHA1" s="103"/>
      <c r="UHB1" s="103"/>
      <c r="UHC1" s="103"/>
      <c r="UHD1" s="103"/>
      <c r="UHE1" s="103"/>
      <c r="UHF1" s="103"/>
      <c r="UHG1" s="103"/>
      <c r="UHH1" s="103"/>
      <c r="UHI1" s="103"/>
      <c r="UHJ1" s="103"/>
      <c r="UHK1" s="103"/>
      <c r="UHL1" s="103"/>
      <c r="UHM1" s="103"/>
      <c r="UHN1" s="103"/>
      <c r="UHO1" s="103"/>
      <c r="UHP1" s="103"/>
      <c r="UHQ1" s="103"/>
      <c r="UHR1" s="103"/>
      <c r="UHS1" s="103"/>
      <c r="UHT1" s="103"/>
      <c r="UHU1" s="103"/>
      <c r="UHV1" s="103"/>
      <c r="UHW1" s="103"/>
      <c r="UHX1" s="103"/>
      <c r="UHY1" s="103"/>
      <c r="UHZ1" s="103"/>
      <c r="UIA1" s="103"/>
      <c r="UIB1" s="103"/>
      <c r="UIC1" s="103"/>
      <c r="UID1" s="103"/>
      <c r="UIE1" s="103"/>
      <c r="UIF1" s="103"/>
      <c r="UIG1" s="103"/>
      <c r="UIH1" s="103"/>
      <c r="UII1" s="103"/>
      <c r="UIJ1" s="103"/>
      <c r="UIK1" s="103"/>
      <c r="UIL1" s="103"/>
      <c r="UIM1" s="103"/>
      <c r="UIN1" s="103"/>
      <c r="UIO1" s="103"/>
      <c r="UIP1" s="103"/>
      <c r="UIQ1" s="103"/>
      <c r="UIR1" s="103"/>
      <c r="UIS1" s="103"/>
      <c r="UIT1" s="103"/>
      <c r="UIU1" s="103"/>
      <c r="UIV1" s="103"/>
      <c r="UIW1" s="103"/>
      <c r="UIX1" s="103"/>
      <c r="UIY1" s="103"/>
      <c r="UIZ1" s="103"/>
      <c r="UJA1" s="103"/>
      <c r="UJB1" s="103"/>
      <c r="UJC1" s="103"/>
      <c r="UJD1" s="103"/>
      <c r="UJE1" s="103"/>
      <c r="UJF1" s="103"/>
      <c r="UJG1" s="103"/>
      <c r="UJH1" s="103"/>
      <c r="UJI1" s="103"/>
      <c r="UJJ1" s="103"/>
      <c r="UJK1" s="103"/>
      <c r="UJL1" s="103"/>
      <c r="UJM1" s="103"/>
      <c r="UJN1" s="103"/>
      <c r="UJO1" s="103"/>
      <c r="UJP1" s="103"/>
      <c r="UJQ1" s="103"/>
      <c r="UJR1" s="103"/>
      <c r="UJS1" s="103"/>
      <c r="UJT1" s="103"/>
      <c r="UJU1" s="103"/>
      <c r="UJV1" s="103"/>
      <c r="UJW1" s="103"/>
      <c r="UJX1" s="103"/>
      <c r="UJY1" s="103"/>
      <c r="UJZ1" s="103"/>
      <c r="UKA1" s="103"/>
      <c r="UKB1" s="103"/>
      <c r="UKC1" s="103"/>
      <c r="UKD1" s="103"/>
      <c r="UKE1" s="103"/>
      <c r="UKF1" s="103"/>
      <c r="UKG1" s="103"/>
      <c r="UKH1" s="103"/>
      <c r="UKI1" s="103"/>
      <c r="UKJ1" s="103"/>
      <c r="UKK1" s="103"/>
      <c r="UKL1" s="103"/>
      <c r="UKM1" s="103"/>
      <c r="UKN1" s="103"/>
      <c r="UKO1" s="103"/>
      <c r="UKP1" s="103"/>
      <c r="UKQ1" s="103"/>
      <c r="UKR1" s="103"/>
      <c r="UKS1" s="103"/>
      <c r="UKT1" s="103"/>
      <c r="UKU1" s="103"/>
      <c r="UKV1" s="103"/>
      <c r="UKW1" s="103"/>
      <c r="UKX1" s="103"/>
      <c r="UKY1" s="103"/>
      <c r="UKZ1" s="103"/>
      <c r="ULA1" s="103"/>
      <c r="ULB1" s="103"/>
      <c r="ULC1" s="103"/>
      <c r="ULD1" s="103"/>
      <c r="ULE1" s="103"/>
      <c r="ULF1" s="103"/>
      <c r="ULG1" s="103"/>
      <c r="ULH1" s="103"/>
      <c r="ULI1" s="103"/>
      <c r="ULJ1" s="103"/>
      <c r="ULK1" s="103"/>
      <c r="ULL1" s="103"/>
      <c r="ULM1" s="103"/>
      <c r="ULN1" s="103"/>
      <c r="ULO1" s="103"/>
      <c r="ULP1" s="103"/>
      <c r="ULQ1" s="103"/>
      <c r="ULR1" s="103"/>
      <c r="ULS1" s="103"/>
      <c r="ULT1" s="103"/>
      <c r="ULU1" s="103"/>
      <c r="ULV1" s="103"/>
      <c r="ULW1" s="103"/>
      <c r="ULX1" s="103"/>
      <c r="ULY1" s="103"/>
      <c r="ULZ1" s="103"/>
      <c r="UMA1" s="103"/>
      <c r="UMB1" s="103"/>
      <c r="UMC1" s="103"/>
      <c r="UMD1" s="103"/>
      <c r="UME1" s="103"/>
      <c r="UMF1" s="103"/>
      <c r="UMG1" s="103"/>
      <c r="UMH1" s="103"/>
      <c r="UMI1" s="103"/>
      <c r="UMJ1" s="103"/>
      <c r="UMK1" s="103"/>
      <c r="UML1" s="103"/>
      <c r="UMM1" s="103"/>
      <c r="UMN1" s="103"/>
      <c r="UMO1" s="103"/>
      <c r="UMP1" s="103"/>
      <c r="UMQ1" s="103"/>
      <c r="UMR1" s="103"/>
      <c r="UMS1" s="103"/>
      <c r="UMT1" s="103"/>
      <c r="UMU1" s="103"/>
      <c r="UMV1" s="103"/>
      <c r="UMW1" s="103"/>
      <c r="UMX1" s="103"/>
      <c r="UMY1" s="103"/>
      <c r="UMZ1" s="103"/>
      <c r="UNA1" s="103"/>
      <c r="UNB1" s="103"/>
      <c r="UNC1" s="103"/>
      <c r="UND1" s="103"/>
      <c r="UNE1" s="103"/>
      <c r="UNF1" s="103"/>
      <c r="UNG1" s="103"/>
      <c r="UNH1" s="103"/>
      <c r="UNI1" s="103"/>
      <c r="UNJ1" s="103"/>
      <c r="UNK1" s="103"/>
      <c r="UNL1" s="103"/>
      <c r="UNM1" s="103"/>
      <c r="UNN1" s="103"/>
      <c r="UNO1" s="103"/>
      <c r="UNP1" s="103"/>
      <c r="UNQ1" s="103"/>
      <c r="UNR1" s="103"/>
      <c r="UNS1" s="103"/>
      <c r="UNT1" s="103"/>
      <c r="UNU1" s="103"/>
      <c r="UNV1" s="103"/>
      <c r="UNW1" s="103"/>
      <c r="UNX1" s="103"/>
      <c r="UNY1" s="103"/>
      <c r="UNZ1" s="103"/>
      <c r="UOA1" s="103"/>
      <c r="UOB1" s="103"/>
      <c r="UOC1" s="103"/>
      <c r="UOD1" s="103"/>
      <c r="UOE1" s="103"/>
      <c r="UOF1" s="103"/>
      <c r="UOG1" s="103"/>
      <c r="UOH1" s="103"/>
      <c r="UOI1" s="103"/>
      <c r="UOJ1" s="103"/>
      <c r="UOK1" s="103"/>
      <c r="UOL1" s="103"/>
      <c r="UOM1" s="103"/>
      <c r="UON1" s="103"/>
      <c r="UOO1" s="103"/>
      <c r="UOP1" s="103"/>
      <c r="UOQ1" s="103"/>
      <c r="UOR1" s="103"/>
      <c r="UOS1" s="103"/>
      <c r="UOT1" s="103"/>
      <c r="UOU1" s="103"/>
      <c r="UOV1" s="103"/>
      <c r="UOW1" s="103"/>
      <c r="UOX1" s="103"/>
      <c r="UOY1" s="103"/>
      <c r="UOZ1" s="103"/>
      <c r="UPA1" s="103"/>
      <c r="UPB1" s="103"/>
      <c r="UPC1" s="103"/>
      <c r="UPD1" s="103"/>
      <c r="UPE1" s="103"/>
      <c r="UPF1" s="103"/>
      <c r="UPG1" s="103"/>
      <c r="UPH1" s="103"/>
      <c r="UPI1" s="103"/>
      <c r="UPJ1" s="103"/>
      <c r="UPK1" s="103"/>
      <c r="UPL1" s="103"/>
      <c r="UPM1" s="103"/>
      <c r="UPN1" s="103"/>
      <c r="UPO1" s="103"/>
      <c r="UPP1" s="103"/>
      <c r="UPQ1" s="103"/>
      <c r="UPR1" s="103"/>
      <c r="UPS1" s="103"/>
      <c r="UPT1" s="103"/>
      <c r="UPU1" s="103"/>
      <c r="UPV1" s="103"/>
      <c r="UPW1" s="103"/>
      <c r="UPX1" s="103"/>
      <c r="UPY1" s="103"/>
      <c r="UPZ1" s="103"/>
      <c r="UQA1" s="103"/>
      <c r="UQB1" s="103"/>
      <c r="UQC1" s="103"/>
      <c r="UQD1" s="103"/>
      <c r="UQE1" s="103"/>
      <c r="UQF1" s="103"/>
      <c r="UQG1" s="103"/>
      <c r="UQH1" s="103"/>
      <c r="UQI1" s="103"/>
      <c r="UQJ1" s="103"/>
      <c r="UQK1" s="103"/>
      <c r="UQL1" s="103"/>
      <c r="UQM1" s="103"/>
      <c r="UQN1" s="103"/>
      <c r="UQO1" s="103"/>
      <c r="UQP1" s="103"/>
      <c r="UQQ1" s="103"/>
      <c r="UQR1" s="103"/>
      <c r="UQS1" s="103"/>
      <c r="UQT1" s="103"/>
      <c r="UQU1" s="103"/>
      <c r="UQV1" s="103"/>
      <c r="UQW1" s="103"/>
      <c r="UQX1" s="103"/>
      <c r="UQY1" s="103"/>
      <c r="UQZ1" s="103"/>
      <c r="URA1" s="103"/>
      <c r="URB1" s="103"/>
      <c r="URC1" s="103"/>
      <c r="URD1" s="103"/>
      <c r="URE1" s="103"/>
      <c r="URF1" s="103"/>
      <c r="URG1" s="103"/>
      <c r="URH1" s="103"/>
      <c r="URI1" s="103"/>
      <c r="URJ1" s="103"/>
      <c r="URK1" s="103"/>
      <c r="URL1" s="103"/>
      <c r="URM1" s="103"/>
      <c r="URN1" s="103"/>
      <c r="URO1" s="103"/>
      <c r="URP1" s="103"/>
      <c r="URQ1" s="103"/>
      <c r="URR1" s="103"/>
      <c r="URS1" s="103"/>
      <c r="URT1" s="103"/>
      <c r="URU1" s="103"/>
      <c r="URV1" s="103"/>
      <c r="URW1" s="103"/>
      <c r="URX1" s="103"/>
      <c r="URY1" s="103"/>
      <c r="URZ1" s="103"/>
      <c r="USA1" s="103"/>
      <c r="USB1" s="103"/>
      <c r="USC1" s="103"/>
      <c r="USD1" s="103"/>
      <c r="USE1" s="103"/>
      <c r="USF1" s="103"/>
      <c r="USG1" s="103"/>
      <c r="USH1" s="103"/>
      <c r="USI1" s="103"/>
      <c r="USJ1" s="103"/>
      <c r="USK1" s="103"/>
      <c r="USL1" s="103"/>
      <c r="USM1" s="103"/>
      <c r="USN1" s="103"/>
      <c r="USO1" s="103"/>
      <c r="USP1" s="103"/>
      <c r="USQ1" s="103"/>
      <c r="USR1" s="103"/>
      <c r="USS1" s="103"/>
      <c r="UST1" s="103"/>
      <c r="USU1" s="103"/>
      <c r="USV1" s="103"/>
      <c r="USW1" s="103"/>
      <c r="USX1" s="103"/>
      <c r="USY1" s="103"/>
      <c r="USZ1" s="103"/>
      <c r="UTA1" s="103"/>
      <c r="UTB1" s="103"/>
      <c r="UTC1" s="103"/>
      <c r="UTD1" s="103"/>
      <c r="UTE1" s="103"/>
      <c r="UTF1" s="103"/>
      <c r="UTG1" s="103"/>
      <c r="UTH1" s="103"/>
      <c r="UTI1" s="103"/>
      <c r="UTJ1" s="103"/>
      <c r="UTK1" s="103"/>
      <c r="UTL1" s="103"/>
      <c r="UTM1" s="103"/>
      <c r="UTN1" s="103"/>
      <c r="UTO1" s="103"/>
      <c r="UTP1" s="103"/>
      <c r="UTQ1" s="103"/>
      <c r="UTR1" s="103"/>
      <c r="UTS1" s="103"/>
      <c r="UTT1" s="103"/>
      <c r="UTU1" s="103"/>
      <c r="UTV1" s="103"/>
      <c r="UTW1" s="103"/>
      <c r="UTX1" s="103"/>
      <c r="UTY1" s="103"/>
      <c r="UTZ1" s="103"/>
      <c r="UUA1" s="103"/>
      <c r="UUB1" s="103"/>
      <c r="UUC1" s="103"/>
      <c r="UUD1" s="103"/>
      <c r="UUE1" s="103"/>
      <c r="UUF1" s="103"/>
      <c r="UUG1" s="103"/>
      <c r="UUH1" s="103"/>
      <c r="UUI1" s="103"/>
      <c r="UUJ1" s="103"/>
      <c r="UUK1" s="103"/>
      <c r="UUL1" s="103"/>
      <c r="UUM1" s="103"/>
      <c r="UUN1" s="103"/>
      <c r="UUO1" s="103"/>
      <c r="UUP1" s="103"/>
      <c r="UUQ1" s="103"/>
      <c r="UUR1" s="103"/>
      <c r="UUS1" s="103"/>
      <c r="UUT1" s="103"/>
      <c r="UUU1" s="103"/>
      <c r="UUV1" s="103"/>
      <c r="UUW1" s="103"/>
      <c r="UUX1" s="103"/>
      <c r="UUY1" s="103"/>
      <c r="UUZ1" s="103"/>
      <c r="UVA1" s="103"/>
      <c r="UVB1" s="103"/>
      <c r="UVC1" s="103"/>
      <c r="UVD1" s="103"/>
      <c r="UVE1" s="103"/>
      <c r="UVF1" s="103"/>
      <c r="UVG1" s="103"/>
      <c r="UVH1" s="103"/>
      <c r="UVI1" s="103"/>
      <c r="UVJ1" s="103"/>
      <c r="UVK1" s="103"/>
      <c r="UVL1" s="103"/>
      <c r="UVM1" s="103"/>
      <c r="UVN1" s="103"/>
      <c r="UVO1" s="103"/>
      <c r="UVP1" s="103"/>
      <c r="UVQ1" s="103"/>
      <c r="UVR1" s="103"/>
      <c r="UVS1" s="103"/>
      <c r="UVT1" s="103"/>
      <c r="UVU1" s="103"/>
      <c r="UVV1" s="103"/>
      <c r="UVW1" s="103"/>
      <c r="UVX1" s="103"/>
      <c r="UVY1" s="103"/>
      <c r="UVZ1" s="103"/>
      <c r="UWA1" s="103"/>
      <c r="UWB1" s="103"/>
      <c r="UWC1" s="103"/>
      <c r="UWD1" s="103"/>
      <c r="UWE1" s="103"/>
      <c r="UWF1" s="103"/>
      <c r="UWG1" s="103"/>
      <c r="UWH1" s="103"/>
      <c r="UWI1" s="103"/>
      <c r="UWJ1" s="103"/>
      <c r="UWK1" s="103"/>
      <c r="UWL1" s="103"/>
      <c r="UWM1" s="103"/>
      <c r="UWN1" s="103"/>
      <c r="UWO1" s="103"/>
      <c r="UWP1" s="103"/>
      <c r="UWQ1" s="103"/>
      <c r="UWR1" s="103"/>
      <c r="UWS1" s="103"/>
      <c r="UWT1" s="103"/>
      <c r="UWU1" s="103"/>
      <c r="UWV1" s="103"/>
      <c r="UWW1" s="103"/>
      <c r="UWX1" s="103"/>
      <c r="UWY1" s="103"/>
      <c r="UWZ1" s="103"/>
      <c r="UXA1" s="103"/>
      <c r="UXB1" s="103"/>
      <c r="UXC1" s="103"/>
      <c r="UXD1" s="103"/>
      <c r="UXE1" s="103"/>
      <c r="UXF1" s="103"/>
      <c r="UXG1" s="103"/>
      <c r="UXH1" s="103"/>
      <c r="UXI1" s="103"/>
      <c r="UXJ1" s="103"/>
      <c r="UXK1" s="103"/>
      <c r="UXL1" s="103"/>
      <c r="UXM1" s="103"/>
      <c r="UXN1" s="103"/>
      <c r="UXO1" s="103"/>
      <c r="UXP1" s="103"/>
      <c r="UXQ1" s="103"/>
      <c r="UXR1" s="103"/>
      <c r="UXS1" s="103"/>
      <c r="UXT1" s="103"/>
      <c r="UXU1" s="103"/>
      <c r="UXV1" s="103"/>
      <c r="UXW1" s="103"/>
      <c r="UXX1" s="103"/>
      <c r="UXY1" s="103"/>
      <c r="UXZ1" s="103"/>
      <c r="UYA1" s="103"/>
      <c r="UYB1" s="103"/>
      <c r="UYC1" s="103"/>
      <c r="UYD1" s="103"/>
      <c r="UYE1" s="103"/>
      <c r="UYF1" s="103"/>
      <c r="UYG1" s="103"/>
      <c r="UYH1" s="103"/>
      <c r="UYI1" s="103"/>
      <c r="UYJ1" s="103"/>
      <c r="UYK1" s="103"/>
      <c r="UYL1" s="103"/>
      <c r="UYM1" s="103"/>
      <c r="UYN1" s="103"/>
      <c r="UYO1" s="103"/>
      <c r="UYP1" s="103"/>
      <c r="UYQ1" s="103"/>
      <c r="UYR1" s="103"/>
      <c r="UYS1" s="103"/>
      <c r="UYT1" s="103"/>
      <c r="UYU1" s="103"/>
      <c r="UYV1" s="103"/>
      <c r="UYW1" s="103"/>
      <c r="UYX1" s="103"/>
      <c r="UYY1" s="103"/>
      <c r="UYZ1" s="103"/>
      <c r="UZA1" s="103"/>
      <c r="UZB1" s="103"/>
      <c r="UZC1" s="103"/>
      <c r="UZD1" s="103"/>
      <c r="UZE1" s="103"/>
      <c r="UZF1" s="103"/>
      <c r="UZG1" s="103"/>
      <c r="UZH1" s="103"/>
      <c r="UZI1" s="103"/>
      <c r="UZJ1" s="103"/>
      <c r="UZK1" s="103"/>
      <c r="UZL1" s="103"/>
      <c r="UZM1" s="103"/>
      <c r="UZN1" s="103"/>
      <c r="UZO1" s="103"/>
      <c r="UZP1" s="103"/>
      <c r="UZQ1" s="103"/>
      <c r="UZR1" s="103"/>
      <c r="UZS1" s="103"/>
      <c r="UZT1" s="103"/>
      <c r="UZU1" s="103"/>
      <c r="UZV1" s="103"/>
      <c r="UZW1" s="103"/>
      <c r="UZX1" s="103"/>
      <c r="UZY1" s="103"/>
      <c r="UZZ1" s="103"/>
      <c r="VAA1" s="103"/>
      <c r="VAB1" s="103"/>
      <c r="VAC1" s="103"/>
      <c r="VAD1" s="103"/>
      <c r="VAE1" s="103"/>
      <c r="VAF1" s="103"/>
      <c r="VAG1" s="103"/>
      <c r="VAH1" s="103"/>
      <c r="VAI1" s="103"/>
      <c r="VAJ1" s="103"/>
      <c r="VAK1" s="103"/>
      <c r="VAL1" s="103"/>
      <c r="VAM1" s="103"/>
      <c r="VAN1" s="103"/>
      <c r="VAO1" s="103"/>
      <c r="VAP1" s="103"/>
      <c r="VAQ1" s="103"/>
      <c r="VAR1" s="103"/>
      <c r="VAS1" s="103"/>
      <c r="VAT1" s="103"/>
      <c r="VAU1" s="103"/>
      <c r="VAV1" s="103"/>
      <c r="VAW1" s="103"/>
      <c r="VAX1" s="103"/>
      <c r="VAY1" s="103"/>
      <c r="VAZ1" s="103"/>
      <c r="VBA1" s="103"/>
      <c r="VBB1" s="103"/>
      <c r="VBC1" s="103"/>
      <c r="VBD1" s="103"/>
      <c r="VBE1" s="103"/>
      <c r="VBF1" s="103"/>
      <c r="VBG1" s="103"/>
      <c r="VBH1" s="103"/>
      <c r="VBI1" s="103"/>
      <c r="VBJ1" s="103"/>
      <c r="VBK1" s="103"/>
      <c r="VBL1" s="103"/>
      <c r="VBM1" s="103"/>
      <c r="VBN1" s="103"/>
      <c r="VBO1" s="103"/>
      <c r="VBP1" s="103"/>
      <c r="VBQ1" s="103"/>
      <c r="VBR1" s="103"/>
      <c r="VBS1" s="103"/>
      <c r="VBT1" s="103"/>
      <c r="VBU1" s="103"/>
      <c r="VBV1" s="103"/>
      <c r="VBW1" s="103"/>
      <c r="VBX1" s="103"/>
      <c r="VBY1" s="103"/>
      <c r="VBZ1" s="103"/>
      <c r="VCA1" s="103"/>
      <c r="VCB1" s="103"/>
      <c r="VCC1" s="103"/>
      <c r="VCD1" s="103"/>
      <c r="VCE1" s="103"/>
      <c r="VCF1" s="103"/>
      <c r="VCG1" s="103"/>
      <c r="VCH1" s="103"/>
      <c r="VCI1" s="103"/>
      <c r="VCJ1" s="103"/>
      <c r="VCK1" s="103"/>
      <c r="VCL1" s="103"/>
      <c r="VCM1" s="103"/>
      <c r="VCN1" s="103"/>
      <c r="VCO1" s="103"/>
      <c r="VCP1" s="103"/>
      <c r="VCQ1" s="103"/>
      <c r="VCR1" s="103"/>
      <c r="VCS1" s="103"/>
      <c r="VCT1" s="103"/>
      <c r="VCU1" s="103"/>
      <c r="VCV1" s="103"/>
      <c r="VCW1" s="103"/>
      <c r="VCX1" s="103"/>
      <c r="VCY1" s="103"/>
      <c r="VCZ1" s="103"/>
      <c r="VDA1" s="103"/>
      <c r="VDB1" s="103"/>
      <c r="VDC1" s="103"/>
      <c r="VDD1" s="103"/>
      <c r="VDE1" s="103"/>
      <c r="VDF1" s="103"/>
      <c r="VDG1" s="103"/>
      <c r="VDH1" s="103"/>
      <c r="VDI1" s="103"/>
      <c r="VDJ1" s="103"/>
      <c r="VDK1" s="103"/>
      <c r="VDL1" s="103"/>
      <c r="VDM1" s="103"/>
      <c r="VDN1" s="103"/>
      <c r="VDO1" s="103"/>
      <c r="VDP1" s="103"/>
      <c r="VDQ1" s="103"/>
      <c r="VDR1" s="103"/>
      <c r="VDS1" s="103"/>
      <c r="VDT1" s="103"/>
      <c r="VDU1" s="103"/>
      <c r="VDV1" s="103"/>
      <c r="VDW1" s="103"/>
      <c r="VDX1" s="103"/>
      <c r="VDY1" s="103"/>
      <c r="VDZ1" s="103"/>
      <c r="VEA1" s="103"/>
      <c r="VEB1" s="103"/>
      <c r="VEC1" s="103"/>
      <c r="VED1" s="103"/>
      <c r="VEE1" s="103"/>
      <c r="VEF1" s="103"/>
      <c r="VEG1" s="103"/>
      <c r="VEH1" s="103"/>
      <c r="VEI1" s="103"/>
      <c r="VEJ1" s="103"/>
      <c r="VEK1" s="103"/>
      <c r="VEL1" s="103"/>
      <c r="VEM1" s="103"/>
      <c r="VEN1" s="103"/>
      <c r="VEO1" s="103"/>
      <c r="VEP1" s="103"/>
      <c r="VEQ1" s="103"/>
      <c r="VER1" s="103"/>
      <c r="VES1" s="103"/>
      <c r="VET1" s="103"/>
      <c r="VEU1" s="103"/>
      <c r="VEV1" s="103"/>
      <c r="VEW1" s="103"/>
      <c r="VEX1" s="103"/>
      <c r="VEY1" s="103"/>
      <c r="VEZ1" s="103"/>
      <c r="VFA1" s="103"/>
      <c r="VFB1" s="103"/>
      <c r="VFC1" s="103"/>
      <c r="VFD1" s="103"/>
      <c r="VFE1" s="103"/>
      <c r="VFF1" s="103"/>
      <c r="VFG1" s="103"/>
      <c r="VFH1" s="103"/>
      <c r="VFI1" s="103"/>
      <c r="VFJ1" s="103"/>
      <c r="VFK1" s="103"/>
      <c r="VFL1" s="103"/>
      <c r="VFM1" s="103"/>
      <c r="VFN1" s="103"/>
      <c r="VFO1" s="103"/>
      <c r="VFP1" s="103"/>
      <c r="VFQ1" s="103"/>
      <c r="VFR1" s="103"/>
      <c r="VFS1" s="103"/>
      <c r="VFT1" s="103"/>
      <c r="VFU1" s="103"/>
      <c r="VFV1" s="103"/>
      <c r="VFW1" s="103"/>
      <c r="VFX1" s="103"/>
      <c r="VFY1" s="103"/>
      <c r="VFZ1" s="103"/>
      <c r="VGA1" s="103"/>
      <c r="VGB1" s="103"/>
      <c r="VGC1" s="103"/>
      <c r="VGD1" s="103"/>
      <c r="VGE1" s="103"/>
      <c r="VGF1" s="103"/>
      <c r="VGG1" s="103"/>
      <c r="VGH1" s="103"/>
      <c r="VGI1" s="103"/>
      <c r="VGJ1" s="103"/>
      <c r="VGK1" s="103"/>
      <c r="VGL1" s="103"/>
      <c r="VGM1" s="103"/>
      <c r="VGN1" s="103"/>
      <c r="VGO1" s="103"/>
      <c r="VGP1" s="103"/>
      <c r="VGQ1" s="103"/>
      <c r="VGR1" s="103"/>
      <c r="VGS1" s="103"/>
      <c r="VGT1" s="103"/>
      <c r="VGU1" s="103"/>
      <c r="VGV1" s="103"/>
      <c r="VGW1" s="103"/>
      <c r="VGX1" s="103"/>
      <c r="VGY1" s="103"/>
      <c r="VGZ1" s="103"/>
      <c r="VHA1" s="103"/>
      <c r="VHB1" s="103"/>
      <c r="VHC1" s="103"/>
      <c r="VHD1" s="103"/>
      <c r="VHE1" s="103"/>
      <c r="VHF1" s="103"/>
      <c r="VHG1" s="103"/>
      <c r="VHH1" s="103"/>
      <c r="VHI1" s="103"/>
      <c r="VHJ1" s="103"/>
      <c r="VHK1" s="103"/>
      <c r="VHL1" s="103"/>
      <c r="VHM1" s="103"/>
      <c r="VHN1" s="103"/>
      <c r="VHO1" s="103"/>
      <c r="VHP1" s="103"/>
      <c r="VHQ1" s="103"/>
      <c r="VHR1" s="103"/>
      <c r="VHS1" s="103"/>
      <c r="VHT1" s="103"/>
      <c r="VHU1" s="103"/>
      <c r="VHV1" s="103"/>
      <c r="VHW1" s="103"/>
      <c r="VHX1" s="103"/>
      <c r="VHY1" s="103"/>
      <c r="VHZ1" s="103"/>
      <c r="VIA1" s="103"/>
      <c r="VIB1" s="103"/>
      <c r="VIC1" s="103"/>
      <c r="VID1" s="103"/>
      <c r="VIE1" s="103"/>
      <c r="VIF1" s="103"/>
      <c r="VIG1" s="103"/>
      <c r="VIH1" s="103"/>
      <c r="VII1" s="103"/>
      <c r="VIJ1" s="103"/>
      <c r="VIK1" s="103"/>
      <c r="VIL1" s="103"/>
      <c r="VIM1" s="103"/>
      <c r="VIN1" s="103"/>
      <c r="VIO1" s="103"/>
      <c r="VIP1" s="103"/>
      <c r="VIQ1" s="103"/>
      <c r="VIR1" s="103"/>
      <c r="VIS1" s="103"/>
      <c r="VIT1" s="103"/>
      <c r="VIU1" s="103"/>
      <c r="VIV1" s="103"/>
      <c r="VIW1" s="103"/>
      <c r="VIX1" s="103"/>
      <c r="VIY1" s="103"/>
      <c r="VIZ1" s="103"/>
      <c r="VJA1" s="103"/>
      <c r="VJB1" s="103"/>
      <c r="VJC1" s="103"/>
      <c r="VJD1" s="103"/>
      <c r="VJE1" s="103"/>
      <c r="VJF1" s="103"/>
      <c r="VJG1" s="103"/>
      <c r="VJH1" s="103"/>
      <c r="VJI1" s="103"/>
      <c r="VJJ1" s="103"/>
      <c r="VJK1" s="103"/>
      <c r="VJL1" s="103"/>
      <c r="VJM1" s="103"/>
      <c r="VJN1" s="103"/>
      <c r="VJO1" s="103"/>
      <c r="VJP1" s="103"/>
      <c r="VJQ1" s="103"/>
      <c r="VJR1" s="103"/>
      <c r="VJS1" s="103"/>
      <c r="VJT1" s="103"/>
      <c r="VJU1" s="103"/>
      <c r="VJV1" s="103"/>
      <c r="VJW1" s="103"/>
      <c r="VJX1" s="103"/>
      <c r="VJY1" s="103"/>
      <c r="VJZ1" s="103"/>
      <c r="VKA1" s="103"/>
      <c r="VKB1" s="103"/>
      <c r="VKC1" s="103"/>
      <c r="VKD1" s="103"/>
      <c r="VKE1" s="103"/>
      <c r="VKF1" s="103"/>
      <c r="VKG1" s="103"/>
      <c r="VKH1" s="103"/>
      <c r="VKI1" s="103"/>
      <c r="VKJ1" s="103"/>
      <c r="VKK1" s="103"/>
      <c r="VKL1" s="103"/>
      <c r="VKM1" s="103"/>
      <c r="VKN1" s="103"/>
      <c r="VKO1" s="103"/>
      <c r="VKP1" s="103"/>
      <c r="VKQ1" s="103"/>
      <c r="VKR1" s="103"/>
      <c r="VKS1" s="103"/>
      <c r="VKT1" s="103"/>
      <c r="VKU1" s="103"/>
      <c r="VKV1" s="103"/>
      <c r="VKW1" s="103"/>
      <c r="VKX1" s="103"/>
      <c r="VKY1" s="103"/>
      <c r="VKZ1" s="103"/>
      <c r="VLA1" s="103"/>
      <c r="VLB1" s="103"/>
      <c r="VLC1" s="103"/>
      <c r="VLD1" s="103"/>
      <c r="VLE1" s="103"/>
      <c r="VLF1" s="103"/>
      <c r="VLG1" s="103"/>
      <c r="VLH1" s="103"/>
      <c r="VLI1" s="103"/>
      <c r="VLJ1" s="103"/>
      <c r="VLK1" s="103"/>
      <c r="VLL1" s="103"/>
      <c r="VLM1" s="103"/>
      <c r="VLN1" s="103"/>
      <c r="VLO1" s="103"/>
      <c r="VLP1" s="103"/>
      <c r="VLQ1" s="103"/>
      <c r="VLR1" s="103"/>
      <c r="VLS1" s="103"/>
      <c r="VLT1" s="103"/>
      <c r="VLU1" s="103"/>
      <c r="VLV1" s="103"/>
      <c r="VLW1" s="103"/>
      <c r="VLX1" s="103"/>
      <c r="VLY1" s="103"/>
      <c r="VLZ1" s="103"/>
      <c r="VMA1" s="103"/>
      <c r="VMB1" s="103"/>
      <c r="VMC1" s="103"/>
      <c r="VMD1" s="103"/>
      <c r="VME1" s="103"/>
      <c r="VMF1" s="103"/>
      <c r="VMG1" s="103"/>
      <c r="VMH1" s="103"/>
      <c r="VMI1" s="103"/>
      <c r="VMJ1" s="103"/>
      <c r="VMK1" s="103"/>
      <c r="VML1" s="103"/>
      <c r="VMM1" s="103"/>
      <c r="VMN1" s="103"/>
      <c r="VMO1" s="103"/>
      <c r="VMP1" s="103"/>
      <c r="VMQ1" s="103"/>
      <c r="VMR1" s="103"/>
      <c r="VMS1" s="103"/>
      <c r="VMT1" s="103"/>
      <c r="VMU1" s="103"/>
      <c r="VMV1" s="103"/>
      <c r="VMW1" s="103"/>
      <c r="VMX1" s="103"/>
      <c r="VMY1" s="103"/>
      <c r="VMZ1" s="103"/>
      <c r="VNA1" s="103"/>
      <c r="VNB1" s="103"/>
      <c r="VNC1" s="103"/>
      <c r="VND1" s="103"/>
      <c r="VNE1" s="103"/>
      <c r="VNF1" s="103"/>
      <c r="VNG1" s="103"/>
      <c r="VNH1" s="103"/>
      <c r="VNI1" s="103"/>
      <c r="VNJ1" s="103"/>
      <c r="VNK1" s="103"/>
      <c r="VNL1" s="103"/>
      <c r="VNM1" s="103"/>
      <c r="VNN1" s="103"/>
      <c r="VNO1" s="103"/>
      <c r="VNP1" s="103"/>
      <c r="VNQ1" s="103"/>
      <c r="VNR1" s="103"/>
      <c r="VNS1" s="103"/>
      <c r="VNT1" s="103"/>
      <c r="VNU1" s="103"/>
      <c r="VNV1" s="103"/>
      <c r="VNW1" s="103"/>
      <c r="VNX1" s="103"/>
      <c r="VNY1" s="103"/>
      <c r="VNZ1" s="103"/>
      <c r="VOA1" s="103"/>
      <c r="VOB1" s="103"/>
      <c r="VOC1" s="103"/>
      <c r="VOD1" s="103"/>
      <c r="VOE1" s="103"/>
      <c r="VOF1" s="103"/>
      <c r="VOG1" s="103"/>
      <c r="VOH1" s="103"/>
      <c r="VOI1" s="103"/>
      <c r="VOJ1" s="103"/>
      <c r="VOK1" s="103"/>
      <c r="VOL1" s="103"/>
      <c r="VOM1" s="103"/>
      <c r="VON1" s="103"/>
      <c r="VOO1" s="103"/>
      <c r="VOP1" s="103"/>
      <c r="VOQ1" s="103"/>
      <c r="VOR1" s="103"/>
      <c r="VOS1" s="103"/>
      <c r="VOT1" s="103"/>
      <c r="VOU1" s="103"/>
      <c r="VOV1" s="103"/>
      <c r="VOW1" s="103"/>
      <c r="VOX1" s="103"/>
      <c r="VOY1" s="103"/>
      <c r="VOZ1" s="103"/>
      <c r="VPA1" s="103"/>
      <c r="VPB1" s="103"/>
      <c r="VPC1" s="103"/>
      <c r="VPD1" s="103"/>
      <c r="VPE1" s="103"/>
      <c r="VPF1" s="103"/>
      <c r="VPG1" s="103"/>
      <c r="VPH1" s="103"/>
      <c r="VPI1" s="103"/>
      <c r="VPJ1" s="103"/>
      <c r="VPK1" s="103"/>
      <c r="VPL1" s="103"/>
      <c r="VPM1" s="103"/>
      <c r="VPN1" s="103"/>
      <c r="VPO1" s="103"/>
      <c r="VPP1" s="103"/>
      <c r="VPQ1" s="103"/>
      <c r="VPR1" s="103"/>
      <c r="VPS1" s="103"/>
      <c r="VPT1" s="103"/>
      <c r="VPU1" s="103"/>
      <c r="VPV1" s="103"/>
      <c r="VPW1" s="103"/>
      <c r="VPX1" s="103"/>
      <c r="VPY1" s="103"/>
      <c r="VPZ1" s="103"/>
      <c r="VQA1" s="103"/>
      <c r="VQB1" s="103"/>
      <c r="VQC1" s="103"/>
      <c r="VQD1" s="103"/>
      <c r="VQE1" s="103"/>
      <c r="VQF1" s="103"/>
      <c r="VQG1" s="103"/>
      <c r="VQH1" s="103"/>
      <c r="VQI1" s="103"/>
      <c r="VQJ1" s="103"/>
      <c r="VQK1" s="103"/>
      <c r="VQL1" s="103"/>
      <c r="VQM1" s="103"/>
      <c r="VQN1" s="103"/>
      <c r="VQO1" s="103"/>
      <c r="VQP1" s="103"/>
      <c r="VQQ1" s="103"/>
      <c r="VQR1" s="103"/>
      <c r="VQS1" s="103"/>
      <c r="VQT1" s="103"/>
      <c r="VQU1" s="103"/>
      <c r="VQV1" s="103"/>
      <c r="VQW1" s="103"/>
      <c r="VQX1" s="103"/>
      <c r="VQY1" s="103"/>
      <c r="VQZ1" s="103"/>
      <c r="VRA1" s="103"/>
      <c r="VRB1" s="103"/>
      <c r="VRC1" s="103"/>
      <c r="VRD1" s="103"/>
      <c r="VRE1" s="103"/>
      <c r="VRF1" s="103"/>
      <c r="VRG1" s="103"/>
      <c r="VRH1" s="103"/>
      <c r="VRI1" s="103"/>
      <c r="VRJ1" s="103"/>
      <c r="VRK1" s="103"/>
      <c r="VRL1" s="103"/>
      <c r="VRM1" s="103"/>
      <c r="VRN1" s="103"/>
      <c r="VRO1" s="103"/>
      <c r="VRP1" s="103"/>
      <c r="VRQ1" s="103"/>
      <c r="VRR1" s="103"/>
      <c r="VRS1" s="103"/>
      <c r="VRT1" s="103"/>
      <c r="VRU1" s="103"/>
      <c r="VRV1" s="103"/>
      <c r="VRW1" s="103"/>
      <c r="VRX1" s="103"/>
      <c r="VRY1" s="103"/>
      <c r="VRZ1" s="103"/>
      <c r="VSA1" s="103"/>
      <c r="VSB1" s="103"/>
      <c r="VSC1" s="103"/>
      <c r="VSD1" s="103"/>
      <c r="VSE1" s="103"/>
      <c r="VSF1" s="103"/>
      <c r="VSG1" s="103"/>
      <c r="VSH1" s="103"/>
      <c r="VSI1" s="103"/>
      <c r="VSJ1" s="103"/>
      <c r="VSK1" s="103"/>
      <c r="VSL1" s="103"/>
      <c r="VSM1" s="103"/>
      <c r="VSN1" s="103"/>
      <c r="VSO1" s="103"/>
      <c r="VSP1" s="103"/>
      <c r="VSQ1" s="103"/>
      <c r="VSR1" s="103"/>
      <c r="VSS1" s="103"/>
      <c r="VST1" s="103"/>
      <c r="VSU1" s="103"/>
      <c r="VSV1" s="103"/>
      <c r="VSW1" s="103"/>
      <c r="VSX1" s="103"/>
      <c r="VSY1" s="103"/>
      <c r="VSZ1" s="103"/>
      <c r="VTA1" s="103"/>
      <c r="VTB1" s="103"/>
      <c r="VTC1" s="103"/>
      <c r="VTD1" s="103"/>
      <c r="VTE1" s="103"/>
      <c r="VTF1" s="103"/>
      <c r="VTG1" s="103"/>
      <c r="VTH1" s="103"/>
      <c r="VTI1" s="103"/>
      <c r="VTJ1" s="103"/>
      <c r="VTK1" s="103"/>
      <c r="VTL1" s="103"/>
      <c r="VTM1" s="103"/>
      <c r="VTN1" s="103"/>
      <c r="VTO1" s="103"/>
      <c r="VTP1" s="103"/>
      <c r="VTQ1" s="103"/>
      <c r="VTR1" s="103"/>
      <c r="VTS1" s="103"/>
      <c r="VTT1" s="103"/>
      <c r="VTU1" s="103"/>
      <c r="VTV1" s="103"/>
      <c r="VTW1" s="103"/>
      <c r="VTX1" s="103"/>
      <c r="VTY1" s="103"/>
      <c r="VTZ1" s="103"/>
      <c r="VUA1" s="103"/>
      <c r="VUB1" s="103"/>
      <c r="VUC1" s="103"/>
      <c r="VUD1" s="103"/>
      <c r="VUE1" s="103"/>
      <c r="VUF1" s="103"/>
      <c r="VUG1" s="103"/>
      <c r="VUH1" s="103"/>
      <c r="VUI1" s="103"/>
      <c r="VUJ1" s="103"/>
      <c r="VUK1" s="103"/>
      <c r="VUL1" s="103"/>
      <c r="VUM1" s="103"/>
      <c r="VUN1" s="103"/>
      <c r="VUO1" s="103"/>
      <c r="VUP1" s="103"/>
      <c r="VUQ1" s="103"/>
      <c r="VUR1" s="103"/>
      <c r="VUS1" s="103"/>
      <c r="VUT1" s="103"/>
      <c r="VUU1" s="103"/>
      <c r="VUV1" s="103"/>
      <c r="VUW1" s="103"/>
      <c r="VUX1" s="103"/>
      <c r="VUY1" s="103"/>
      <c r="VUZ1" s="103"/>
      <c r="VVA1" s="103"/>
      <c r="VVB1" s="103"/>
      <c r="VVC1" s="103"/>
      <c r="VVD1" s="103"/>
      <c r="VVE1" s="103"/>
      <c r="VVF1" s="103"/>
      <c r="VVG1" s="103"/>
      <c r="VVH1" s="103"/>
      <c r="VVI1" s="103"/>
      <c r="VVJ1" s="103"/>
      <c r="VVK1" s="103"/>
      <c r="VVL1" s="103"/>
      <c r="VVM1" s="103"/>
      <c r="VVN1" s="103"/>
      <c r="VVO1" s="103"/>
      <c r="VVP1" s="103"/>
      <c r="VVQ1" s="103"/>
      <c r="VVR1" s="103"/>
      <c r="VVS1" s="103"/>
      <c r="VVT1" s="103"/>
      <c r="VVU1" s="103"/>
      <c r="VVV1" s="103"/>
      <c r="VVW1" s="103"/>
      <c r="VVX1" s="103"/>
      <c r="VVY1" s="103"/>
      <c r="VVZ1" s="103"/>
      <c r="VWA1" s="103"/>
      <c r="VWB1" s="103"/>
      <c r="VWC1" s="103"/>
      <c r="VWD1" s="103"/>
      <c r="VWE1" s="103"/>
      <c r="VWF1" s="103"/>
      <c r="VWG1" s="103"/>
      <c r="VWH1" s="103"/>
      <c r="VWI1" s="103"/>
      <c r="VWJ1" s="103"/>
      <c r="VWK1" s="103"/>
      <c r="VWL1" s="103"/>
      <c r="VWM1" s="103"/>
      <c r="VWN1" s="103"/>
      <c r="VWO1" s="103"/>
      <c r="VWP1" s="103"/>
      <c r="VWQ1" s="103"/>
      <c r="VWR1" s="103"/>
      <c r="VWS1" s="103"/>
      <c r="VWT1" s="103"/>
      <c r="VWU1" s="103"/>
      <c r="VWV1" s="103"/>
      <c r="VWW1" s="103"/>
      <c r="VWX1" s="103"/>
      <c r="VWY1" s="103"/>
      <c r="VWZ1" s="103"/>
      <c r="VXA1" s="103"/>
      <c r="VXB1" s="103"/>
      <c r="VXC1" s="103"/>
      <c r="VXD1" s="103"/>
      <c r="VXE1" s="103"/>
      <c r="VXF1" s="103"/>
      <c r="VXG1" s="103"/>
      <c r="VXH1" s="103"/>
      <c r="VXI1" s="103"/>
      <c r="VXJ1" s="103"/>
      <c r="VXK1" s="103"/>
      <c r="VXL1" s="103"/>
      <c r="VXM1" s="103"/>
      <c r="VXN1" s="103"/>
      <c r="VXO1" s="103"/>
      <c r="VXP1" s="103"/>
      <c r="VXQ1" s="103"/>
      <c r="VXR1" s="103"/>
      <c r="VXS1" s="103"/>
      <c r="VXT1" s="103"/>
      <c r="VXU1" s="103"/>
      <c r="VXV1" s="103"/>
      <c r="VXW1" s="103"/>
      <c r="VXX1" s="103"/>
      <c r="VXY1" s="103"/>
      <c r="VXZ1" s="103"/>
      <c r="VYA1" s="103"/>
      <c r="VYB1" s="103"/>
      <c r="VYC1" s="103"/>
      <c r="VYD1" s="103"/>
      <c r="VYE1" s="103"/>
      <c r="VYF1" s="103"/>
      <c r="VYG1" s="103"/>
      <c r="VYH1" s="103"/>
      <c r="VYI1" s="103"/>
      <c r="VYJ1" s="103"/>
      <c r="VYK1" s="103"/>
      <c r="VYL1" s="103"/>
      <c r="VYM1" s="103"/>
      <c r="VYN1" s="103"/>
      <c r="VYO1" s="103"/>
      <c r="VYP1" s="103"/>
      <c r="VYQ1" s="103"/>
      <c r="VYR1" s="103"/>
      <c r="VYS1" s="103"/>
      <c r="VYT1" s="103"/>
      <c r="VYU1" s="103"/>
      <c r="VYV1" s="103"/>
      <c r="VYW1" s="103"/>
      <c r="VYX1" s="103"/>
      <c r="VYY1" s="103"/>
      <c r="VYZ1" s="103"/>
      <c r="VZA1" s="103"/>
      <c r="VZB1" s="103"/>
      <c r="VZC1" s="103"/>
      <c r="VZD1" s="103"/>
      <c r="VZE1" s="103"/>
      <c r="VZF1" s="103"/>
      <c r="VZG1" s="103"/>
      <c r="VZH1" s="103"/>
      <c r="VZI1" s="103"/>
      <c r="VZJ1" s="103"/>
      <c r="VZK1" s="103"/>
      <c r="VZL1" s="103"/>
      <c r="VZM1" s="103"/>
      <c r="VZN1" s="103"/>
      <c r="VZO1" s="103"/>
      <c r="VZP1" s="103"/>
      <c r="VZQ1" s="103"/>
      <c r="VZR1" s="103"/>
      <c r="VZS1" s="103"/>
      <c r="VZT1" s="103"/>
      <c r="VZU1" s="103"/>
      <c r="VZV1" s="103"/>
      <c r="VZW1" s="103"/>
      <c r="VZX1" s="103"/>
      <c r="VZY1" s="103"/>
      <c r="VZZ1" s="103"/>
      <c r="WAA1" s="103"/>
      <c r="WAB1" s="103"/>
      <c r="WAC1" s="103"/>
      <c r="WAD1" s="103"/>
      <c r="WAE1" s="103"/>
      <c r="WAF1" s="103"/>
      <c r="WAG1" s="103"/>
      <c r="WAH1" s="103"/>
      <c r="WAI1" s="103"/>
      <c r="WAJ1" s="103"/>
      <c r="WAK1" s="103"/>
      <c r="WAL1" s="103"/>
      <c r="WAM1" s="103"/>
      <c r="WAN1" s="103"/>
      <c r="WAO1" s="103"/>
      <c r="WAP1" s="103"/>
      <c r="WAQ1" s="103"/>
      <c r="WAR1" s="103"/>
      <c r="WAS1" s="103"/>
      <c r="WAT1" s="103"/>
      <c r="WAU1" s="103"/>
      <c r="WAV1" s="103"/>
      <c r="WAW1" s="103"/>
      <c r="WAX1" s="103"/>
      <c r="WAY1" s="103"/>
      <c r="WAZ1" s="103"/>
      <c r="WBA1" s="103"/>
      <c r="WBB1" s="103"/>
      <c r="WBC1" s="103"/>
      <c r="WBD1" s="103"/>
      <c r="WBE1" s="103"/>
      <c r="WBF1" s="103"/>
      <c r="WBG1" s="103"/>
      <c r="WBH1" s="103"/>
      <c r="WBI1" s="103"/>
      <c r="WBJ1" s="103"/>
      <c r="WBK1" s="103"/>
      <c r="WBL1" s="103"/>
      <c r="WBM1" s="103"/>
      <c r="WBN1" s="103"/>
      <c r="WBO1" s="103"/>
      <c r="WBP1" s="103"/>
      <c r="WBQ1" s="103"/>
      <c r="WBR1" s="103"/>
      <c r="WBS1" s="103"/>
      <c r="WBT1" s="103"/>
      <c r="WBU1" s="103"/>
      <c r="WBV1" s="103"/>
      <c r="WBW1" s="103"/>
      <c r="WBX1" s="103"/>
      <c r="WBY1" s="103"/>
      <c r="WBZ1" s="103"/>
      <c r="WCA1" s="103"/>
      <c r="WCB1" s="103"/>
      <c r="WCC1" s="103"/>
      <c r="WCD1" s="103"/>
      <c r="WCE1" s="103"/>
      <c r="WCF1" s="103"/>
      <c r="WCG1" s="103"/>
      <c r="WCH1" s="103"/>
      <c r="WCI1" s="103"/>
      <c r="WCJ1" s="103"/>
      <c r="WCK1" s="103"/>
      <c r="WCL1" s="103"/>
      <c r="WCM1" s="103"/>
      <c r="WCN1" s="103"/>
      <c r="WCO1" s="103"/>
      <c r="WCP1" s="103"/>
      <c r="WCQ1" s="103"/>
      <c r="WCR1" s="103"/>
      <c r="WCS1" s="103"/>
      <c r="WCT1" s="103"/>
      <c r="WCU1" s="103"/>
      <c r="WCV1" s="103"/>
      <c r="WCW1" s="103"/>
      <c r="WCX1" s="103"/>
      <c r="WCY1" s="103"/>
      <c r="WCZ1" s="103"/>
      <c r="WDA1" s="103"/>
      <c r="WDB1" s="103"/>
      <c r="WDC1" s="103"/>
      <c r="WDD1" s="103"/>
      <c r="WDE1" s="103"/>
      <c r="WDF1" s="103"/>
      <c r="WDG1" s="103"/>
      <c r="WDH1" s="103"/>
      <c r="WDI1" s="103"/>
      <c r="WDJ1" s="103"/>
      <c r="WDK1" s="103"/>
      <c r="WDL1" s="103"/>
      <c r="WDM1" s="103"/>
      <c r="WDN1" s="103"/>
      <c r="WDO1" s="103"/>
      <c r="WDP1" s="103"/>
      <c r="WDQ1" s="103"/>
      <c r="WDR1" s="103"/>
      <c r="WDS1" s="103"/>
      <c r="WDT1" s="103"/>
      <c r="WDU1" s="103"/>
      <c r="WDV1" s="103"/>
      <c r="WDW1" s="103"/>
      <c r="WDX1" s="103"/>
      <c r="WDY1" s="103"/>
      <c r="WDZ1" s="103"/>
      <c r="WEA1" s="103"/>
      <c r="WEB1" s="103"/>
      <c r="WEC1" s="103"/>
      <c r="WED1" s="103"/>
      <c r="WEE1" s="103"/>
      <c r="WEF1" s="103"/>
      <c r="WEG1" s="103"/>
      <c r="WEH1" s="103"/>
      <c r="WEI1" s="103"/>
      <c r="WEJ1" s="103"/>
      <c r="WEK1" s="103"/>
      <c r="WEL1" s="103"/>
      <c r="WEM1" s="103"/>
      <c r="WEN1" s="103"/>
      <c r="WEO1" s="103"/>
      <c r="WEP1" s="103"/>
      <c r="WEQ1" s="103"/>
      <c r="WER1" s="103"/>
      <c r="WES1" s="103"/>
      <c r="WET1" s="103"/>
      <c r="WEU1" s="103"/>
      <c r="WEV1" s="103"/>
      <c r="WEW1" s="103"/>
      <c r="WEX1" s="103"/>
      <c r="WEY1" s="103"/>
      <c r="WEZ1" s="103"/>
      <c r="WFA1" s="103"/>
      <c r="WFB1" s="103"/>
      <c r="WFC1" s="103"/>
      <c r="WFD1" s="103"/>
      <c r="WFE1" s="103"/>
      <c r="WFF1" s="103"/>
      <c r="WFG1" s="103"/>
      <c r="WFH1" s="103"/>
      <c r="WFI1" s="103"/>
      <c r="WFJ1" s="103"/>
      <c r="WFK1" s="103"/>
      <c r="WFL1" s="103"/>
      <c r="WFM1" s="103"/>
      <c r="WFN1" s="103"/>
      <c r="WFO1" s="103"/>
      <c r="WFP1" s="103"/>
      <c r="WFQ1" s="103"/>
      <c r="WFR1" s="103"/>
      <c r="WFS1" s="103"/>
      <c r="WFT1" s="103"/>
      <c r="WFU1" s="103"/>
      <c r="WFV1" s="103"/>
      <c r="WFW1" s="103"/>
      <c r="WFX1" s="103"/>
      <c r="WFY1" s="103"/>
      <c r="WFZ1" s="103"/>
      <c r="WGA1" s="103"/>
      <c r="WGB1" s="103"/>
      <c r="WGC1" s="103"/>
      <c r="WGD1" s="103"/>
      <c r="WGE1" s="103"/>
      <c r="WGF1" s="103"/>
      <c r="WGG1" s="103"/>
      <c r="WGH1" s="103"/>
      <c r="WGI1" s="103"/>
      <c r="WGJ1" s="103"/>
      <c r="WGK1" s="103"/>
      <c r="WGL1" s="103"/>
      <c r="WGM1" s="103"/>
      <c r="WGN1" s="103"/>
      <c r="WGO1" s="103"/>
      <c r="WGP1" s="103"/>
      <c r="WGQ1" s="103"/>
      <c r="WGR1" s="103"/>
      <c r="WGS1" s="103"/>
      <c r="WGT1" s="103"/>
      <c r="WGU1" s="103"/>
      <c r="WGV1" s="103"/>
      <c r="WGW1" s="103"/>
      <c r="WGX1" s="103"/>
      <c r="WGY1" s="103"/>
      <c r="WGZ1" s="103"/>
      <c r="WHA1" s="103"/>
      <c r="WHB1" s="103"/>
      <c r="WHC1" s="103"/>
      <c r="WHD1" s="103"/>
      <c r="WHE1" s="103"/>
      <c r="WHF1" s="103"/>
      <c r="WHG1" s="103"/>
      <c r="WHH1" s="103"/>
      <c r="WHI1" s="103"/>
      <c r="WHJ1" s="103"/>
      <c r="WHK1" s="103"/>
      <c r="WHL1" s="103"/>
      <c r="WHM1" s="103"/>
      <c r="WHN1" s="103"/>
      <c r="WHO1" s="103"/>
      <c r="WHP1" s="103"/>
      <c r="WHQ1" s="103"/>
      <c r="WHR1" s="103"/>
      <c r="WHS1" s="103"/>
      <c r="WHT1" s="103"/>
      <c r="WHU1" s="103"/>
      <c r="WHV1" s="103"/>
      <c r="WHW1" s="103"/>
      <c r="WHX1" s="103"/>
      <c r="WHY1" s="103"/>
      <c r="WHZ1" s="103"/>
      <c r="WIA1" s="103"/>
      <c r="WIB1" s="103"/>
      <c r="WIC1" s="103"/>
      <c r="WID1" s="103"/>
      <c r="WIE1" s="103"/>
      <c r="WIF1" s="103"/>
      <c r="WIG1" s="103"/>
      <c r="WIH1" s="103"/>
      <c r="WII1" s="103"/>
      <c r="WIJ1" s="103"/>
      <c r="WIK1" s="103"/>
      <c r="WIL1" s="103"/>
      <c r="WIM1" s="103"/>
      <c r="WIN1" s="103"/>
      <c r="WIO1" s="103"/>
      <c r="WIP1" s="103"/>
      <c r="WIQ1" s="103"/>
      <c r="WIR1" s="103"/>
      <c r="WIS1" s="103"/>
      <c r="WIT1" s="103"/>
      <c r="WIU1" s="103"/>
      <c r="WIV1" s="103"/>
      <c r="WIW1" s="103"/>
      <c r="WIX1" s="103"/>
      <c r="WIY1" s="103"/>
      <c r="WIZ1" s="103"/>
      <c r="WJA1" s="103"/>
      <c r="WJB1" s="103"/>
      <c r="WJC1" s="103"/>
      <c r="WJD1" s="103"/>
      <c r="WJE1" s="103"/>
      <c r="WJF1" s="103"/>
      <c r="WJG1" s="103"/>
      <c r="WJH1" s="103"/>
      <c r="WJI1" s="103"/>
      <c r="WJJ1" s="103"/>
      <c r="WJK1" s="103"/>
      <c r="WJL1" s="103"/>
      <c r="WJM1" s="103"/>
      <c r="WJN1" s="103"/>
      <c r="WJO1" s="103"/>
      <c r="WJP1" s="103"/>
      <c r="WJQ1" s="103"/>
      <c r="WJR1" s="103"/>
      <c r="WJS1" s="103"/>
      <c r="WJT1" s="103"/>
      <c r="WJU1" s="103"/>
      <c r="WJV1" s="103"/>
      <c r="WJW1" s="103"/>
      <c r="WJX1" s="103"/>
      <c r="WJY1" s="103"/>
      <c r="WJZ1" s="103"/>
      <c r="WKA1" s="103"/>
      <c r="WKB1" s="103"/>
      <c r="WKC1" s="103"/>
      <c r="WKD1" s="103"/>
      <c r="WKE1" s="103"/>
      <c r="WKF1" s="103"/>
      <c r="WKG1" s="103"/>
      <c r="WKH1" s="103"/>
      <c r="WKI1" s="103"/>
      <c r="WKJ1" s="103"/>
      <c r="WKK1" s="103"/>
      <c r="WKL1" s="103"/>
      <c r="WKM1" s="103"/>
      <c r="WKN1" s="103"/>
      <c r="WKO1" s="103"/>
      <c r="WKP1" s="103"/>
      <c r="WKQ1" s="103"/>
      <c r="WKR1" s="103"/>
      <c r="WKS1" s="103"/>
      <c r="WKT1" s="103"/>
      <c r="WKU1" s="103"/>
      <c r="WKV1" s="103"/>
      <c r="WKW1" s="103"/>
      <c r="WKX1" s="103"/>
      <c r="WKY1" s="103"/>
      <c r="WKZ1" s="103"/>
      <c r="WLA1" s="103"/>
      <c r="WLB1" s="103"/>
      <c r="WLC1" s="103"/>
      <c r="WLD1" s="103"/>
      <c r="WLE1" s="103"/>
      <c r="WLF1" s="103"/>
      <c r="WLG1" s="103"/>
      <c r="WLH1" s="103"/>
      <c r="WLI1" s="103"/>
      <c r="WLJ1" s="103"/>
      <c r="WLK1" s="103"/>
      <c r="WLL1" s="103"/>
      <c r="WLM1" s="103"/>
      <c r="WLN1" s="103"/>
      <c r="WLO1" s="103"/>
      <c r="WLP1" s="103"/>
      <c r="WLQ1" s="103"/>
      <c r="WLR1" s="103"/>
      <c r="WLS1" s="103"/>
      <c r="WLT1" s="103"/>
      <c r="WLU1" s="103"/>
      <c r="WLV1" s="103"/>
      <c r="WLW1" s="103"/>
      <c r="WLX1" s="103"/>
      <c r="WLY1" s="103"/>
      <c r="WLZ1" s="103"/>
      <c r="WMA1" s="103"/>
      <c r="WMB1" s="103"/>
      <c r="WMC1" s="103"/>
      <c r="WMD1" s="103"/>
      <c r="WME1" s="103"/>
      <c r="WMF1" s="103"/>
      <c r="WMG1" s="103"/>
      <c r="WMH1" s="103"/>
      <c r="WMI1" s="103"/>
      <c r="WMJ1" s="103"/>
      <c r="WMK1" s="103"/>
      <c r="WML1" s="103"/>
      <c r="WMM1" s="103"/>
      <c r="WMN1" s="103"/>
      <c r="WMO1" s="103"/>
      <c r="WMP1" s="103"/>
      <c r="WMQ1" s="103"/>
      <c r="WMR1" s="103"/>
      <c r="WMS1" s="103"/>
      <c r="WMT1" s="103"/>
      <c r="WMU1" s="103"/>
      <c r="WMV1" s="103"/>
      <c r="WMW1" s="103"/>
      <c r="WMX1" s="103"/>
      <c r="WMY1" s="103"/>
      <c r="WMZ1" s="103"/>
      <c r="WNA1" s="103"/>
      <c r="WNB1" s="103"/>
      <c r="WNC1" s="103"/>
      <c r="WND1" s="103"/>
      <c r="WNE1" s="103"/>
      <c r="WNF1" s="103"/>
      <c r="WNG1" s="103"/>
      <c r="WNH1" s="103"/>
      <c r="WNI1" s="103"/>
      <c r="WNJ1" s="103"/>
      <c r="WNK1" s="103"/>
      <c r="WNL1" s="103"/>
      <c r="WNM1" s="103"/>
      <c r="WNN1" s="103"/>
      <c r="WNO1" s="103"/>
      <c r="WNP1" s="103"/>
      <c r="WNQ1" s="103"/>
      <c r="WNR1" s="103"/>
      <c r="WNS1" s="103"/>
      <c r="WNT1" s="103"/>
      <c r="WNU1" s="103"/>
      <c r="WNV1" s="103"/>
      <c r="WNW1" s="103"/>
      <c r="WNX1" s="103"/>
      <c r="WNY1" s="103"/>
      <c r="WNZ1" s="103"/>
      <c r="WOA1" s="103"/>
      <c r="WOB1" s="103"/>
      <c r="WOC1" s="103"/>
      <c r="WOD1" s="103"/>
      <c r="WOE1" s="103"/>
      <c r="WOF1" s="103"/>
      <c r="WOG1" s="103"/>
      <c r="WOH1" s="103"/>
      <c r="WOI1" s="103"/>
      <c r="WOJ1" s="103"/>
      <c r="WOK1" s="103"/>
      <c r="WOL1" s="103"/>
      <c r="WOM1" s="103"/>
      <c r="WON1" s="103"/>
      <c r="WOO1" s="103"/>
      <c r="WOP1" s="103"/>
      <c r="WOQ1" s="103"/>
      <c r="WOR1" s="103"/>
      <c r="WOS1" s="103"/>
      <c r="WOT1" s="103"/>
      <c r="WOU1" s="103"/>
      <c r="WOV1" s="103"/>
      <c r="WOW1" s="103"/>
      <c r="WOX1" s="103"/>
      <c r="WOY1" s="103"/>
      <c r="WOZ1" s="103"/>
      <c r="WPA1" s="103"/>
      <c r="WPB1" s="103"/>
      <c r="WPC1" s="103"/>
      <c r="WPD1" s="103"/>
      <c r="WPE1" s="103"/>
      <c r="WPF1" s="103"/>
      <c r="WPG1" s="103"/>
      <c r="WPH1" s="103"/>
      <c r="WPI1" s="103"/>
      <c r="WPJ1" s="103"/>
      <c r="WPK1" s="103"/>
      <c r="WPL1" s="103"/>
      <c r="WPM1" s="103"/>
      <c r="WPN1" s="103"/>
      <c r="WPO1" s="103"/>
      <c r="WPP1" s="103"/>
      <c r="WPQ1" s="103"/>
      <c r="WPR1" s="103"/>
      <c r="WPS1" s="103"/>
      <c r="WPT1" s="103"/>
      <c r="WPU1" s="103"/>
      <c r="WPV1" s="103"/>
      <c r="WPW1" s="103"/>
      <c r="WPX1" s="103"/>
      <c r="WPY1" s="103"/>
      <c r="WPZ1" s="103"/>
      <c r="WQA1" s="103"/>
      <c r="WQB1" s="103"/>
      <c r="WQC1" s="103"/>
      <c r="WQD1" s="103"/>
      <c r="WQE1" s="103"/>
      <c r="WQF1" s="103"/>
      <c r="WQG1" s="103"/>
      <c r="WQH1" s="103"/>
      <c r="WQI1" s="103"/>
      <c r="WQJ1" s="103"/>
      <c r="WQK1" s="103"/>
      <c r="WQL1" s="103"/>
      <c r="WQM1" s="103"/>
      <c r="WQN1" s="103"/>
      <c r="WQO1" s="103"/>
      <c r="WQP1" s="103"/>
      <c r="WQQ1" s="103"/>
      <c r="WQR1" s="103"/>
      <c r="WQS1" s="103"/>
      <c r="WQT1" s="103"/>
      <c r="WQU1" s="103"/>
      <c r="WQV1" s="103"/>
      <c r="WQW1" s="103"/>
      <c r="WQX1" s="103"/>
      <c r="WQY1" s="103"/>
      <c r="WQZ1" s="103"/>
      <c r="WRA1" s="103"/>
      <c r="WRB1" s="103"/>
      <c r="WRC1" s="103"/>
      <c r="WRD1" s="103"/>
      <c r="WRE1" s="103"/>
      <c r="WRF1" s="103"/>
      <c r="WRG1" s="103"/>
      <c r="WRH1" s="103"/>
      <c r="WRI1" s="103"/>
      <c r="WRJ1" s="103"/>
      <c r="WRK1" s="103"/>
      <c r="WRL1" s="103"/>
      <c r="WRM1" s="103"/>
      <c r="WRN1" s="103"/>
      <c r="WRO1" s="103"/>
      <c r="WRP1" s="103"/>
      <c r="WRQ1" s="103"/>
      <c r="WRR1" s="103"/>
      <c r="WRS1" s="103"/>
      <c r="WRT1" s="103"/>
      <c r="WRU1" s="103"/>
      <c r="WRV1" s="103"/>
      <c r="WRW1" s="103"/>
      <c r="WRX1" s="103"/>
      <c r="WRY1" s="103"/>
      <c r="WRZ1" s="103"/>
      <c r="WSA1" s="103"/>
      <c r="WSB1" s="103"/>
      <c r="WSC1" s="103"/>
      <c r="WSD1" s="103"/>
      <c r="WSE1" s="103"/>
      <c r="WSF1" s="103"/>
      <c r="WSG1" s="103"/>
      <c r="WSH1" s="103"/>
      <c r="WSI1" s="103"/>
      <c r="WSJ1" s="103"/>
      <c r="WSK1" s="103"/>
      <c r="WSL1" s="103"/>
      <c r="WSM1" s="103"/>
      <c r="WSN1" s="103"/>
      <c r="WSO1" s="103"/>
      <c r="WSP1" s="103"/>
      <c r="WSQ1" s="103"/>
      <c r="WSR1" s="103"/>
      <c r="WSS1" s="103"/>
      <c r="WST1" s="103"/>
      <c r="WSU1" s="103"/>
      <c r="WSV1" s="103"/>
      <c r="WSW1" s="103"/>
      <c r="WSX1" s="103"/>
      <c r="WSY1" s="103"/>
      <c r="WSZ1" s="103"/>
      <c r="WTA1" s="103"/>
      <c r="WTB1" s="103"/>
      <c r="WTC1" s="103"/>
      <c r="WTD1" s="103"/>
      <c r="WTE1" s="103"/>
      <c r="WTF1" s="103"/>
      <c r="WTG1" s="103"/>
      <c r="WTH1" s="103"/>
      <c r="WTI1" s="103"/>
      <c r="WTJ1" s="103"/>
      <c r="WTK1" s="103"/>
      <c r="WTL1" s="103"/>
      <c r="WTM1" s="103"/>
      <c r="WTN1" s="103"/>
      <c r="WTO1" s="103"/>
      <c r="WTP1" s="103"/>
      <c r="WTQ1" s="103"/>
      <c r="WTR1" s="103"/>
      <c r="WTS1" s="103"/>
      <c r="WTT1" s="103"/>
      <c r="WTU1" s="103"/>
      <c r="WTV1" s="103"/>
      <c r="WTW1" s="103"/>
      <c r="WTX1" s="103"/>
      <c r="WTY1" s="103"/>
      <c r="WTZ1" s="103"/>
      <c r="WUA1" s="103"/>
      <c r="WUB1" s="103"/>
      <c r="WUC1" s="103"/>
      <c r="WUD1" s="103"/>
      <c r="WUE1" s="103"/>
      <c r="WUF1" s="103"/>
      <c r="WUG1" s="103"/>
      <c r="WUH1" s="103"/>
      <c r="WUI1" s="103"/>
      <c r="WUJ1" s="103"/>
      <c r="WUK1" s="103"/>
      <c r="WUL1" s="103"/>
      <c r="WUM1" s="103"/>
      <c r="WUN1" s="103"/>
      <c r="WUO1" s="103"/>
      <c r="WUP1" s="103"/>
      <c r="WUQ1" s="103"/>
      <c r="WUR1" s="103"/>
      <c r="WUS1" s="103"/>
      <c r="WUT1" s="103"/>
      <c r="WUU1" s="103"/>
      <c r="WUV1" s="103"/>
      <c r="WUW1" s="103"/>
      <c r="WUX1" s="103"/>
      <c r="WUY1" s="103"/>
      <c r="WUZ1" s="103"/>
      <c r="WVA1" s="103"/>
      <c r="WVB1" s="103"/>
      <c r="WVC1" s="103"/>
      <c r="WVD1" s="103"/>
      <c r="WVE1" s="103"/>
      <c r="WVF1" s="103"/>
      <c r="WVG1" s="103"/>
      <c r="WVH1" s="103"/>
      <c r="WVI1" s="103"/>
      <c r="WVJ1" s="103"/>
      <c r="WVK1" s="103"/>
      <c r="WVL1" s="103"/>
      <c r="WVM1" s="103"/>
      <c r="WVN1" s="103"/>
      <c r="WVO1" s="103"/>
      <c r="WVP1" s="103"/>
      <c r="WVQ1" s="103"/>
      <c r="WVR1" s="103"/>
      <c r="WVS1" s="103"/>
      <c r="WVT1" s="103"/>
      <c r="WVU1" s="103"/>
      <c r="WVV1" s="103"/>
      <c r="WVW1" s="103"/>
      <c r="WVX1" s="103"/>
      <c r="WVY1" s="103"/>
      <c r="WVZ1" s="103"/>
      <c r="WWA1" s="103"/>
      <c r="WWB1" s="103"/>
      <c r="WWC1" s="103"/>
      <c r="WWD1" s="103"/>
      <c r="WWE1" s="103"/>
      <c r="WWF1" s="103"/>
      <c r="WWG1" s="103"/>
      <c r="WWH1" s="103"/>
      <c r="WWI1" s="103"/>
      <c r="WWJ1" s="103"/>
      <c r="WWK1" s="103"/>
      <c r="WWL1" s="103"/>
      <c r="WWM1" s="103"/>
      <c r="WWN1" s="103"/>
      <c r="WWO1" s="103"/>
      <c r="WWP1" s="103"/>
      <c r="WWQ1" s="103"/>
      <c r="WWR1" s="103"/>
      <c r="WWS1" s="103"/>
      <c r="WWT1" s="103"/>
      <c r="WWU1" s="103"/>
      <c r="WWV1" s="103"/>
      <c r="WWW1" s="103"/>
      <c r="WWX1" s="103"/>
      <c r="WWY1" s="103"/>
      <c r="WWZ1" s="103"/>
      <c r="WXA1" s="103"/>
      <c r="WXB1" s="103"/>
      <c r="WXC1" s="103"/>
      <c r="WXD1" s="103"/>
      <c r="WXE1" s="103"/>
      <c r="WXF1" s="103"/>
      <c r="WXG1" s="103"/>
      <c r="WXH1" s="103"/>
      <c r="WXI1" s="103"/>
      <c r="WXJ1" s="103"/>
      <c r="WXK1" s="103"/>
      <c r="WXL1" s="103"/>
      <c r="WXM1" s="103"/>
      <c r="WXN1" s="103"/>
      <c r="WXO1" s="103"/>
      <c r="WXP1" s="103"/>
      <c r="WXQ1" s="103"/>
      <c r="WXR1" s="103"/>
      <c r="WXS1" s="103"/>
      <c r="WXT1" s="103"/>
      <c r="WXU1" s="103"/>
      <c r="WXV1" s="103"/>
      <c r="WXW1" s="103"/>
      <c r="WXX1" s="103"/>
      <c r="WXY1" s="103"/>
      <c r="WXZ1" s="103"/>
      <c r="WYA1" s="103"/>
      <c r="WYB1" s="103"/>
      <c r="WYC1" s="103"/>
      <c r="WYD1" s="103"/>
      <c r="WYE1" s="103"/>
      <c r="WYF1" s="103"/>
      <c r="WYG1" s="103"/>
      <c r="WYH1" s="103"/>
      <c r="WYI1" s="103"/>
      <c r="WYJ1" s="103"/>
      <c r="WYK1" s="103"/>
      <c r="WYL1" s="103"/>
      <c r="WYM1" s="103"/>
      <c r="WYN1" s="103"/>
      <c r="WYO1" s="103"/>
      <c r="WYP1" s="103"/>
      <c r="WYQ1" s="103"/>
      <c r="WYR1" s="103"/>
      <c r="WYS1" s="103"/>
      <c r="WYT1" s="103"/>
      <c r="WYU1" s="103"/>
      <c r="WYV1" s="103"/>
      <c r="WYW1" s="103"/>
      <c r="WYX1" s="103"/>
      <c r="WYY1" s="103"/>
      <c r="WYZ1" s="103"/>
      <c r="WZA1" s="103"/>
      <c r="WZB1" s="103"/>
      <c r="WZC1" s="103"/>
      <c r="WZD1" s="103"/>
      <c r="WZE1" s="103"/>
      <c r="WZF1" s="103"/>
      <c r="WZG1" s="103"/>
      <c r="WZH1" s="103"/>
      <c r="WZI1" s="103"/>
      <c r="WZJ1" s="103"/>
      <c r="WZK1" s="103"/>
      <c r="WZL1" s="103"/>
      <c r="WZM1" s="103"/>
      <c r="WZN1" s="103"/>
      <c r="WZO1" s="103"/>
      <c r="WZP1" s="103"/>
      <c r="WZQ1" s="103"/>
      <c r="WZR1" s="103"/>
      <c r="WZS1" s="103"/>
      <c r="WZT1" s="103"/>
      <c r="WZU1" s="103"/>
      <c r="WZV1" s="103"/>
      <c r="WZW1" s="103"/>
      <c r="WZX1" s="103"/>
      <c r="WZY1" s="103"/>
      <c r="WZZ1" s="103"/>
      <c r="XAA1" s="103"/>
      <c r="XAB1" s="103"/>
      <c r="XAC1" s="103"/>
      <c r="XAD1" s="103"/>
      <c r="XAE1" s="103"/>
      <c r="XAF1" s="103"/>
      <c r="XAG1" s="103"/>
      <c r="XAH1" s="103"/>
      <c r="XAI1" s="103"/>
      <c r="XAJ1" s="103"/>
      <c r="XAK1" s="103"/>
      <c r="XAL1" s="103"/>
      <c r="XAM1" s="103"/>
      <c r="XAN1" s="103"/>
      <c r="XAO1" s="103"/>
      <c r="XAP1" s="103"/>
      <c r="XAQ1" s="103"/>
      <c r="XAR1" s="103"/>
      <c r="XAS1" s="103"/>
      <c r="XAT1" s="103"/>
      <c r="XAU1" s="103"/>
      <c r="XAV1" s="103"/>
      <c r="XAW1" s="103"/>
      <c r="XAX1" s="103"/>
      <c r="XAY1" s="103"/>
      <c r="XAZ1" s="103"/>
      <c r="XBA1" s="103"/>
      <c r="XBB1" s="103"/>
      <c r="XBC1" s="103"/>
      <c r="XBD1" s="103"/>
      <c r="XBE1" s="103"/>
      <c r="XBF1" s="103"/>
      <c r="XBG1" s="103"/>
      <c r="XBH1" s="103"/>
      <c r="XBI1" s="103"/>
      <c r="XBJ1" s="103"/>
      <c r="XBK1" s="103"/>
      <c r="XBL1" s="103"/>
      <c r="XBM1" s="103"/>
      <c r="XBN1" s="103"/>
      <c r="XBO1" s="103"/>
      <c r="XBP1" s="103"/>
      <c r="XBQ1" s="103"/>
      <c r="XBR1" s="103"/>
      <c r="XBS1" s="103"/>
      <c r="XBT1" s="103"/>
      <c r="XBU1" s="103"/>
      <c r="XBV1" s="103"/>
      <c r="XBW1" s="103"/>
      <c r="XBX1" s="103"/>
      <c r="XBY1" s="103"/>
      <c r="XBZ1" s="103"/>
      <c r="XCA1" s="103"/>
      <c r="XCB1" s="103"/>
      <c r="XCC1" s="103"/>
      <c r="XCD1" s="103"/>
      <c r="XCE1" s="103"/>
      <c r="XCF1" s="103"/>
      <c r="XCG1" s="103"/>
      <c r="XCH1" s="103"/>
      <c r="XCI1" s="103"/>
      <c r="XCJ1" s="103"/>
      <c r="XCK1" s="103"/>
      <c r="XCL1" s="103"/>
      <c r="XCM1" s="103"/>
      <c r="XCN1" s="103"/>
      <c r="XCO1" s="103"/>
      <c r="XCP1" s="103"/>
      <c r="XCQ1" s="103"/>
      <c r="XCR1" s="103"/>
      <c r="XCS1" s="103"/>
      <c r="XCT1" s="103"/>
      <c r="XCU1" s="103"/>
      <c r="XCV1" s="103"/>
      <c r="XCW1" s="103"/>
      <c r="XCX1" s="103"/>
      <c r="XCY1" s="103"/>
      <c r="XCZ1" s="103"/>
      <c r="XDA1" s="103"/>
      <c r="XDB1" s="103"/>
      <c r="XDC1" s="103"/>
      <c r="XDD1" s="103"/>
      <c r="XDE1" s="103"/>
      <c r="XDF1" s="103"/>
      <c r="XDG1" s="103"/>
      <c r="XDH1" s="103"/>
      <c r="XDI1" s="103"/>
      <c r="XDJ1" s="103"/>
      <c r="XDK1" s="103"/>
      <c r="XDL1" s="103"/>
      <c r="XDM1" s="103"/>
      <c r="XDN1" s="103"/>
      <c r="XDO1" s="103"/>
      <c r="XDP1" s="103"/>
      <c r="XDQ1" s="103"/>
      <c r="XDR1" s="103"/>
      <c r="XDS1" s="103"/>
      <c r="XDT1" s="103"/>
      <c r="XDU1" s="103"/>
      <c r="XDV1" s="103"/>
      <c r="XDW1" s="103"/>
      <c r="XDX1" s="103"/>
      <c r="XDY1" s="103"/>
      <c r="XDZ1" s="103"/>
      <c r="XEA1" s="103"/>
      <c r="XEB1" s="103"/>
      <c r="XEC1" s="103"/>
      <c r="XED1" s="103"/>
      <c r="XEE1" s="103"/>
      <c r="XEF1" s="103"/>
      <c r="XEG1" s="103"/>
      <c r="XEH1" s="103"/>
      <c r="XEI1" s="103"/>
      <c r="XEJ1" s="103"/>
      <c r="XEK1" s="103"/>
      <c r="XEL1" s="103"/>
      <c r="XEM1" s="103"/>
      <c r="XEN1" s="103"/>
      <c r="XEO1" s="103"/>
      <c r="XEP1" s="103"/>
      <c r="XEQ1" s="103"/>
      <c r="XER1" s="103"/>
      <c r="XES1" s="103"/>
      <c r="XET1" s="103"/>
      <c r="XEU1" s="103"/>
      <c r="XEV1" s="103"/>
      <c r="XEW1" s="103"/>
      <c r="XEX1" s="103"/>
      <c r="XEY1" s="103"/>
      <c r="XEZ1" s="103"/>
      <c r="XFA1" s="103"/>
      <c r="XFB1" s="103"/>
      <c r="XFC1" s="103"/>
      <c r="XFD1" s="103"/>
    </row>
    <row r="2" spans="1:16384" ht="27" thickTop="1">
      <c r="B2" s="121" t="s">
        <v>469</v>
      </c>
      <c r="C2" s="122" t="s">
        <v>470</v>
      </c>
      <c r="D2" s="122" t="s">
        <v>471</v>
      </c>
      <c r="E2" s="123" t="s">
        <v>472</v>
      </c>
    </row>
    <row r="3" spans="1:16384">
      <c r="B3" s="120" t="s">
        <v>473</v>
      </c>
      <c r="C3" s="124">
        <v>2565</v>
      </c>
      <c r="D3" s="124">
        <v>1715</v>
      </c>
      <c r="E3" s="125">
        <v>850</v>
      </c>
    </row>
    <row r="4" spans="1:16384">
      <c r="B4" s="120" t="s">
        <v>474</v>
      </c>
      <c r="C4" s="124">
        <v>3062</v>
      </c>
      <c r="D4" s="124">
        <v>2073</v>
      </c>
      <c r="E4" s="125">
        <v>989</v>
      </c>
    </row>
    <row r="5" spans="1:16384">
      <c r="B5" s="120" t="s">
        <v>475</v>
      </c>
      <c r="C5" s="124">
        <v>3669</v>
      </c>
      <c r="D5" s="124">
        <v>2470</v>
      </c>
      <c r="E5" s="125">
        <v>1199</v>
      </c>
    </row>
    <row r="6" spans="1:16384">
      <c r="B6" s="120" t="s">
        <v>476</v>
      </c>
      <c r="C6" s="124">
        <v>4368</v>
      </c>
      <c r="D6" s="124">
        <v>2784</v>
      </c>
      <c r="E6" s="125">
        <v>1584</v>
      </c>
    </row>
    <row r="7" spans="1:16384">
      <c r="B7" s="120" t="s">
        <v>477</v>
      </c>
      <c r="C7" s="124">
        <v>4730</v>
      </c>
      <c r="D7" s="124">
        <v>3008</v>
      </c>
      <c r="E7" s="125">
        <v>1722</v>
      </c>
    </row>
    <row r="8" spans="1:16384">
      <c r="B8" s="120" t="s">
        <v>478</v>
      </c>
      <c r="C8" s="124">
        <v>5182</v>
      </c>
      <c r="D8" s="124">
        <v>3291</v>
      </c>
      <c r="E8" s="125">
        <v>1891</v>
      </c>
    </row>
    <row r="9" spans="1:16384">
      <c r="B9" s="120" t="s">
        <v>479</v>
      </c>
      <c r="C9" s="124">
        <v>5824</v>
      </c>
      <c r="D9" s="124">
        <v>3655</v>
      </c>
      <c r="E9" s="125">
        <v>2169</v>
      </c>
    </row>
    <row r="10" spans="1:16384">
      <c r="B10" s="120" t="s">
        <v>480</v>
      </c>
      <c r="C10" s="124">
        <v>6513</v>
      </c>
      <c r="D10" s="124">
        <v>4098</v>
      </c>
      <c r="E10" s="125">
        <v>2415</v>
      </c>
    </row>
    <row r="11" spans="1:16384">
      <c r="B11" s="120" t="s">
        <v>481</v>
      </c>
      <c r="C11" s="124">
        <v>6991</v>
      </c>
      <c r="D11" s="124">
        <v>4405</v>
      </c>
      <c r="E11" s="125">
        <v>2586</v>
      </c>
    </row>
    <row r="12" spans="1:16384">
      <c r="B12" s="120" t="s">
        <v>482</v>
      </c>
      <c r="C12" s="124">
        <v>7613</v>
      </c>
      <c r="D12" s="124">
        <v>4826</v>
      </c>
      <c r="E12" s="125">
        <v>2787</v>
      </c>
    </row>
    <row r="13" spans="1:16384">
      <c r="B13" s="120" t="s">
        <v>483</v>
      </c>
      <c r="C13" s="124">
        <v>8212</v>
      </c>
      <c r="D13" s="124">
        <v>5274</v>
      </c>
      <c r="E13" s="125">
        <v>2938</v>
      </c>
    </row>
    <row r="14" spans="1:16384">
      <c r="B14" s="120" t="s">
        <v>484</v>
      </c>
      <c r="C14" s="124">
        <v>8795</v>
      </c>
      <c r="D14" s="124">
        <v>5607</v>
      </c>
      <c r="E14" s="125">
        <v>3188</v>
      </c>
    </row>
    <row r="15" spans="1:16384">
      <c r="B15" s="120" t="s">
        <v>485</v>
      </c>
      <c r="C15" s="124">
        <v>9483</v>
      </c>
      <c r="D15" s="124">
        <v>6000</v>
      </c>
      <c r="E15" s="125">
        <v>3483</v>
      </c>
    </row>
    <row r="16" spans="1:16384">
      <c r="B16" s="120" t="s">
        <v>486</v>
      </c>
      <c r="C16" s="124">
        <v>10318</v>
      </c>
      <c r="D16" s="124">
        <v>6504</v>
      </c>
      <c r="E16" s="125">
        <v>3814</v>
      </c>
    </row>
    <row r="17" spans="2:5">
      <c r="B17" s="120" t="s">
        <v>487</v>
      </c>
      <c r="C17" s="124">
        <v>11248</v>
      </c>
      <c r="D17" s="124">
        <v>7058</v>
      </c>
      <c r="E17" s="125">
        <v>4190</v>
      </c>
    </row>
    <row r="18" spans="2:5">
      <c r="B18" s="120" t="s">
        <v>488</v>
      </c>
      <c r="C18" s="124">
        <v>12252</v>
      </c>
      <c r="D18" s="124">
        <v>7647</v>
      </c>
      <c r="E18" s="125">
        <v>4605</v>
      </c>
    </row>
    <row r="19" spans="2:5">
      <c r="B19" s="120" t="s">
        <v>489</v>
      </c>
      <c r="C19" s="124">
        <v>13256</v>
      </c>
      <c r="D19" s="124">
        <v>8259</v>
      </c>
      <c r="E19" s="125">
        <v>4997</v>
      </c>
    </row>
    <row r="20" spans="2:5">
      <c r="B20" s="120" t="s">
        <v>490</v>
      </c>
      <c r="C20" s="124">
        <v>14283</v>
      </c>
      <c r="D20" s="124">
        <v>8856</v>
      </c>
      <c r="E20" s="125">
        <v>5427</v>
      </c>
    </row>
    <row r="21" spans="2:5">
      <c r="B21" s="120" t="s">
        <v>491</v>
      </c>
      <c r="C21" s="124">
        <v>15219</v>
      </c>
      <c r="D21" s="124">
        <v>9315</v>
      </c>
      <c r="E21" s="125">
        <v>5904</v>
      </c>
    </row>
    <row r="22" spans="2:5">
      <c r="B22" s="120" t="s">
        <v>492</v>
      </c>
      <c r="C22" s="124">
        <v>16170</v>
      </c>
      <c r="D22" s="124">
        <v>9861</v>
      </c>
      <c r="E22" s="125">
        <v>6309</v>
      </c>
    </row>
    <row r="23" spans="2:5">
      <c r="B23" s="120" t="s">
        <v>493</v>
      </c>
      <c r="C23" s="124">
        <v>17229</v>
      </c>
      <c r="D23" s="124">
        <v>10379</v>
      </c>
      <c r="E23" s="125">
        <v>6850</v>
      </c>
    </row>
    <row r="24" spans="2:5">
      <c r="B24" s="120" t="s">
        <v>494</v>
      </c>
      <c r="C24" s="124">
        <v>18485</v>
      </c>
      <c r="D24" s="124">
        <v>11010</v>
      </c>
      <c r="E24" s="125">
        <v>7475</v>
      </c>
    </row>
    <row r="25" spans="2:5">
      <c r="B25" s="120" t="s">
        <v>495</v>
      </c>
      <c r="C25" s="124">
        <v>19890</v>
      </c>
      <c r="D25" s="124">
        <v>11747</v>
      </c>
      <c r="E25" s="125">
        <v>8143</v>
      </c>
    </row>
    <row r="26" spans="2:5">
      <c r="B26" s="126" t="s">
        <v>496</v>
      </c>
      <c r="C26" s="124">
        <v>22086</v>
      </c>
      <c r="D26" s="124">
        <v>13189</v>
      </c>
      <c r="E26" s="125">
        <v>8897</v>
      </c>
    </row>
    <row r="27" spans="2:5">
      <c r="B27" s="126" t="s">
        <v>497</v>
      </c>
      <c r="C27" s="124">
        <v>24103</v>
      </c>
      <c r="D27" s="124">
        <v>14656</v>
      </c>
      <c r="E27" s="125">
        <v>9447</v>
      </c>
    </row>
    <row r="28" spans="2:5">
      <c r="B28" s="126" t="s">
        <v>498</v>
      </c>
      <c r="C28" s="124">
        <v>25524</v>
      </c>
      <c r="D28" s="124">
        <v>15548</v>
      </c>
      <c r="E28" s="125">
        <v>9976</v>
      </c>
    </row>
    <row r="29" spans="2:5">
      <c r="B29" s="126" t="s">
        <v>499</v>
      </c>
      <c r="C29" s="124">
        <v>27757</v>
      </c>
      <c r="D29" s="124">
        <v>17112</v>
      </c>
      <c r="E29" s="125">
        <v>10645</v>
      </c>
    </row>
    <row r="30" spans="2:5" ht="15.75" thickBot="1">
      <c r="B30" s="127" t="s">
        <v>500</v>
      </c>
      <c r="C30" s="128">
        <v>29734</v>
      </c>
      <c r="D30" s="128">
        <v>18470</v>
      </c>
      <c r="E30" s="129">
        <v>11264</v>
      </c>
    </row>
    <row r="31" spans="2:5" ht="15.75" thickTop="1">
      <c r="B31" s="119"/>
      <c r="C31" s="119"/>
      <c r="D31" s="119"/>
      <c r="E31" s="1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5"/>
  <sheetViews>
    <sheetView workbookViewId="0">
      <selection activeCell="M7" sqref="M7"/>
    </sheetView>
  </sheetViews>
  <sheetFormatPr defaultRowHeight="15"/>
  <cols>
    <col min="2" max="2" width="17.85546875" bestFit="1" customWidth="1"/>
    <col min="3" max="3" width="16.5703125" bestFit="1" customWidth="1"/>
  </cols>
  <sheetData>
    <row r="1" spans="1:13" s="146" customFormat="1">
      <c r="A1" s="146" t="s">
        <v>524</v>
      </c>
    </row>
    <row r="2" spans="1:13">
      <c r="A2" t="s">
        <v>398</v>
      </c>
    </row>
    <row r="3" spans="1:13">
      <c r="A3" s="161" t="s">
        <v>531</v>
      </c>
      <c r="B3" s="72"/>
      <c r="C3" s="146"/>
      <c r="F3" t="s">
        <v>525</v>
      </c>
      <c r="H3" s="82">
        <f>$C$12+'HDV psg'!$D$39+'HDV psg'!$E$39</f>
        <v>14526.60547774073</v>
      </c>
      <c r="L3" t="s">
        <v>533</v>
      </c>
    </row>
    <row r="4" spans="1:13">
      <c r="A4" t="s">
        <v>360</v>
      </c>
      <c r="B4" t="s">
        <v>399</v>
      </c>
      <c r="C4" t="s">
        <v>400</v>
      </c>
      <c r="F4" s="82" t="s">
        <v>526</v>
      </c>
      <c r="G4" s="106"/>
      <c r="H4">
        <f>'HDV psg'!D39+'HDV psg'!E39</f>
        <v>4878.0750063671003</v>
      </c>
      <c r="I4">
        <f>H4/H3</f>
        <v>0.33580281462464345</v>
      </c>
      <c r="L4">
        <f>'OR, CA, and US population'!D8</f>
        <v>0.10453886385180589</v>
      </c>
    </row>
    <row r="5" spans="1:13">
      <c r="A5">
        <v>2010</v>
      </c>
      <c r="B5" s="70">
        <v>234676.29670426401</v>
      </c>
      <c r="C5">
        <v>8763.8451051384909</v>
      </c>
      <c r="F5" t="s">
        <v>527</v>
      </c>
      <c r="H5">
        <f>C12</f>
        <v>9648.5304713736296</v>
      </c>
      <c r="I5">
        <f>H5/H3</f>
        <v>0.66419718537535655</v>
      </c>
    </row>
    <row r="6" spans="1:13">
      <c r="A6">
        <v>2011</v>
      </c>
      <c r="B6" s="70">
        <v>237129.97491188199</v>
      </c>
      <c r="C6">
        <v>8855.6178268157892</v>
      </c>
    </row>
    <row r="7" spans="1:13">
      <c r="A7">
        <v>2012</v>
      </c>
      <c r="B7" s="70">
        <v>240759.693618019</v>
      </c>
      <c r="C7">
        <v>8991.5719389178703</v>
      </c>
      <c r="F7" s="162" t="s">
        <v>534</v>
      </c>
      <c r="G7" s="163"/>
      <c r="H7" s="164">
        <v>400</v>
      </c>
      <c r="J7" t="s">
        <v>535</v>
      </c>
      <c r="M7" s="171">
        <f>B12*L4</f>
        <v>26765.373892247895</v>
      </c>
    </row>
    <row r="8" spans="1:13">
      <c r="A8">
        <v>2013</v>
      </c>
      <c r="B8" s="70">
        <v>240436.33748937401</v>
      </c>
      <c r="C8">
        <v>8980.3154855303601</v>
      </c>
      <c r="F8" s="165" t="s">
        <v>528</v>
      </c>
      <c r="G8" s="166"/>
      <c r="H8" s="167">
        <f>H7*I4</f>
        <v>134.32112584985737</v>
      </c>
    </row>
    <row r="9" spans="1:13">
      <c r="A9">
        <v>2014</v>
      </c>
      <c r="B9" s="70">
        <v>240050.55683673301</v>
      </c>
      <c r="C9">
        <v>8968.0722052531291</v>
      </c>
      <c r="F9" s="168" t="s">
        <v>530</v>
      </c>
      <c r="G9" s="169"/>
      <c r="H9" s="170">
        <f>H7*I5</f>
        <v>265.67887415014263</v>
      </c>
    </row>
    <row r="10" spans="1:13">
      <c r="A10">
        <v>2015</v>
      </c>
      <c r="B10" s="70">
        <v>246232.29650267301</v>
      </c>
      <c r="C10">
        <v>9207.6446993015106</v>
      </c>
    </row>
    <row r="11" spans="1:13">
      <c r="A11">
        <v>2016</v>
      </c>
      <c r="B11" s="70">
        <v>252952.236903577</v>
      </c>
      <c r="C11">
        <v>9482.3445228457895</v>
      </c>
    </row>
    <row r="12" spans="1:13">
      <c r="A12">
        <v>2017</v>
      </c>
      <c r="B12" s="70">
        <v>256032.760507044</v>
      </c>
      <c r="C12">
        <v>9648.5304713736296</v>
      </c>
    </row>
    <row r="13" spans="1:13">
      <c r="A13">
        <v>2018</v>
      </c>
      <c r="B13" s="70">
        <v>261722.03586511099</v>
      </c>
      <c r="C13" s="70">
        <v>10016.4357261115</v>
      </c>
    </row>
    <row r="14" spans="1:13">
      <c r="A14">
        <v>2019</v>
      </c>
      <c r="B14" s="70">
        <v>270133.28296701697</v>
      </c>
      <c r="C14" s="70">
        <v>10785.392639124701</v>
      </c>
    </row>
    <row r="15" spans="1:13">
      <c r="A15">
        <v>2020</v>
      </c>
      <c r="B15" s="70">
        <v>277534.83275795501</v>
      </c>
      <c r="C15" s="70">
        <v>12107.4577502641</v>
      </c>
    </row>
    <row r="16" spans="1:13">
      <c r="A16">
        <v>2021</v>
      </c>
      <c r="B16" s="70">
        <v>283299.27560678398</v>
      </c>
      <c r="C16" s="70">
        <v>14378.021014087601</v>
      </c>
    </row>
    <row r="17" spans="1:3">
      <c r="A17">
        <v>2022</v>
      </c>
      <c r="B17" s="70">
        <v>290316.39312197699</v>
      </c>
      <c r="C17" s="70">
        <v>14641.473334918401</v>
      </c>
    </row>
    <row r="18" spans="1:3">
      <c r="A18">
        <v>2023</v>
      </c>
      <c r="B18" s="70">
        <v>289134.72363841301</v>
      </c>
      <c r="C18" s="70">
        <v>14599.3190805539</v>
      </c>
    </row>
    <row r="19" spans="1:3">
      <c r="A19">
        <v>2024</v>
      </c>
      <c r="B19" s="70">
        <v>300286.63333612599</v>
      </c>
      <c r="C19" s="70">
        <v>15025.117556491799</v>
      </c>
    </row>
    <row r="20" spans="1:3">
      <c r="A20">
        <v>2025</v>
      </c>
      <c r="B20" s="70">
        <v>310365.99998200301</v>
      </c>
      <c r="C20" s="70">
        <v>15421.3192655824</v>
      </c>
    </row>
    <row r="21" spans="1:3">
      <c r="A21">
        <v>2026</v>
      </c>
      <c r="B21" s="70">
        <v>319348.98823976598</v>
      </c>
      <c r="C21" s="70">
        <v>15794.822275398799</v>
      </c>
    </row>
    <row r="22" spans="1:3">
      <c r="A22">
        <v>2027</v>
      </c>
      <c r="B22" s="70">
        <v>326250.70509757299</v>
      </c>
      <c r="C22" s="70">
        <v>16112.290150709599</v>
      </c>
    </row>
    <row r="23" spans="1:3">
      <c r="A23">
        <v>2028</v>
      </c>
      <c r="B23" s="70">
        <v>332112.82703401399</v>
      </c>
      <c r="C23" s="70">
        <v>16412.8677387348</v>
      </c>
    </row>
    <row r="24" spans="1:3">
      <c r="A24">
        <v>2029</v>
      </c>
      <c r="B24" s="70">
        <v>338394.52247857401</v>
      </c>
      <c r="C24" s="70">
        <v>16750.1195261227</v>
      </c>
    </row>
    <row r="25" spans="1:3">
      <c r="A25">
        <v>2030</v>
      </c>
      <c r="B25" s="70">
        <v>344151.63961796102</v>
      </c>
      <c r="C25" s="70">
        <v>17077.144520000202</v>
      </c>
    </row>
    <row r="26" spans="1:3">
      <c r="A26">
        <v>2031</v>
      </c>
      <c r="B26" s="70">
        <v>349946.48071345099</v>
      </c>
      <c r="C26" s="70">
        <v>17413.204632055698</v>
      </c>
    </row>
    <row r="27" spans="1:3">
      <c r="A27">
        <v>2032</v>
      </c>
      <c r="B27" s="70">
        <v>355152.259838339</v>
      </c>
      <c r="C27" s="70">
        <v>17729.065193213199</v>
      </c>
    </row>
    <row r="28" spans="1:3">
      <c r="A28">
        <v>2033</v>
      </c>
      <c r="B28" s="70">
        <v>359802.47761391202</v>
      </c>
      <c r="C28" s="70">
        <v>18024.975697705198</v>
      </c>
    </row>
    <row r="29" spans="1:3">
      <c r="A29">
        <v>2034</v>
      </c>
      <c r="B29" s="70">
        <v>364945.66629498801</v>
      </c>
      <c r="C29" s="70">
        <v>18345.5018178051</v>
      </c>
    </row>
    <row r="30" spans="1:3">
      <c r="A30">
        <v>2035</v>
      </c>
      <c r="B30" s="70">
        <v>371476.418616326</v>
      </c>
      <c r="C30" s="70">
        <v>18728.758059211101</v>
      </c>
    </row>
    <row r="31" spans="1:3">
      <c r="A31">
        <v>2036</v>
      </c>
      <c r="B31" s="70">
        <v>377203.02611539298</v>
      </c>
      <c r="C31" s="70">
        <v>19080.001295522801</v>
      </c>
    </row>
    <row r="32" spans="1:3">
      <c r="A32">
        <v>2037</v>
      </c>
      <c r="B32" s="70">
        <v>383040.09717105899</v>
      </c>
      <c r="C32" s="70">
        <v>19438.468208570001</v>
      </c>
    </row>
    <row r="33" spans="1:3">
      <c r="A33">
        <v>2038</v>
      </c>
      <c r="B33" s="70">
        <v>389592.17095227499</v>
      </c>
      <c r="C33" s="70">
        <v>19829.960349095902</v>
      </c>
    </row>
    <row r="34" spans="1:3">
      <c r="A34">
        <v>2039</v>
      </c>
      <c r="B34" s="70">
        <v>396484.18049978401</v>
      </c>
      <c r="C34" s="70">
        <v>20238.224693728302</v>
      </c>
    </row>
    <row r="35" spans="1:3">
      <c r="A35">
        <v>2040</v>
      </c>
      <c r="B35" s="70">
        <v>403855.31647414301</v>
      </c>
      <c r="C35" s="70">
        <v>20669.059186092501</v>
      </c>
    </row>
    <row r="36" spans="1:3">
      <c r="A36">
        <v>2041</v>
      </c>
      <c r="B36" s="70">
        <v>408350.98839250702</v>
      </c>
      <c r="C36" s="70">
        <v>20977.8207140259</v>
      </c>
    </row>
    <row r="37" spans="1:3">
      <c r="A37">
        <v>2042</v>
      </c>
      <c r="B37" s="70">
        <v>413034.43075798498</v>
      </c>
      <c r="C37" s="70">
        <v>21296.3127371257</v>
      </c>
    </row>
    <row r="38" spans="1:3">
      <c r="A38">
        <v>2043</v>
      </c>
      <c r="B38" s="70">
        <v>418325.91938767402</v>
      </c>
      <c r="C38" s="70">
        <v>21493.9201963257</v>
      </c>
    </row>
    <row r="39" spans="1:3">
      <c r="A39">
        <v>2044</v>
      </c>
      <c r="B39" s="70">
        <v>423539.60329343099</v>
      </c>
      <c r="C39" s="70">
        <v>21688.622084922401</v>
      </c>
    </row>
    <row r="40" spans="1:3">
      <c r="A40">
        <v>2045</v>
      </c>
      <c r="B40" s="70">
        <v>428743.55123176298</v>
      </c>
      <c r="C40" s="70">
        <v>21882.960389673401</v>
      </c>
    </row>
    <row r="41" spans="1:3">
      <c r="A41">
        <v>2046</v>
      </c>
      <c r="B41" s="70">
        <v>434060.74808161898</v>
      </c>
      <c r="C41" s="70">
        <v>22081.527906887899</v>
      </c>
    </row>
    <row r="42" spans="1:3">
      <c r="A42">
        <v>2047</v>
      </c>
      <c r="B42" s="70">
        <v>439216.12349177001</v>
      </c>
      <c r="C42" s="70">
        <v>22274.052299798099</v>
      </c>
    </row>
    <row r="43" spans="1:3">
      <c r="A43">
        <v>2048</v>
      </c>
      <c r="B43" s="70">
        <v>444571.640623605</v>
      </c>
      <c r="C43" s="70">
        <v>22474.050864887398</v>
      </c>
    </row>
    <row r="44" spans="1:3">
      <c r="A44">
        <v>2049</v>
      </c>
      <c r="B44" s="70">
        <v>449913.06183779001</v>
      </c>
      <c r="C44" s="70">
        <v>22673.523026413</v>
      </c>
    </row>
    <row r="45" spans="1:3">
      <c r="A45">
        <v>2050</v>
      </c>
      <c r="B45" s="70">
        <v>455173.09479101398</v>
      </c>
      <c r="C45" s="70">
        <v>22869.955792301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7"/>
  <sheetViews>
    <sheetView workbookViewId="0">
      <selection activeCell="G4" sqref="G4"/>
    </sheetView>
  </sheetViews>
  <sheetFormatPr defaultRowHeight="15"/>
  <cols>
    <col min="9" max="9" width="21.85546875" bestFit="1" customWidth="1"/>
    <col min="10" max="10" width="19.5703125" bestFit="1" customWidth="1"/>
  </cols>
  <sheetData>
    <row r="1" spans="1:11">
      <c r="A1" t="s">
        <v>388</v>
      </c>
      <c r="H1" s="106" t="s">
        <v>542</v>
      </c>
    </row>
    <row r="2" spans="1:11">
      <c r="A2" t="s">
        <v>360</v>
      </c>
      <c r="B2" t="s">
        <v>384</v>
      </c>
      <c r="C2" t="s">
        <v>385</v>
      </c>
      <c r="D2" t="s">
        <v>386</v>
      </c>
      <c r="E2" t="s">
        <v>387</v>
      </c>
      <c r="H2" s="146" t="s">
        <v>384</v>
      </c>
      <c r="I2" s="146" t="s">
        <v>385</v>
      </c>
      <c r="J2" s="146" t="s">
        <v>386</v>
      </c>
      <c r="K2" s="146" t="s">
        <v>387</v>
      </c>
    </row>
    <row r="3" spans="1:11">
      <c r="A3">
        <v>2016</v>
      </c>
      <c r="B3">
        <v>0</v>
      </c>
      <c r="C3" s="70">
        <v>616151.04610530206</v>
      </c>
      <c r="D3" s="70">
        <v>698064.60169126396</v>
      </c>
      <c r="E3">
        <v>0</v>
      </c>
      <c r="I3" s="146"/>
      <c r="J3" s="146"/>
      <c r="K3" s="146"/>
    </row>
    <row r="4" spans="1:11">
      <c r="A4">
        <v>2017</v>
      </c>
      <c r="B4">
        <v>0</v>
      </c>
      <c r="C4" s="70">
        <v>593231.314245646</v>
      </c>
      <c r="D4" s="70">
        <v>693366.27541142504</v>
      </c>
      <c r="E4">
        <v>0</v>
      </c>
      <c r="G4">
        <v>2017</v>
      </c>
      <c r="H4" s="146">
        <f>B4*'OR, CA, and US population'!$D$8</f>
        <v>0</v>
      </c>
      <c r="I4" s="146">
        <f>C4*'OR, CA, and US population'!$D$8</f>
        <v>62015.727592553463</v>
      </c>
      <c r="J4" s="146">
        <f>D4*'OR, CA, and US population'!$D$8</f>
        <v>72483.722664668705</v>
      </c>
      <c r="K4" s="146">
        <f>E4*'OR, CA, and US population'!$D$8</f>
        <v>0</v>
      </c>
    </row>
    <row r="5" spans="1:11">
      <c r="A5">
        <v>2018</v>
      </c>
      <c r="B5">
        <v>0</v>
      </c>
      <c r="C5" s="70">
        <v>561453.68954569404</v>
      </c>
      <c r="D5" s="70">
        <v>707892.37049825699</v>
      </c>
      <c r="E5">
        <v>0</v>
      </c>
      <c r="H5" s="146"/>
      <c r="I5" s="146"/>
      <c r="J5" s="146"/>
      <c r="K5" s="146"/>
    </row>
    <row r="6" spans="1:11">
      <c r="A6">
        <v>2019</v>
      </c>
      <c r="B6">
        <v>0</v>
      </c>
      <c r="C6" s="70">
        <v>529587.00128400698</v>
      </c>
      <c r="D6" s="70">
        <v>724662.77821563696</v>
      </c>
      <c r="E6">
        <v>0</v>
      </c>
      <c r="H6" s="146"/>
      <c r="I6" s="146"/>
      <c r="J6" s="146"/>
      <c r="K6" s="146"/>
    </row>
    <row r="7" spans="1:11">
      <c r="A7">
        <v>2020</v>
      </c>
      <c r="B7">
        <v>0</v>
      </c>
      <c r="C7" s="70">
        <v>497711.41128987598</v>
      </c>
      <c r="D7" s="70">
        <v>740097.09631499206</v>
      </c>
      <c r="E7">
        <v>0</v>
      </c>
      <c r="H7" s="146"/>
      <c r="I7" s="146"/>
      <c r="J7" s="146"/>
      <c r="K7" s="146"/>
    </row>
    <row r="8" spans="1:11">
      <c r="A8">
        <v>2021</v>
      </c>
      <c r="B8">
        <v>0</v>
      </c>
      <c r="C8" s="70">
        <v>465634.02241427801</v>
      </c>
      <c r="D8" s="70">
        <v>750010.64712484402</v>
      </c>
      <c r="E8">
        <v>0</v>
      </c>
      <c r="H8" s="146"/>
      <c r="I8" s="146"/>
      <c r="J8" s="146"/>
      <c r="K8" s="146"/>
    </row>
    <row r="9" spans="1:11">
      <c r="A9">
        <v>2022</v>
      </c>
      <c r="B9">
        <v>0</v>
      </c>
      <c r="C9" s="70">
        <v>435424.56620883697</v>
      </c>
      <c r="D9" s="70">
        <v>772803.87006547896</v>
      </c>
      <c r="E9">
        <v>0</v>
      </c>
      <c r="H9" s="146"/>
      <c r="I9" s="146"/>
      <c r="J9" s="146"/>
      <c r="K9" s="146"/>
    </row>
    <row r="10" spans="1:11">
      <c r="A10">
        <v>2023</v>
      </c>
      <c r="B10">
        <v>0</v>
      </c>
      <c r="C10" s="70">
        <v>405841.60236509098</v>
      </c>
      <c r="D10" s="70">
        <v>786239.33963674598</v>
      </c>
      <c r="E10">
        <v>0</v>
      </c>
      <c r="H10" s="146"/>
      <c r="I10" s="146"/>
      <c r="J10" s="146"/>
      <c r="K10" s="146"/>
    </row>
    <row r="11" spans="1:11">
      <c r="A11">
        <v>2024</v>
      </c>
      <c r="B11">
        <v>0</v>
      </c>
      <c r="C11" s="70">
        <v>381510.51445047598</v>
      </c>
      <c r="D11" s="70">
        <v>809521.63038688304</v>
      </c>
      <c r="E11">
        <v>0</v>
      </c>
      <c r="H11" s="146"/>
      <c r="I11" s="146"/>
      <c r="J11" s="146"/>
      <c r="K11" s="146"/>
    </row>
    <row r="12" spans="1:11">
      <c r="A12">
        <v>2025</v>
      </c>
      <c r="B12">
        <v>0</v>
      </c>
      <c r="C12" s="70">
        <v>363486.322297609</v>
      </c>
      <c r="D12" s="70">
        <v>827000.770814421</v>
      </c>
      <c r="E12">
        <v>0</v>
      </c>
      <c r="H12" s="146"/>
      <c r="I12" s="146"/>
      <c r="J12" s="146"/>
      <c r="K12" s="146"/>
    </row>
    <row r="13" spans="1:11">
      <c r="A13">
        <v>2026</v>
      </c>
      <c r="B13">
        <v>0</v>
      </c>
      <c r="C13" s="70">
        <v>353694.44325206301</v>
      </c>
      <c r="D13" s="70">
        <v>838395.65883723798</v>
      </c>
      <c r="E13">
        <v>0</v>
      </c>
      <c r="H13" s="146"/>
      <c r="I13" s="146"/>
      <c r="J13" s="146"/>
      <c r="K13" s="146"/>
    </row>
    <row r="14" spans="1:11">
      <c r="A14">
        <v>2027</v>
      </c>
      <c r="B14">
        <v>0</v>
      </c>
      <c r="C14" s="70">
        <v>350615.10524846602</v>
      </c>
      <c r="D14" s="70">
        <v>844373.44305542205</v>
      </c>
      <c r="E14">
        <v>0</v>
      </c>
      <c r="H14" s="146"/>
      <c r="I14" s="146"/>
      <c r="J14" s="146"/>
      <c r="K14" s="146"/>
    </row>
    <row r="15" spans="1:11">
      <c r="A15">
        <v>2028</v>
      </c>
      <c r="B15">
        <v>0</v>
      </c>
      <c r="C15" s="70">
        <v>350665.09191121301</v>
      </c>
      <c r="D15" s="70">
        <v>846018.71100372996</v>
      </c>
      <c r="E15">
        <v>0</v>
      </c>
      <c r="H15" s="146"/>
      <c r="I15" s="146"/>
      <c r="J15" s="146"/>
      <c r="K15" s="146"/>
    </row>
    <row r="16" spans="1:11">
      <c r="A16">
        <v>2029</v>
      </c>
      <c r="B16">
        <v>0</v>
      </c>
      <c r="C16" s="70">
        <v>353111.08302278898</v>
      </c>
      <c r="D16" s="70">
        <v>845995.19994920294</v>
      </c>
      <c r="E16">
        <v>0</v>
      </c>
      <c r="H16" s="146"/>
      <c r="I16" s="146"/>
      <c r="J16" s="146"/>
      <c r="K16" s="146"/>
    </row>
    <row r="17" spans="1:11">
      <c r="A17">
        <v>2030</v>
      </c>
      <c r="B17">
        <v>0</v>
      </c>
      <c r="C17" s="70">
        <v>357685.04167581501</v>
      </c>
      <c r="D17" s="70">
        <v>844879.55414514896</v>
      </c>
      <c r="E17">
        <v>0</v>
      </c>
      <c r="H17" s="146"/>
      <c r="I17" s="146"/>
      <c r="J17" s="146"/>
      <c r="K17" s="146"/>
    </row>
    <row r="18" spans="1:11">
      <c r="A18">
        <v>2031</v>
      </c>
      <c r="B18">
        <v>0</v>
      </c>
      <c r="C18" s="70">
        <v>358820.85472447303</v>
      </c>
      <c r="D18" s="70">
        <v>847896.98988602904</v>
      </c>
      <c r="E18">
        <v>0</v>
      </c>
      <c r="H18" s="146"/>
      <c r="I18" s="146"/>
      <c r="J18" s="146"/>
      <c r="K18" s="146"/>
    </row>
    <row r="19" spans="1:11">
      <c r="A19">
        <v>2032</v>
      </c>
      <c r="B19">
        <v>0</v>
      </c>
      <c r="C19" s="70">
        <v>360716.146206529</v>
      </c>
      <c r="D19" s="70">
        <v>853109.64388616499</v>
      </c>
      <c r="E19">
        <v>0</v>
      </c>
      <c r="H19" s="146"/>
      <c r="I19" s="146"/>
      <c r="J19" s="146"/>
      <c r="K19" s="146"/>
    </row>
    <row r="20" spans="1:11">
      <c r="A20">
        <v>2033</v>
      </c>
      <c r="B20">
        <v>0</v>
      </c>
      <c r="C20" s="70">
        <v>362108.54734311497</v>
      </c>
      <c r="D20" s="70">
        <v>858541.57615626603</v>
      </c>
      <c r="E20">
        <v>0</v>
      </c>
      <c r="H20" s="146"/>
      <c r="I20" s="146"/>
      <c r="J20" s="146"/>
      <c r="K20" s="146"/>
    </row>
    <row r="21" spans="1:11">
      <c r="A21">
        <v>2034</v>
      </c>
      <c r="B21">
        <v>0</v>
      </c>
      <c r="C21" s="70">
        <v>363316.59309412702</v>
      </c>
      <c r="D21" s="70">
        <v>864915.48208568501</v>
      </c>
      <c r="E21">
        <v>0</v>
      </c>
      <c r="H21" s="146"/>
      <c r="I21" s="146"/>
      <c r="J21" s="146"/>
      <c r="K21" s="146"/>
    </row>
    <row r="22" spans="1:11">
      <c r="A22">
        <v>2035</v>
      </c>
      <c r="B22">
        <v>0</v>
      </c>
      <c r="C22" s="70">
        <v>364360.93190004799</v>
      </c>
      <c r="D22" s="70">
        <v>873673.59605053102</v>
      </c>
      <c r="E22">
        <v>0</v>
      </c>
      <c r="H22" s="146"/>
      <c r="I22" s="146"/>
      <c r="J22" s="146"/>
      <c r="K22" s="146"/>
    </row>
    <row r="23" spans="1:11">
      <c r="A23">
        <v>2036</v>
      </c>
      <c r="B23">
        <v>0</v>
      </c>
      <c r="C23" s="70">
        <v>365382.42767555901</v>
      </c>
      <c r="D23" s="70">
        <v>882849.920350931</v>
      </c>
      <c r="E23">
        <v>0</v>
      </c>
      <c r="H23" s="146"/>
      <c r="I23" s="146"/>
      <c r="J23" s="146"/>
      <c r="K23" s="146"/>
    </row>
    <row r="24" spans="1:11">
      <c r="A24">
        <v>2037</v>
      </c>
      <c r="B24">
        <v>0</v>
      </c>
      <c r="C24" s="70">
        <v>366482.65000594599</v>
      </c>
      <c r="D24" s="70">
        <v>892779.40310471703</v>
      </c>
      <c r="E24">
        <v>0</v>
      </c>
      <c r="H24" s="146"/>
      <c r="I24" s="146"/>
      <c r="J24" s="146"/>
      <c r="K24" s="146"/>
    </row>
    <row r="25" spans="1:11">
      <c r="A25">
        <v>2038</v>
      </c>
      <c r="B25">
        <v>0</v>
      </c>
      <c r="C25" s="70">
        <v>367825.28376008698</v>
      </c>
      <c r="D25" s="70">
        <v>904163.42708047701</v>
      </c>
      <c r="E25">
        <v>0</v>
      </c>
      <c r="H25" s="146"/>
      <c r="I25" s="146"/>
      <c r="J25" s="146"/>
      <c r="K25" s="146"/>
    </row>
    <row r="26" spans="1:11">
      <c r="A26">
        <v>2039</v>
      </c>
      <c r="B26">
        <v>0</v>
      </c>
      <c r="C26" s="70">
        <v>369205.23892548698</v>
      </c>
      <c r="D26" s="70">
        <v>916552.20232855203</v>
      </c>
      <c r="E26">
        <v>0</v>
      </c>
      <c r="H26" s="146"/>
      <c r="I26" s="146"/>
      <c r="J26" s="146"/>
      <c r="K26" s="146"/>
    </row>
    <row r="27" spans="1:11">
      <c r="A27">
        <v>2040</v>
      </c>
      <c r="B27">
        <v>0</v>
      </c>
      <c r="C27" s="70">
        <v>370563.75736034999</v>
      </c>
      <c r="D27" s="70">
        <v>930161.94613488205</v>
      </c>
      <c r="E27">
        <v>0</v>
      </c>
      <c r="H27" s="146"/>
      <c r="I27" s="146"/>
      <c r="J27" s="146"/>
      <c r="K27" s="146"/>
    </row>
    <row r="28" spans="1:11">
      <c r="A28">
        <v>2041</v>
      </c>
      <c r="B28">
        <v>0</v>
      </c>
      <c r="C28" s="70">
        <v>370347.08903397701</v>
      </c>
      <c r="D28" s="70">
        <v>939495.95511790598</v>
      </c>
      <c r="E28">
        <v>0</v>
      </c>
      <c r="H28" s="146"/>
      <c r="I28" s="146"/>
      <c r="J28" s="146"/>
      <c r="K28" s="146"/>
    </row>
    <row r="29" spans="1:11">
      <c r="A29">
        <v>2042</v>
      </c>
      <c r="B29">
        <v>0</v>
      </c>
      <c r="C29" s="70">
        <v>369799.21317249699</v>
      </c>
      <c r="D29" s="70">
        <v>949812.93913875299</v>
      </c>
      <c r="E29">
        <v>0</v>
      </c>
      <c r="H29" s="146"/>
      <c r="I29" s="146"/>
      <c r="J29" s="146"/>
      <c r="K29" s="146"/>
    </row>
    <row r="30" spans="1:11">
      <c r="A30">
        <v>2043</v>
      </c>
      <c r="B30">
        <v>0</v>
      </c>
      <c r="C30" s="70">
        <v>368958.04435166501</v>
      </c>
      <c r="D30" s="70">
        <v>961788.81279254705</v>
      </c>
      <c r="E30">
        <v>0</v>
      </c>
      <c r="H30" s="146"/>
      <c r="I30" s="146"/>
      <c r="J30" s="146"/>
      <c r="K30" s="146"/>
    </row>
    <row r="31" spans="1:11">
      <c r="A31">
        <v>2044</v>
      </c>
      <c r="B31">
        <v>0</v>
      </c>
      <c r="C31" s="70">
        <v>367286.94896134501</v>
      </c>
      <c r="D31" s="70">
        <v>973634.54591817304</v>
      </c>
      <c r="E31">
        <v>0</v>
      </c>
      <c r="H31" s="146"/>
      <c r="I31" s="146"/>
      <c r="J31" s="146"/>
      <c r="K31" s="146"/>
    </row>
    <row r="32" spans="1:11">
      <c r="A32">
        <v>2045</v>
      </c>
      <c r="B32">
        <v>0</v>
      </c>
      <c r="C32" s="70">
        <v>364964.41699586698</v>
      </c>
      <c r="D32" s="70">
        <v>986244.20129728701</v>
      </c>
      <c r="E32">
        <v>0</v>
      </c>
      <c r="H32" s="146"/>
      <c r="I32" s="146"/>
      <c r="J32" s="146"/>
      <c r="K32" s="146"/>
    </row>
    <row r="33" spans="1:11">
      <c r="A33">
        <v>2046</v>
      </c>
      <c r="B33">
        <v>0</v>
      </c>
      <c r="C33" s="70">
        <v>362318.43070406298</v>
      </c>
      <c r="D33" s="70">
        <v>999145.34275434003</v>
      </c>
      <c r="E33">
        <v>0</v>
      </c>
      <c r="H33" s="146"/>
      <c r="I33" s="146"/>
      <c r="J33" s="146"/>
      <c r="K33" s="146"/>
    </row>
    <row r="34" spans="1:11">
      <c r="A34">
        <v>2047</v>
      </c>
      <c r="B34">
        <v>0</v>
      </c>
      <c r="C34" s="70">
        <v>359504.36026544101</v>
      </c>
      <c r="D34" s="70">
        <v>1012569.97380974</v>
      </c>
      <c r="E34">
        <v>0</v>
      </c>
      <c r="H34" s="146"/>
      <c r="I34" s="146"/>
      <c r="J34" s="146"/>
      <c r="K34" s="146"/>
    </row>
    <row r="35" spans="1:11">
      <c r="A35">
        <v>2048</v>
      </c>
      <c r="B35">
        <v>0</v>
      </c>
      <c r="C35" s="70">
        <v>356554.97480715602</v>
      </c>
      <c r="D35" s="70">
        <v>1026098.64793069</v>
      </c>
      <c r="E35">
        <v>0</v>
      </c>
      <c r="H35" s="146"/>
      <c r="I35" s="146"/>
      <c r="J35" s="146"/>
      <c r="K35" s="146"/>
    </row>
    <row r="36" spans="1:11">
      <c r="A36">
        <v>2049</v>
      </c>
      <c r="B36">
        <v>0</v>
      </c>
      <c r="C36" s="70">
        <v>353621.51285606797</v>
      </c>
      <c r="D36" s="70">
        <v>1039818.5694546</v>
      </c>
      <c r="E36">
        <v>0</v>
      </c>
      <c r="H36" s="146"/>
      <c r="I36" s="146"/>
      <c r="J36" s="146"/>
      <c r="K36" s="146"/>
    </row>
    <row r="37" spans="1:11">
      <c r="A37">
        <v>2050</v>
      </c>
      <c r="B37">
        <v>0</v>
      </c>
      <c r="C37" s="70">
        <v>350904.94130140601</v>
      </c>
      <c r="D37" s="70">
        <v>1054077.4465491001</v>
      </c>
      <c r="E37">
        <v>0</v>
      </c>
      <c r="H37" s="146"/>
      <c r="I37" s="146"/>
      <c r="J37" s="146"/>
      <c r="K37" s="14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72"/>
  <sheetViews>
    <sheetView workbookViewId="0">
      <selection activeCell="D7" sqref="D7"/>
    </sheetView>
  </sheetViews>
  <sheetFormatPr defaultRowHeight="15"/>
  <cols>
    <col min="3" max="3" width="11.140625" bestFit="1" customWidth="1"/>
  </cols>
  <sheetData>
    <row r="2" spans="1:7">
      <c r="B2" t="s">
        <v>361</v>
      </c>
      <c r="C2" t="s">
        <v>362</v>
      </c>
      <c r="D2" t="s">
        <v>363</v>
      </c>
      <c r="E2" t="s">
        <v>364</v>
      </c>
    </row>
    <row r="3" spans="1:7">
      <c r="A3" s="69">
        <v>2016</v>
      </c>
      <c r="B3" s="74">
        <v>25834.672444464701</v>
      </c>
      <c r="C3" s="74">
        <v>30666.780879696002</v>
      </c>
      <c r="D3" s="69">
        <v>5031.8155725083498</v>
      </c>
      <c r="E3" s="69">
        <v>0.137877515870752</v>
      </c>
    </row>
    <row r="5" spans="1:7">
      <c r="C5" s="162" t="s">
        <v>537</v>
      </c>
      <c r="D5" s="163">
        <v>400</v>
      </c>
      <c r="E5" s="163" t="s">
        <v>522</v>
      </c>
      <c r="F5" s="164"/>
    </row>
    <row r="6" spans="1:7">
      <c r="C6" s="165" t="s">
        <v>529</v>
      </c>
      <c r="D6" s="166">
        <f>'HDV frt'!H8</f>
        <v>134.32112584985737</v>
      </c>
      <c r="E6" s="166"/>
      <c r="F6" s="172" t="s">
        <v>523</v>
      </c>
      <c r="G6" t="s">
        <v>521</v>
      </c>
    </row>
    <row r="7" spans="1:7" s="146" customFormat="1">
      <c r="C7" s="165" t="s">
        <v>536</v>
      </c>
      <c r="D7" s="174">
        <f>'OR, CA, and US population'!D8*'HDV psg'!B39</f>
        <v>2748.0386715846789</v>
      </c>
      <c r="E7" s="166"/>
      <c r="F7" s="172"/>
    </row>
    <row r="8" spans="1:7" s="146" customFormat="1">
      <c r="C8" s="165" t="s">
        <v>538</v>
      </c>
      <c r="D8" s="174">
        <f>'OR, CA, and US population'!D8*'HDV psg'!C40</f>
        <v>3180.4082573635956</v>
      </c>
      <c r="E8" s="166"/>
      <c r="F8" s="172"/>
    </row>
    <row r="9" spans="1:7" s="146" customFormat="1">
      <c r="C9" s="168"/>
      <c r="D9" s="169"/>
      <c r="E9" s="169"/>
      <c r="F9" s="173"/>
    </row>
    <row r="11" spans="1:7">
      <c r="A11" t="s">
        <v>360</v>
      </c>
      <c r="B11" t="s">
        <v>361</v>
      </c>
      <c r="C11" t="s">
        <v>362</v>
      </c>
      <c r="D11" t="s">
        <v>363</v>
      </c>
      <c r="E11" t="s">
        <v>364</v>
      </c>
    </row>
    <row r="12" spans="1:7">
      <c r="A12">
        <v>1990</v>
      </c>
      <c r="B12">
        <v>3745.1504549856199</v>
      </c>
      <c r="C12" s="70">
        <v>18537.037317012</v>
      </c>
      <c r="D12" s="70">
        <v>15972.535358863601</v>
      </c>
      <c r="E12">
        <v>1930.0094671587799</v>
      </c>
    </row>
    <row r="13" spans="1:7">
      <c r="A13">
        <v>1991</v>
      </c>
      <c r="B13">
        <v>3997.9913760285499</v>
      </c>
      <c r="C13" s="70">
        <v>18856.80465287</v>
      </c>
      <c r="D13" s="70">
        <v>16288.7462299905</v>
      </c>
      <c r="E13">
        <v>1792.13195128803</v>
      </c>
    </row>
    <row r="14" spans="1:7">
      <c r="A14">
        <v>1992</v>
      </c>
      <c r="B14">
        <v>4251.5685305115203</v>
      </c>
      <c r="C14" s="70">
        <v>19177.204017108299</v>
      </c>
      <c r="D14" s="70">
        <v>16606.483738083101</v>
      </c>
      <c r="E14">
        <v>1654.2544354172801</v>
      </c>
    </row>
    <row r="15" spans="1:7">
      <c r="A15">
        <v>1993</v>
      </c>
      <c r="B15">
        <v>4505.8795750068603</v>
      </c>
      <c r="C15" s="70">
        <v>19498.232620303399</v>
      </c>
      <c r="D15" s="70">
        <v>16925.7442779864</v>
      </c>
      <c r="E15">
        <v>1516.37691954653</v>
      </c>
    </row>
    <row r="16" spans="1:7">
      <c r="A16">
        <v>1994</v>
      </c>
      <c r="B16">
        <v>4760.9279171783301</v>
      </c>
      <c r="C16" s="70">
        <v>19819.9014428439</v>
      </c>
      <c r="D16" s="70">
        <v>17246.534945303702</v>
      </c>
      <c r="E16">
        <v>1378.4994036757701</v>
      </c>
    </row>
    <row r="17" spans="1:5">
      <c r="A17">
        <v>1995</v>
      </c>
      <c r="B17">
        <v>5016.5749254439497</v>
      </c>
      <c r="C17" s="70">
        <v>20142.213360518901</v>
      </c>
      <c r="D17" s="70">
        <v>17568.8556663772</v>
      </c>
      <c r="E17">
        <v>1240.75976532089</v>
      </c>
    </row>
    <row r="18" spans="1:5">
      <c r="A18">
        <v>1996</v>
      </c>
      <c r="B18">
        <v>5272.8148400044001</v>
      </c>
      <c r="C18" s="70">
        <v>20465.130060087198</v>
      </c>
      <c r="D18" s="70">
        <v>17892.6875705028</v>
      </c>
      <c r="E18">
        <v>1103.15800448188</v>
      </c>
    </row>
    <row r="19" spans="1:5">
      <c r="A19">
        <v>1997</v>
      </c>
      <c r="B19">
        <v>5528.9674816544102</v>
      </c>
      <c r="C19" s="70">
        <v>20788.704251902502</v>
      </c>
      <c r="D19" s="70">
        <v>18218.059045531401</v>
      </c>
      <c r="E19">
        <v>966.38350873809998</v>
      </c>
    </row>
    <row r="20" spans="1:5">
      <c r="A20">
        <v>1998</v>
      </c>
      <c r="B20">
        <v>5784.1976718577898</v>
      </c>
      <c r="C20" s="70">
        <v>21112.894698645501</v>
      </c>
      <c r="D20" s="70">
        <v>18544.946964795501</v>
      </c>
      <c r="E20">
        <v>831.26354318476297</v>
      </c>
    </row>
    <row r="21" spans="1:5">
      <c r="A21">
        <v>1999</v>
      </c>
      <c r="B21">
        <v>6036.5818259141197</v>
      </c>
      <c r="C21" s="70">
        <v>21437.733100762998</v>
      </c>
      <c r="D21" s="70">
        <v>18873.369486085001</v>
      </c>
      <c r="E21">
        <v>699.72839304406602</v>
      </c>
    </row>
    <row r="22" spans="1:5">
      <c r="A22">
        <v>2000</v>
      </c>
      <c r="B22">
        <v>7052.1662809047803</v>
      </c>
      <c r="C22" s="70">
        <v>21988.1326249964</v>
      </c>
      <c r="D22" s="70">
        <v>18209.841297746101</v>
      </c>
      <c r="E22">
        <v>574.25985360168204</v>
      </c>
    </row>
    <row r="23" spans="1:5">
      <c r="A23">
        <v>2001</v>
      </c>
      <c r="B23">
        <v>8164.0015906724002</v>
      </c>
      <c r="C23" s="70">
        <v>22702.579535159999</v>
      </c>
      <c r="D23" s="70">
        <v>17542.296128196602</v>
      </c>
      <c r="E23">
        <v>457.75335269089601</v>
      </c>
    </row>
    <row r="24" spans="1:5">
      <c r="A24">
        <v>2002</v>
      </c>
      <c r="B24" s="70">
        <v>10481.293326704301</v>
      </c>
      <c r="C24" s="70">
        <v>25208.925380482699</v>
      </c>
      <c r="D24" s="70">
        <v>17246.476506350999</v>
      </c>
      <c r="E24">
        <v>353.242195660866</v>
      </c>
    </row>
    <row r="25" spans="1:5">
      <c r="A25">
        <v>2003</v>
      </c>
      <c r="B25" s="70">
        <v>11382.535666722701</v>
      </c>
      <c r="C25" s="70">
        <v>25720.824608779301</v>
      </c>
      <c r="D25" s="70">
        <v>16415.4441556696</v>
      </c>
      <c r="E25">
        <v>263.20817779726502</v>
      </c>
    </row>
    <row r="26" spans="1:5">
      <c r="A26">
        <v>2004</v>
      </c>
      <c r="B26" s="70">
        <v>12825.272016712001</v>
      </c>
      <c r="C26" s="70">
        <v>26608.362205928101</v>
      </c>
      <c r="D26" s="70">
        <v>15695.042255882099</v>
      </c>
      <c r="E26">
        <v>189.03007425880099</v>
      </c>
    </row>
    <row r="27" spans="1:5">
      <c r="A27">
        <v>2005</v>
      </c>
      <c r="B27" s="70">
        <v>13583.653796959499</v>
      </c>
      <c r="C27" s="70">
        <v>26665.781360284302</v>
      </c>
      <c r="D27" s="70">
        <v>14720.447552305501</v>
      </c>
      <c r="E27">
        <v>130.57000752960201</v>
      </c>
    </row>
    <row r="28" spans="1:5">
      <c r="A28">
        <v>2006</v>
      </c>
      <c r="B28" s="70">
        <v>18017.232659188699</v>
      </c>
      <c r="C28" s="70">
        <v>30501.574925276</v>
      </c>
      <c r="D28" s="70">
        <v>14700.0675068524</v>
      </c>
      <c r="E28">
        <v>86.724957482703005</v>
      </c>
    </row>
    <row r="29" spans="1:5">
      <c r="A29">
        <v>2007</v>
      </c>
      <c r="B29" s="70">
        <v>19023.146964002899</v>
      </c>
      <c r="C29" s="70">
        <v>31105.657536688301</v>
      </c>
      <c r="D29" s="70">
        <v>13714.0724925345</v>
      </c>
      <c r="E29">
        <v>55.288883864171602</v>
      </c>
    </row>
    <row r="30" spans="1:5">
      <c r="A30">
        <v>2008</v>
      </c>
      <c r="B30" s="70">
        <v>19735.329959623701</v>
      </c>
      <c r="C30" s="70">
        <v>30901.171857499401</v>
      </c>
      <c r="D30" s="70">
        <v>12625.782874516501</v>
      </c>
      <c r="E30">
        <v>33.779991388334203</v>
      </c>
    </row>
    <row r="31" spans="1:5">
      <c r="A31">
        <v>2009</v>
      </c>
      <c r="B31" s="70">
        <v>20269.0340469822</v>
      </c>
      <c r="C31" s="70">
        <v>30891.024769349799</v>
      </c>
      <c r="D31" s="70">
        <v>11514.782498320499</v>
      </c>
      <c r="E31">
        <v>19.854362285388302</v>
      </c>
    </row>
    <row r="32" spans="1:5">
      <c r="A32">
        <v>2010</v>
      </c>
      <c r="B32" s="70">
        <v>21051.308234848599</v>
      </c>
      <c r="C32" s="70">
        <v>30961.076109026799</v>
      </c>
      <c r="D32" s="70">
        <v>10425.3237425999</v>
      </c>
      <c r="E32">
        <v>11.1680787855309</v>
      </c>
    </row>
    <row r="33" spans="1:7">
      <c r="A33">
        <v>2011</v>
      </c>
      <c r="B33" s="70">
        <v>21871.3497724468</v>
      </c>
      <c r="C33" s="70">
        <v>31358.140592234398</v>
      </c>
      <c r="D33">
        <v>9347.4089237879798</v>
      </c>
      <c r="E33">
        <v>6.0666106983130899</v>
      </c>
    </row>
    <row r="34" spans="1:7">
      <c r="A34">
        <v>2012</v>
      </c>
      <c r="B34" s="70">
        <v>22956.3133340393</v>
      </c>
      <c r="C34" s="70">
        <v>31723.707748626501</v>
      </c>
      <c r="D34">
        <v>8304.4202396656401</v>
      </c>
      <c r="E34">
        <v>3.1711828650272902</v>
      </c>
    </row>
    <row r="35" spans="1:7">
      <c r="A35">
        <v>2013</v>
      </c>
      <c r="B35" s="70">
        <v>23524.6953901294</v>
      </c>
      <c r="C35" s="70">
        <v>31264.549436805901</v>
      </c>
      <c r="D35">
        <v>7279.2269650201497</v>
      </c>
      <c r="E35">
        <v>1.51665267457827</v>
      </c>
    </row>
    <row r="36" spans="1:7">
      <c r="A36">
        <v>2014</v>
      </c>
      <c r="B36" s="70">
        <v>24264.432301646098</v>
      </c>
      <c r="C36" s="70">
        <v>30932.0000666429</v>
      </c>
      <c r="D36">
        <v>6312.2266374343599</v>
      </c>
      <c r="E36">
        <v>0.68938757935376005</v>
      </c>
    </row>
    <row r="37" spans="1:7">
      <c r="A37">
        <v>2015</v>
      </c>
      <c r="B37" s="70">
        <v>25114.832040931498</v>
      </c>
      <c r="C37" s="70">
        <v>30785.8282821217</v>
      </c>
      <c r="D37">
        <v>5435.4863516667601</v>
      </c>
      <c r="E37">
        <v>0.27575503174150401</v>
      </c>
    </row>
    <row r="38" spans="1:7" s="72" customFormat="1">
      <c r="A38" s="72">
        <v>2016</v>
      </c>
      <c r="B38" s="73">
        <v>25834.672444464701</v>
      </c>
      <c r="C38" s="73">
        <v>30666.780879696002</v>
      </c>
      <c r="D38" s="72">
        <v>5031.8155725083498</v>
      </c>
      <c r="E38" s="72">
        <v>0.137877515870752</v>
      </c>
    </row>
    <row r="39" spans="1:7">
      <c r="A39">
        <v>2017</v>
      </c>
      <c r="B39" s="70">
        <v>26287.244478573</v>
      </c>
      <c r="C39" s="70">
        <v>30509.4810855303</v>
      </c>
      <c r="D39">
        <v>4878.0750063671003</v>
      </c>
      <c r="E39">
        <v>0</v>
      </c>
      <c r="G39" s="72" t="s">
        <v>365</v>
      </c>
    </row>
    <row r="40" spans="1:7">
      <c r="A40">
        <v>2018</v>
      </c>
      <c r="B40" s="70">
        <v>26731.8728505123</v>
      </c>
      <c r="C40" s="70">
        <v>30423.214297336701</v>
      </c>
      <c r="D40">
        <v>4803.8457731641602</v>
      </c>
      <c r="E40">
        <v>0</v>
      </c>
    </row>
    <row r="41" spans="1:7">
      <c r="A41">
        <v>2019</v>
      </c>
      <c r="B41" s="70">
        <v>27335.188870929898</v>
      </c>
      <c r="C41" s="70">
        <v>30517.755635028199</v>
      </c>
      <c r="D41">
        <v>4848.7020642934704</v>
      </c>
      <c r="E41">
        <v>0</v>
      </c>
    </row>
    <row r="42" spans="1:7">
      <c r="A42">
        <v>2020</v>
      </c>
      <c r="B42" s="70">
        <v>27904.7283040332</v>
      </c>
      <c r="C42" s="70">
        <v>30498.478721413801</v>
      </c>
      <c r="D42">
        <v>5080.9409177716198</v>
      </c>
      <c r="E42">
        <v>0</v>
      </c>
    </row>
    <row r="43" spans="1:7">
      <c r="A43">
        <v>2021</v>
      </c>
      <c r="B43" s="70">
        <v>28737.631328201802</v>
      </c>
      <c r="C43" s="70">
        <v>30438.6903298328</v>
      </c>
      <c r="D43">
        <v>4976.3501025515097</v>
      </c>
      <c r="E43">
        <v>0</v>
      </c>
    </row>
    <row r="44" spans="1:7">
      <c r="A44">
        <v>2022</v>
      </c>
      <c r="B44" s="70">
        <v>29620.351105344798</v>
      </c>
      <c r="C44" s="70">
        <v>30485.9070166727</v>
      </c>
      <c r="D44">
        <v>4945.71744909257</v>
      </c>
      <c r="E44">
        <v>0</v>
      </c>
    </row>
    <row r="45" spans="1:7">
      <c r="A45">
        <v>2023</v>
      </c>
      <c r="B45" s="70">
        <v>30261.316564438101</v>
      </c>
      <c r="C45" s="70">
        <v>30363.592512389801</v>
      </c>
      <c r="D45">
        <v>4894.2450524667202</v>
      </c>
      <c r="E45">
        <v>0</v>
      </c>
    </row>
    <row r="46" spans="1:7">
      <c r="A46">
        <v>2024</v>
      </c>
      <c r="B46" s="70">
        <v>30993.1601898312</v>
      </c>
      <c r="C46" s="70">
        <v>30376.427127580901</v>
      </c>
      <c r="D46">
        <v>4916.5581454981402</v>
      </c>
      <c r="E46">
        <v>0</v>
      </c>
    </row>
    <row r="47" spans="1:7">
      <c r="A47">
        <v>2025</v>
      </c>
      <c r="B47" s="70">
        <v>31685.198939228401</v>
      </c>
      <c r="C47" s="70">
        <v>30408.591824998399</v>
      </c>
      <c r="D47">
        <v>4960.3384366973796</v>
      </c>
      <c r="E47">
        <v>0</v>
      </c>
    </row>
    <row r="48" spans="1:7">
      <c r="A48">
        <v>2026</v>
      </c>
      <c r="B48" s="70">
        <v>32502.819904374399</v>
      </c>
      <c r="C48" s="70">
        <v>30559.9134259604</v>
      </c>
      <c r="D48">
        <v>5056.6316647146596</v>
      </c>
      <c r="E48">
        <v>0</v>
      </c>
    </row>
    <row r="49" spans="1:5">
      <c r="A49">
        <v>2027</v>
      </c>
      <c r="B49" s="70">
        <v>33303.630523611399</v>
      </c>
      <c r="C49" s="70">
        <v>30666.390887743099</v>
      </c>
      <c r="D49">
        <v>5142.8883605176297</v>
      </c>
      <c r="E49">
        <v>0</v>
      </c>
    </row>
    <row r="50" spans="1:5">
      <c r="A50">
        <v>2028</v>
      </c>
      <c r="B50" s="70">
        <v>34077.2319386854</v>
      </c>
      <c r="C50" s="70">
        <v>30740.638246926701</v>
      </c>
      <c r="D50">
        <v>5199.7029134690101</v>
      </c>
      <c r="E50">
        <v>0</v>
      </c>
    </row>
    <row r="51" spans="1:5">
      <c r="A51">
        <v>2029</v>
      </c>
      <c r="B51" s="70">
        <v>34940.461202696599</v>
      </c>
      <c r="C51" s="70">
        <v>30873.366552953001</v>
      </c>
      <c r="D51">
        <v>5250.3694406935501</v>
      </c>
      <c r="E51">
        <v>0</v>
      </c>
    </row>
    <row r="52" spans="1:5">
      <c r="A52">
        <v>2030</v>
      </c>
      <c r="B52" s="70">
        <v>35766.974575619097</v>
      </c>
      <c r="C52" s="70">
        <v>30931.7875262663</v>
      </c>
      <c r="D52">
        <v>5251.8372762848803</v>
      </c>
      <c r="E52">
        <v>0</v>
      </c>
    </row>
    <row r="53" spans="1:5">
      <c r="A53">
        <v>2031</v>
      </c>
      <c r="B53" s="70">
        <v>36617.0849210749</v>
      </c>
      <c r="C53" s="70">
        <v>31112.2323030884</v>
      </c>
      <c r="D53">
        <v>5097.4200887417501</v>
      </c>
      <c r="E53">
        <v>0</v>
      </c>
    </row>
    <row r="54" spans="1:5">
      <c r="A54">
        <v>2032</v>
      </c>
      <c r="B54" s="70">
        <v>37602.827387667698</v>
      </c>
      <c r="C54" s="70">
        <v>31400.777969347899</v>
      </c>
      <c r="D54">
        <v>4954.1067538399302</v>
      </c>
      <c r="E54">
        <v>0</v>
      </c>
    </row>
    <row r="55" spans="1:5">
      <c r="A55">
        <v>2033</v>
      </c>
      <c r="B55" s="70">
        <v>38423.316403079902</v>
      </c>
      <c r="C55" s="70">
        <v>31530.198941420698</v>
      </c>
      <c r="D55">
        <v>4752.9811770259203</v>
      </c>
      <c r="E55">
        <v>0</v>
      </c>
    </row>
    <row r="56" spans="1:5">
      <c r="A56">
        <v>2034</v>
      </c>
      <c r="B56" s="70">
        <v>39249.662615754904</v>
      </c>
      <c r="C56" s="70">
        <v>31666.985246715802</v>
      </c>
      <c r="D56">
        <v>4553.0741222257702</v>
      </c>
      <c r="E56">
        <v>0</v>
      </c>
    </row>
    <row r="57" spans="1:5">
      <c r="A57">
        <v>2035</v>
      </c>
      <c r="B57" s="70">
        <v>40162.695593950899</v>
      </c>
      <c r="C57" s="70">
        <v>31883.271158649</v>
      </c>
      <c r="D57">
        <v>4384.400681356</v>
      </c>
      <c r="E57">
        <v>0</v>
      </c>
    </row>
    <row r="58" spans="1:5">
      <c r="A58">
        <v>2036</v>
      </c>
      <c r="B58" s="70">
        <v>40619.957670869298</v>
      </c>
      <c r="C58" s="70">
        <v>32039.245545547801</v>
      </c>
      <c r="D58">
        <v>4585.3161432452998</v>
      </c>
      <c r="E58">
        <v>0</v>
      </c>
    </row>
    <row r="59" spans="1:5">
      <c r="A59">
        <v>2037</v>
      </c>
      <c r="B59" s="70">
        <v>41011.381568749501</v>
      </c>
      <c r="C59" s="70">
        <v>32108.586295235102</v>
      </c>
      <c r="D59">
        <v>4713.5443900207601</v>
      </c>
      <c r="E59">
        <v>0</v>
      </c>
    </row>
    <row r="60" spans="1:5">
      <c r="A60">
        <v>2038</v>
      </c>
      <c r="B60" s="70">
        <v>41467.219817871803</v>
      </c>
      <c r="C60" s="70">
        <v>32283.567040625301</v>
      </c>
      <c r="D60">
        <v>4931.1712720063697</v>
      </c>
      <c r="E60">
        <v>0</v>
      </c>
    </row>
    <row r="61" spans="1:5">
      <c r="A61">
        <v>2039</v>
      </c>
      <c r="B61" s="70">
        <v>41920.4931299936</v>
      </c>
      <c r="C61" s="70">
        <v>32465.910672536302</v>
      </c>
      <c r="D61">
        <v>5152.3732862751604</v>
      </c>
      <c r="E61">
        <v>0</v>
      </c>
    </row>
    <row r="62" spans="1:5">
      <c r="A62">
        <v>2040</v>
      </c>
      <c r="B62" s="70">
        <v>42373.664463696201</v>
      </c>
      <c r="C62" s="70">
        <v>32763.1205694165</v>
      </c>
      <c r="D62">
        <v>5273.8137004254204</v>
      </c>
      <c r="E62">
        <v>0</v>
      </c>
    </row>
    <row r="63" spans="1:5">
      <c r="A63">
        <v>2041</v>
      </c>
      <c r="B63" s="70">
        <v>42816.488772753401</v>
      </c>
      <c r="C63" s="70">
        <v>33044.857336167799</v>
      </c>
      <c r="D63">
        <v>5390.3661940504599</v>
      </c>
      <c r="E63">
        <v>0</v>
      </c>
    </row>
    <row r="64" spans="1:5">
      <c r="A64">
        <v>2042</v>
      </c>
      <c r="B64" s="70">
        <v>43294.007727634897</v>
      </c>
      <c r="C64" s="70">
        <v>33393.053918062498</v>
      </c>
      <c r="D64">
        <v>5545.8516949059904</v>
      </c>
      <c r="E64">
        <v>0</v>
      </c>
    </row>
    <row r="65" spans="1:5">
      <c r="A65">
        <v>2043</v>
      </c>
      <c r="B65" s="70">
        <v>43763.732369744299</v>
      </c>
      <c r="C65" s="70">
        <v>33718.847081721498</v>
      </c>
      <c r="D65">
        <v>5695.9364238851604</v>
      </c>
      <c r="E65">
        <v>0</v>
      </c>
    </row>
    <row r="66" spans="1:5">
      <c r="A66">
        <v>2044</v>
      </c>
      <c r="B66" s="70">
        <v>44213.855150359697</v>
      </c>
      <c r="C66" s="70">
        <v>34010.075295856397</v>
      </c>
      <c r="D66">
        <v>5825.3309813940596</v>
      </c>
      <c r="E66">
        <v>0</v>
      </c>
    </row>
    <row r="67" spans="1:5">
      <c r="A67">
        <v>2045</v>
      </c>
      <c r="B67" s="70">
        <v>44629.211655215797</v>
      </c>
      <c r="C67" s="70">
        <v>34231.037470687203</v>
      </c>
      <c r="D67">
        <v>5916.9139242156298</v>
      </c>
      <c r="E67">
        <v>0</v>
      </c>
    </row>
    <row r="68" spans="1:5">
      <c r="A68">
        <v>2046</v>
      </c>
      <c r="B68" s="70">
        <v>45037.888508289303</v>
      </c>
      <c r="C68" s="70">
        <v>34447.436713470597</v>
      </c>
      <c r="D68">
        <v>5994.2254651127996</v>
      </c>
      <c r="E68">
        <v>0</v>
      </c>
    </row>
    <row r="69" spans="1:5">
      <c r="A69">
        <v>2047</v>
      </c>
      <c r="B69" s="70">
        <v>45498.086393525402</v>
      </c>
      <c r="C69" s="70">
        <v>34735.625337117599</v>
      </c>
      <c r="D69">
        <v>6112.3613737903897</v>
      </c>
      <c r="E69">
        <v>0</v>
      </c>
    </row>
    <row r="70" spans="1:5">
      <c r="A70">
        <v>2048</v>
      </c>
      <c r="B70" s="70">
        <v>45891.775114730102</v>
      </c>
      <c r="C70" s="70">
        <v>34890.803526333002</v>
      </c>
      <c r="D70">
        <v>6149.1063129353397</v>
      </c>
      <c r="E70">
        <v>0</v>
      </c>
    </row>
    <row r="71" spans="1:5">
      <c r="A71">
        <v>2049</v>
      </c>
      <c r="B71" s="70">
        <v>46320.308279260797</v>
      </c>
      <c r="C71" s="70">
        <v>35114.853411958102</v>
      </c>
      <c r="D71">
        <v>6204.8980514396098</v>
      </c>
      <c r="E71">
        <v>0</v>
      </c>
    </row>
    <row r="72" spans="1:5">
      <c r="A72">
        <v>2050</v>
      </c>
      <c r="B72" s="70">
        <v>46772.991244006698</v>
      </c>
      <c r="C72" s="70">
        <v>35375.894499317401</v>
      </c>
      <c r="D72">
        <v>6270.1198008788497</v>
      </c>
      <c r="E72">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7"/>
  <sheetViews>
    <sheetView workbookViewId="0">
      <selection activeCell="C4" sqref="C4"/>
    </sheetView>
  </sheetViews>
  <sheetFormatPr defaultRowHeight="15"/>
  <sheetData>
    <row r="1" spans="1:5">
      <c r="B1" t="s">
        <v>374</v>
      </c>
    </row>
    <row r="2" spans="1:5">
      <c r="A2">
        <v>2015</v>
      </c>
      <c r="B2" s="70">
        <v>716130.71602920501</v>
      </c>
      <c r="E2" t="s">
        <v>532</v>
      </c>
    </row>
    <row r="3" spans="1:5">
      <c r="A3">
        <v>2016</v>
      </c>
      <c r="B3" s="70">
        <v>718367.22930308303</v>
      </c>
      <c r="E3">
        <f>'OR, CA, and US population'!D8</f>
        <v>0.10453886385180589</v>
      </c>
    </row>
    <row r="4" spans="1:5">
      <c r="A4">
        <v>2017</v>
      </c>
      <c r="B4" s="70">
        <v>720810.99964225199</v>
      </c>
      <c r="C4" s="70">
        <f>B4*E3</f>
        <v>75352.762954485486</v>
      </c>
    </row>
    <row r="5" spans="1:5">
      <c r="B5" s="70">
        <v>729418.837663176</v>
      </c>
    </row>
    <row r="6" spans="1:5">
      <c r="B6" s="70">
        <v>743098.01211825595</v>
      </c>
    </row>
    <row r="7" spans="1:5">
      <c r="B7" s="70">
        <v>751891.13849257794</v>
      </c>
    </row>
    <row r="8" spans="1:5">
      <c r="B8" s="70">
        <v>763910.37373676198</v>
      </c>
    </row>
    <row r="9" spans="1:5">
      <c r="B9" s="70">
        <v>777238.796738317</v>
      </c>
    </row>
    <row r="10" spans="1:5">
      <c r="B10" s="70">
        <v>787767.22000888595</v>
      </c>
    </row>
    <row r="11" spans="1:5">
      <c r="B11" s="70">
        <v>793516.73142701504</v>
      </c>
    </row>
    <row r="12" spans="1:5">
      <c r="B12" s="70">
        <v>798817.95887333702</v>
      </c>
    </row>
    <row r="13" spans="1:5">
      <c r="B13" s="70">
        <v>808934.24585518998</v>
      </c>
    </row>
    <row r="14" spans="1:5">
      <c r="B14" s="70">
        <v>815718.19299348001</v>
      </c>
    </row>
    <row r="15" spans="1:5">
      <c r="B15" s="70">
        <v>823194.17535101902</v>
      </c>
    </row>
    <row r="16" spans="1:5">
      <c r="B16" s="70">
        <v>831987.82600806199</v>
      </c>
    </row>
    <row r="17" spans="2:2">
      <c r="B17" s="70">
        <v>840060.45541615901</v>
      </c>
    </row>
    <row r="18" spans="2:2">
      <c r="B18" s="70">
        <v>848339.51518581505</v>
      </c>
    </row>
    <row r="19" spans="2:2">
      <c r="B19" s="70">
        <v>856988.09343168698</v>
      </c>
    </row>
    <row r="20" spans="2:2">
      <c r="B20" s="70">
        <v>866492.28291246505</v>
      </c>
    </row>
    <row r="21" spans="2:2">
      <c r="B21" s="70">
        <v>876157.08326819795</v>
      </c>
    </row>
    <row r="22" spans="2:2">
      <c r="B22" s="70">
        <v>886641.71621423704</v>
      </c>
    </row>
    <row r="23" spans="2:2">
      <c r="B23" s="70">
        <v>896713.50248510903</v>
      </c>
    </row>
    <row r="24" spans="2:2">
      <c r="B24" s="70">
        <v>907143.85934577405</v>
      </c>
    </row>
    <row r="25" spans="2:2">
      <c r="B25" s="70">
        <v>917503.39793054305</v>
      </c>
    </row>
    <row r="26" spans="2:2">
      <c r="B26" s="70">
        <v>927884.96265941497</v>
      </c>
    </row>
    <row r="27" spans="2:2">
      <c r="B27" s="70">
        <v>938158.82877864596</v>
      </c>
    </row>
    <row r="28" spans="2:2">
      <c r="B28" s="70">
        <v>951148.23234745103</v>
      </c>
    </row>
    <row r="29" spans="2:2">
      <c r="B29" s="70">
        <v>964476.92440737702</v>
      </c>
    </row>
    <row r="30" spans="2:2">
      <c r="B30" s="70">
        <v>977217.54383267602</v>
      </c>
    </row>
    <row r="31" spans="2:2">
      <c r="B31" s="70">
        <v>988979.97900000005</v>
      </c>
    </row>
    <row r="32" spans="2:2">
      <c r="B32" s="70">
        <v>999145.66804405802</v>
      </c>
    </row>
    <row r="33" spans="2:2">
      <c r="B33" s="70">
        <v>1008014.18977355</v>
      </c>
    </row>
    <row r="34" spans="2:2">
      <c r="B34" s="70">
        <v>1015259.28680117</v>
      </c>
    </row>
    <row r="35" spans="2:2">
      <c r="B35" s="70">
        <v>1021637.63934846</v>
      </c>
    </row>
    <row r="36" spans="2:2">
      <c r="B36" s="70">
        <v>1029929.35193774</v>
      </c>
    </row>
    <row r="37" spans="2:2">
      <c r="B37" s="70">
        <v>1035428.25640777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SYVbT-passenger</vt:lpstr>
      <vt:lpstr>SYVbT-freight</vt:lpstr>
      <vt:lpstr>LDV psg</vt:lpstr>
      <vt:lpstr>OR EV data</vt:lpstr>
      <vt:lpstr>HDV frt</vt:lpstr>
      <vt:lpstr>LDV freight</vt:lpstr>
      <vt:lpstr>HDV psg</vt:lpstr>
      <vt:lpstr>Motorbikes</vt:lpstr>
      <vt:lpstr>OR, CA, and US population</vt:lpstr>
      <vt:lpstr>OR rail frt </vt:lpstr>
      <vt:lpstr>AEO 49</vt:lpstr>
      <vt:lpstr>Aviation</vt:lpstr>
      <vt:lpstr>FRA</vt:lpstr>
      <vt:lpstr>NTS 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Jonah De Lira</cp:lastModifiedBy>
  <dcterms:created xsi:type="dcterms:W3CDTF">2017-06-22T21:46:10Z</dcterms:created>
  <dcterms:modified xsi:type="dcterms:W3CDTF">2020-07-06T20:45:29Z</dcterms:modified>
</cp:coreProperties>
</file>