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trans\MPoEFUbVT\"/>
    </mc:Choice>
  </mc:AlternateContent>
  <bookViews>
    <workbookView xWindow="-113" yWindow="-113" windowWidth="19418" windowHeight="10418"/>
  </bookViews>
  <sheets>
    <sheet name="About" sheetId="1" r:id="rId1"/>
    <sheet name="On-Road Diesel" sheetId="119" r:id="rId2"/>
    <sheet name="On-Road Gasoline" sheetId="120" r:id="rId3"/>
    <sheet name="CARB compliance scenarios" sheetId="121" r:id="rId4"/>
    <sheet name="Plug-in Hybrid Elec Fraction" sheetId="122" r:id="rId5"/>
    <sheet name="Max Biofuel Blends" sheetId="50" r:id="rId6"/>
    <sheet name="LDVs-psgr" sheetId="17" r:id="rId7"/>
    <sheet name="MPoEFUbVT-LDVs-psgr-batelc" sheetId="2" r:id="rId8"/>
    <sheet name="MPoEFUbVT-LDVs-psgr-natgas" sheetId="3" r:id="rId9"/>
    <sheet name="MPoEFUbVT-LDVs-psgr-gasveh" sheetId="5" r:id="rId10"/>
    <sheet name="MPoEFUbVT-LDVs-psgr-dslveh" sheetId="6" r:id="rId11"/>
    <sheet name="MPoEFUbVT-LDVs-psgr-plghyb" sheetId="7" r:id="rId12"/>
    <sheet name="MPoEFUbVT-LDVs-psgr-LPG" sheetId="70" r:id="rId13"/>
    <sheet name="MPoEFUbVT-LDVs-psgr-hydgn" sheetId="71" r:id="rId14"/>
    <sheet name="LDVs-frgt" sheetId="51" r:id="rId15"/>
    <sheet name="MPoEFUbVT-LDVs-frgt-batelc" sheetId="52" r:id="rId16"/>
    <sheet name="MPoEFUbVT-LDVs-frgt-natgas" sheetId="53" r:id="rId17"/>
    <sheet name="MPoEFUbVT-LDVs-frgt-gasveh" sheetId="54" r:id="rId18"/>
    <sheet name="MPoEFUbVT-LDVs-frgt-dslveh" sheetId="55" r:id="rId19"/>
    <sheet name="MPoEFUbVT-LDVs-frgt-plghyb" sheetId="56" r:id="rId20"/>
    <sheet name="MPoEFUbVT-LDVs-frgt-LPG" sheetId="72" r:id="rId21"/>
    <sheet name="MPoEFUbVT-LDVs-frgt-hydgn" sheetId="73" r:id="rId22"/>
    <sheet name="HDVs-psgr" sheetId="24" r:id="rId23"/>
    <sheet name="MPoEFUbVT-HDVs-psgr-batelc" sheetId="19" r:id="rId24"/>
    <sheet name="MPoEFUbVT-HDVs-psgr-natgas" sheetId="20" r:id="rId25"/>
    <sheet name="MPoEFUbVT-HDVs-psgr-gasveh" sheetId="21" r:id="rId26"/>
    <sheet name="MPoEFUbVT-HDVs-psgr-dslveh" sheetId="22" r:id="rId27"/>
    <sheet name="MPoEFUbVT-HDVs-psgr-plghyb" sheetId="23" r:id="rId28"/>
    <sheet name="MPoEFUbVT-HDVs-psgr-LPG" sheetId="76" r:id="rId29"/>
    <sheet name="MPoEFUbVT-HDVs-psgr-hydgn" sheetId="77" r:id="rId30"/>
    <sheet name="HDVs-frgt" sheetId="57" r:id="rId31"/>
    <sheet name="MPoEFUbVT-HDVs-frgt-batelc" sheetId="58" r:id="rId32"/>
    <sheet name="MPoEFUbVT-HDVs-frgt-natgas" sheetId="59" r:id="rId33"/>
    <sheet name="MPoEFUbVT-HDVs-frgt-gasveh" sheetId="60" r:id="rId34"/>
    <sheet name="MPoEFUbVT-HDVs-frgt-dslveh" sheetId="61" r:id="rId35"/>
    <sheet name="MPoEFUbVT-HDVs-frgt-plghyb" sheetId="62" r:id="rId36"/>
    <sheet name="MPoEFUbVT-HDVs-frgt-LPG" sheetId="74" r:id="rId37"/>
    <sheet name="MPoEFUbVT-HDVs-frgt-hydgn" sheetId="75" r:id="rId38"/>
    <sheet name="aircraft-psgr" sheetId="82" r:id="rId39"/>
    <sheet name="MPoEFUbVT-aircraft-psgr-batelc" sheetId="83" r:id="rId40"/>
    <sheet name="MPoEFUbVT-aircraft-psgr-natgas" sheetId="84" r:id="rId41"/>
    <sheet name="MPoEFUbVT-aircraft-psgr-gasveh" sheetId="85" r:id="rId42"/>
    <sheet name="MPoEFUbVT-aircraft-psgr-dslveh" sheetId="86" r:id="rId43"/>
    <sheet name="MPoEFUbVT-aircraft-psgr-hydgn" sheetId="87" r:id="rId44"/>
    <sheet name="aircraft-frgt" sheetId="88" r:id="rId45"/>
    <sheet name="MPoEFUbVT-aircraft-frgt-batelc" sheetId="89" r:id="rId46"/>
    <sheet name="MPoEFUbVT-aircraft-frgt-natgas" sheetId="90" r:id="rId47"/>
    <sheet name="MPoEFUbVT-aircraft-frgt-gasveh" sheetId="91" r:id="rId48"/>
    <sheet name="MPoEFUbVT-aircraft-frgt-dslveh" sheetId="92" r:id="rId49"/>
    <sheet name="MPoEFUbVT-aircraft-frgt-hydgn" sheetId="93" r:id="rId50"/>
    <sheet name="rail-psgr" sheetId="94" r:id="rId51"/>
    <sheet name="MPoEFUbVT-rail-psgr-batelc" sheetId="95" r:id="rId52"/>
    <sheet name="MPoEFUbVT-rail-psgr-natgas" sheetId="96" r:id="rId53"/>
    <sheet name="MPoEFUbVT-rail-psgr-gasveh" sheetId="97" r:id="rId54"/>
    <sheet name="MPoEFUbVT-rail-psgr-dslveh" sheetId="98" r:id="rId55"/>
    <sheet name="MPoEFUbVT-rail-psgr-hydgn" sheetId="99" r:id="rId56"/>
    <sheet name="rail-frgt" sheetId="100" r:id="rId57"/>
    <sheet name="MPoEFUbVT-rail-frgt-batelc" sheetId="101" r:id="rId58"/>
    <sheet name="MPoEFUbVT-rail-frgt-natgas" sheetId="102" r:id="rId59"/>
    <sheet name="MPoEFUbVT-rail-frgt-gasveh" sheetId="103" r:id="rId60"/>
    <sheet name="MPoEFUbVT-rail-frgt-dslveh" sheetId="104" r:id="rId61"/>
    <sheet name="MPoEFUbVT-rail-frgt-hydgn" sheetId="105" r:id="rId62"/>
    <sheet name="ships-psgr" sheetId="106" r:id="rId63"/>
    <sheet name="MPoEFUbVT-ships-psgr-batelc" sheetId="107" r:id="rId64"/>
    <sheet name="MPoEFUbVT-ships-psgr-natgas" sheetId="108" r:id="rId65"/>
    <sheet name="MPoEFUbVT-ships-psgr-gasveh" sheetId="109" r:id="rId66"/>
    <sheet name="MPoEFUbVT-ships-psgr-dslveh" sheetId="110" r:id="rId67"/>
    <sheet name="MPoEFUbVT-ships-psgr-hydgn" sheetId="111" r:id="rId68"/>
    <sheet name="ships-frgt" sheetId="112" r:id="rId69"/>
    <sheet name="MPoEFUbVT-ships-frgt-batelc" sheetId="113" r:id="rId70"/>
    <sheet name="MPoEFUbVT-ships-frgt-natgas" sheetId="114" r:id="rId71"/>
    <sheet name="MPoEFUbVT-ships-frgt-gasveh" sheetId="115" r:id="rId72"/>
    <sheet name="MPoEFUbVT-ships-frgt-dslveh" sheetId="116" r:id="rId73"/>
    <sheet name="MPoEFUbVT-ships-frgt-hydgn" sheetId="117" r:id="rId74"/>
    <sheet name="mtrbks-psgr" sheetId="38" r:id="rId75"/>
    <sheet name="MPoEFUbVT-mtrbks-psgr-batelc" sheetId="39" r:id="rId76"/>
    <sheet name="MPoEFUbVT-mtrbks-psgr-natgas" sheetId="40" r:id="rId77"/>
    <sheet name="MPoEFUbVT-mtrbks-psgr-gasveh" sheetId="41" r:id="rId78"/>
    <sheet name="MPoEFUbVT-mtrbks-psgr-dslveh" sheetId="42" r:id="rId79"/>
    <sheet name="MPoEFUbVT-mtrbks-psgr-plghyb" sheetId="43" r:id="rId80"/>
    <sheet name="MPoEFUbVT-mtrbks-psgr-LPG" sheetId="78" r:id="rId81"/>
    <sheet name="MPoEFUbVT-mtrbks-psgr-hydgn" sheetId="79" r:id="rId82"/>
    <sheet name="mtrbks-frgt" sheetId="64" r:id="rId83"/>
    <sheet name="MPoEFUbVT-mtrbks-frgt-batelc" sheetId="65" r:id="rId84"/>
    <sheet name="MPoEFUbVT-mtrbks-frgt-natgas" sheetId="66" r:id="rId85"/>
    <sheet name="MPoEFUbVT-mtrbks-frgt-gasveh" sheetId="67" r:id="rId86"/>
    <sheet name="MPoEFUbVT-mtrbks-frgt-dslveh" sheetId="68" r:id="rId87"/>
    <sheet name="MPoEFUbVT-mtrbks-frgt-plghyb" sheetId="69" r:id="rId88"/>
    <sheet name="MPoEFUbVT-mtrbks-frgt-LPG" sheetId="80" r:id="rId89"/>
    <sheet name="MPoEFUbVT-mtrbks-frgt-hydgn" sheetId="81" r:id="rId90"/>
  </sheets>
  <externalReferences>
    <externalReference r:id="rId91"/>
  </externalReferences>
  <definedNames>
    <definedName name="max_biodsl">'Max Biofuel Blends'!$A$3</definedName>
    <definedName name="max_biogas">'Max Biofuel Blends'!$A$2</definedName>
    <definedName name="MYear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" i="61" l="1"/>
  <c r="D7" i="42" l="1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Z7" i="61"/>
  <c r="AA7" i="61"/>
  <c r="AB7" i="61"/>
  <c r="AC7" i="61"/>
  <c r="AD7" i="61"/>
  <c r="AE7" i="61"/>
  <c r="AF7" i="61"/>
  <c r="AG7" i="61"/>
  <c r="AH7" i="61"/>
  <c r="AI7" i="61"/>
  <c r="B7" i="61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Z7" i="55"/>
  <c r="AA7" i="55"/>
  <c r="AB7" i="55"/>
  <c r="AC7" i="55"/>
  <c r="AD7" i="55"/>
  <c r="AE7" i="55"/>
  <c r="AF7" i="55"/>
  <c r="AG7" i="55"/>
  <c r="AH7" i="55"/>
  <c r="AI7" i="55"/>
  <c r="AJ7" i="55"/>
  <c r="B7" i="55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B6" i="60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AE6" i="54"/>
  <c r="AF6" i="54"/>
  <c r="AG6" i="54"/>
  <c r="AH6" i="54"/>
  <c r="AI6" i="54"/>
  <c r="AJ6" i="54"/>
  <c r="B6" i="54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B7" i="6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6" i="5"/>
  <c r="E6" i="5"/>
  <c r="B6" i="5"/>
  <c r="E28" i="119"/>
  <c r="E27" i="119"/>
  <c r="E26" i="119"/>
  <c r="E25" i="119"/>
  <c r="E24" i="119"/>
  <c r="E9" i="119" s="1"/>
  <c r="E23" i="119"/>
  <c r="E22" i="119"/>
  <c r="E20" i="119"/>
  <c r="E19" i="119"/>
  <c r="E18" i="119"/>
  <c r="E17" i="119"/>
  <c r="E16" i="119"/>
  <c r="E15" i="119"/>
  <c r="E14" i="119"/>
  <c r="E13" i="119"/>
  <c r="E12" i="119"/>
  <c r="E28" i="120"/>
  <c r="E27" i="120"/>
  <c r="E26" i="120"/>
  <c r="E25" i="120"/>
  <c r="E24" i="120"/>
  <c r="E23" i="120"/>
  <c r="E22" i="120"/>
  <c r="E19" i="120"/>
  <c r="E18" i="120"/>
  <c r="E17" i="120"/>
  <c r="E16" i="120"/>
  <c r="E15" i="120"/>
  <c r="E14" i="120"/>
  <c r="E13" i="120"/>
  <c r="E12" i="120"/>
  <c r="E7" i="120"/>
  <c r="T65" i="121"/>
  <c r="S65" i="121"/>
  <c r="R65" i="121"/>
  <c r="Q65" i="121"/>
  <c r="P65" i="121"/>
  <c r="O65" i="121"/>
  <c r="N65" i="121"/>
  <c r="M65" i="121"/>
  <c r="L65" i="121"/>
  <c r="K65" i="121"/>
  <c r="J65" i="121"/>
  <c r="I65" i="121"/>
  <c r="H65" i="121"/>
  <c r="G65" i="121"/>
  <c r="F65" i="121"/>
  <c r="E65" i="121"/>
  <c r="D65" i="121"/>
  <c r="R52" i="120"/>
  <c r="Q52" i="120"/>
  <c r="P52" i="120"/>
  <c r="O52" i="120"/>
  <c r="N52" i="120"/>
  <c r="M52" i="120"/>
  <c r="L52" i="120"/>
  <c r="K52" i="120"/>
  <c r="J52" i="120"/>
  <c r="I52" i="120"/>
  <c r="H52" i="120"/>
  <c r="G52" i="120"/>
  <c r="F52" i="120"/>
  <c r="E52" i="120"/>
  <c r="D52" i="120"/>
  <c r="C52" i="120"/>
  <c r="B52" i="120"/>
  <c r="A52" i="120"/>
  <c r="R51" i="120"/>
  <c r="Q51" i="120"/>
  <c r="P51" i="120"/>
  <c r="O51" i="120"/>
  <c r="N51" i="120"/>
  <c r="M51" i="120"/>
  <c r="L51" i="120"/>
  <c r="K51" i="120"/>
  <c r="J51" i="120"/>
  <c r="I51" i="120"/>
  <c r="H51" i="120"/>
  <c r="G51" i="120"/>
  <c r="F51" i="120"/>
  <c r="E51" i="120"/>
  <c r="D51" i="120"/>
  <c r="C51" i="120"/>
  <c r="B51" i="120"/>
  <c r="A51" i="120"/>
  <c r="R50" i="120"/>
  <c r="Q50" i="120"/>
  <c r="P50" i="120"/>
  <c r="O50" i="120"/>
  <c r="N50" i="120"/>
  <c r="M50" i="120"/>
  <c r="L50" i="120"/>
  <c r="K50" i="120"/>
  <c r="J50" i="120"/>
  <c r="I50" i="120"/>
  <c r="H50" i="120"/>
  <c r="G50" i="120"/>
  <c r="F50" i="120"/>
  <c r="E50" i="120"/>
  <c r="D50" i="120"/>
  <c r="C50" i="120"/>
  <c r="B50" i="120"/>
  <c r="A50" i="120"/>
  <c r="R49" i="120"/>
  <c r="Q49" i="120"/>
  <c r="P49" i="120"/>
  <c r="O49" i="120"/>
  <c r="N49" i="120"/>
  <c r="M49" i="120"/>
  <c r="L49" i="120"/>
  <c r="K49" i="120"/>
  <c r="J49" i="120"/>
  <c r="I49" i="120"/>
  <c r="H49" i="120"/>
  <c r="G49" i="120"/>
  <c r="F49" i="120"/>
  <c r="E49" i="120"/>
  <c r="D49" i="120"/>
  <c r="C49" i="120"/>
  <c r="B49" i="120"/>
  <c r="A49" i="120"/>
  <c r="R47" i="120"/>
  <c r="Q47" i="120"/>
  <c r="P47" i="120"/>
  <c r="O47" i="120"/>
  <c r="N47" i="120"/>
  <c r="M47" i="120"/>
  <c r="L47" i="120"/>
  <c r="K47" i="120"/>
  <c r="J47" i="120"/>
  <c r="I47" i="120"/>
  <c r="H47" i="120"/>
  <c r="G47" i="120"/>
  <c r="F47" i="120"/>
  <c r="E47" i="120"/>
  <c r="D47" i="120"/>
  <c r="C47" i="120"/>
  <c r="B47" i="120"/>
  <c r="A47" i="120"/>
  <c r="R46" i="120"/>
  <c r="Q46" i="120"/>
  <c r="P46" i="120"/>
  <c r="O46" i="120"/>
  <c r="N46" i="120"/>
  <c r="M46" i="120"/>
  <c r="L46" i="120"/>
  <c r="K46" i="120"/>
  <c r="J46" i="120"/>
  <c r="I46" i="120"/>
  <c r="H46" i="120"/>
  <c r="G46" i="120"/>
  <c r="F46" i="120"/>
  <c r="E46" i="120"/>
  <c r="D46" i="120"/>
  <c r="C46" i="120"/>
  <c r="B46" i="120"/>
  <c r="A46" i="120"/>
  <c r="R45" i="120"/>
  <c r="Q45" i="120"/>
  <c r="P45" i="120"/>
  <c r="O45" i="120"/>
  <c r="N45" i="120"/>
  <c r="M45" i="120"/>
  <c r="L45" i="120"/>
  <c r="K45" i="120"/>
  <c r="J45" i="120"/>
  <c r="I45" i="120"/>
  <c r="H45" i="120"/>
  <c r="G45" i="120"/>
  <c r="F45" i="120"/>
  <c r="E45" i="120"/>
  <c r="D45" i="120"/>
  <c r="C45" i="120"/>
  <c r="B45" i="120"/>
  <c r="A45" i="120"/>
  <c r="R44" i="120"/>
  <c r="Q44" i="120"/>
  <c r="P44" i="120"/>
  <c r="O44" i="120"/>
  <c r="N44" i="120"/>
  <c r="M44" i="120"/>
  <c r="L44" i="120"/>
  <c r="K44" i="120"/>
  <c r="J44" i="120"/>
  <c r="I44" i="120"/>
  <c r="H44" i="120"/>
  <c r="G44" i="120"/>
  <c r="F44" i="120"/>
  <c r="E44" i="120"/>
  <c r="D44" i="120"/>
  <c r="C44" i="120"/>
  <c r="B44" i="120"/>
  <c r="A44" i="120"/>
  <c r="R43" i="120"/>
  <c r="Q43" i="120"/>
  <c r="P43" i="120"/>
  <c r="O43" i="120"/>
  <c r="N43" i="120"/>
  <c r="M43" i="120"/>
  <c r="L43" i="120"/>
  <c r="K43" i="120"/>
  <c r="J43" i="120"/>
  <c r="I43" i="120"/>
  <c r="H43" i="120"/>
  <c r="G43" i="120"/>
  <c r="F43" i="120"/>
  <c r="E43" i="120"/>
  <c r="D43" i="120"/>
  <c r="C43" i="120"/>
  <c r="B43" i="120"/>
  <c r="A43" i="120"/>
  <c r="R42" i="120"/>
  <c r="Q42" i="120"/>
  <c r="P42" i="120"/>
  <c r="O42" i="120"/>
  <c r="N42" i="120"/>
  <c r="M42" i="120"/>
  <c r="L42" i="120"/>
  <c r="K42" i="120"/>
  <c r="J42" i="120"/>
  <c r="I42" i="120"/>
  <c r="H42" i="120"/>
  <c r="G42" i="120"/>
  <c r="F42" i="120"/>
  <c r="E42" i="120"/>
  <c r="D42" i="120"/>
  <c r="C42" i="120"/>
  <c r="B42" i="120"/>
  <c r="A42" i="120"/>
  <c r="R41" i="120"/>
  <c r="Q41" i="120"/>
  <c r="P41" i="120"/>
  <c r="O41" i="120"/>
  <c r="N41" i="120"/>
  <c r="M41" i="120"/>
  <c r="L41" i="120"/>
  <c r="K41" i="120"/>
  <c r="J41" i="120"/>
  <c r="I41" i="120"/>
  <c r="H41" i="120"/>
  <c r="G41" i="120"/>
  <c r="F41" i="120"/>
  <c r="E41" i="120"/>
  <c r="D41" i="120"/>
  <c r="C41" i="120"/>
  <c r="B41" i="120"/>
  <c r="A41" i="120"/>
  <c r="R40" i="120"/>
  <c r="Q40" i="120"/>
  <c r="P40" i="120"/>
  <c r="O40" i="120"/>
  <c r="N40" i="120"/>
  <c r="M40" i="120"/>
  <c r="L40" i="120"/>
  <c r="K40" i="120"/>
  <c r="J40" i="120"/>
  <c r="I40" i="120"/>
  <c r="H40" i="120"/>
  <c r="G40" i="120"/>
  <c r="F40" i="120"/>
  <c r="E40" i="120"/>
  <c r="D40" i="120"/>
  <c r="C40" i="120"/>
  <c r="B40" i="120"/>
  <c r="A40" i="120"/>
  <c r="R38" i="120"/>
  <c r="Q38" i="120"/>
  <c r="P38" i="120"/>
  <c r="O38" i="120"/>
  <c r="N38" i="120"/>
  <c r="M38" i="120"/>
  <c r="L38" i="120"/>
  <c r="K38" i="120"/>
  <c r="J38" i="120"/>
  <c r="I38" i="120"/>
  <c r="H38" i="120"/>
  <c r="G38" i="120"/>
  <c r="F38" i="120"/>
  <c r="E38" i="120"/>
  <c r="D38" i="120"/>
  <c r="C38" i="120"/>
  <c r="B38" i="120"/>
  <c r="A38" i="120"/>
  <c r="R37" i="120"/>
  <c r="Q37" i="120"/>
  <c r="P37" i="120"/>
  <c r="O37" i="120"/>
  <c r="N37" i="120"/>
  <c r="M37" i="120"/>
  <c r="L37" i="120"/>
  <c r="K37" i="120"/>
  <c r="J37" i="120"/>
  <c r="I37" i="120"/>
  <c r="H37" i="120"/>
  <c r="G37" i="120"/>
  <c r="F37" i="120"/>
  <c r="E37" i="120"/>
  <c r="D37" i="120"/>
  <c r="C37" i="120"/>
  <c r="B37" i="120"/>
  <c r="A37" i="120"/>
  <c r="R36" i="120"/>
  <c r="Q36" i="120"/>
  <c r="P36" i="120"/>
  <c r="O36" i="120"/>
  <c r="N36" i="120"/>
  <c r="M36" i="120"/>
  <c r="L36" i="120"/>
  <c r="K36" i="120"/>
  <c r="J36" i="120"/>
  <c r="I36" i="120"/>
  <c r="H36" i="120"/>
  <c r="G36" i="120"/>
  <c r="F36" i="120"/>
  <c r="E36" i="120"/>
  <c r="D36" i="120"/>
  <c r="C36" i="120"/>
  <c r="B36" i="120"/>
  <c r="A36" i="120"/>
  <c r="R35" i="120"/>
  <c r="Q35" i="120"/>
  <c r="P35" i="120"/>
  <c r="O35" i="120"/>
  <c r="N35" i="120"/>
  <c r="M35" i="120"/>
  <c r="L35" i="120"/>
  <c r="K35" i="120"/>
  <c r="J35" i="120"/>
  <c r="I35" i="120"/>
  <c r="H35" i="120"/>
  <c r="G35" i="120"/>
  <c r="F35" i="120"/>
  <c r="E35" i="120"/>
  <c r="D35" i="120"/>
  <c r="C35" i="120"/>
  <c r="B35" i="120"/>
  <c r="A35" i="120"/>
  <c r="R34" i="120"/>
  <c r="Q34" i="120"/>
  <c r="P34" i="120"/>
  <c r="O34" i="120"/>
  <c r="N34" i="120"/>
  <c r="M34" i="120"/>
  <c r="L34" i="120"/>
  <c r="K34" i="120"/>
  <c r="J34" i="120"/>
  <c r="I34" i="120"/>
  <c r="H34" i="120"/>
  <c r="G34" i="120"/>
  <c r="F34" i="120"/>
  <c r="E34" i="120"/>
  <c r="D34" i="120"/>
  <c r="C34" i="120"/>
  <c r="B34" i="120"/>
  <c r="A34" i="120"/>
  <c r="R33" i="120"/>
  <c r="Q33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C33" i="120"/>
  <c r="B33" i="120"/>
  <c r="A33" i="120"/>
  <c r="R32" i="120"/>
  <c r="Q32" i="120"/>
  <c r="P32" i="120"/>
  <c r="O32" i="120"/>
  <c r="N32" i="120"/>
  <c r="M32" i="120"/>
  <c r="L32" i="120"/>
  <c r="K32" i="120"/>
  <c r="J32" i="120"/>
  <c r="I32" i="120"/>
  <c r="H32" i="120"/>
  <c r="G32" i="120"/>
  <c r="F32" i="120"/>
  <c r="E32" i="120"/>
  <c r="D32" i="120"/>
  <c r="C32" i="120"/>
  <c r="B32" i="120"/>
  <c r="A32" i="120"/>
  <c r="R31" i="120"/>
  <c r="Q31" i="120"/>
  <c r="P31" i="120"/>
  <c r="O31" i="120"/>
  <c r="N31" i="120"/>
  <c r="M31" i="120"/>
  <c r="L31" i="120"/>
  <c r="K31" i="120"/>
  <c r="J31" i="120"/>
  <c r="I31" i="120"/>
  <c r="H31" i="120"/>
  <c r="G31" i="120"/>
  <c r="F31" i="120"/>
  <c r="E31" i="120"/>
  <c r="D31" i="120"/>
  <c r="C31" i="120"/>
  <c r="B31" i="120"/>
  <c r="A31" i="120"/>
  <c r="R29" i="120"/>
  <c r="Q29" i="120"/>
  <c r="P29" i="120"/>
  <c r="O29" i="120"/>
  <c r="N29" i="120"/>
  <c r="M29" i="120"/>
  <c r="L29" i="120"/>
  <c r="K29" i="120"/>
  <c r="J29" i="120"/>
  <c r="I29" i="120"/>
  <c r="H29" i="120"/>
  <c r="G29" i="120"/>
  <c r="F29" i="120"/>
  <c r="E29" i="120"/>
  <c r="D29" i="120"/>
  <c r="C29" i="120"/>
  <c r="B29" i="120"/>
  <c r="A29" i="120"/>
  <c r="R28" i="120"/>
  <c r="Q28" i="120"/>
  <c r="P28" i="120"/>
  <c r="O28" i="120"/>
  <c r="N28" i="120"/>
  <c r="M28" i="120"/>
  <c r="L28" i="120"/>
  <c r="K28" i="120"/>
  <c r="J28" i="120"/>
  <c r="I28" i="120"/>
  <c r="H28" i="120"/>
  <c r="G28" i="120"/>
  <c r="F28" i="120"/>
  <c r="D28" i="120"/>
  <c r="C28" i="120"/>
  <c r="B28" i="120"/>
  <c r="A28" i="120"/>
  <c r="R27" i="120"/>
  <c r="Q27" i="120"/>
  <c r="P27" i="120"/>
  <c r="O27" i="120"/>
  <c r="N27" i="120"/>
  <c r="M27" i="120"/>
  <c r="L27" i="120"/>
  <c r="K27" i="120"/>
  <c r="J27" i="120"/>
  <c r="I27" i="120"/>
  <c r="H27" i="120"/>
  <c r="G27" i="120"/>
  <c r="F27" i="120"/>
  <c r="D27" i="120"/>
  <c r="C27" i="120"/>
  <c r="B27" i="120"/>
  <c r="A27" i="120"/>
  <c r="R26" i="120"/>
  <c r="Q26" i="120"/>
  <c r="P26" i="120"/>
  <c r="O26" i="120"/>
  <c r="N26" i="120"/>
  <c r="M26" i="120"/>
  <c r="L26" i="120"/>
  <c r="K26" i="120"/>
  <c r="J26" i="120"/>
  <c r="I26" i="120"/>
  <c r="H26" i="120"/>
  <c r="G26" i="120"/>
  <c r="F26" i="120"/>
  <c r="D26" i="120"/>
  <c r="C26" i="120"/>
  <c r="B26" i="120"/>
  <c r="A26" i="120"/>
  <c r="R25" i="120"/>
  <c r="Q25" i="120"/>
  <c r="P25" i="120"/>
  <c r="O25" i="120"/>
  <c r="N25" i="120"/>
  <c r="M25" i="120"/>
  <c r="L25" i="120"/>
  <c r="K25" i="120"/>
  <c r="J25" i="120"/>
  <c r="I25" i="120"/>
  <c r="H25" i="120"/>
  <c r="G25" i="120"/>
  <c r="F25" i="120"/>
  <c r="D25" i="120"/>
  <c r="C25" i="120"/>
  <c r="B25" i="120"/>
  <c r="A25" i="120"/>
  <c r="R24" i="120"/>
  <c r="Q24" i="120"/>
  <c r="P24" i="120"/>
  <c r="O24" i="120"/>
  <c r="N24" i="120"/>
  <c r="M24" i="120"/>
  <c r="L24" i="120"/>
  <c r="K24" i="120"/>
  <c r="J24" i="120"/>
  <c r="I24" i="120"/>
  <c r="H24" i="120"/>
  <c r="G24" i="120"/>
  <c r="F24" i="120"/>
  <c r="D24" i="120"/>
  <c r="C24" i="120"/>
  <c r="B24" i="120"/>
  <c r="A24" i="120"/>
  <c r="R23" i="120"/>
  <c r="Q23" i="120"/>
  <c r="P23" i="120"/>
  <c r="O23" i="120"/>
  <c r="N23" i="120"/>
  <c r="M23" i="120"/>
  <c r="L23" i="120"/>
  <c r="K23" i="120"/>
  <c r="J23" i="120"/>
  <c r="I23" i="120"/>
  <c r="H23" i="120"/>
  <c r="G23" i="120"/>
  <c r="F23" i="120"/>
  <c r="D23" i="120"/>
  <c r="C23" i="120"/>
  <c r="B23" i="120"/>
  <c r="A23" i="120"/>
  <c r="R22" i="120"/>
  <c r="Q22" i="120"/>
  <c r="P22" i="120"/>
  <c r="O22" i="120"/>
  <c r="N22" i="120"/>
  <c r="M22" i="120"/>
  <c r="L22" i="120"/>
  <c r="K22" i="120"/>
  <c r="J22" i="120"/>
  <c r="I22" i="120"/>
  <c r="H22" i="120"/>
  <c r="G22" i="120"/>
  <c r="F22" i="120"/>
  <c r="D22" i="120"/>
  <c r="C22" i="120"/>
  <c r="B22" i="120"/>
  <c r="A22" i="120"/>
  <c r="R19" i="120"/>
  <c r="Q19" i="120"/>
  <c r="P19" i="120"/>
  <c r="O19" i="120"/>
  <c r="N19" i="120"/>
  <c r="M19" i="120"/>
  <c r="L19" i="120"/>
  <c r="K19" i="120"/>
  <c r="J19" i="120"/>
  <c r="I19" i="120"/>
  <c r="H19" i="120"/>
  <c r="G19" i="120"/>
  <c r="F19" i="120"/>
  <c r="D19" i="120"/>
  <c r="C19" i="120"/>
  <c r="B19" i="120"/>
  <c r="A19" i="120"/>
  <c r="R18" i="120"/>
  <c r="Q18" i="120"/>
  <c r="P18" i="120"/>
  <c r="O18" i="120"/>
  <c r="N18" i="120"/>
  <c r="M18" i="120"/>
  <c r="L18" i="120"/>
  <c r="K18" i="120"/>
  <c r="J18" i="120"/>
  <c r="I18" i="120"/>
  <c r="H18" i="120"/>
  <c r="G18" i="120"/>
  <c r="F18" i="120"/>
  <c r="D18" i="120"/>
  <c r="C18" i="120"/>
  <c r="B18" i="120"/>
  <c r="A18" i="120"/>
  <c r="R17" i="120"/>
  <c r="Q17" i="120"/>
  <c r="P17" i="120"/>
  <c r="O17" i="120"/>
  <c r="N17" i="120"/>
  <c r="M17" i="120"/>
  <c r="L17" i="120"/>
  <c r="K17" i="120"/>
  <c r="J17" i="120"/>
  <c r="I17" i="120"/>
  <c r="H17" i="120"/>
  <c r="G17" i="120"/>
  <c r="F17" i="120"/>
  <c r="D17" i="120"/>
  <c r="C17" i="120"/>
  <c r="B17" i="120"/>
  <c r="A17" i="120"/>
  <c r="R16" i="120"/>
  <c r="Q16" i="120"/>
  <c r="P16" i="120"/>
  <c r="O16" i="120"/>
  <c r="N16" i="120"/>
  <c r="M16" i="120"/>
  <c r="L16" i="120"/>
  <c r="K16" i="120"/>
  <c r="J16" i="120"/>
  <c r="I16" i="120"/>
  <c r="H16" i="120"/>
  <c r="G16" i="120"/>
  <c r="F16" i="120"/>
  <c r="D16" i="120"/>
  <c r="C16" i="120"/>
  <c r="B16" i="120"/>
  <c r="A16" i="120"/>
  <c r="R15" i="120"/>
  <c r="Q15" i="120"/>
  <c r="P15" i="120"/>
  <c r="P9" i="120" s="1"/>
  <c r="O15" i="120"/>
  <c r="N15" i="120"/>
  <c r="N9" i="120" s="1"/>
  <c r="M15" i="120"/>
  <c r="L15" i="120"/>
  <c r="K15" i="120"/>
  <c r="J15" i="120"/>
  <c r="I15" i="120"/>
  <c r="H15" i="120"/>
  <c r="H9" i="120" s="1"/>
  <c r="G15" i="120"/>
  <c r="F15" i="120"/>
  <c r="F9" i="120" s="1"/>
  <c r="D15" i="120"/>
  <c r="C15" i="120"/>
  <c r="B15" i="120"/>
  <c r="A15" i="120"/>
  <c r="R14" i="120"/>
  <c r="Q14" i="120"/>
  <c r="P14" i="120"/>
  <c r="O14" i="120"/>
  <c r="N14" i="120"/>
  <c r="M14" i="120"/>
  <c r="M9" i="120" s="1"/>
  <c r="L14" i="120"/>
  <c r="K14" i="120"/>
  <c r="J14" i="120"/>
  <c r="I14" i="120"/>
  <c r="H14" i="120"/>
  <c r="G14" i="120"/>
  <c r="F14" i="120"/>
  <c r="D14" i="120"/>
  <c r="C14" i="120"/>
  <c r="B14" i="120"/>
  <c r="A14" i="120"/>
  <c r="R13" i="120"/>
  <c r="R9" i="120" s="1"/>
  <c r="Q13" i="120"/>
  <c r="P13" i="120"/>
  <c r="O13" i="120"/>
  <c r="N13" i="120"/>
  <c r="M13" i="120"/>
  <c r="L13" i="120"/>
  <c r="L9" i="120" s="1"/>
  <c r="K13" i="120"/>
  <c r="K9" i="120" s="1"/>
  <c r="J13" i="120"/>
  <c r="J9" i="120" s="1"/>
  <c r="I13" i="120"/>
  <c r="H13" i="120"/>
  <c r="G13" i="120"/>
  <c r="F13" i="120"/>
  <c r="D13" i="120"/>
  <c r="D9" i="120" s="1"/>
  <c r="C13" i="120"/>
  <c r="C9" i="120" s="1"/>
  <c r="B13" i="120"/>
  <c r="B9" i="120" s="1"/>
  <c r="A13" i="120"/>
  <c r="R12" i="120"/>
  <c r="Q12" i="120"/>
  <c r="P12" i="120"/>
  <c r="O12" i="120"/>
  <c r="N12" i="120"/>
  <c r="N7" i="120" s="1"/>
  <c r="M12" i="120"/>
  <c r="M7" i="120" s="1"/>
  <c r="L12" i="120"/>
  <c r="L7" i="120" s="1"/>
  <c r="K12" i="120"/>
  <c r="J12" i="120"/>
  <c r="I12" i="120"/>
  <c r="H12" i="120"/>
  <c r="G12" i="120"/>
  <c r="F12" i="120"/>
  <c r="F7" i="120" s="1"/>
  <c r="D12" i="120"/>
  <c r="D7" i="120" s="1"/>
  <c r="C12" i="120"/>
  <c r="B12" i="120"/>
  <c r="A12" i="120"/>
  <c r="Q9" i="120"/>
  <c r="O9" i="120"/>
  <c r="I9" i="120"/>
  <c r="G9" i="120"/>
  <c r="S7" i="120"/>
  <c r="T7" i="120" s="1"/>
  <c r="U7" i="120" s="1"/>
  <c r="V7" i="120" s="1"/>
  <c r="W7" i="120" s="1"/>
  <c r="X7" i="120" s="1"/>
  <c r="Y7" i="120" s="1"/>
  <c r="Z7" i="120" s="1"/>
  <c r="AA7" i="120" s="1"/>
  <c r="AB7" i="120" s="1"/>
  <c r="AC7" i="120" s="1"/>
  <c r="AD7" i="120" s="1"/>
  <c r="AE7" i="120" s="1"/>
  <c r="AF7" i="120" s="1"/>
  <c r="AG7" i="120" s="1"/>
  <c r="AH7" i="120" s="1"/>
  <c r="AI7" i="120" s="1"/>
  <c r="AJ7" i="120" s="1"/>
  <c r="AK7" i="120" s="1"/>
  <c r="AL7" i="120" s="1"/>
  <c r="R7" i="120"/>
  <c r="Q7" i="120"/>
  <c r="P7" i="120"/>
  <c r="O7" i="120"/>
  <c r="K7" i="120"/>
  <c r="J7" i="120"/>
  <c r="I7" i="120"/>
  <c r="H7" i="120"/>
  <c r="G7" i="120"/>
  <c r="C7" i="120"/>
  <c r="B7" i="120"/>
  <c r="R50" i="119"/>
  <c r="Q50" i="119"/>
  <c r="P50" i="119"/>
  <c r="O50" i="119"/>
  <c r="N50" i="119"/>
  <c r="M50" i="119"/>
  <c r="L50" i="119"/>
  <c r="K50" i="119"/>
  <c r="J50" i="119"/>
  <c r="I50" i="119"/>
  <c r="H50" i="119"/>
  <c r="G50" i="119"/>
  <c r="F50" i="119"/>
  <c r="E50" i="119"/>
  <c r="D50" i="119"/>
  <c r="C50" i="119"/>
  <c r="B50" i="119"/>
  <c r="A50" i="119"/>
  <c r="R49" i="119"/>
  <c r="Q49" i="119"/>
  <c r="P49" i="119"/>
  <c r="O49" i="119"/>
  <c r="N49" i="119"/>
  <c r="M49" i="119"/>
  <c r="L49" i="119"/>
  <c r="K49" i="119"/>
  <c r="J49" i="119"/>
  <c r="I49" i="119"/>
  <c r="H49" i="119"/>
  <c r="G49" i="119"/>
  <c r="F49" i="119"/>
  <c r="E49" i="119"/>
  <c r="D49" i="119"/>
  <c r="C49" i="119"/>
  <c r="B49" i="119"/>
  <c r="A49" i="119"/>
  <c r="R48" i="119"/>
  <c r="Q48" i="119"/>
  <c r="P48" i="119"/>
  <c r="O48" i="119"/>
  <c r="N48" i="119"/>
  <c r="M48" i="119"/>
  <c r="L48" i="119"/>
  <c r="K48" i="119"/>
  <c r="J48" i="119"/>
  <c r="I48" i="119"/>
  <c r="H48" i="119"/>
  <c r="G48" i="119"/>
  <c r="F48" i="119"/>
  <c r="E48" i="119"/>
  <c r="D48" i="119"/>
  <c r="C48" i="119"/>
  <c r="B48" i="119"/>
  <c r="A48" i="119"/>
  <c r="R47" i="119"/>
  <c r="Q47" i="119"/>
  <c r="P47" i="119"/>
  <c r="O47" i="119"/>
  <c r="N47" i="119"/>
  <c r="M47" i="119"/>
  <c r="L47" i="119"/>
  <c r="K47" i="119"/>
  <c r="J47" i="119"/>
  <c r="I47" i="119"/>
  <c r="H47" i="119"/>
  <c r="G47" i="119"/>
  <c r="F47" i="119"/>
  <c r="E47" i="119"/>
  <c r="D47" i="119"/>
  <c r="C47" i="119"/>
  <c r="B47" i="119"/>
  <c r="A47" i="119"/>
  <c r="R46" i="119"/>
  <c r="Q46" i="119"/>
  <c r="P46" i="119"/>
  <c r="O46" i="119"/>
  <c r="N46" i="119"/>
  <c r="M46" i="119"/>
  <c r="L46" i="119"/>
  <c r="K46" i="119"/>
  <c r="J46" i="119"/>
  <c r="I46" i="119"/>
  <c r="H46" i="119"/>
  <c r="G46" i="119"/>
  <c r="F46" i="119"/>
  <c r="E46" i="119"/>
  <c r="D46" i="119"/>
  <c r="C46" i="119"/>
  <c r="B46" i="119"/>
  <c r="A46" i="119"/>
  <c r="R45" i="119"/>
  <c r="Q45" i="119"/>
  <c r="P45" i="119"/>
  <c r="O45" i="119"/>
  <c r="N45" i="119"/>
  <c r="M45" i="119"/>
  <c r="L45" i="119"/>
  <c r="K45" i="119"/>
  <c r="J45" i="119"/>
  <c r="I45" i="119"/>
  <c r="H45" i="119"/>
  <c r="G45" i="119"/>
  <c r="F45" i="119"/>
  <c r="E45" i="119"/>
  <c r="D45" i="119"/>
  <c r="C45" i="119"/>
  <c r="B45" i="119"/>
  <c r="A45" i="119"/>
  <c r="R44" i="119"/>
  <c r="R9" i="119" s="1"/>
  <c r="Q44" i="119"/>
  <c r="P44" i="119"/>
  <c r="O44" i="119"/>
  <c r="N44" i="119"/>
  <c r="M44" i="119"/>
  <c r="L44" i="119"/>
  <c r="K44" i="119"/>
  <c r="J44" i="119"/>
  <c r="J9" i="119" s="1"/>
  <c r="I44" i="119"/>
  <c r="H44" i="119"/>
  <c r="G44" i="119"/>
  <c r="F44" i="119"/>
  <c r="E44" i="119"/>
  <c r="D44" i="119"/>
  <c r="C44" i="119"/>
  <c r="B44" i="119"/>
  <c r="B9" i="119" s="1"/>
  <c r="A44" i="119"/>
  <c r="R43" i="119"/>
  <c r="Q43" i="119"/>
  <c r="P43" i="119"/>
  <c r="O43" i="119"/>
  <c r="N43" i="119"/>
  <c r="M43" i="119"/>
  <c r="L43" i="119"/>
  <c r="L9" i="119" s="1"/>
  <c r="K43" i="119"/>
  <c r="J43" i="119"/>
  <c r="I43" i="119"/>
  <c r="H43" i="119"/>
  <c r="G43" i="119"/>
  <c r="F43" i="119"/>
  <c r="E43" i="119"/>
  <c r="D43" i="119"/>
  <c r="D9" i="119" s="1"/>
  <c r="C43" i="119"/>
  <c r="B43" i="119"/>
  <c r="A43" i="119"/>
  <c r="R42" i="119"/>
  <c r="Q42" i="119"/>
  <c r="P42" i="119"/>
  <c r="O42" i="119"/>
  <c r="N42" i="119"/>
  <c r="M42" i="119"/>
  <c r="L42" i="119"/>
  <c r="K42" i="119"/>
  <c r="J42" i="119"/>
  <c r="I42" i="119"/>
  <c r="H42" i="119"/>
  <c r="G42" i="119"/>
  <c r="F42" i="119"/>
  <c r="E42" i="119"/>
  <c r="D42" i="119"/>
  <c r="C42" i="119"/>
  <c r="B42" i="119"/>
  <c r="A42" i="119"/>
  <c r="R40" i="119"/>
  <c r="Q40" i="119"/>
  <c r="P40" i="119"/>
  <c r="O40" i="119"/>
  <c r="N40" i="119"/>
  <c r="M40" i="119"/>
  <c r="L40" i="119"/>
  <c r="K40" i="119"/>
  <c r="J40" i="119"/>
  <c r="I40" i="119"/>
  <c r="H40" i="119"/>
  <c r="G40" i="119"/>
  <c r="F40" i="119"/>
  <c r="E40" i="119"/>
  <c r="D40" i="119"/>
  <c r="C40" i="119"/>
  <c r="B40" i="119"/>
  <c r="A40" i="119"/>
  <c r="R39" i="119"/>
  <c r="Q39" i="119"/>
  <c r="P39" i="119"/>
  <c r="O39" i="119"/>
  <c r="N39" i="119"/>
  <c r="M39" i="119"/>
  <c r="L39" i="119"/>
  <c r="K39" i="119"/>
  <c r="J39" i="119"/>
  <c r="I39" i="119"/>
  <c r="H39" i="119"/>
  <c r="G39" i="119"/>
  <c r="F39" i="119"/>
  <c r="E39" i="119"/>
  <c r="D39" i="119"/>
  <c r="C39" i="119"/>
  <c r="B39" i="119"/>
  <c r="A39" i="119"/>
  <c r="R38" i="119"/>
  <c r="Q38" i="119"/>
  <c r="P38" i="119"/>
  <c r="O38" i="119"/>
  <c r="N38" i="119"/>
  <c r="M38" i="119"/>
  <c r="L38" i="119"/>
  <c r="K38" i="119"/>
  <c r="J38" i="119"/>
  <c r="I38" i="119"/>
  <c r="H38" i="119"/>
  <c r="G38" i="119"/>
  <c r="F38" i="119"/>
  <c r="E38" i="119"/>
  <c r="D38" i="119"/>
  <c r="C38" i="119"/>
  <c r="B38" i="119"/>
  <c r="A38" i="119"/>
  <c r="R37" i="119"/>
  <c r="Q37" i="119"/>
  <c r="P37" i="119"/>
  <c r="O37" i="119"/>
  <c r="N37" i="119"/>
  <c r="M37" i="119"/>
  <c r="L37" i="119"/>
  <c r="K37" i="119"/>
  <c r="J37" i="119"/>
  <c r="I37" i="119"/>
  <c r="H37" i="119"/>
  <c r="G37" i="119"/>
  <c r="F37" i="119"/>
  <c r="E37" i="119"/>
  <c r="D37" i="119"/>
  <c r="C37" i="119"/>
  <c r="B37" i="119"/>
  <c r="A37" i="119"/>
  <c r="R36" i="119"/>
  <c r="Q36" i="119"/>
  <c r="P36" i="119"/>
  <c r="O36" i="119"/>
  <c r="N36" i="119"/>
  <c r="M36" i="119"/>
  <c r="L36" i="119"/>
  <c r="K36" i="119"/>
  <c r="J36" i="119"/>
  <c r="I36" i="119"/>
  <c r="H36" i="119"/>
  <c r="G36" i="119"/>
  <c r="F36" i="119"/>
  <c r="E36" i="119"/>
  <c r="D36" i="119"/>
  <c r="C36" i="119"/>
  <c r="B36" i="119"/>
  <c r="A36" i="119"/>
  <c r="R35" i="119"/>
  <c r="Q35" i="119"/>
  <c r="P35" i="119"/>
  <c r="O35" i="119"/>
  <c r="N35" i="119"/>
  <c r="M35" i="119"/>
  <c r="L35" i="119"/>
  <c r="K35" i="119"/>
  <c r="J35" i="119"/>
  <c r="I35" i="119"/>
  <c r="H35" i="119"/>
  <c r="G35" i="119"/>
  <c r="F35" i="119"/>
  <c r="E35" i="119"/>
  <c r="D35" i="119"/>
  <c r="C35" i="119"/>
  <c r="B35" i="119"/>
  <c r="A35" i="119"/>
  <c r="R34" i="119"/>
  <c r="Q34" i="119"/>
  <c r="P34" i="119"/>
  <c r="O34" i="119"/>
  <c r="N34" i="119"/>
  <c r="M34" i="119"/>
  <c r="L34" i="119"/>
  <c r="K34" i="119"/>
  <c r="K9" i="119" s="1"/>
  <c r="J34" i="119"/>
  <c r="I34" i="119"/>
  <c r="H34" i="119"/>
  <c r="G34" i="119"/>
  <c r="F34" i="119"/>
  <c r="E34" i="119"/>
  <c r="D34" i="119"/>
  <c r="C34" i="119"/>
  <c r="B34" i="119"/>
  <c r="A34" i="119"/>
  <c r="R33" i="119"/>
  <c r="Q33" i="119"/>
  <c r="P33" i="119"/>
  <c r="O33" i="119"/>
  <c r="N33" i="119"/>
  <c r="N9" i="119" s="1"/>
  <c r="M33" i="119"/>
  <c r="L33" i="119"/>
  <c r="K33" i="119"/>
  <c r="J33" i="119"/>
  <c r="I33" i="119"/>
  <c r="H33" i="119"/>
  <c r="G33" i="119"/>
  <c r="F33" i="119"/>
  <c r="F9" i="119" s="1"/>
  <c r="E33" i="119"/>
  <c r="D33" i="119"/>
  <c r="C33" i="119"/>
  <c r="B33" i="119"/>
  <c r="A33" i="119"/>
  <c r="R32" i="119"/>
  <c r="Q32" i="119"/>
  <c r="P32" i="119"/>
  <c r="O32" i="119"/>
  <c r="N32" i="119"/>
  <c r="M32" i="119"/>
  <c r="L32" i="119"/>
  <c r="K32" i="119"/>
  <c r="J32" i="119"/>
  <c r="I32" i="119"/>
  <c r="H32" i="119"/>
  <c r="G32" i="119"/>
  <c r="F32" i="119"/>
  <c r="E32" i="119"/>
  <c r="D32" i="119"/>
  <c r="C32" i="119"/>
  <c r="B32" i="119"/>
  <c r="A32" i="119"/>
  <c r="R30" i="119"/>
  <c r="R10" i="119" s="1"/>
  <c r="Q30" i="119"/>
  <c r="P30" i="119"/>
  <c r="O30" i="119"/>
  <c r="N30" i="119"/>
  <c r="M30" i="119"/>
  <c r="L30" i="119"/>
  <c r="K30" i="119"/>
  <c r="J30" i="119"/>
  <c r="J10" i="119" s="1"/>
  <c r="I30" i="119"/>
  <c r="H30" i="119"/>
  <c r="G30" i="119"/>
  <c r="F30" i="119"/>
  <c r="E30" i="119"/>
  <c r="D30" i="119"/>
  <c r="C30" i="119"/>
  <c r="B30" i="119"/>
  <c r="B10" i="119" s="1"/>
  <c r="A30" i="119"/>
  <c r="R29" i="119"/>
  <c r="Q29" i="119"/>
  <c r="P29" i="119"/>
  <c r="O29" i="119"/>
  <c r="N29" i="119"/>
  <c r="M29" i="119"/>
  <c r="L29" i="119"/>
  <c r="K29" i="119"/>
  <c r="J29" i="119"/>
  <c r="I29" i="119"/>
  <c r="H29" i="119"/>
  <c r="G29" i="119"/>
  <c r="F29" i="119"/>
  <c r="E29" i="119"/>
  <c r="D29" i="119"/>
  <c r="C29" i="119"/>
  <c r="B29" i="119"/>
  <c r="A29" i="119"/>
  <c r="R28" i="119"/>
  <c r="Q28" i="119"/>
  <c r="P28" i="119"/>
  <c r="O28" i="119"/>
  <c r="N28" i="119"/>
  <c r="M28" i="119"/>
  <c r="L28" i="119"/>
  <c r="K28" i="119"/>
  <c r="J28" i="119"/>
  <c r="I28" i="119"/>
  <c r="H28" i="119"/>
  <c r="G28" i="119"/>
  <c r="F28" i="119"/>
  <c r="D28" i="119"/>
  <c r="C28" i="119"/>
  <c r="B28" i="119"/>
  <c r="A28" i="119"/>
  <c r="R27" i="119"/>
  <c r="Q27" i="119"/>
  <c r="P27" i="119"/>
  <c r="O27" i="119"/>
  <c r="N27" i="119"/>
  <c r="M27" i="119"/>
  <c r="L27" i="119"/>
  <c r="K27" i="119"/>
  <c r="J27" i="119"/>
  <c r="I27" i="119"/>
  <c r="H27" i="119"/>
  <c r="G27" i="119"/>
  <c r="F27" i="119"/>
  <c r="D27" i="119"/>
  <c r="C27" i="119"/>
  <c r="B27" i="119"/>
  <c r="A27" i="119"/>
  <c r="R26" i="119"/>
  <c r="Q26" i="119"/>
  <c r="P26" i="119"/>
  <c r="O26" i="119"/>
  <c r="N26" i="119"/>
  <c r="M26" i="119"/>
  <c r="L26" i="119"/>
  <c r="K26" i="119"/>
  <c r="J26" i="119"/>
  <c r="I26" i="119"/>
  <c r="H26" i="119"/>
  <c r="G26" i="119"/>
  <c r="F26" i="119"/>
  <c r="D26" i="119"/>
  <c r="C26" i="119"/>
  <c r="B26" i="119"/>
  <c r="A26" i="119"/>
  <c r="R25" i="119"/>
  <c r="Q25" i="119"/>
  <c r="P25" i="119"/>
  <c r="O25" i="119"/>
  <c r="N25" i="119"/>
  <c r="M25" i="119"/>
  <c r="L25" i="119"/>
  <c r="K25" i="119"/>
  <c r="J25" i="119"/>
  <c r="I25" i="119"/>
  <c r="H25" i="119"/>
  <c r="G25" i="119"/>
  <c r="F25" i="119"/>
  <c r="D25" i="119"/>
  <c r="C25" i="119"/>
  <c r="B25" i="119"/>
  <c r="A25" i="119"/>
  <c r="R24" i="119"/>
  <c r="Q24" i="119"/>
  <c r="P24" i="119"/>
  <c r="O24" i="119"/>
  <c r="N24" i="119"/>
  <c r="M24" i="119"/>
  <c r="L24" i="119"/>
  <c r="K24" i="119"/>
  <c r="J24" i="119"/>
  <c r="I24" i="119"/>
  <c r="H24" i="119"/>
  <c r="G24" i="119"/>
  <c r="F24" i="119"/>
  <c r="D24" i="119"/>
  <c r="C24" i="119"/>
  <c r="B24" i="119"/>
  <c r="A24" i="119"/>
  <c r="R23" i="119"/>
  <c r="Q23" i="119"/>
  <c r="P23" i="119"/>
  <c r="P9" i="119" s="1"/>
  <c r="O23" i="119"/>
  <c r="N23" i="119"/>
  <c r="M23" i="119"/>
  <c r="L23" i="119"/>
  <c r="K23" i="119"/>
  <c r="J23" i="119"/>
  <c r="I23" i="119"/>
  <c r="H23" i="119"/>
  <c r="H9" i="119" s="1"/>
  <c r="G23" i="119"/>
  <c r="F23" i="119"/>
  <c r="D23" i="119"/>
  <c r="C23" i="119"/>
  <c r="B23" i="119"/>
  <c r="A23" i="119"/>
  <c r="R22" i="119"/>
  <c r="Q22" i="119"/>
  <c r="P22" i="119"/>
  <c r="O22" i="119"/>
  <c r="N22" i="119"/>
  <c r="M22" i="119"/>
  <c r="L22" i="119"/>
  <c r="K22" i="119"/>
  <c r="J22" i="119"/>
  <c r="I22" i="119"/>
  <c r="H22" i="119"/>
  <c r="G22" i="119"/>
  <c r="F22" i="119"/>
  <c r="D22" i="119"/>
  <c r="C22" i="119"/>
  <c r="B22" i="119"/>
  <c r="A22" i="119"/>
  <c r="R20" i="119"/>
  <c r="Q20" i="119"/>
  <c r="P20" i="119"/>
  <c r="O20" i="119"/>
  <c r="N20" i="119"/>
  <c r="M20" i="119"/>
  <c r="L20" i="119"/>
  <c r="L10" i="119" s="1"/>
  <c r="K20" i="119"/>
  <c r="K10" i="119" s="1"/>
  <c r="J20" i="119"/>
  <c r="I20" i="119"/>
  <c r="H20" i="119"/>
  <c r="G20" i="119"/>
  <c r="F20" i="119"/>
  <c r="D20" i="119"/>
  <c r="D10" i="119" s="1"/>
  <c r="C20" i="119"/>
  <c r="B20" i="119"/>
  <c r="A20" i="119"/>
  <c r="R19" i="119"/>
  <c r="Q19" i="119"/>
  <c r="P19" i="119"/>
  <c r="O19" i="119"/>
  <c r="N19" i="119"/>
  <c r="M19" i="119"/>
  <c r="L19" i="119"/>
  <c r="K19" i="119"/>
  <c r="J19" i="119"/>
  <c r="I19" i="119"/>
  <c r="H19" i="119"/>
  <c r="G19" i="119"/>
  <c r="F19" i="119"/>
  <c r="D19" i="119"/>
  <c r="C19" i="119"/>
  <c r="B19" i="119"/>
  <c r="A19" i="119"/>
  <c r="R18" i="119"/>
  <c r="Q18" i="119"/>
  <c r="P18" i="119"/>
  <c r="O18" i="119"/>
  <c r="N18" i="119"/>
  <c r="M18" i="119"/>
  <c r="L18" i="119"/>
  <c r="K18" i="119"/>
  <c r="J18" i="119"/>
  <c r="I18" i="119"/>
  <c r="H18" i="119"/>
  <c r="G18" i="119"/>
  <c r="F18" i="119"/>
  <c r="D18" i="119"/>
  <c r="C18" i="119"/>
  <c r="B18" i="119"/>
  <c r="A18" i="119"/>
  <c r="R17" i="119"/>
  <c r="Q17" i="119"/>
  <c r="P17" i="119"/>
  <c r="O17" i="119"/>
  <c r="N17" i="119"/>
  <c r="M17" i="119"/>
  <c r="L17" i="119"/>
  <c r="K17" i="119"/>
  <c r="J17" i="119"/>
  <c r="I17" i="119"/>
  <c r="H17" i="119"/>
  <c r="G17" i="119"/>
  <c r="F17" i="119"/>
  <c r="D17" i="119"/>
  <c r="C17" i="119"/>
  <c r="B17" i="119"/>
  <c r="A17" i="119"/>
  <c r="R16" i="119"/>
  <c r="Q16" i="119"/>
  <c r="P16" i="119"/>
  <c r="O16" i="119"/>
  <c r="N16" i="119"/>
  <c r="M16" i="119"/>
  <c r="L16" i="119"/>
  <c r="K16" i="119"/>
  <c r="J16" i="119"/>
  <c r="I16" i="119"/>
  <c r="H16" i="119"/>
  <c r="G16" i="119"/>
  <c r="F16" i="119"/>
  <c r="D16" i="119"/>
  <c r="C16" i="119"/>
  <c r="B16" i="119"/>
  <c r="A16" i="119"/>
  <c r="R15" i="119"/>
  <c r="Q15" i="119"/>
  <c r="P15" i="119"/>
  <c r="O15" i="119"/>
  <c r="N15" i="119"/>
  <c r="M15" i="119"/>
  <c r="L15" i="119"/>
  <c r="K15" i="119"/>
  <c r="J15" i="119"/>
  <c r="I15" i="119"/>
  <c r="H15" i="119"/>
  <c r="G15" i="119"/>
  <c r="F15" i="119"/>
  <c r="D15" i="119"/>
  <c r="C15" i="119"/>
  <c r="B15" i="119"/>
  <c r="A15" i="119"/>
  <c r="R14" i="119"/>
  <c r="Q14" i="119"/>
  <c r="P14" i="119"/>
  <c r="O14" i="119"/>
  <c r="N14" i="119"/>
  <c r="M14" i="119"/>
  <c r="L14" i="119"/>
  <c r="K14" i="119"/>
  <c r="J14" i="119"/>
  <c r="I14" i="119"/>
  <c r="H14" i="119"/>
  <c r="G14" i="119"/>
  <c r="F14" i="119"/>
  <c r="D14" i="119"/>
  <c r="C14" i="119"/>
  <c r="B14" i="119"/>
  <c r="A14" i="119"/>
  <c r="R13" i="119"/>
  <c r="Q13" i="119"/>
  <c r="Q9" i="119" s="1"/>
  <c r="P13" i="119"/>
  <c r="O13" i="119"/>
  <c r="N13" i="119"/>
  <c r="M13" i="119"/>
  <c r="L13" i="119"/>
  <c r="K13" i="119"/>
  <c r="J13" i="119"/>
  <c r="I13" i="119"/>
  <c r="I9" i="119" s="1"/>
  <c r="H13" i="119"/>
  <c r="G13" i="119"/>
  <c r="F13" i="119"/>
  <c r="D13" i="119"/>
  <c r="C13" i="119"/>
  <c r="B13" i="119"/>
  <c r="A13" i="119"/>
  <c r="R12" i="119"/>
  <c r="Q12" i="119"/>
  <c r="P12" i="119"/>
  <c r="O12" i="119"/>
  <c r="N12" i="119"/>
  <c r="M12" i="119"/>
  <c r="L12" i="119"/>
  <c r="K12" i="119"/>
  <c r="J12" i="119"/>
  <c r="I12" i="119"/>
  <c r="H12" i="119"/>
  <c r="G12" i="119"/>
  <c r="F12" i="119"/>
  <c r="D12" i="119"/>
  <c r="C12" i="119"/>
  <c r="B12" i="119"/>
  <c r="A12" i="119"/>
  <c r="M10" i="119"/>
  <c r="O9" i="119"/>
  <c r="M9" i="119"/>
  <c r="M8" i="119" s="1"/>
  <c r="M4" i="119" s="1"/>
  <c r="M2" i="119" s="1"/>
  <c r="G9" i="119"/>
  <c r="G10" i="119" s="1"/>
  <c r="T7" i="119"/>
  <c r="U7" i="119" s="1"/>
  <c r="V7" i="119" s="1"/>
  <c r="W7" i="119" s="1"/>
  <c r="X7" i="119" s="1"/>
  <c r="Y7" i="119" s="1"/>
  <c r="Z7" i="119" s="1"/>
  <c r="AA7" i="119" s="1"/>
  <c r="AB7" i="119" s="1"/>
  <c r="AC7" i="119" s="1"/>
  <c r="AD7" i="119" s="1"/>
  <c r="AE7" i="119" s="1"/>
  <c r="AF7" i="119" s="1"/>
  <c r="AG7" i="119" s="1"/>
  <c r="AH7" i="119" s="1"/>
  <c r="AI7" i="119" s="1"/>
  <c r="AJ7" i="119" s="1"/>
  <c r="AK7" i="119" s="1"/>
  <c r="AL7" i="119" s="1"/>
  <c r="S7" i="119"/>
  <c r="E9" i="120" l="1"/>
  <c r="E10" i="120" s="1"/>
  <c r="E8" i="120" s="1"/>
  <c r="E4" i="120" s="1"/>
  <c r="E10" i="119"/>
  <c r="E8" i="119" s="1"/>
  <c r="E4" i="119" s="1"/>
  <c r="C9" i="119"/>
  <c r="F8" i="120"/>
  <c r="F4" i="120" s="1"/>
  <c r="F2" i="120" s="1"/>
  <c r="F10" i="120"/>
  <c r="N10" i="120"/>
  <c r="N8" i="120" s="1"/>
  <c r="N4" i="120" s="1"/>
  <c r="N2" i="120" s="1"/>
  <c r="D8" i="119"/>
  <c r="D4" i="119" s="1"/>
  <c r="D2" i="119" s="1"/>
  <c r="B10" i="120"/>
  <c r="B8" i="120" s="1"/>
  <c r="B4" i="120" s="1"/>
  <c r="B2" i="120" s="1"/>
  <c r="G8" i="120"/>
  <c r="G4" i="120" s="1"/>
  <c r="G2" i="120" s="1"/>
  <c r="C10" i="120"/>
  <c r="C8" i="120" s="1"/>
  <c r="C4" i="120" s="1"/>
  <c r="C2" i="120" s="1"/>
  <c r="K10" i="120"/>
  <c r="K8" i="120" s="1"/>
  <c r="K4" i="120" s="1"/>
  <c r="K2" i="120" s="1"/>
  <c r="I10" i="119"/>
  <c r="I8" i="119" s="1"/>
  <c r="I4" i="119" s="1"/>
  <c r="I2" i="119" s="1"/>
  <c r="B8" i="119"/>
  <c r="B4" i="119" s="1"/>
  <c r="B2" i="119" s="1"/>
  <c r="J10" i="120"/>
  <c r="J8" i="120" s="1"/>
  <c r="J4" i="120" s="1"/>
  <c r="J2" i="120" s="1"/>
  <c r="D10" i="120"/>
  <c r="D8" i="120" s="1"/>
  <c r="D4" i="120" s="1"/>
  <c r="D2" i="120" s="1"/>
  <c r="L10" i="120"/>
  <c r="L8" i="120" s="1"/>
  <c r="L4" i="120" s="1"/>
  <c r="L2" i="120" s="1"/>
  <c r="H8" i="120"/>
  <c r="H4" i="120" s="1"/>
  <c r="H2" i="120" s="1"/>
  <c r="H10" i="120"/>
  <c r="P10" i="120"/>
  <c r="P8" i="120" s="1"/>
  <c r="P4" i="120" s="1"/>
  <c r="P2" i="120" s="1"/>
  <c r="Q10" i="119"/>
  <c r="Q8" i="119" s="1"/>
  <c r="Q4" i="119" s="1"/>
  <c r="Q2" i="119" s="1"/>
  <c r="N10" i="119"/>
  <c r="N8" i="119" s="1"/>
  <c r="N4" i="119" s="1"/>
  <c r="N2" i="119" s="1"/>
  <c r="H10" i="119"/>
  <c r="R8" i="119"/>
  <c r="P10" i="119"/>
  <c r="P8" i="119" s="1"/>
  <c r="P4" i="119" s="1"/>
  <c r="P2" i="119" s="1"/>
  <c r="J8" i="119"/>
  <c r="J4" i="119" s="1"/>
  <c r="J2" i="119" s="1"/>
  <c r="K8" i="119"/>
  <c r="K4" i="119" s="1"/>
  <c r="K2" i="119" s="1"/>
  <c r="H8" i="119"/>
  <c r="H4" i="119" s="1"/>
  <c r="H2" i="119" s="1"/>
  <c r="F10" i="119"/>
  <c r="F8" i="119" s="1"/>
  <c r="F4" i="119" s="1"/>
  <c r="F2" i="119" s="1"/>
  <c r="L8" i="119"/>
  <c r="L4" i="119" s="1"/>
  <c r="L2" i="119" s="1"/>
  <c r="R10" i="120"/>
  <c r="R8" i="120"/>
  <c r="M8" i="120"/>
  <c r="M4" i="120" s="1"/>
  <c r="M2" i="120" s="1"/>
  <c r="M10" i="120"/>
  <c r="G8" i="119"/>
  <c r="G4" i="119" s="1"/>
  <c r="G2" i="119" s="1"/>
  <c r="G10" i="120"/>
  <c r="O10" i="120"/>
  <c r="O8" i="120" s="1"/>
  <c r="O4" i="120" s="1"/>
  <c r="O2" i="120" s="1"/>
  <c r="O10" i="119"/>
  <c r="O8" i="119" s="1"/>
  <c r="O4" i="119" s="1"/>
  <c r="O2" i="119" s="1"/>
  <c r="I10" i="120"/>
  <c r="I8" i="120" s="1"/>
  <c r="I4" i="120" s="1"/>
  <c r="I2" i="120" s="1"/>
  <c r="Q10" i="120"/>
  <c r="Q8" i="120" s="1"/>
  <c r="Q4" i="120" s="1"/>
  <c r="Q2" i="120" s="1"/>
  <c r="E2" i="120" l="1"/>
  <c r="C6" i="21"/>
  <c r="C6" i="41"/>
  <c r="C6" i="5"/>
  <c r="C6" i="54"/>
  <c r="C6" i="60"/>
  <c r="E2" i="119"/>
  <c r="C7" i="42"/>
  <c r="C7" i="55"/>
  <c r="C7" i="61"/>
  <c r="C7" i="22"/>
  <c r="C7" i="6"/>
  <c r="C8" i="119"/>
  <c r="C4" i="119" s="1"/>
  <c r="C2" i="119" s="1"/>
  <c r="C10" i="119"/>
  <c r="AG8" i="120"/>
  <c r="AG4" i="120" s="1"/>
  <c r="AG2" i="120" s="1"/>
  <c r="Y8" i="120"/>
  <c r="Y4" i="120" s="1"/>
  <c r="Y2" i="120" s="1"/>
  <c r="AF8" i="120"/>
  <c r="AF4" i="120" s="1"/>
  <c r="AF2" i="120" s="1"/>
  <c r="X8" i="120"/>
  <c r="X4" i="120" s="1"/>
  <c r="X2" i="120" s="1"/>
  <c r="R4" i="120"/>
  <c r="R2" i="120" s="1"/>
  <c r="AE8" i="120"/>
  <c r="AE4" i="120" s="1"/>
  <c r="AE2" i="120" s="1"/>
  <c r="W8" i="120"/>
  <c r="W4" i="120" s="1"/>
  <c r="W2" i="120" s="1"/>
  <c r="AK8" i="120"/>
  <c r="AK4" i="120" s="1"/>
  <c r="AK2" i="120" s="1"/>
  <c r="AC8" i="120"/>
  <c r="AC4" i="120" s="1"/>
  <c r="AC2" i="120" s="1"/>
  <c r="U8" i="120"/>
  <c r="U4" i="120" s="1"/>
  <c r="U2" i="120" s="1"/>
  <c r="AJ8" i="120"/>
  <c r="AJ4" i="120" s="1"/>
  <c r="AJ2" i="120" s="1"/>
  <c r="AB8" i="120"/>
  <c r="AB4" i="120" s="1"/>
  <c r="AB2" i="120" s="1"/>
  <c r="T8" i="120"/>
  <c r="T4" i="120" s="1"/>
  <c r="T2" i="120" s="1"/>
  <c r="AD8" i="120"/>
  <c r="AD4" i="120" s="1"/>
  <c r="AD2" i="120" s="1"/>
  <c r="AI8" i="120"/>
  <c r="AI4" i="120" s="1"/>
  <c r="AI2" i="120" s="1"/>
  <c r="AA8" i="120"/>
  <c r="AA4" i="120" s="1"/>
  <c r="AA2" i="120" s="1"/>
  <c r="S8" i="120"/>
  <c r="S4" i="120" s="1"/>
  <c r="S2" i="120" s="1"/>
  <c r="AL8" i="120"/>
  <c r="AL4" i="120" s="1"/>
  <c r="AL2" i="120" s="1"/>
  <c r="V8" i="120"/>
  <c r="V4" i="120" s="1"/>
  <c r="V2" i="120" s="1"/>
  <c r="AH8" i="120"/>
  <c r="AH4" i="120" s="1"/>
  <c r="AH2" i="120" s="1"/>
  <c r="Z8" i="120"/>
  <c r="Z4" i="120" s="1"/>
  <c r="Z2" i="120" s="1"/>
  <c r="AE8" i="119"/>
  <c r="AE4" i="119" s="1"/>
  <c r="AE2" i="119" s="1"/>
  <c r="AJ8" i="119"/>
  <c r="AJ4" i="119" s="1"/>
  <c r="AJ2" i="119" s="1"/>
  <c r="T8" i="119"/>
  <c r="T4" i="119" s="1"/>
  <c r="T2" i="119" s="1"/>
  <c r="AL8" i="119"/>
  <c r="AL4" i="119" s="1"/>
  <c r="AL2" i="119" s="1"/>
  <c r="AD8" i="119"/>
  <c r="AD4" i="119" s="1"/>
  <c r="AD2" i="119" s="1"/>
  <c r="V8" i="119"/>
  <c r="V4" i="119" s="1"/>
  <c r="V2" i="119" s="1"/>
  <c r="AK8" i="119"/>
  <c r="AK4" i="119" s="1"/>
  <c r="AK2" i="119" s="1"/>
  <c r="AC8" i="119"/>
  <c r="AC4" i="119" s="1"/>
  <c r="AC2" i="119" s="1"/>
  <c r="U8" i="119"/>
  <c r="U4" i="119" s="1"/>
  <c r="U2" i="119" s="1"/>
  <c r="AI8" i="119"/>
  <c r="AI4" i="119" s="1"/>
  <c r="AI2" i="119" s="1"/>
  <c r="AA8" i="119"/>
  <c r="AA4" i="119" s="1"/>
  <c r="AA2" i="119" s="1"/>
  <c r="S8" i="119"/>
  <c r="S4" i="119" s="1"/>
  <c r="S2" i="119" s="1"/>
  <c r="AH8" i="119"/>
  <c r="AH4" i="119" s="1"/>
  <c r="AH2" i="119" s="1"/>
  <c r="Z8" i="119"/>
  <c r="Z4" i="119" s="1"/>
  <c r="Z2" i="119" s="1"/>
  <c r="AB8" i="119"/>
  <c r="AB4" i="119" s="1"/>
  <c r="AB2" i="119" s="1"/>
  <c r="AG8" i="119"/>
  <c r="AG4" i="119" s="1"/>
  <c r="AG2" i="119" s="1"/>
  <c r="Y8" i="119"/>
  <c r="Y4" i="119" s="1"/>
  <c r="Y2" i="119" s="1"/>
  <c r="R4" i="119"/>
  <c r="R2" i="119" s="1"/>
  <c r="W8" i="119"/>
  <c r="W4" i="119" s="1"/>
  <c r="W2" i="119" s="1"/>
  <c r="AF8" i="119"/>
  <c r="AF4" i="119" s="1"/>
  <c r="AF2" i="119" s="1"/>
  <c r="X8" i="119"/>
  <c r="X4" i="119" s="1"/>
  <c r="X2" i="119" s="1"/>
  <c r="A3" i="50" l="1"/>
  <c r="A2" i="50"/>
  <c r="H11" i="50" l="1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G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110" l="1"/>
  <c r="V6" i="97"/>
  <c r="V7" i="86"/>
  <c r="V6" i="115"/>
  <c r="V7" i="104"/>
  <c r="V6" i="91"/>
  <c r="V6" i="85"/>
  <c r="V6" i="109"/>
  <c r="V7" i="116"/>
  <c r="V6" i="103"/>
  <c r="V7" i="92"/>
  <c r="V7" i="98"/>
  <c r="N6" i="109"/>
  <c r="N7" i="98"/>
  <c r="N7" i="110"/>
  <c r="N7" i="116"/>
  <c r="N6" i="103"/>
  <c r="N7" i="92"/>
  <c r="N7" i="104"/>
  <c r="N6" i="97"/>
  <c r="N6" i="115"/>
  <c r="N6" i="85"/>
  <c r="N7" i="86"/>
  <c r="N6" i="91"/>
  <c r="Y7" i="116"/>
  <c r="Y7" i="110"/>
  <c r="Y7" i="104"/>
  <c r="Y7" i="98"/>
  <c r="Y7" i="92"/>
  <c r="Y7" i="86"/>
  <c r="Y6" i="109"/>
  <c r="Y6" i="85"/>
  <c r="Y6" i="103"/>
  <c r="Y6" i="97"/>
  <c r="Y6" i="91"/>
  <c r="Y6" i="115"/>
  <c r="U7" i="116"/>
  <c r="U7" i="110"/>
  <c r="U7" i="104"/>
  <c r="U7" i="98"/>
  <c r="U7" i="92"/>
  <c r="U7" i="86"/>
  <c r="U6" i="103"/>
  <c r="U6" i="85"/>
  <c r="U6" i="115"/>
  <c r="U6" i="97"/>
  <c r="U6" i="91"/>
  <c r="U6" i="109"/>
  <c r="Q7" i="116"/>
  <c r="Q7" i="110"/>
  <c r="Q7" i="104"/>
  <c r="Q7" i="98"/>
  <c r="Q7" i="92"/>
  <c r="Q7" i="86"/>
  <c r="Q6" i="97"/>
  <c r="Q6" i="85"/>
  <c r="Q6" i="109"/>
  <c r="Q6" i="115"/>
  <c r="Q6" i="91"/>
  <c r="Q6" i="103"/>
  <c r="M7" i="116"/>
  <c r="M7" i="110"/>
  <c r="M7" i="104"/>
  <c r="M7" i="98"/>
  <c r="M7" i="92"/>
  <c r="M7" i="86"/>
  <c r="M6" i="115"/>
  <c r="M6" i="91"/>
  <c r="M6" i="109"/>
  <c r="M6" i="85"/>
  <c r="M6" i="103"/>
  <c r="M6" i="97"/>
  <c r="I7" i="116"/>
  <c r="I7" i="110"/>
  <c r="I7" i="104"/>
  <c r="I7" i="98"/>
  <c r="I7" i="92"/>
  <c r="I7" i="86"/>
  <c r="I6" i="109"/>
  <c r="I6" i="103"/>
  <c r="I6" i="115"/>
  <c r="I6" i="91"/>
  <c r="I6" i="85"/>
  <c r="I6" i="97"/>
  <c r="O6" i="115"/>
  <c r="O6" i="109"/>
  <c r="O6" i="103"/>
  <c r="O6" i="97"/>
  <c r="O6" i="91"/>
  <c r="O6" i="85"/>
  <c r="O7" i="116"/>
  <c r="O7" i="92"/>
  <c r="O7" i="110"/>
  <c r="O7" i="86"/>
  <c r="O7" i="104"/>
  <c r="O7" i="98"/>
  <c r="R6" i="115"/>
  <c r="R7" i="104"/>
  <c r="R6" i="91"/>
  <c r="R7" i="116"/>
  <c r="R6" i="103"/>
  <c r="R6" i="109"/>
  <c r="R7" i="98"/>
  <c r="R6" i="85"/>
  <c r="R7" i="110"/>
  <c r="R6" i="97"/>
  <c r="R7" i="86"/>
  <c r="R7" i="92"/>
  <c r="X6" i="115"/>
  <c r="X7" i="98"/>
  <c r="X6" i="91"/>
  <c r="X7" i="110"/>
  <c r="X7" i="116"/>
  <c r="X6" i="109"/>
  <c r="X7" i="92"/>
  <c r="X6" i="103"/>
  <c r="X6" i="85"/>
  <c r="X7" i="86"/>
  <c r="X6" i="97"/>
  <c r="X7" i="104"/>
  <c r="T7" i="116"/>
  <c r="T6" i="109"/>
  <c r="T7" i="92"/>
  <c r="T7" i="104"/>
  <c r="T7" i="110"/>
  <c r="T6" i="103"/>
  <c r="T7" i="86"/>
  <c r="T6" i="97"/>
  <c r="T6" i="91"/>
  <c r="T6" i="115"/>
  <c r="T6" i="85"/>
  <c r="T7" i="98"/>
  <c r="P7" i="110"/>
  <c r="P6" i="103"/>
  <c r="P7" i="86"/>
  <c r="P7" i="104"/>
  <c r="P6" i="97"/>
  <c r="P6" i="115"/>
  <c r="P7" i="98"/>
  <c r="P6" i="85"/>
  <c r="P7" i="116"/>
  <c r="P6" i="109"/>
  <c r="P6" i="91"/>
  <c r="P7" i="92"/>
  <c r="L7" i="104"/>
  <c r="L6" i="97"/>
  <c r="L6" i="85"/>
  <c r="L6" i="109"/>
  <c r="L6" i="115"/>
  <c r="L7" i="98"/>
  <c r="L6" i="91"/>
  <c r="L7" i="116"/>
  <c r="L7" i="92"/>
  <c r="L7" i="110"/>
  <c r="L6" i="103"/>
  <c r="L7" i="86"/>
  <c r="H6" i="115"/>
  <c r="H7" i="98"/>
  <c r="H6" i="91"/>
  <c r="H7" i="116"/>
  <c r="H6" i="109"/>
  <c r="H7" i="92"/>
  <c r="H6" i="85"/>
  <c r="H7" i="110"/>
  <c r="H6" i="103"/>
  <c r="H7" i="86"/>
  <c r="H7" i="104"/>
  <c r="H6" i="97"/>
  <c r="S6" i="115"/>
  <c r="S6" i="109"/>
  <c r="S6" i="103"/>
  <c r="S6" i="97"/>
  <c r="S6" i="91"/>
  <c r="S7" i="98"/>
  <c r="S7" i="116"/>
  <c r="S7" i="92"/>
  <c r="S7" i="110"/>
  <c r="S7" i="86"/>
  <c r="S7" i="104"/>
  <c r="S6" i="85"/>
  <c r="K6" i="115"/>
  <c r="K6" i="109"/>
  <c r="K6" i="103"/>
  <c r="K6" i="97"/>
  <c r="K6" i="91"/>
  <c r="K6" i="85"/>
  <c r="K7" i="110"/>
  <c r="K7" i="86"/>
  <c r="K7" i="104"/>
  <c r="K7" i="98"/>
  <c r="K7" i="92"/>
  <c r="K7" i="116"/>
  <c r="G6" i="115"/>
  <c r="G6" i="109"/>
  <c r="G6" i="103"/>
  <c r="G6" i="97"/>
  <c r="G6" i="91"/>
  <c r="G6" i="85"/>
  <c r="G7" i="104"/>
  <c r="G7" i="116"/>
  <c r="G7" i="98"/>
  <c r="G7" i="110"/>
  <c r="G7" i="92"/>
  <c r="G7" i="86"/>
  <c r="W6" i="115"/>
  <c r="W6" i="109"/>
  <c r="W6" i="103"/>
  <c r="W6" i="97"/>
  <c r="W6" i="91"/>
  <c r="W7" i="104"/>
  <c r="W7" i="116"/>
  <c r="W7" i="98"/>
  <c r="W7" i="92"/>
  <c r="W7" i="86"/>
  <c r="W7" i="110"/>
  <c r="W6" i="85"/>
  <c r="J7" i="116"/>
  <c r="J6" i="103"/>
  <c r="J7" i="92"/>
  <c r="J6" i="115"/>
  <c r="J7" i="110"/>
  <c r="J6" i="97"/>
  <c r="J7" i="86"/>
  <c r="J6" i="91"/>
  <c r="J6" i="85"/>
  <c r="J7" i="98"/>
  <c r="J7" i="104"/>
  <c r="J6" i="109"/>
  <c r="F7" i="110"/>
  <c r="F6" i="97"/>
  <c r="F7" i="86"/>
  <c r="F6" i="85"/>
  <c r="F6" i="115"/>
  <c r="F7" i="104"/>
  <c r="F6" i="91"/>
  <c r="F6" i="109"/>
  <c r="F7" i="98"/>
  <c r="F7" i="116"/>
  <c r="F7" i="92"/>
  <c r="F6" i="103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Z7" i="116" l="1"/>
  <c r="Z6" i="103"/>
  <c r="Z7" i="92"/>
  <c r="Z7" i="104"/>
  <c r="Z7" i="110"/>
  <c r="Z6" i="97"/>
  <c r="Z7" i="86"/>
  <c r="Z6" i="85"/>
  <c r="Z6" i="115"/>
  <c r="Z6" i="109"/>
  <c r="Z6" i="91"/>
  <c r="Z7" i="98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6" i="115" l="1"/>
  <c r="AA6" i="109"/>
  <c r="AA6" i="103"/>
  <c r="AA6" i="97"/>
  <c r="AA6" i="91"/>
  <c r="AA7" i="110"/>
  <c r="AA7" i="86"/>
  <c r="AA7" i="104"/>
  <c r="AA7" i="116"/>
  <c r="AA7" i="98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AB7" i="104" l="1"/>
  <c r="AB6" i="97"/>
  <c r="AB6" i="109"/>
  <c r="AB6" i="115"/>
  <c r="AB7" i="98"/>
  <c r="AB6" i="91"/>
  <c r="AB7" i="116"/>
  <c r="AB6" i="103"/>
  <c r="AB7" i="92"/>
  <c r="AB6" i="85"/>
  <c r="AB7" i="86"/>
  <c r="AB7" i="110"/>
  <c r="AC7" i="116" l="1"/>
  <c r="AC7" i="110"/>
  <c r="AC7" i="104"/>
  <c r="AC7" i="98"/>
  <c r="AC7" i="92"/>
  <c r="AC7" i="86"/>
  <c r="AC6" i="115"/>
  <c r="AC6" i="91"/>
  <c r="AC6" i="85"/>
  <c r="AC6" i="109"/>
  <c r="AC6" i="103"/>
  <c r="AC6" i="97"/>
  <c r="AD6" i="109" l="1"/>
  <c r="AD7" i="98"/>
  <c r="AD7" i="116"/>
  <c r="AD6" i="103"/>
  <c r="AD7" i="92"/>
  <c r="AD6" i="85"/>
  <c r="AD7" i="110"/>
  <c r="AD6" i="115"/>
  <c r="AD7" i="86"/>
  <c r="AD7" i="104"/>
  <c r="AD6" i="91"/>
  <c r="AD6" i="97"/>
  <c r="AE6" i="115" l="1"/>
  <c r="AE6" i="109"/>
  <c r="AE6" i="103"/>
  <c r="AE6" i="97"/>
  <c r="AE6" i="91"/>
  <c r="AE7" i="116"/>
  <c r="AE7" i="92"/>
  <c r="AE7" i="110"/>
  <c r="AE7" i="86"/>
  <c r="AE7" i="104"/>
  <c r="AE7" i="98"/>
  <c r="AE6" i="85"/>
  <c r="AF7" i="116" l="1"/>
  <c r="AF7" i="110"/>
  <c r="AF6" i="103"/>
  <c r="AF7" i="86"/>
  <c r="AF6" i="115"/>
  <c r="AF7" i="104"/>
  <c r="AF6" i="97"/>
  <c r="AF6" i="91"/>
  <c r="AF6" i="85"/>
  <c r="AF7" i="98"/>
  <c r="AF6" i="109"/>
  <c r="AF7" i="92"/>
  <c r="AG7" i="116" l="1"/>
  <c r="AG7" i="110"/>
  <c r="AG7" i="104"/>
  <c r="AG7" i="98"/>
  <c r="AG7" i="92"/>
  <c r="AG7" i="86"/>
  <c r="AG6" i="97"/>
  <c r="AG6" i="85"/>
  <c r="AG6" i="115"/>
  <c r="AG6" i="91"/>
  <c r="AG6" i="109"/>
  <c r="AG6" i="103"/>
  <c r="AH7" i="116" l="1"/>
  <c r="AH6" i="115"/>
  <c r="AH7" i="104"/>
  <c r="AH6" i="91"/>
  <c r="AH6" i="103"/>
  <c r="AH6" i="109"/>
  <c r="AH7" i="98"/>
  <c r="AH6" i="85"/>
  <c r="AH7" i="92"/>
  <c r="AH7" i="110"/>
  <c r="AH6" i="97"/>
  <c r="AH7" i="86"/>
  <c r="AI7" i="116" l="1"/>
  <c r="AI6" i="115"/>
  <c r="AI6" i="109"/>
  <c r="AI6" i="103"/>
  <c r="AI6" i="97"/>
  <c r="AI6" i="91"/>
  <c r="AI7" i="98"/>
  <c r="AI7" i="110"/>
  <c r="AI7" i="92"/>
  <c r="AI7" i="104"/>
  <c r="AI6" i="85"/>
  <c r="AI7" i="86"/>
</calcChain>
</file>

<file path=xl/sharedStrings.xml><?xml version="1.0" encoding="utf-8"?>
<sst xmlns="http://schemas.openxmlformats.org/spreadsheetml/2006/main" count="1113" uniqueCount="128">
  <si>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</si>
  <si>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</si>
  <si>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</si>
  <si>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</si>
  <si>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</si>
  <si>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</si>
  <si>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</si>
  <si>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</si>
  <si>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</si>
  <si>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</si>
  <si>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</si>
  <si>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</si>
  <si>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</si>
  <si>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Biofuel Diesel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</si>
  <si>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</si>
  <si>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</si>
  <si>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</si>
  <si>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</si>
  <si>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</si>
  <si>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</si>
  <si>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</si>
  <si>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</si>
  <si>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</si>
  <si>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</si>
  <si>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</si>
  <si>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</si>
  <si>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</si>
  <si>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</si>
  <si>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</si>
  <si>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</si>
  <si>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</si>
  <si>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</si>
  <si>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</si>
  <si>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</si>
  <si>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</si>
  <si>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biofuel for aircraft</t>
  </si>
  <si>
    <t>biofuel for ships</t>
  </si>
  <si>
    <t>nonroad modes, other fuels</t>
  </si>
  <si>
    <t>Interpolate and extrapolate: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</si>
  <si>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</si>
  <si>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</si>
  <si>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</si>
  <si>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</si>
  <si>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</si>
  <si>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</si>
  <si>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This variable is used in the LCFS calculations.</t>
  </si>
  <si>
    <t>Max Fraction (dimensionless)</t>
  </si>
  <si>
    <t>Percentage Fuel Use (dimensionless)</t>
  </si>
  <si>
    <t>https://www.iea.org/data-and-statistics/charts/gasoline-and-ethanol-sales-and-prices-in-brazil-january-2019-may-2020</t>
  </si>
  <si>
    <t>not dated (accessed January 21, 2021)</t>
  </si>
  <si>
    <t>On road vehicles</t>
  </si>
  <si>
    <t>Off road vehicles</t>
  </si>
  <si>
    <t>The potential percentage biofuel use is estimated for aircraft. The same input values are then used for ships and rail.</t>
  </si>
  <si>
    <t xml:space="preserve">Biofuel Gasoline </t>
  </si>
  <si>
    <t>biofuel gasoline for on-road vehicles</t>
  </si>
  <si>
    <t>biofuel diesel for on-road vehicles</t>
  </si>
  <si>
    <t>For maximum use in gasoline vehicles, we use 27%, equivalent to the current Brazilian blend</t>
  </si>
  <si>
    <t>which requires only minor engine modifications.</t>
  </si>
  <si>
    <t>Gasoline and ethanol sales in Brazil, January 2019-May 2020</t>
  </si>
  <si>
    <t>100 percent diesel blends are common in California.</t>
  </si>
  <si>
    <t xml:space="preserve">The source cited above, referring to the broader U.S. national market, comments: "B100 and other high-level biodiesel blends </t>
  </si>
  <si>
    <t>are less common than B20 and lower blends due to a lack of regulatory incentives and pricing." This statement implicitly</t>
  </si>
  <si>
    <t xml:space="preserve">recognizes the existing of 100 percent drop-in biofuel diesel options today. </t>
  </si>
  <si>
    <t>motor vehicles - diesel and gasoline</t>
  </si>
  <si>
    <t>California Air Resources Board</t>
  </si>
  <si>
    <t>Illustrative Compliance Calculator for Low Carbon Fuel Standard</t>
  </si>
  <si>
    <t>August 2018</t>
  </si>
  <si>
    <t>https://www.arb.ca.gov/fuels/lcfs/2018-0815_illustrative_compliance_scenario_calc.xlsx</t>
  </si>
  <si>
    <t>other vehicles</t>
  </si>
  <si>
    <t>EIA</t>
  </si>
  <si>
    <t>Annual Energy Outlook 2020</t>
  </si>
  <si>
    <t>https://www.eia.gov/outlooks/aeo/supplement/excel/suptab_36.xlsx</t>
  </si>
  <si>
    <t>Table 36</t>
  </si>
  <si>
    <t>biodiesel in rail and shipping</t>
  </si>
  <si>
    <t>https://www.eia.gov/outlooks/aeo/excel/aeotab_17.xlsx</t>
  </si>
  <si>
    <t>Table 17</t>
  </si>
  <si>
    <t>fraction of electricity used by plug-in hybrids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</si>
  <si>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</si>
  <si>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</si>
  <si>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</si>
  <si>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</si>
  <si>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Fraction biofuels in diesel</t>
  </si>
  <si>
    <t xml:space="preserve">Renewable or biodiesel </t>
  </si>
  <si>
    <t>Sum of diesel</t>
  </si>
  <si>
    <t>Calculated</t>
  </si>
  <si>
    <t>Sum of ethanol energy</t>
  </si>
  <si>
    <t>Sum of gasoline energy</t>
  </si>
  <si>
    <t>Results Summary</t>
  </si>
  <si>
    <t>Version Date: Aug 15, 2018</t>
  </si>
  <si>
    <t>Scenario Selection</t>
  </si>
  <si>
    <t>Demand Scenario</t>
  </si>
  <si>
    <t>High Demand</t>
  </si>
  <si>
    <t>Fuel Supply Scenario</t>
  </si>
  <si>
    <t>Project/HD/High ZEV/20%/Infra</t>
  </si>
  <si>
    <t>LD = Low Demand</t>
  </si>
  <si>
    <t>Reduction Target</t>
  </si>
  <si>
    <t>Total Fuel Energy</t>
  </si>
  <si>
    <t>Fuel Energy</t>
  </si>
  <si>
    <t>Fuel</t>
  </si>
  <si>
    <t>Units</t>
  </si>
  <si>
    <t xml:space="preserve">Starch Ethanol </t>
  </si>
  <si>
    <t>mm MJ</t>
  </si>
  <si>
    <t>Sugar Ethanol</t>
  </si>
  <si>
    <t>Cellulosic Ethanol</t>
  </si>
  <si>
    <t>Renewable Gasoline</t>
  </si>
  <si>
    <t>Hydrogen for LDVs</t>
  </si>
  <si>
    <t>Electricity for LDVs</t>
  </si>
  <si>
    <t>CARBOB</t>
  </si>
  <si>
    <t>Biodiesel</t>
  </si>
  <si>
    <t>Renewable Diesel</t>
  </si>
  <si>
    <t>Conventional NG</t>
  </si>
  <si>
    <t>Renewable NG</t>
  </si>
  <si>
    <t>Hydrogen for HDVs</t>
  </si>
  <si>
    <t>Electricity for HDVs</t>
  </si>
  <si>
    <t>Electricity for Rail/Forklift/etc.</t>
  </si>
  <si>
    <t>CARB Diesel</t>
  </si>
  <si>
    <t>Renewable Propane</t>
  </si>
  <si>
    <t>Conventional Propane</t>
  </si>
  <si>
    <t>Alternative Jet Fuel</t>
  </si>
  <si>
    <t>Low Demand</t>
  </si>
  <si>
    <t>Project/LD/Low ZEV/20%/infra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</si>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</sst>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9" applyNumberFormat="1" applyFon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0" fontId="7" fillId="3" borderId="0" xfId="0" applyFont="1" applyFill="1"/>
    <xf numFmtId="0" fontId="0" fillId="3" borderId="0" xfId="0" applyFill="1"/>
    <xf numFmtId="0" fontId="8" fillId="3" borderId="0" xfId="0" applyFont="1" applyFill="1"/>
    <xf numFmtId="0" fontId="1" fillId="3" borderId="0" xfId="0" applyFont="1" applyFill="1"/>
    <xf numFmtId="2" fontId="0" fillId="0" borderId="0" xfId="0" applyNumberFormat="1"/>
    <xf numFmtId="0" fontId="9" fillId="0" borderId="0" xfId="0" applyFo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</cellXfs>
  <cellStyles count="10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oregon/InputData/trans/BPoEFUbVT%20-%20Alternate/BAU%20Perc%20of%20Each%20Fuel%20Used%20by%20Veh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n-Road Diesel"/>
      <sheetName val="On-Road Gasoline"/>
      <sheetName val="CARB compliance scenarios"/>
      <sheetName val="Plug-in Hybrid Elec Fraction"/>
      <sheetName val="LDVs-psgr"/>
      <sheetName val="BPoEFUbVT-LDVs-psgr-batelc"/>
      <sheetName val="BPoEFUbVT-LDVs-psgr-natgas"/>
      <sheetName val="BPoEFUbVT-LDVs-psgr-gasveh"/>
      <sheetName val="BPoEFUbVT-LDVs-psgr-dslveh"/>
      <sheetName val="BPoEFUbVT-LDVs-psgr-plghyb"/>
      <sheetName val="BPoEFUbVT-LDVs-psgr-LPG"/>
      <sheetName val="BPoEFUbVT-LDVs-psgr-hydgn"/>
      <sheetName val="LDVs-frgt"/>
      <sheetName val="BPoEFUbVT-LDVs-frgt-batelc"/>
      <sheetName val="BPoEFUbVT-LDVs-frgt-natgas"/>
      <sheetName val="BPoEFUbVT-LDVs-frgt-gasveh"/>
      <sheetName val="BPoEFUbVT-LDVs-frgt-dslveh"/>
      <sheetName val="BPoEFUbVT-LDVs-frgt-plghyb"/>
      <sheetName val="BPoEFUbVT-LDVs-frgt-LPG"/>
      <sheetName val="BPoEFUbVT-LDVs-frgt-hydgn"/>
      <sheetName val="HDVs-psgr"/>
      <sheetName val="BPoEFUbVT-HDVs-psgr-batelc"/>
      <sheetName val="BPoEFUbVT-HDVs-psgr-natgas"/>
      <sheetName val="BPoEFUbVT-HDVs-psgr-gasveh"/>
      <sheetName val="BPoEFUbVT-HDVs-psgr-dslveh"/>
      <sheetName val="BPoEFUbVT-HDVs-psgr-plghyb"/>
      <sheetName val="BPoEFUbVT-HDVs-psgr-LPG"/>
      <sheetName val="BPoEFUbVT-HDVs-psgr-hydgn"/>
      <sheetName val="HDVs-frgt"/>
      <sheetName val="BPoEFUbVT-HDVs-frgt-batelc"/>
      <sheetName val="BPoEFUbVT-HDVs-frgt-natgas"/>
      <sheetName val="BPoEFUbVT-HDVs-frgt-gasveh"/>
      <sheetName val="BPoEFUbVT-HDVs-frgt-dslveh"/>
      <sheetName val="BPoEFUbVT-HDVs-frgt-plghyb"/>
      <sheetName val="BPoEFUbVT-HDVs-frgt-LPG"/>
      <sheetName val="BPoEFUbVT-HDVs-frgt-hydgn"/>
      <sheetName val="aircraft-psgr"/>
      <sheetName val="BPoEFUbVT-aircraft-psgr-batelc"/>
      <sheetName val="BPoEFUbVT-aircraft-psgr-natgas"/>
      <sheetName val="BPoEFUbVT-aircraft-psgr-gasveh"/>
      <sheetName val="BPoEFUbVT-aircraft-psgr-dslveh"/>
      <sheetName val="BPoEFUbVT-aircraft-psgr-hydgn"/>
      <sheetName val="aircraft-frgt"/>
      <sheetName val="BPoEFUbVT-aircraft-frgt-batelc"/>
      <sheetName val="BPoEFUbVT-aircraft-frgt-natgas"/>
      <sheetName val="BPoEFUbVT-aircraft-frgt-gasveh"/>
      <sheetName val="BPoEFUbVT-aircraft-frgt-dslveh"/>
      <sheetName val="BPoEFUbVT-aircraft-frgt-hydgn"/>
      <sheetName val="rail-psgr"/>
      <sheetName val="BPoEFUbVT-rail-psgr-batelc"/>
      <sheetName val="BPoEFUbVT-rail-psgr-natgas"/>
      <sheetName val="BPoEFUbVT-rail-psgr-gasveh"/>
      <sheetName val="BPoEFUbVT-rail-psgr-dslveh"/>
      <sheetName val="BPoEFUbVT-rail-psgr-hydgn"/>
      <sheetName val="rail-frgt"/>
      <sheetName val="BPoEFUbVT-rail-frgt-batelc"/>
      <sheetName val="BPoEFUbVT-rail-frgt-natgas"/>
      <sheetName val="BPoEFUbVT-rail-frgt-gasveh"/>
      <sheetName val="BPoEFUbVT-rail-frgt-dslveh"/>
      <sheetName val="BPoEFUbVT-rail-frgt-hydgn"/>
      <sheetName val="ships-psgr"/>
      <sheetName val="BPoEFUbVT-ships-psgr-batelc"/>
      <sheetName val="BPoEFUbVT-ships-psgr-natgas"/>
      <sheetName val="BPoEFUbVT-ships-psgr-gasveh"/>
      <sheetName val="BPoEFUbVT-ships-psgr-dslveh"/>
      <sheetName val="BPoEFUbVT-ships-psgr-hydgn"/>
      <sheetName val="ships-frgt"/>
      <sheetName val="BPoEFUbVT-ships-frgt-batelc"/>
      <sheetName val="BPoEFUbVT-ships-frgt-natgas"/>
      <sheetName val="BPoEFUbVT-ships-frgt-gasveh"/>
      <sheetName val="BPoEFUbVT-ships-frgt-dslveh"/>
      <sheetName val="BPoEFUbVT-ships-frgt-hydgn"/>
      <sheetName val="mtrbks-psgr"/>
      <sheetName val="BPoEFUbVT-mtrbks-psgr-batelc"/>
      <sheetName val="BPoEFUbVT-mtrbks-psgr-natgas"/>
      <sheetName val="BPoEFUbVT-mtrbks-psgr-gasveh"/>
      <sheetName val="BPoEFUbVT-mtrbks-psgr-dslveh"/>
      <sheetName val="BPoEFUbVT-mtrbks-psgr-plghyb"/>
      <sheetName val="BPoEFUbVT-mtrbks-psgr-LPG"/>
      <sheetName val="BPoEFUbVT-mtrbks-psgr-hydgn"/>
      <sheetName val="mtrbks-frgt"/>
      <sheetName val="BPoEFUbVT-mtrbks-frgt-batelc"/>
      <sheetName val="BPoEFUbVT-mtrbks-frgt-natgas"/>
      <sheetName val="BPoEFUbVT-mtrbks-frgt-gasveh"/>
      <sheetName val="BPoEFUbVT-mtrbks-frgt-dslveh"/>
      <sheetName val="BPoEFUbVT-mtrbks-frgt-plghyb"/>
      <sheetName val="BPoEFUbVT-mtrbks-frgt-LPG"/>
      <sheetName val="BPoEFUbVT-mtrbks-frgt-hydgn"/>
    </sheetNames>
    <sheetDataSet>
      <sheetData sheetId="0"/>
      <sheetData sheetId="1"/>
      <sheetData sheetId="2"/>
      <sheetData sheetId="3">
        <row r="10">
          <cell r="G10">
            <v>2017</v>
          </cell>
        </row>
        <row r="11">
          <cell r="G11">
            <v>122816.04933312001</v>
          </cell>
        </row>
        <row r="12">
          <cell r="G12">
            <v>5522.3128517700006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32.183399999999999</v>
          </cell>
        </row>
        <row r="16">
          <cell r="G16">
            <v>3678.3982750956025</v>
          </cell>
        </row>
        <row r="17">
          <cell r="G17">
            <v>1681204.34965356</v>
          </cell>
        </row>
        <row r="19">
          <cell r="G19">
            <v>2017</v>
          </cell>
        </row>
        <row r="20">
          <cell r="G20">
            <v>21629.003325483714</v>
          </cell>
        </row>
        <row r="21">
          <cell r="G21">
            <v>43492.958682100005</v>
          </cell>
        </row>
        <row r="22">
          <cell r="G22">
            <v>6943.2012545699999</v>
          </cell>
        </row>
        <row r="23">
          <cell r="G23">
            <v>14350.413566159999</v>
          </cell>
        </row>
        <row r="24">
          <cell r="G24">
            <v>0</v>
          </cell>
        </row>
        <row r="25">
          <cell r="G25">
            <v>6.8439616046135487</v>
          </cell>
        </row>
        <row r="26">
          <cell r="G26">
            <v>5083.8468416826181</v>
          </cell>
        </row>
        <row r="27">
          <cell r="G27">
            <v>449087.91743591998</v>
          </cell>
        </row>
        <row r="42">
          <cell r="G42">
            <v>2017</v>
          </cell>
        </row>
        <row r="43">
          <cell r="G43">
            <v>122816.04933312001</v>
          </cell>
        </row>
        <row r="44">
          <cell r="G44">
            <v>5522.3128517700006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32.183399999999999</v>
          </cell>
        </row>
        <row r="48">
          <cell r="G48">
            <v>3678.3982750956025</v>
          </cell>
        </row>
        <row r="51">
          <cell r="G51">
            <v>2017</v>
          </cell>
        </row>
        <row r="52">
          <cell r="G52">
            <v>21629.003325483714</v>
          </cell>
        </row>
        <row r="53">
          <cell r="G53">
            <v>43492.958682100005</v>
          </cell>
        </row>
        <row r="54">
          <cell r="G54">
            <v>6943.2012545699999</v>
          </cell>
        </row>
        <row r="55">
          <cell r="G55">
            <v>14350.413566159999</v>
          </cell>
        </row>
        <row r="56">
          <cell r="G56">
            <v>0</v>
          </cell>
        </row>
        <row r="57">
          <cell r="G57">
            <v>6.8439616046135487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excel/aeotab_17.xlsx" TargetMode="External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selection activeCell="E40" sqref="E40"/>
    </sheetView>
  </sheetViews>
  <sheetFormatPr defaultColWidth="8.796875" defaultRowHeight="14.25" x14ac:dyDescent="0.45"/>
  <cols>
    <col min="2" max="2" width="69.33203125" customWidth="1"/>
  </cols>
  <sheetData>
    <row r="1" spans="1:12" x14ac:dyDescent="0.45">
      <c r="A1" s="1" t="s">
        <v>12</v>
      </c>
    </row>
    <row r="2" spans="1:12" x14ac:dyDescent="0.45">
      <c r="E2" s="6"/>
      <c r="F2" s="6"/>
      <c r="G2" s="6"/>
      <c r="H2" s="6"/>
      <c r="I2" s="6"/>
      <c r="J2" s="6"/>
      <c r="K2" s="6"/>
      <c r="L2" s="6"/>
    </row>
    <row r="3" spans="1:12" x14ac:dyDescent="0.45">
      <c r="A3" s="1" t="s">
        <v>0</v>
      </c>
      <c r="B3" s="2" t="s">
        <v>54</v>
      </c>
      <c r="E3" s="2" t="s">
        <v>63</v>
      </c>
      <c r="F3" s="6"/>
      <c r="G3" s="6"/>
      <c r="H3" s="6"/>
      <c r="I3" s="6"/>
      <c r="J3" s="6"/>
      <c r="K3" s="6"/>
      <c r="L3" s="6"/>
    </row>
    <row r="4" spans="1:12" x14ac:dyDescent="0.45">
      <c r="B4" t="s">
        <v>28</v>
      </c>
      <c r="E4" t="s">
        <v>64</v>
      </c>
      <c r="F4" s="6"/>
      <c r="G4" s="6"/>
      <c r="H4" s="6"/>
      <c r="I4" s="6"/>
      <c r="J4" s="6"/>
      <c r="K4" s="6"/>
      <c r="L4" s="6"/>
    </row>
    <row r="5" spans="1:12" x14ac:dyDescent="0.45">
      <c r="B5" s="6" t="s">
        <v>58</v>
      </c>
      <c r="E5" t="s">
        <v>65</v>
      </c>
      <c r="F5" s="6"/>
      <c r="G5" s="6"/>
      <c r="H5" s="6"/>
      <c r="I5" s="6"/>
      <c r="J5" s="6"/>
      <c r="K5" s="6"/>
      <c r="L5" s="6"/>
    </row>
    <row r="6" spans="1:12" x14ac:dyDescent="0.45">
      <c r="B6" s="10" t="s">
        <v>49</v>
      </c>
      <c r="E6" s="11" t="s">
        <v>66</v>
      </c>
      <c r="F6" s="6"/>
      <c r="G6" s="6"/>
      <c r="H6" s="6"/>
      <c r="I6" s="6"/>
      <c r="J6" s="6"/>
      <c r="K6" s="6"/>
      <c r="L6" s="6"/>
    </row>
    <row r="7" spans="1:12" x14ac:dyDescent="0.45">
      <c r="B7" t="s">
        <v>48</v>
      </c>
      <c r="E7" t="s">
        <v>67</v>
      </c>
      <c r="F7" s="6"/>
      <c r="G7" s="6"/>
      <c r="H7" s="6"/>
      <c r="I7" s="6"/>
      <c r="J7" s="6"/>
      <c r="K7" s="6"/>
      <c r="L7" s="6"/>
    </row>
    <row r="8" spans="1:12" x14ac:dyDescent="0.45">
      <c r="F8" s="6"/>
      <c r="G8" s="6"/>
      <c r="H8" s="6"/>
      <c r="I8" s="6"/>
      <c r="J8" s="6"/>
      <c r="K8" s="6"/>
      <c r="L8" s="6"/>
    </row>
    <row r="9" spans="1:12" x14ac:dyDescent="0.45">
      <c r="B9" s="2" t="s">
        <v>55</v>
      </c>
      <c r="E9" s="2" t="s">
        <v>68</v>
      </c>
      <c r="F9" s="6"/>
      <c r="G9" s="6"/>
      <c r="H9" s="6"/>
      <c r="I9" s="6"/>
      <c r="J9" s="6"/>
      <c r="K9" s="6"/>
      <c r="L9" s="6"/>
    </row>
    <row r="10" spans="1:12" x14ac:dyDescent="0.45">
      <c r="B10" t="s">
        <v>9</v>
      </c>
      <c r="E10" t="s">
        <v>69</v>
      </c>
      <c r="F10" s="6"/>
      <c r="G10" s="6"/>
      <c r="H10" s="6"/>
      <c r="I10" s="6"/>
      <c r="J10" s="6"/>
      <c r="K10" s="6"/>
      <c r="L10" s="6"/>
    </row>
    <row r="11" spans="1:12" x14ac:dyDescent="0.45">
      <c r="B11" t="s">
        <v>14</v>
      </c>
      <c r="E11" s="3">
        <v>2020</v>
      </c>
      <c r="F11" s="6"/>
      <c r="G11" s="6"/>
      <c r="H11" s="6"/>
      <c r="I11" s="6"/>
      <c r="J11" s="6"/>
      <c r="K11" s="6"/>
      <c r="L11" s="6"/>
    </row>
    <row r="12" spans="1:12" x14ac:dyDescent="0.45">
      <c r="B12" s="10" t="s">
        <v>49</v>
      </c>
      <c r="E12" t="s">
        <v>70</v>
      </c>
    </row>
    <row r="13" spans="1:12" x14ac:dyDescent="0.45">
      <c r="B13" t="s">
        <v>15</v>
      </c>
      <c r="E13" s="5" t="s">
        <v>71</v>
      </c>
    </row>
    <row r="14" spans="1:12" x14ac:dyDescent="0.45">
      <c r="E14" t="s">
        <v>72</v>
      </c>
    </row>
    <row r="15" spans="1:12" x14ac:dyDescent="0.45">
      <c r="B15" s="2" t="s">
        <v>35</v>
      </c>
    </row>
    <row r="16" spans="1:12" x14ac:dyDescent="0.45">
      <c r="B16" t="s">
        <v>28</v>
      </c>
      <c r="E16" s="2" t="s">
        <v>73</v>
      </c>
    </row>
    <row r="17" spans="1:5" x14ac:dyDescent="0.45">
      <c r="B17" s="3">
        <v>2019</v>
      </c>
      <c r="E17" t="s">
        <v>69</v>
      </c>
    </row>
    <row r="18" spans="1:5" x14ac:dyDescent="0.45">
      <c r="B18" t="s">
        <v>29</v>
      </c>
      <c r="E18" s="3">
        <v>2020</v>
      </c>
    </row>
    <row r="19" spans="1:5" x14ac:dyDescent="0.45">
      <c r="B19" s="5" t="s">
        <v>30</v>
      </c>
      <c r="E19" t="s">
        <v>70</v>
      </c>
    </row>
    <row r="20" spans="1:5" x14ac:dyDescent="0.45">
      <c r="B20" t="s">
        <v>31</v>
      </c>
      <c r="E20" s="5" t="s">
        <v>74</v>
      </c>
    </row>
    <row r="21" spans="1:5" x14ac:dyDescent="0.45">
      <c r="E21" t="s">
        <v>75</v>
      </c>
    </row>
    <row r="22" spans="1:5" x14ac:dyDescent="0.45">
      <c r="B22" s="2" t="s">
        <v>36</v>
      </c>
    </row>
    <row r="23" spans="1:5" x14ac:dyDescent="0.45">
      <c r="B23" t="s">
        <v>33</v>
      </c>
      <c r="E23" s="2" t="s">
        <v>76</v>
      </c>
    </row>
    <row r="24" spans="1:5" x14ac:dyDescent="0.45">
      <c r="B24" s="3">
        <v>2016</v>
      </c>
      <c r="E24" t="s">
        <v>9</v>
      </c>
    </row>
    <row r="25" spans="1:5" x14ac:dyDescent="0.45">
      <c r="B25" s="5" t="s">
        <v>32</v>
      </c>
      <c r="E25" t="s">
        <v>77</v>
      </c>
    </row>
    <row r="26" spans="1:5" x14ac:dyDescent="0.45">
      <c r="B26" t="s">
        <v>34</v>
      </c>
      <c r="E26" t="s">
        <v>78</v>
      </c>
    </row>
    <row r="27" spans="1:5" x14ac:dyDescent="0.45">
      <c r="E27" t="s">
        <v>79</v>
      </c>
    </row>
    <row r="28" spans="1:5" x14ac:dyDescent="0.45">
      <c r="B28" s="2" t="s">
        <v>37</v>
      </c>
      <c r="E28" t="s">
        <v>80</v>
      </c>
    </row>
    <row r="29" spans="1:5" x14ac:dyDescent="0.45">
      <c r="B29" t="s">
        <v>19</v>
      </c>
    </row>
    <row r="31" spans="1:5" x14ac:dyDescent="0.45">
      <c r="A31" s="1" t="s">
        <v>1</v>
      </c>
    </row>
    <row r="32" spans="1:5" x14ac:dyDescent="0.45">
      <c r="A32" s="8" t="s">
        <v>45</v>
      </c>
    </row>
    <row r="33" spans="1:3" x14ac:dyDescent="0.45">
      <c r="A33" s="1"/>
    </row>
    <row r="34" spans="1:3" x14ac:dyDescent="0.45">
      <c r="A34" t="s">
        <v>16</v>
      </c>
    </row>
    <row r="35" spans="1:3" x14ac:dyDescent="0.45">
      <c r="A35" t="s">
        <v>10</v>
      </c>
    </row>
    <row r="36" spans="1:3" x14ac:dyDescent="0.45">
      <c r="A36" t="s">
        <v>17</v>
      </c>
    </row>
    <row r="37" spans="1:3" x14ac:dyDescent="0.45">
      <c r="A37" t="s">
        <v>11</v>
      </c>
    </row>
    <row r="38" spans="1:3" x14ac:dyDescent="0.45">
      <c r="A38" t="s">
        <v>20</v>
      </c>
    </row>
    <row r="40" spans="1:3" x14ac:dyDescent="0.45">
      <c r="A40" s="1" t="s">
        <v>53</v>
      </c>
    </row>
    <row r="41" spans="1:3" x14ac:dyDescent="0.45">
      <c r="A41" t="s">
        <v>56</v>
      </c>
    </row>
    <row r="42" spans="1:3" x14ac:dyDescent="0.45">
      <c r="A42" t="s">
        <v>57</v>
      </c>
      <c r="C42">
        <v>0.27</v>
      </c>
    </row>
    <row r="44" spans="1:3" x14ac:dyDescent="0.45">
      <c r="A44" s="1" t="s">
        <v>13</v>
      </c>
    </row>
    <row r="45" spans="1:3" x14ac:dyDescent="0.45">
      <c r="A45" t="s">
        <v>59</v>
      </c>
      <c r="C45">
        <v>1</v>
      </c>
    </row>
    <row r="46" spans="1:3" x14ac:dyDescent="0.45">
      <c r="A46" t="s">
        <v>60</v>
      </c>
    </row>
    <row r="47" spans="1:3" x14ac:dyDescent="0.45">
      <c r="A47" t="s">
        <v>61</v>
      </c>
    </row>
    <row r="48" spans="1:3" x14ac:dyDescent="0.45">
      <c r="A48" t="s">
        <v>62</v>
      </c>
    </row>
    <row r="50" spans="1:1" x14ac:dyDescent="0.45">
      <c r="A50" s="1" t="s">
        <v>22</v>
      </c>
    </row>
    <row r="51" spans="1:1" x14ac:dyDescent="0.45">
      <c r="A51" t="s">
        <v>23</v>
      </c>
    </row>
    <row r="52" spans="1:1" x14ac:dyDescent="0.45">
      <c r="A52" t="s">
        <v>25</v>
      </c>
    </row>
    <row r="53" spans="1:1" x14ac:dyDescent="0.45">
      <c r="A53" t="s">
        <v>24</v>
      </c>
    </row>
    <row r="54" spans="1:1" x14ac:dyDescent="0.45">
      <c r="A54" t="s">
        <v>26</v>
      </c>
    </row>
    <row r="55" spans="1:1" x14ac:dyDescent="0.45">
      <c r="A55" t="s">
        <v>27</v>
      </c>
    </row>
    <row r="57" spans="1:1" x14ac:dyDescent="0.45">
      <c r="A57" s="1" t="s">
        <v>18</v>
      </c>
    </row>
    <row r="58" spans="1:1" x14ac:dyDescent="0.45">
      <c r="A58" t="s">
        <v>21</v>
      </c>
    </row>
    <row r="59" spans="1:1" x14ac:dyDescent="0.45">
      <c r="A59" t="s">
        <v>39</v>
      </c>
    </row>
    <row r="60" spans="1:1" x14ac:dyDescent="0.45">
      <c r="A60" t="s">
        <v>52</v>
      </c>
    </row>
    <row r="62" spans="1:1" x14ac:dyDescent="0.45">
      <c r="A62" t="s">
        <v>40</v>
      </c>
    </row>
    <row r="63" spans="1:1" x14ac:dyDescent="0.45">
      <c r="A63" t="s">
        <v>41</v>
      </c>
    </row>
  </sheetData>
  <hyperlinks>
    <hyperlink ref="B19" r:id="rId1"/>
    <hyperlink ref="B25" r:id="rId2"/>
    <hyperlink ref="E2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E6" sqref="E6:AJ6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>'On-Road Gasoline'!D4</f>
        <v>7.1956583810591668E-2</v>
      </c>
      <c r="C6" s="4">
        <f>'On-Road Gasoline'!E4</f>
        <v>7.0923090870014041E-2</v>
      </c>
      <c r="D6" s="4">
        <f>'On-Road Gasoline'!F4</f>
        <v>7.1446291223409925E-2</v>
      </c>
      <c r="E6" s="4">
        <f>'On-Road Gasoline'!G4</f>
        <v>7.1651630305026595E-2</v>
      </c>
      <c r="F6" s="4">
        <f>'On-Road Gasoline'!H4</f>
        <v>7.1883806041269219E-2</v>
      </c>
      <c r="G6" s="4">
        <f>'On-Road Gasoline'!I4</f>
        <v>7.2140752708146183E-2</v>
      </c>
      <c r="H6" s="4">
        <f>'On-Road Gasoline'!J4</f>
        <v>7.242151602706251E-2</v>
      </c>
      <c r="I6" s="4">
        <f>'On-Road Gasoline'!K4</f>
        <v>7.2734200212553973E-2</v>
      </c>
      <c r="J6" s="4">
        <f>'On-Road Gasoline'!L4</f>
        <v>7.3090958791776253E-2</v>
      </c>
      <c r="K6" s="4">
        <f>'On-Road Gasoline'!M4</f>
        <v>7.3480300981477994E-2</v>
      </c>
      <c r="L6" s="4">
        <f>'On-Road Gasoline'!N4</f>
        <v>7.3897589910463121E-2</v>
      </c>
      <c r="M6" s="4">
        <f>'On-Road Gasoline'!O4</f>
        <v>7.435917840688222E-2</v>
      </c>
      <c r="N6" s="4">
        <f>'On-Road Gasoline'!P4</f>
        <v>7.4849249559555103E-2</v>
      </c>
      <c r="O6" s="4">
        <f>'On-Road Gasoline'!Q4</f>
        <v>7.5389264301426312E-2</v>
      </c>
      <c r="P6" s="4">
        <f>'On-Road Gasoline'!R4</f>
        <v>7.5974625804999057E-2</v>
      </c>
      <c r="Q6" s="4">
        <f>'On-Road Gasoline'!S4</f>
        <v>7.5974625804999057E-2</v>
      </c>
      <c r="R6" s="4">
        <f>'On-Road Gasoline'!T4</f>
        <v>7.5974625804999057E-2</v>
      </c>
      <c r="S6" s="4">
        <f>'On-Road Gasoline'!U4</f>
        <v>7.5974625804999057E-2</v>
      </c>
      <c r="T6" s="4">
        <f>'On-Road Gasoline'!V4</f>
        <v>7.5974625804999057E-2</v>
      </c>
      <c r="U6" s="4">
        <f>'On-Road Gasoline'!W4</f>
        <v>7.5974625804999057E-2</v>
      </c>
      <c r="V6" s="4">
        <f>'On-Road Gasoline'!X4</f>
        <v>7.5974625804999057E-2</v>
      </c>
      <c r="W6" s="4">
        <f>'On-Road Gasoline'!Y4</f>
        <v>7.5974625804999057E-2</v>
      </c>
      <c r="X6" s="4">
        <f>'On-Road Gasoline'!Z4</f>
        <v>7.5974625804999057E-2</v>
      </c>
      <c r="Y6" s="4">
        <f>'On-Road Gasoline'!AA4</f>
        <v>7.5974625804999057E-2</v>
      </c>
      <c r="Z6" s="4">
        <f>'On-Road Gasoline'!AB4</f>
        <v>7.5974625804999057E-2</v>
      </c>
      <c r="AA6" s="4">
        <f>'On-Road Gasoline'!AC4</f>
        <v>7.5974625804999057E-2</v>
      </c>
      <c r="AB6" s="4">
        <f>'On-Road Gasoline'!AD4</f>
        <v>7.5974625804999057E-2</v>
      </c>
      <c r="AC6" s="4">
        <f>'On-Road Gasoline'!AE4</f>
        <v>7.5974625804999057E-2</v>
      </c>
      <c r="AD6" s="4">
        <f>'On-Road Gasoline'!AF4</f>
        <v>7.5974625804999057E-2</v>
      </c>
      <c r="AE6" s="4">
        <f>'On-Road Gasoline'!AG4</f>
        <v>7.5974625804999057E-2</v>
      </c>
      <c r="AF6" s="4">
        <f>'On-Road Gasoline'!AH4</f>
        <v>7.5974625804999057E-2</v>
      </c>
      <c r="AG6" s="4">
        <f>'On-Road Gasoline'!AI4</f>
        <v>7.5974625804999057E-2</v>
      </c>
      <c r="AH6" s="4">
        <f>'On-Road Gasoline'!AJ4</f>
        <v>7.5974625804999057E-2</v>
      </c>
      <c r="AI6" s="4">
        <f>'On-Road Gasoline'!AK4</f>
        <v>7.5974625804999057E-2</v>
      </c>
      <c r="AJ6" s="4">
        <f>'On-Road Gasoline'!AL4</f>
        <v>7.5974625804999057E-2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I1" workbookViewId="0">
      <selection activeCell="B7" sqref="B7:AJ7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>'On-Road Diesel'!D4</f>
        <v>0.10570002587618775</v>
      </c>
      <c r="C7">
        <f>'On-Road Diesel'!E4</f>
        <v>0.12664471184035014</v>
      </c>
      <c r="D7">
        <f>'On-Road Diesel'!F4</f>
        <v>0.16769466185305659</v>
      </c>
      <c r="E7">
        <f>'On-Road Diesel'!G4</f>
        <v>0.21402874076162742</v>
      </c>
      <c r="F7">
        <f>'On-Road Diesel'!H4</f>
        <v>0.2612448639439352</v>
      </c>
      <c r="G7">
        <f>'On-Road Diesel'!I4</f>
        <v>0.30739117271818944</v>
      </c>
      <c r="H7">
        <f>'On-Road Diesel'!J4</f>
        <v>0.35255123357959506</v>
      </c>
      <c r="I7">
        <f>'On-Road Diesel'!K4</f>
        <v>0.36534026659795066</v>
      </c>
      <c r="J7">
        <f>'On-Road Diesel'!L4</f>
        <v>0.36913848135614252</v>
      </c>
      <c r="K7">
        <f>'On-Road Diesel'!M4</f>
        <v>0.37092740931227153</v>
      </c>
      <c r="L7">
        <f>'On-Road Diesel'!N4</f>
        <v>0.39301321727330801</v>
      </c>
      <c r="M7">
        <f>'On-Road Diesel'!O4</f>
        <v>0.39849529824725466</v>
      </c>
      <c r="N7">
        <f>'On-Road Diesel'!P4</f>
        <v>0.42335142009750126</v>
      </c>
      <c r="O7">
        <f>'On-Road Diesel'!Q4</f>
        <v>0.42453052595130286</v>
      </c>
      <c r="P7">
        <f>'On-Road Diesel'!R4</f>
        <v>0.43215456011527237</v>
      </c>
      <c r="Q7">
        <f>'On-Road Diesel'!S4</f>
        <v>0.43215456011527237</v>
      </c>
      <c r="R7">
        <f>'On-Road Diesel'!T4</f>
        <v>0.43215456011527237</v>
      </c>
      <c r="S7">
        <f>'On-Road Diesel'!U4</f>
        <v>0.43215456011527237</v>
      </c>
      <c r="T7">
        <f>'On-Road Diesel'!V4</f>
        <v>0.43215456011527237</v>
      </c>
      <c r="U7">
        <f>'On-Road Diesel'!W4</f>
        <v>0.43215456011527237</v>
      </c>
      <c r="V7">
        <f>'On-Road Diesel'!X4</f>
        <v>0.43215456011527237</v>
      </c>
      <c r="W7">
        <f>'On-Road Diesel'!Y4</f>
        <v>0.43215456011527237</v>
      </c>
      <c r="X7">
        <f>'On-Road Diesel'!Z4</f>
        <v>0.43215456011527237</v>
      </c>
      <c r="Y7">
        <f>'On-Road Diesel'!AA4</f>
        <v>0.43215456011527237</v>
      </c>
      <c r="Z7">
        <f>'On-Road Diesel'!AB4</f>
        <v>0.43215456011527237</v>
      </c>
      <c r="AA7">
        <f>'On-Road Diesel'!AC4</f>
        <v>0.43215456011527237</v>
      </c>
      <c r="AB7">
        <f>'On-Road Diesel'!AD4</f>
        <v>0.43215456011527237</v>
      </c>
      <c r="AC7">
        <f>'On-Road Diesel'!AE4</f>
        <v>0.43215456011527237</v>
      </c>
      <c r="AD7">
        <f>'On-Road Diesel'!AF4</f>
        <v>0.43215456011527237</v>
      </c>
      <c r="AE7">
        <f>'On-Road Diesel'!AG4</f>
        <v>0.43215456011527237</v>
      </c>
      <c r="AF7">
        <f>'On-Road Diesel'!AH4</f>
        <v>0.43215456011527237</v>
      </c>
      <c r="AG7">
        <f>'On-Road Diesel'!AI4</f>
        <v>0.43215456011527237</v>
      </c>
      <c r="AH7">
        <f>'On-Road Diesel'!AJ4</f>
        <v>0.43215456011527237</v>
      </c>
      <c r="AI7">
        <f>'On-Road Diesel'!AK4</f>
        <v>0.43215456011527237</v>
      </c>
      <c r="AJ7">
        <f>'On-Road Diesel'!AL4</f>
        <v>0.43215456011527237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6" sqref="B6:AJ6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>'On-Road Gasoline'!D4</f>
        <v>7.1956583810591668E-2</v>
      </c>
      <c r="C6" s="4">
        <f>'On-Road Gasoline'!E4</f>
        <v>7.0923090870014041E-2</v>
      </c>
      <c r="D6" s="4">
        <f>'On-Road Gasoline'!F4</f>
        <v>7.1446291223409925E-2</v>
      </c>
      <c r="E6" s="4">
        <f>'On-Road Gasoline'!G4</f>
        <v>7.1651630305026595E-2</v>
      </c>
      <c r="F6" s="4">
        <f>'On-Road Gasoline'!H4</f>
        <v>7.1883806041269219E-2</v>
      </c>
      <c r="G6" s="4">
        <f>'On-Road Gasoline'!I4</f>
        <v>7.2140752708146183E-2</v>
      </c>
      <c r="H6" s="4">
        <f>'On-Road Gasoline'!J4</f>
        <v>7.242151602706251E-2</v>
      </c>
      <c r="I6" s="4">
        <f>'On-Road Gasoline'!K4</f>
        <v>7.2734200212553973E-2</v>
      </c>
      <c r="J6" s="4">
        <f>'On-Road Gasoline'!L4</f>
        <v>7.3090958791776253E-2</v>
      </c>
      <c r="K6" s="4">
        <f>'On-Road Gasoline'!M4</f>
        <v>7.3480300981477994E-2</v>
      </c>
      <c r="L6" s="4">
        <f>'On-Road Gasoline'!N4</f>
        <v>7.3897589910463121E-2</v>
      </c>
      <c r="M6" s="4">
        <f>'On-Road Gasoline'!O4</f>
        <v>7.435917840688222E-2</v>
      </c>
      <c r="N6" s="4">
        <f>'On-Road Gasoline'!P4</f>
        <v>7.4849249559555103E-2</v>
      </c>
      <c r="O6" s="4">
        <f>'On-Road Gasoline'!Q4</f>
        <v>7.5389264301426312E-2</v>
      </c>
      <c r="P6" s="4">
        <f>'On-Road Gasoline'!R4</f>
        <v>7.5974625804999057E-2</v>
      </c>
      <c r="Q6" s="4">
        <f>'On-Road Gasoline'!S4</f>
        <v>7.5974625804999057E-2</v>
      </c>
      <c r="R6" s="4">
        <f>'On-Road Gasoline'!T4</f>
        <v>7.5974625804999057E-2</v>
      </c>
      <c r="S6" s="4">
        <f>'On-Road Gasoline'!U4</f>
        <v>7.5974625804999057E-2</v>
      </c>
      <c r="T6" s="4">
        <f>'On-Road Gasoline'!V4</f>
        <v>7.5974625804999057E-2</v>
      </c>
      <c r="U6" s="4">
        <f>'On-Road Gasoline'!W4</f>
        <v>7.5974625804999057E-2</v>
      </c>
      <c r="V6" s="4">
        <f>'On-Road Gasoline'!X4</f>
        <v>7.5974625804999057E-2</v>
      </c>
      <c r="W6" s="4">
        <f>'On-Road Gasoline'!Y4</f>
        <v>7.5974625804999057E-2</v>
      </c>
      <c r="X6" s="4">
        <f>'On-Road Gasoline'!Z4</f>
        <v>7.5974625804999057E-2</v>
      </c>
      <c r="Y6" s="4">
        <f>'On-Road Gasoline'!AA4</f>
        <v>7.5974625804999057E-2</v>
      </c>
      <c r="Z6" s="4">
        <f>'On-Road Gasoline'!AB4</f>
        <v>7.5974625804999057E-2</v>
      </c>
      <c r="AA6" s="4">
        <f>'On-Road Gasoline'!AC4</f>
        <v>7.5974625804999057E-2</v>
      </c>
      <c r="AB6" s="4">
        <f>'On-Road Gasoline'!AD4</f>
        <v>7.5974625804999057E-2</v>
      </c>
      <c r="AC6" s="4">
        <f>'On-Road Gasoline'!AE4</f>
        <v>7.5974625804999057E-2</v>
      </c>
      <c r="AD6" s="4">
        <f>'On-Road Gasoline'!AF4</f>
        <v>7.5974625804999057E-2</v>
      </c>
      <c r="AE6" s="4">
        <f>'On-Road Gasoline'!AG4</f>
        <v>7.5974625804999057E-2</v>
      </c>
      <c r="AF6" s="4">
        <f>'On-Road Gasoline'!AH4</f>
        <v>7.5974625804999057E-2</v>
      </c>
      <c r="AG6" s="4">
        <f>'On-Road Gasoline'!AI4</f>
        <v>7.5974625804999057E-2</v>
      </c>
      <c r="AH6" s="4">
        <f>'On-Road Gasoline'!AJ4</f>
        <v>7.5974625804999057E-2</v>
      </c>
      <c r="AI6" s="4">
        <f>'On-Road Gasoline'!AK4</f>
        <v>7.5974625804999057E-2</v>
      </c>
      <c r="AJ6" s="4">
        <f>'On-Road Gasoline'!AL4</f>
        <v>7.5974625804999057E-2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7" sqref="B7:AJ7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>'On-Road Diesel'!D4</f>
        <v>0.10570002587618775</v>
      </c>
      <c r="C7">
        <f>'On-Road Diesel'!E4</f>
        <v>0.12664471184035014</v>
      </c>
      <c r="D7">
        <f>'On-Road Diesel'!F4</f>
        <v>0.16769466185305659</v>
      </c>
      <c r="E7">
        <f>'On-Road Diesel'!G4</f>
        <v>0.21402874076162742</v>
      </c>
      <c r="F7">
        <f>'On-Road Diesel'!H4</f>
        <v>0.2612448639439352</v>
      </c>
      <c r="G7">
        <f>'On-Road Diesel'!I4</f>
        <v>0.30739117271818944</v>
      </c>
      <c r="H7">
        <f>'On-Road Diesel'!J4</f>
        <v>0.35255123357959506</v>
      </c>
      <c r="I7">
        <f>'On-Road Diesel'!K4</f>
        <v>0.36534026659795066</v>
      </c>
      <c r="J7">
        <f>'On-Road Diesel'!L4</f>
        <v>0.36913848135614252</v>
      </c>
      <c r="K7">
        <f>'On-Road Diesel'!M4</f>
        <v>0.37092740931227153</v>
      </c>
      <c r="L7">
        <f>'On-Road Diesel'!N4</f>
        <v>0.39301321727330801</v>
      </c>
      <c r="M7">
        <f>'On-Road Diesel'!O4</f>
        <v>0.39849529824725466</v>
      </c>
      <c r="N7">
        <f>'On-Road Diesel'!P4</f>
        <v>0.42335142009750126</v>
      </c>
      <c r="O7">
        <f>'On-Road Diesel'!Q4</f>
        <v>0.42453052595130286</v>
      </c>
      <c r="P7">
        <f>'On-Road Diesel'!R4</f>
        <v>0.43215456011527237</v>
      </c>
      <c r="Q7">
        <f>'On-Road Diesel'!S4</f>
        <v>0.43215456011527237</v>
      </c>
      <c r="R7">
        <f>'On-Road Diesel'!T4</f>
        <v>0.43215456011527237</v>
      </c>
      <c r="S7">
        <f>'On-Road Diesel'!U4</f>
        <v>0.43215456011527237</v>
      </c>
      <c r="T7">
        <f>'On-Road Diesel'!V4</f>
        <v>0.43215456011527237</v>
      </c>
      <c r="U7">
        <f>'On-Road Diesel'!W4</f>
        <v>0.43215456011527237</v>
      </c>
      <c r="V7">
        <f>'On-Road Diesel'!X4</f>
        <v>0.43215456011527237</v>
      </c>
      <c r="W7">
        <f>'On-Road Diesel'!Y4</f>
        <v>0.43215456011527237</v>
      </c>
      <c r="X7">
        <f>'On-Road Diesel'!Z4</f>
        <v>0.43215456011527237</v>
      </c>
      <c r="Y7">
        <f>'On-Road Diesel'!AA4</f>
        <v>0.43215456011527237</v>
      </c>
      <c r="Z7">
        <f>'On-Road Diesel'!AB4</f>
        <v>0.43215456011527237</v>
      </c>
      <c r="AA7">
        <f>'On-Road Diesel'!AC4</f>
        <v>0.43215456011527237</v>
      </c>
      <c r="AB7">
        <f>'On-Road Diesel'!AD4</f>
        <v>0.43215456011527237</v>
      </c>
      <c r="AC7">
        <f>'On-Road Diesel'!AE4</f>
        <v>0.43215456011527237</v>
      </c>
      <c r="AD7">
        <f>'On-Road Diesel'!AF4</f>
        <v>0.43215456011527237</v>
      </c>
      <c r="AE7">
        <f>'On-Road Diesel'!AG4</f>
        <v>0.43215456011527237</v>
      </c>
      <c r="AF7">
        <f>'On-Road Diesel'!AH4</f>
        <v>0.43215456011527237</v>
      </c>
      <c r="AG7">
        <f>'On-Road Diesel'!AI4</f>
        <v>0.43215456011527237</v>
      </c>
      <c r="AH7">
        <f>'On-Road Diesel'!AJ4</f>
        <v>0.43215456011527237</v>
      </c>
      <c r="AI7">
        <f>'On-Road Diesel'!AK4</f>
        <v>0.43215456011527237</v>
      </c>
      <c r="AJ7">
        <f>'On-Road Diesel'!AL4</f>
        <v>0.43215456011527237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E40" sqref="E40"/>
    </sheetView>
  </sheetViews>
  <sheetFormatPr defaultRowHeight="14.25" x14ac:dyDescent="0.45"/>
  <cols>
    <col min="1" max="1" width="17.73046875" customWidth="1"/>
    <col min="2" max="18" width="9.53125" bestFit="1" customWidth="1"/>
  </cols>
  <sheetData>
    <row r="1" spans="1:38" x14ac:dyDescent="0.45">
      <c r="B1" s="12">
        <v>2014</v>
      </c>
      <c r="C1" s="12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45">
      <c r="A2" t="s">
        <v>5</v>
      </c>
      <c r="B2">
        <f t="shared" ref="B2:C2" si="0">1-B4</f>
        <v>0.95248759479326583</v>
      </c>
      <c r="C2" t="e">
        <f t="shared" si="0"/>
        <v>#VALUE!</v>
      </c>
      <c r="D2">
        <f>1-D4</f>
        <v>0.89429997412381224</v>
      </c>
      <c r="E2">
        <f t="shared" ref="E2:AL2" si="1">1-E4</f>
        <v>0.8733552881596498</v>
      </c>
      <c r="F2">
        <f t="shared" si="1"/>
        <v>0.83230533814694341</v>
      </c>
      <c r="G2">
        <f t="shared" si="1"/>
        <v>0.78597125923837252</v>
      </c>
      <c r="H2">
        <f t="shared" si="1"/>
        <v>0.7387551360560648</v>
      </c>
      <c r="I2">
        <f t="shared" si="1"/>
        <v>0.6926088272818105</v>
      </c>
      <c r="J2">
        <f t="shared" si="1"/>
        <v>0.64744876642040494</v>
      </c>
      <c r="K2">
        <f t="shared" si="1"/>
        <v>0.6346597334020494</v>
      </c>
      <c r="L2">
        <f t="shared" si="1"/>
        <v>0.63086151864385753</v>
      </c>
      <c r="M2">
        <f t="shared" si="1"/>
        <v>0.62907259068772847</v>
      </c>
      <c r="N2">
        <f t="shared" si="1"/>
        <v>0.60698678272669193</v>
      </c>
      <c r="O2">
        <f t="shared" si="1"/>
        <v>0.60150470175274529</v>
      </c>
      <c r="P2">
        <f t="shared" si="1"/>
        <v>0.57664857990249874</v>
      </c>
      <c r="Q2">
        <f t="shared" si="1"/>
        <v>0.57546947404869719</v>
      </c>
      <c r="R2">
        <f t="shared" si="1"/>
        <v>0.56784543988472769</v>
      </c>
      <c r="S2">
        <f t="shared" si="1"/>
        <v>0.56784543988472769</v>
      </c>
      <c r="T2">
        <f t="shared" si="1"/>
        <v>0.56784543988472769</v>
      </c>
      <c r="U2">
        <f t="shared" si="1"/>
        <v>0.56784543988472769</v>
      </c>
      <c r="V2">
        <f t="shared" si="1"/>
        <v>0.56784543988472769</v>
      </c>
      <c r="W2">
        <f t="shared" si="1"/>
        <v>0.56784543988472769</v>
      </c>
      <c r="X2">
        <f t="shared" si="1"/>
        <v>0.56784543988472769</v>
      </c>
      <c r="Y2">
        <f t="shared" si="1"/>
        <v>0.56784543988472769</v>
      </c>
      <c r="Z2">
        <f t="shared" si="1"/>
        <v>0.56784543988472769</v>
      </c>
      <c r="AA2">
        <f t="shared" si="1"/>
        <v>0.56784543988472769</v>
      </c>
      <c r="AB2">
        <f t="shared" si="1"/>
        <v>0.56784543988472769</v>
      </c>
      <c r="AC2">
        <f t="shared" si="1"/>
        <v>0.56784543988472769</v>
      </c>
      <c r="AD2">
        <f t="shared" si="1"/>
        <v>0.56784543988472769</v>
      </c>
      <c r="AE2">
        <f t="shared" si="1"/>
        <v>0.56784543988472769</v>
      </c>
      <c r="AF2">
        <f t="shared" si="1"/>
        <v>0.56784543988472769</v>
      </c>
      <c r="AG2">
        <f t="shared" si="1"/>
        <v>0.56784543988472769</v>
      </c>
      <c r="AH2">
        <f t="shared" si="1"/>
        <v>0.56784543988472769</v>
      </c>
      <c r="AI2">
        <f t="shared" si="1"/>
        <v>0.56784543988472769</v>
      </c>
      <c r="AJ2">
        <f t="shared" si="1"/>
        <v>0.56784543988472769</v>
      </c>
      <c r="AK2">
        <f t="shared" si="1"/>
        <v>0.56784543988472769</v>
      </c>
      <c r="AL2">
        <f t="shared" si="1"/>
        <v>0.56784543988472769</v>
      </c>
    </row>
    <row r="3" spans="1:38" x14ac:dyDescent="0.4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45">
      <c r="A4" t="s">
        <v>8</v>
      </c>
      <c r="B4">
        <f t="shared" ref="B4:C4" si="2">B8</f>
        <v>4.7512405206734207E-2</v>
      </c>
      <c r="C4" t="e">
        <f t="shared" si="2"/>
        <v>#VALUE!</v>
      </c>
      <c r="D4">
        <f>D8</f>
        <v>0.10570002587618775</v>
      </c>
      <c r="E4">
        <f t="shared" ref="E4" si="3">E8</f>
        <v>0.12664471184035014</v>
      </c>
      <c r="F4">
        <f t="shared" ref="F4:AL4" si="4">F8</f>
        <v>0.16769466185305659</v>
      </c>
      <c r="G4">
        <f t="shared" si="4"/>
        <v>0.21402874076162742</v>
      </c>
      <c r="H4">
        <f t="shared" si="4"/>
        <v>0.2612448639439352</v>
      </c>
      <c r="I4">
        <f t="shared" si="4"/>
        <v>0.30739117271818944</v>
      </c>
      <c r="J4">
        <f t="shared" si="4"/>
        <v>0.35255123357959506</v>
      </c>
      <c r="K4">
        <f t="shared" si="4"/>
        <v>0.36534026659795066</v>
      </c>
      <c r="L4">
        <f t="shared" si="4"/>
        <v>0.36913848135614252</v>
      </c>
      <c r="M4">
        <f t="shared" si="4"/>
        <v>0.37092740931227153</v>
      </c>
      <c r="N4">
        <f t="shared" si="4"/>
        <v>0.39301321727330801</v>
      </c>
      <c r="O4">
        <f t="shared" si="4"/>
        <v>0.39849529824725466</v>
      </c>
      <c r="P4">
        <f t="shared" si="4"/>
        <v>0.42335142009750126</v>
      </c>
      <c r="Q4">
        <f t="shared" si="4"/>
        <v>0.42453052595130286</v>
      </c>
      <c r="R4">
        <f t="shared" si="4"/>
        <v>0.43215456011527237</v>
      </c>
      <c r="S4">
        <f t="shared" si="4"/>
        <v>0.43215456011527237</v>
      </c>
      <c r="T4">
        <f t="shared" si="4"/>
        <v>0.43215456011527237</v>
      </c>
      <c r="U4">
        <f t="shared" si="4"/>
        <v>0.43215456011527237</v>
      </c>
      <c r="V4">
        <f t="shared" si="4"/>
        <v>0.43215456011527237</v>
      </c>
      <c r="W4">
        <f t="shared" si="4"/>
        <v>0.43215456011527237</v>
      </c>
      <c r="X4">
        <f t="shared" si="4"/>
        <v>0.43215456011527237</v>
      </c>
      <c r="Y4">
        <f t="shared" si="4"/>
        <v>0.43215456011527237</v>
      </c>
      <c r="Z4">
        <f t="shared" si="4"/>
        <v>0.43215456011527237</v>
      </c>
      <c r="AA4">
        <f t="shared" si="4"/>
        <v>0.43215456011527237</v>
      </c>
      <c r="AB4">
        <f t="shared" si="4"/>
        <v>0.43215456011527237</v>
      </c>
      <c r="AC4">
        <f t="shared" si="4"/>
        <v>0.43215456011527237</v>
      </c>
      <c r="AD4">
        <f t="shared" si="4"/>
        <v>0.43215456011527237</v>
      </c>
      <c r="AE4">
        <f t="shared" si="4"/>
        <v>0.43215456011527237</v>
      </c>
      <c r="AF4">
        <f t="shared" si="4"/>
        <v>0.43215456011527237</v>
      </c>
      <c r="AG4">
        <f t="shared" si="4"/>
        <v>0.43215456011527237</v>
      </c>
      <c r="AH4">
        <f t="shared" si="4"/>
        <v>0.43215456011527237</v>
      </c>
      <c r="AI4">
        <f t="shared" si="4"/>
        <v>0.43215456011527237</v>
      </c>
      <c r="AJ4">
        <f t="shared" si="4"/>
        <v>0.43215456011527237</v>
      </c>
      <c r="AK4">
        <f t="shared" si="4"/>
        <v>0.43215456011527237</v>
      </c>
      <c r="AL4">
        <f t="shared" si="4"/>
        <v>0.43215456011527237</v>
      </c>
    </row>
    <row r="6" spans="1:38" x14ac:dyDescent="0.4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45">
      <c r="B7" s="12">
        <v>2014</v>
      </c>
      <c r="C7" s="12">
        <v>2015</v>
      </c>
      <c r="D7" s="12">
        <v>2016</v>
      </c>
      <c r="E7" s="12">
        <v>2014</v>
      </c>
      <c r="F7" s="12">
        <v>2018</v>
      </c>
      <c r="G7" s="12">
        <v>2019</v>
      </c>
      <c r="H7" s="12">
        <v>2020</v>
      </c>
      <c r="I7" s="12">
        <v>2021</v>
      </c>
      <c r="J7" s="12">
        <v>2022</v>
      </c>
      <c r="K7" s="12">
        <v>2023</v>
      </c>
      <c r="L7" s="12">
        <v>2024</v>
      </c>
      <c r="M7" s="12">
        <v>2025</v>
      </c>
      <c r="N7" s="12">
        <v>2026</v>
      </c>
      <c r="O7" s="12">
        <v>2027</v>
      </c>
      <c r="P7" s="12">
        <v>2028</v>
      </c>
      <c r="Q7" s="12">
        <v>2029</v>
      </c>
      <c r="R7" s="12">
        <v>2030</v>
      </c>
      <c r="S7" s="13">
        <f>R7+1</f>
        <v>2031</v>
      </c>
      <c r="T7" s="13">
        <f t="shared" ref="T7:AK7" si="5">S7+1</f>
        <v>2032</v>
      </c>
      <c r="U7" s="13">
        <f t="shared" si="5"/>
        <v>2033</v>
      </c>
      <c r="V7" s="13">
        <f t="shared" si="5"/>
        <v>2034</v>
      </c>
      <c r="W7" s="13">
        <f t="shared" si="5"/>
        <v>2035</v>
      </c>
      <c r="X7" s="13">
        <f t="shared" si="5"/>
        <v>2036</v>
      </c>
      <c r="Y7" s="13">
        <f t="shared" si="5"/>
        <v>2037</v>
      </c>
      <c r="Z7" s="13">
        <f t="shared" si="5"/>
        <v>2038</v>
      </c>
      <c r="AA7" s="13">
        <f t="shared" si="5"/>
        <v>2039</v>
      </c>
      <c r="AB7" s="13">
        <f t="shared" si="5"/>
        <v>2040</v>
      </c>
      <c r="AC7" s="13">
        <f t="shared" si="5"/>
        <v>2041</v>
      </c>
      <c r="AD7" s="13">
        <f t="shared" si="5"/>
        <v>2042</v>
      </c>
      <c r="AE7" s="13">
        <f t="shared" si="5"/>
        <v>2043</v>
      </c>
      <c r="AF7" s="13">
        <f t="shared" si="5"/>
        <v>2044</v>
      </c>
      <c r="AG7" s="13">
        <f>AF7+1</f>
        <v>2045</v>
      </c>
      <c r="AH7" s="13">
        <f t="shared" si="5"/>
        <v>2046</v>
      </c>
      <c r="AI7" s="13">
        <f t="shared" si="5"/>
        <v>2047</v>
      </c>
      <c r="AJ7" s="13">
        <f t="shared" si="5"/>
        <v>2048</v>
      </c>
      <c r="AK7" s="13">
        <f t="shared" si="5"/>
        <v>2049</v>
      </c>
      <c r="AL7" s="13">
        <f>AK7+1</f>
        <v>2050</v>
      </c>
    </row>
    <row r="8" spans="1:38" x14ac:dyDescent="0.45">
      <c r="A8" t="s">
        <v>81</v>
      </c>
      <c r="B8">
        <f t="shared" ref="B8:R8" si="6">B9/B10</f>
        <v>4.7512405206734207E-2</v>
      </c>
      <c r="C8" t="e">
        <f t="shared" si="6"/>
        <v>#VALUE!</v>
      </c>
      <c r="D8">
        <f t="shared" si="6"/>
        <v>0.10570002587618775</v>
      </c>
      <c r="E8">
        <f t="shared" si="6"/>
        <v>0.12664471184035014</v>
      </c>
      <c r="F8">
        <f t="shared" si="6"/>
        <v>0.16769466185305659</v>
      </c>
      <c r="G8">
        <f t="shared" si="6"/>
        <v>0.21402874076162742</v>
      </c>
      <c r="H8">
        <f t="shared" si="6"/>
        <v>0.2612448639439352</v>
      </c>
      <c r="I8">
        <f t="shared" si="6"/>
        <v>0.30739117271818944</v>
      </c>
      <c r="J8">
        <f t="shared" si="6"/>
        <v>0.35255123357959506</v>
      </c>
      <c r="K8">
        <f t="shared" si="6"/>
        <v>0.36534026659795066</v>
      </c>
      <c r="L8">
        <f t="shared" si="6"/>
        <v>0.36913848135614252</v>
      </c>
      <c r="M8">
        <f t="shared" si="6"/>
        <v>0.37092740931227153</v>
      </c>
      <c r="N8">
        <f t="shared" si="6"/>
        <v>0.39301321727330801</v>
      </c>
      <c r="O8">
        <f t="shared" si="6"/>
        <v>0.39849529824725466</v>
      </c>
      <c r="P8">
        <f t="shared" si="6"/>
        <v>0.42335142009750126</v>
      </c>
      <c r="Q8">
        <f t="shared" si="6"/>
        <v>0.42453052595130286</v>
      </c>
      <c r="R8">
        <f t="shared" si="6"/>
        <v>0.43215456011527237</v>
      </c>
      <c r="S8">
        <f>$R$8</f>
        <v>0.43215456011527237</v>
      </c>
      <c r="T8">
        <f t="shared" ref="T8:AL8" si="7">$R$8</f>
        <v>0.43215456011527237</v>
      </c>
      <c r="U8">
        <f t="shared" si="7"/>
        <v>0.43215456011527237</v>
      </c>
      <c r="V8">
        <f t="shared" si="7"/>
        <v>0.43215456011527237</v>
      </c>
      <c r="W8">
        <f t="shared" si="7"/>
        <v>0.43215456011527237</v>
      </c>
      <c r="X8">
        <f t="shared" si="7"/>
        <v>0.43215456011527237</v>
      </c>
      <c r="Y8">
        <f t="shared" si="7"/>
        <v>0.43215456011527237</v>
      </c>
      <c r="Z8">
        <f t="shared" si="7"/>
        <v>0.43215456011527237</v>
      </c>
      <c r="AA8">
        <f t="shared" si="7"/>
        <v>0.43215456011527237</v>
      </c>
      <c r="AB8">
        <f t="shared" si="7"/>
        <v>0.43215456011527237</v>
      </c>
      <c r="AC8">
        <f t="shared" si="7"/>
        <v>0.43215456011527237</v>
      </c>
      <c r="AD8">
        <f t="shared" si="7"/>
        <v>0.43215456011527237</v>
      </c>
      <c r="AE8">
        <f t="shared" si="7"/>
        <v>0.43215456011527237</v>
      </c>
      <c r="AF8">
        <f t="shared" si="7"/>
        <v>0.43215456011527237</v>
      </c>
      <c r="AG8">
        <f t="shared" si="7"/>
        <v>0.43215456011527237</v>
      </c>
      <c r="AH8">
        <f t="shared" si="7"/>
        <v>0.43215456011527237</v>
      </c>
      <c r="AI8">
        <f t="shared" si="7"/>
        <v>0.43215456011527237</v>
      </c>
      <c r="AJ8">
        <f t="shared" si="7"/>
        <v>0.43215456011527237</v>
      </c>
      <c r="AK8">
        <f t="shared" si="7"/>
        <v>0.43215456011527237</v>
      </c>
      <c r="AL8">
        <f t="shared" si="7"/>
        <v>0.43215456011527237</v>
      </c>
    </row>
    <row r="9" spans="1:38" x14ac:dyDescent="0.45">
      <c r="A9" t="s">
        <v>82</v>
      </c>
      <c r="B9">
        <f t="shared" ref="B9:R9" si="8">B43+B44+B33+B34+B23+B24+B14+B13</f>
        <v>92405.160775339536</v>
      </c>
      <c r="C9" t="e">
        <f t="shared" si="8"/>
        <v>#VALUE!</v>
      </c>
      <c r="D9">
        <f t="shared" si="8"/>
        <v>215005.03951015853</v>
      </c>
      <c r="E9">
        <f t="shared" si="8"/>
        <v>260487.84803033483</v>
      </c>
      <c r="F9">
        <f t="shared" si="8"/>
        <v>334275.55455325235</v>
      </c>
      <c r="G9">
        <f t="shared" si="8"/>
        <v>423975.13751072204</v>
      </c>
      <c r="H9">
        <f t="shared" si="8"/>
        <v>513674.72046819166</v>
      </c>
      <c r="I9">
        <f t="shared" si="8"/>
        <v>603374.30342566129</v>
      </c>
      <c r="J9">
        <f t="shared" si="8"/>
        <v>693073.88638313091</v>
      </c>
      <c r="K9">
        <f t="shared" si="8"/>
        <v>719003.88638313091</v>
      </c>
      <c r="L9">
        <f t="shared" si="8"/>
        <v>719003.88638313091</v>
      </c>
      <c r="M9">
        <f t="shared" si="8"/>
        <v>719003.88638313091</v>
      </c>
      <c r="N9">
        <f t="shared" si="8"/>
        <v>757898.88638313091</v>
      </c>
      <c r="O9">
        <f t="shared" si="8"/>
        <v>764381.38638313091</v>
      </c>
      <c r="P9">
        <f t="shared" si="8"/>
        <v>809758.88638313091</v>
      </c>
      <c r="Q9">
        <f t="shared" si="8"/>
        <v>809758.88638313091</v>
      </c>
      <c r="R9">
        <f t="shared" si="8"/>
        <v>822723.88638313091</v>
      </c>
    </row>
    <row r="10" spans="1:38" x14ac:dyDescent="0.45">
      <c r="A10" t="s">
        <v>83</v>
      </c>
      <c r="B10">
        <f t="shared" ref="B10:R10" si="9">(B50+B40+B30+B20)+B9</f>
        <v>1944863.8807753394</v>
      </c>
      <c r="C10" t="e">
        <f t="shared" si="9"/>
        <v>#VALUE!</v>
      </c>
      <c r="D10">
        <f t="shared" si="9"/>
        <v>2034105.8360951184</v>
      </c>
      <c r="E10">
        <f t="shared" si="9"/>
        <v>2056839.5177740147</v>
      </c>
      <c r="F10">
        <f t="shared" si="9"/>
        <v>1993358.3505846073</v>
      </c>
      <c r="G10">
        <f t="shared" si="9"/>
        <v>1980926.1877726996</v>
      </c>
      <c r="H10">
        <f t="shared" si="9"/>
        <v>1966257.6814464361</v>
      </c>
      <c r="I10">
        <f t="shared" si="9"/>
        <v>1962887.5419230848</v>
      </c>
      <c r="J10">
        <f t="shared" si="9"/>
        <v>1965881.3255199019</v>
      </c>
      <c r="K10">
        <f t="shared" si="9"/>
        <v>1968038.9820659426</v>
      </c>
      <c r="L10">
        <f t="shared" si="9"/>
        <v>1947789.035002938</v>
      </c>
      <c r="M10">
        <f t="shared" si="9"/>
        <v>1938395.1369790128</v>
      </c>
      <c r="N10">
        <f t="shared" si="9"/>
        <v>1928431.0376159062</v>
      </c>
      <c r="O10">
        <f t="shared" si="9"/>
        <v>1918169.1471522825</v>
      </c>
      <c r="P10">
        <f t="shared" si="9"/>
        <v>1912734.5461523121</v>
      </c>
      <c r="Q10">
        <f t="shared" si="9"/>
        <v>1907422.0506725514</v>
      </c>
      <c r="R10">
        <f t="shared" si="9"/>
        <v>1903772.3127662439</v>
      </c>
    </row>
    <row r="12" spans="1:38" x14ac:dyDescent="0.45">
      <c r="A12" t="str">
        <f>'CARB compliance scenarios'!B19</f>
        <v>Fuel</v>
      </c>
      <c r="B12" s="12">
        <f>'CARB compliance scenarios'!D19</f>
        <v>2014</v>
      </c>
      <c r="C12" s="12" t="str">
        <f>'CARB compliance scenarios'!E19</f>
        <v>Fuel</v>
      </c>
      <c r="D12" s="12">
        <f>'CARB compliance scenarios'!F19</f>
        <v>2016</v>
      </c>
      <c r="E12" s="12">
        <f>'[1]CARB compliance scenarios'!G19</f>
        <v>2017</v>
      </c>
      <c r="F12" s="12">
        <f>'CARB compliance scenarios'!H19</f>
        <v>2018</v>
      </c>
      <c r="G12" s="12">
        <f>'CARB compliance scenarios'!I19</f>
        <v>2019</v>
      </c>
      <c r="H12" s="12">
        <f>'CARB compliance scenarios'!J19</f>
        <v>2020</v>
      </c>
      <c r="I12" s="12">
        <f>'CARB compliance scenarios'!K19</f>
        <v>2021</v>
      </c>
      <c r="J12" s="12">
        <f>'CARB compliance scenarios'!L19</f>
        <v>2022</v>
      </c>
      <c r="K12" s="12">
        <f>'CARB compliance scenarios'!M19</f>
        <v>2023</v>
      </c>
      <c r="L12" s="12">
        <f>'CARB compliance scenarios'!N19</f>
        <v>2024</v>
      </c>
      <c r="M12" s="12">
        <f>'CARB compliance scenarios'!O19</f>
        <v>2025</v>
      </c>
      <c r="N12" s="12">
        <f>'CARB compliance scenarios'!P19</f>
        <v>2026</v>
      </c>
      <c r="O12" s="12">
        <f>'CARB compliance scenarios'!Q19</f>
        <v>2027</v>
      </c>
      <c r="P12" s="12">
        <f>'CARB compliance scenarios'!R19</f>
        <v>2028</v>
      </c>
      <c r="Q12" s="12">
        <f>'CARB compliance scenarios'!S19</f>
        <v>2029</v>
      </c>
      <c r="R12" s="12">
        <f>'CARB compliance scenarios'!T19</f>
        <v>2030</v>
      </c>
    </row>
    <row r="13" spans="1:38" x14ac:dyDescent="0.45">
      <c r="A13" t="str">
        <f>'CARB compliance scenarios'!B20</f>
        <v>Biodiesel</v>
      </c>
      <c r="B13">
        <f>'CARB compliance scenarios'!D20</f>
        <v>8450.8401938348852</v>
      </c>
      <c r="C13" s="14" t="str">
        <f>'CARB compliance scenarios'!E20</f>
        <v>Biodiesel</v>
      </c>
      <c r="D13" s="14">
        <f>'CARB compliance scenarios'!F20</f>
        <v>20603.494372489626</v>
      </c>
      <c r="E13">
        <f>'[1]CARB compliance scenarios'!G20</f>
        <v>21629.003325483714</v>
      </c>
      <c r="F13" s="14">
        <f>'CARB compliance scenarios'!H20</f>
        <v>25226.388638313092</v>
      </c>
      <c r="G13" s="14">
        <f>'CARB compliance scenarios'!I20</f>
        <v>34686.284377680502</v>
      </c>
      <c r="H13" s="14">
        <f>'CARB compliance scenarios'!J20</f>
        <v>44146.180117047908</v>
      </c>
      <c r="I13" s="14">
        <f>'CARB compliance scenarios'!K20</f>
        <v>53606.075856415315</v>
      </c>
      <c r="J13" s="14">
        <f>'CARB compliance scenarios'!L20</f>
        <v>63065.971595782728</v>
      </c>
      <c r="K13" s="14">
        <f>'CARB compliance scenarios'!M20</f>
        <v>63065.971595782728</v>
      </c>
      <c r="L13" s="14">
        <f>'CARB compliance scenarios'!N20</f>
        <v>63065.971595782728</v>
      </c>
      <c r="M13" s="14">
        <f>'CARB compliance scenarios'!O20</f>
        <v>63065.971595782728</v>
      </c>
      <c r="N13" s="14">
        <f>'CARB compliance scenarios'!P20</f>
        <v>63065.971595782728</v>
      </c>
      <c r="O13" s="14">
        <f>'CARB compliance scenarios'!Q20</f>
        <v>63065.971595782728</v>
      </c>
      <c r="P13" s="14">
        <f>'CARB compliance scenarios'!R20</f>
        <v>63065.971595782728</v>
      </c>
      <c r="Q13" s="14">
        <f>'CARB compliance scenarios'!S20</f>
        <v>63065.971595782728</v>
      </c>
      <c r="R13" s="14">
        <f>'CARB compliance scenarios'!T20</f>
        <v>63065.971595782728</v>
      </c>
    </row>
    <row r="14" spans="1:38" x14ac:dyDescent="0.45">
      <c r="A14" t="str">
        <f>'CARB compliance scenarios'!B21</f>
        <v>Renewable Diesel</v>
      </c>
      <c r="B14">
        <f>'CARB compliance scenarios'!D21</f>
        <v>14650.45</v>
      </c>
      <c r="C14" s="14" t="str">
        <f>'CARB compliance scenarios'!E21</f>
        <v>Renewable Diesel</v>
      </c>
      <c r="D14" s="14">
        <f>'CARB compliance scenarios'!F21</f>
        <v>33147.765505050003</v>
      </c>
      <c r="E14">
        <f>'[1]CARB compliance scenarios'!G21</f>
        <v>43492.958682100005</v>
      </c>
      <c r="F14" s="14">
        <f>'CARB compliance scenarios'!H21</f>
        <v>58342.5</v>
      </c>
      <c r="G14" s="14">
        <f>'CARB compliance scenarios'!I21</f>
        <v>71307.5</v>
      </c>
      <c r="H14" s="14">
        <f>'CARB compliance scenarios'!J21</f>
        <v>84272.5</v>
      </c>
      <c r="I14" s="14">
        <f>'CARB compliance scenarios'!K21</f>
        <v>97237.5</v>
      </c>
      <c r="J14">
        <f>'CARB compliance scenarios'!L21</f>
        <v>110202.5</v>
      </c>
      <c r="K14">
        <f>'CARB compliance scenarios'!M21</f>
        <v>116685</v>
      </c>
      <c r="L14">
        <f>'CARB compliance scenarios'!N21</f>
        <v>116685</v>
      </c>
      <c r="M14">
        <f>'CARB compliance scenarios'!O21</f>
        <v>116685</v>
      </c>
      <c r="N14">
        <f>'CARB compliance scenarios'!P21</f>
        <v>129650</v>
      </c>
      <c r="O14">
        <f>'CARB compliance scenarios'!Q21</f>
        <v>129650</v>
      </c>
      <c r="P14">
        <f>'CARB compliance scenarios'!R21</f>
        <v>142615</v>
      </c>
      <c r="Q14">
        <f>'CARB compliance scenarios'!S21</f>
        <v>142615</v>
      </c>
      <c r="R14">
        <f>'CARB compliance scenarios'!T21</f>
        <v>142615</v>
      </c>
    </row>
    <row r="15" spans="1:38" x14ac:dyDescent="0.45">
      <c r="A15" t="str">
        <f>'CARB compliance scenarios'!B22</f>
        <v>Conventional NG</v>
      </c>
      <c r="B15">
        <f>'CARB compliance scenarios'!D22</f>
        <v>13043.59</v>
      </c>
      <c r="C15" t="str">
        <f>'CARB compliance scenarios'!E22</f>
        <v>Conventional NG</v>
      </c>
      <c r="D15">
        <f>'CARB compliance scenarios'!F22</f>
        <v>7421.0533086899995</v>
      </c>
      <c r="E15">
        <f>'[1]CARB compliance scenarios'!G22</f>
        <v>6943.2012545699999</v>
      </c>
      <c r="F15">
        <f>'CARB compliance scenarios'!H22</f>
        <v>3361.75</v>
      </c>
      <c r="G15">
        <f>'CARB compliance scenarios'!I22</f>
        <v>0</v>
      </c>
      <c r="H15">
        <f>'CARB compliance scenarios'!J22</f>
        <v>0</v>
      </c>
      <c r="I15">
        <f>'CARB compliance scenarios'!K22</f>
        <v>0</v>
      </c>
      <c r="J15">
        <f>'CARB compliance scenarios'!L22</f>
        <v>0</v>
      </c>
      <c r="K15">
        <f>'CARB compliance scenarios'!M22</f>
        <v>0</v>
      </c>
      <c r="L15">
        <f>'CARB compliance scenarios'!N22</f>
        <v>0</v>
      </c>
      <c r="M15">
        <f>'CARB compliance scenarios'!O22</f>
        <v>0</v>
      </c>
      <c r="N15">
        <f>'CARB compliance scenarios'!P22</f>
        <v>0</v>
      </c>
      <c r="O15">
        <f>'CARB compliance scenarios'!Q22</f>
        <v>0</v>
      </c>
      <c r="P15">
        <f>'CARB compliance scenarios'!R22</f>
        <v>0</v>
      </c>
      <c r="Q15">
        <f>'CARB compliance scenarios'!S22</f>
        <v>0</v>
      </c>
      <c r="R15">
        <f>'CARB compliance scenarios'!T22</f>
        <v>0</v>
      </c>
    </row>
    <row r="16" spans="1:38" x14ac:dyDescent="0.45">
      <c r="A16" t="str">
        <f>'CARB compliance scenarios'!B23</f>
        <v>Renewable NG</v>
      </c>
      <c r="B16">
        <f>'CARB compliance scenarios'!D23</f>
        <v>3899.63</v>
      </c>
      <c r="C16" s="14" t="str">
        <f>'CARB compliance scenarios'!E23</f>
        <v>Renewable NG</v>
      </c>
      <c r="D16" s="14">
        <f>'CARB compliance scenarios'!F23</f>
        <v>12163.061748669999</v>
      </c>
      <c r="E16">
        <f>'[1]CARB compliance scenarios'!G23</f>
        <v>14350.413566159999</v>
      </c>
      <c r="F16" s="14">
        <f>'CARB compliance scenarios'!H23</f>
        <v>17667.25</v>
      </c>
      <c r="G16" s="14">
        <f>'CARB compliance scenarios'!I23</f>
        <v>23273</v>
      </c>
      <c r="H16" s="14">
        <f>'CARB compliance scenarios'!J23</f>
        <v>25897</v>
      </c>
      <c r="I16" s="14">
        <f>'CARB compliance scenarios'!K23</f>
        <v>28599</v>
      </c>
      <c r="J16" s="14">
        <f>'CARB compliance scenarios'!L23</f>
        <v>31494</v>
      </c>
      <c r="K16" s="14">
        <f>'CARB compliance scenarios'!M23</f>
        <v>34291</v>
      </c>
      <c r="L16" s="14">
        <f>'CARB compliance scenarios'!N23</f>
        <v>38174</v>
      </c>
      <c r="M16" s="14">
        <f>'CARB compliance scenarios'!O23</f>
        <v>38736</v>
      </c>
      <c r="N16" s="14">
        <f>'CARB compliance scenarios'!P23</f>
        <v>39660</v>
      </c>
      <c r="O16" s="14">
        <f>'CARB compliance scenarios'!Q23</f>
        <v>40554</v>
      </c>
      <c r="P16" s="14">
        <f>'CARB compliance scenarios'!R23</f>
        <v>41335.999999999993</v>
      </c>
      <c r="Q16" s="14">
        <f>'CARB compliance scenarios'!S23</f>
        <v>42097</v>
      </c>
      <c r="R16" s="14">
        <f>'CARB compliance scenarios'!T23</f>
        <v>42921</v>
      </c>
    </row>
    <row r="17" spans="1:18" x14ac:dyDescent="0.45">
      <c r="A17" t="str">
        <f>'CARB compliance scenarios'!B24</f>
        <v>Hydrogen for HDVs</v>
      </c>
      <c r="B17">
        <f>'CARB compliance scenarios'!D24</f>
        <v>0</v>
      </c>
      <c r="C17" s="14" t="str">
        <f>'CARB compliance scenarios'!E24</f>
        <v>Hydrogen for HDVs</v>
      </c>
      <c r="D17" s="14">
        <f>'CARB compliance scenarios'!F24</f>
        <v>0</v>
      </c>
      <c r="E17">
        <f>'[1]CARB compliance scenarios'!G24</f>
        <v>0</v>
      </c>
      <c r="F17" s="14">
        <f>'CARB compliance scenarios'!H24</f>
        <v>5.7234630739286354</v>
      </c>
      <c r="G17" s="14">
        <f>'CARB compliance scenarios'!I24</f>
        <v>10.652928121525175</v>
      </c>
      <c r="H17" s="14">
        <f>'CARB compliance scenarios'!J24</f>
        <v>16.276896567875241</v>
      </c>
      <c r="I17" s="14">
        <f>'CARB compliance scenarios'!K24</f>
        <v>24.420568063299566</v>
      </c>
      <c r="J17" s="14">
        <f>'CARB compliance scenarios'!L24</f>
        <v>37.32459875518915</v>
      </c>
      <c r="K17" s="14">
        <f>'CARB compliance scenarios'!M24</f>
        <v>50.873755630234925</v>
      </c>
      <c r="L17" s="14">
        <f>'CARB compliance scenarios'!N24</f>
        <v>76.434906319096569</v>
      </c>
      <c r="M17" s="14">
        <f>'CARB compliance scenarios'!O24</f>
        <v>108.31109994067391</v>
      </c>
      <c r="N17" s="14">
        <f>'CARB compliance scenarios'!P24</f>
        <v>150.70441338848033</v>
      </c>
      <c r="O17" s="14">
        <f>'CARB compliance scenarios'!Q24</f>
        <v>205.65468608853371</v>
      </c>
      <c r="P17" s="14">
        <f>'CARB compliance scenarios'!R24</f>
        <v>272.91898743491959</v>
      </c>
      <c r="Q17" s="14">
        <f>'CARB compliance scenarios'!S24</f>
        <v>360.26080208115457</v>
      </c>
      <c r="R17" s="14">
        <f>'CARB compliance scenarios'!T24</f>
        <v>474.09743216818134</v>
      </c>
    </row>
    <row r="18" spans="1:18" x14ac:dyDescent="0.45">
      <c r="A18" t="str">
        <f>'CARB compliance scenarios'!B25</f>
        <v>Electricity for HDVs</v>
      </c>
      <c r="B18">
        <f>'CARB compliance scenarios'!D25</f>
        <v>0</v>
      </c>
      <c r="C18" s="14" t="str">
        <f>'CARB compliance scenarios'!E25</f>
        <v>Electricity for HDVs</v>
      </c>
      <c r="D18" s="14">
        <f>'CARB compliance scenarios'!F25</f>
        <v>0</v>
      </c>
      <c r="E18">
        <f>'[1]CARB compliance scenarios'!G25</f>
        <v>6.8439616046135487</v>
      </c>
      <c r="F18" s="14">
        <f>'CARB compliance scenarios'!H25</f>
        <v>37.450648629786762</v>
      </c>
      <c r="G18" s="14">
        <f>'CARB compliance scenarios'!I25</f>
        <v>79.17680735477839</v>
      </c>
      <c r="H18" s="14">
        <f>'CARB compliance scenarios'!J25</f>
        <v>139.76783683262596</v>
      </c>
      <c r="I18" s="14">
        <f>'CARB compliance scenarios'!K25</f>
        <v>209.33953335541773</v>
      </c>
      <c r="J18" s="14">
        <f>'CARB compliance scenarios'!L25</f>
        <v>350.30666417877399</v>
      </c>
      <c r="K18" s="14">
        <f>'CARB compliance scenarios'!M25</f>
        <v>525.91928789564838</v>
      </c>
      <c r="L18" s="14">
        <f>'CARB compliance scenarios'!N25</f>
        <v>858.60768470723667</v>
      </c>
      <c r="M18" s="14">
        <f>'CARB compliance scenarios'!O25</f>
        <v>1261.8919987020427</v>
      </c>
      <c r="N18" s="14">
        <f>'CARB compliance scenarios'!P25</f>
        <v>1739.4727726914043</v>
      </c>
      <c r="O18" s="14">
        <f>'CARB compliance scenarios'!Q25</f>
        <v>2244.5572441514273</v>
      </c>
      <c r="P18" s="14">
        <f>'CARB compliance scenarios'!R25</f>
        <v>2722.0184630413464</v>
      </c>
      <c r="Q18" s="14">
        <f>'CARB compliance scenarios'!S25</f>
        <v>3200.4320928599441</v>
      </c>
      <c r="R18" s="14">
        <f>'CARB compliance scenarios'!T25</f>
        <v>3688.0608001886189</v>
      </c>
    </row>
    <row r="19" spans="1:18" x14ac:dyDescent="0.45">
      <c r="A19" t="str">
        <f>'CARB compliance scenarios'!B26</f>
        <v>Electricity for Rail/Forklift/etc.</v>
      </c>
      <c r="B19">
        <f>'CARB compliance scenarios'!D26</f>
        <v>0</v>
      </c>
      <c r="C19" s="14" t="str">
        <f>'CARB compliance scenarios'!E26</f>
        <v>Electricity for Rail/Forklift/etc.</v>
      </c>
      <c r="D19" s="14">
        <f>'CARB compliance scenarios'!F26</f>
        <v>4430.8990789945565</v>
      </c>
      <c r="E19">
        <f>'[1]CARB compliance scenarios'!G26</f>
        <v>5083.8468416826181</v>
      </c>
      <c r="F19" s="14">
        <f>'CARB compliance scenarios'!H26</f>
        <v>5083.2011917912414</v>
      </c>
      <c r="G19" s="14">
        <f>'CARB compliance scenarios'!I26</f>
        <v>5083.2011917912414</v>
      </c>
      <c r="H19" s="14">
        <f>'CARB compliance scenarios'!J26</f>
        <v>5083.2011917912414</v>
      </c>
      <c r="I19" s="14">
        <f>'CARB compliance scenarios'!K26</f>
        <v>5083.2011917912414</v>
      </c>
      <c r="J19" s="14">
        <f>'CARB compliance scenarios'!L26</f>
        <v>5083.2011917912414</v>
      </c>
      <c r="K19" s="14">
        <f>'CARB compliance scenarios'!M26</f>
        <v>5083.2011917912414</v>
      </c>
      <c r="L19" s="14">
        <f>'CARB compliance scenarios'!N26</f>
        <v>5083.2011917912414</v>
      </c>
      <c r="M19" s="14">
        <f>'CARB compliance scenarios'!O26</f>
        <v>5083.2011917912414</v>
      </c>
      <c r="N19" s="14">
        <f>'CARB compliance scenarios'!P26</f>
        <v>5083.2011917912414</v>
      </c>
      <c r="O19" s="14">
        <f>'CARB compliance scenarios'!Q26</f>
        <v>5083.2011917912414</v>
      </c>
      <c r="P19" s="14">
        <f>'CARB compliance scenarios'!R26</f>
        <v>5083.2011917912414</v>
      </c>
      <c r="Q19" s="14">
        <f>'CARB compliance scenarios'!S26</f>
        <v>5083.2011917912414</v>
      </c>
      <c r="R19" s="14">
        <f>'CARB compliance scenarios'!T26</f>
        <v>5083.2011917912414</v>
      </c>
    </row>
    <row r="20" spans="1:18" x14ac:dyDescent="0.45">
      <c r="A20" t="str">
        <f>'CARB compliance scenarios'!B27</f>
        <v>CARB Diesel</v>
      </c>
      <c r="B20">
        <f>'CARB compliance scenarios'!D27</f>
        <v>463114.68</v>
      </c>
      <c r="C20" s="14" t="str">
        <f>'CARB compliance scenarios'!E27</f>
        <v>CARB Diesel</v>
      </c>
      <c r="D20" s="14">
        <f>'CARB compliance scenarios'!F27</f>
        <v>454775.19914623996</v>
      </c>
      <c r="E20">
        <f>'[1]CARB compliance scenarios'!G27</f>
        <v>449087.91743591998</v>
      </c>
      <c r="F20" s="14">
        <f>'CARB compliance scenarios'!H27</f>
        <v>418200.18510874483</v>
      </c>
      <c r="G20" s="14">
        <f>'CARB compliance scenarios'!I27</f>
        <v>392898.83047637768</v>
      </c>
      <c r="H20" s="14">
        <f>'CARB compliance scenarios'!J27</f>
        <v>364880.6376778697</v>
      </c>
      <c r="I20" s="14">
        <f>'CARB compliance scenarios'!K27</f>
        <v>338148.67235172761</v>
      </c>
      <c r="J20" s="14">
        <f>'CARB compliance scenarios'!L27</f>
        <v>314729.38985308359</v>
      </c>
      <c r="K20" s="14">
        <f>'CARB compliance scenarios'!M27</f>
        <v>305335.46586711606</v>
      </c>
      <c r="L20" s="14">
        <f>'CARB compliance scenarios'!N27</f>
        <v>301658.15983316646</v>
      </c>
      <c r="M20" s="14">
        <f>'CARB compliance scenarios'!O27</f>
        <v>301126.87978721352</v>
      </c>
      <c r="N20" s="14">
        <f>'CARB compliance scenarios'!P27</f>
        <v>287839.70096281491</v>
      </c>
      <c r="O20" s="14">
        <f>'CARB compliance scenarios'!Q27</f>
        <v>286456.85527104948</v>
      </c>
      <c r="P20" s="14">
        <f>'CARB compliance scenarios'!R27</f>
        <v>273730.9835939302</v>
      </c>
      <c r="Q20" s="14">
        <f>'CARB compliance scenarios'!S27</f>
        <v>272740.2711084038</v>
      </c>
      <c r="R20" s="14">
        <f>'CARB compliance scenarios'!T27</f>
        <v>272086.27280927054</v>
      </c>
    </row>
    <row r="22" spans="1:18" x14ac:dyDescent="0.45">
      <c r="A22" t="str">
        <f>'CARB compliance scenarios'!B51</f>
        <v>Fuel</v>
      </c>
      <c r="B22">
        <f>'CARB compliance scenarios'!D51</f>
        <v>2014</v>
      </c>
      <c r="C22" s="14">
        <f>'CARB compliance scenarios'!E51</f>
        <v>2015</v>
      </c>
      <c r="D22" s="14">
        <f>'CARB compliance scenarios'!F51</f>
        <v>2016</v>
      </c>
      <c r="E22">
        <f>'[1]CARB compliance scenarios'!G51</f>
        <v>2017</v>
      </c>
      <c r="F22" s="14">
        <f>'CARB compliance scenarios'!H51</f>
        <v>2018</v>
      </c>
      <c r="G22" s="14">
        <f>'CARB compliance scenarios'!I51</f>
        <v>2019</v>
      </c>
      <c r="H22" s="14">
        <f>'CARB compliance scenarios'!J51</f>
        <v>2020</v>
      </c>
      <c r="I22" s="14">
        <f>'CARB compliance scenarios'!K51</f>
        <v>2021</v>
      </c>
      <c r="J22" s="14">
        <f>'CARB compliance scenarios'!L51</f>
        <v>2022</v>
      </c>
      <c r="K22" s="14">
        <f>'CARB compliance scenarios'!M51</f>
        <v>2023</v>
      </c>
      <c r="L22" s="14">
        <f>'CARB compliance scenarios'!N51</f>
        <v>2024</v>
      </c>
      <c r="M22" s="14">
        <f>'CARB compliance scenarios'!O51</f>
        <v>2025</v>
      </c>
      <c r="N22" s="14">
        <f>'CARB compliance scenarios'!P51</f>
        <v>2026</v>
      </c>
      <c r="O22" s="14">
        <f>'CARB compliance scenarios'!Q51</f>
        <v>2027</v>
      </c>
      <c r="P22" s="14">
        <f>'CARB compliance scenarios'!R51</f>
        <v>2028</v>
      </c>
      <c r="Q22" s="14">
        <f>'CARB compliance scenarios'!S51</f>
        <v>2029</v>
      </c>
      <c r="R22" s="14">
        <f>'CARB compliance scenarios'!T51</f>
        <v>2030</v>
      </c>
    </row>
    <row r="23" spans="1:18" x14ac:dyDescent="0.45">
      <c r="A23" t="str">
        <f>'CARB compliance scenarios'!B52</f>
        <v>Biodiesel</v>
      </c>
      <c r="B23">
        <f>'CARB compliance scenarios'!D52</f>
        <v>8450.8401938348852</v>
      </c>
      <c r="C23" s="14">
        <f>'CARB compliance scenarios'!E52</f>
        <v>15892.624842137247</v>
      </c>
      <c r="D23" s="14">
        <f>'CARB compliance scenarios'!F52</f>
        <v>20603.494372489626</v>
      </c>
      <c r="E23">
        <f>'[1]CARB compliance scenarios'!G52</f>
        <v>21629.003325483714</v>
      </c>
      <c r="F23" s="14">
        <f>'CARB compliance scenarios'!H52</f>
        <v>25226.388638313092</v>
      </c>
      <c r="G23" s="14">
        <f>'CARB compliance scenarios'!I52</f>
        <v>34686.284377680502</v>
      </c>
      <c r="H23" s="14">
        <f>'CARB compliance scenarios'!J52</f>
        <v>44146.180117047908</v>
      </c>
      <c r="I23" s="14">
        <f>'CARB compliance scenarios'!K52</f>
        <v>53606.075856415315</v>
      </c>
      <c r="J23" s="14">
        <f>'CARB compliance scenarios'!L52</f>
        <v>63065.971595782728</v>
      </c>
      <c r="K23" s="14">
        <f>'CARB compliance scenarios'!M52</f>
        <v>63065.971595782728</v>
      </c>
      <c r="L23" s="14">
        <f>'CARB compliance scenarios'!N52</f>
        <v>63065.971595782728</v>
      </c>
      <c r="M23" s="14">
        <f>'CARB compliance scenarios'!O52</f>
        <v>63065.971595782728</v>
      </c>
      <c r="N23" s="14">
        <f>'CARB compliance scenarios'!P52</f>
        <v>63065.971595782728</v>
      </c>
      <c r="O23" s="14">
        <f>'CARB compliance scenarios'!Q52</f>
        <v>63065.971595782728</v>
      </c>
      <c r="P23" s="14">
        <f>'CARB compliance scenarios'!R52</f>
        <v>63065.971595782728</v>
      </c>
      <c r="Q23" s="14">
        <f>'CARB compliance scenarios'!S52</f>
        <v>63065.971595782728</v>
      </c>
      <c r="R23" s="14">
        <f>'CARB compliance scenarios'!T52</f>
        <v>63065.971595782728</v>
      </c>
    </row>
    <row r="24" spans="1:18" x14ac:dyDescent="0.45">
      <c r="A24" t="str">
        <f>'CARB compliance scenarios'!B53</f>
        <v>Renewable Diesel</v>
      </c>
      <c r="B24">
        <f>'CARB compliance scenarios'!D53</f>
        <v>14650.45</v>
      </c>
      <c r="C24" s="14">
        <f>'CARB compliance scenarios'!E53</f>
        <v>21392.25</v>
      </c>
      <c r="D24" s="14">
        <f>'CARB compliance scenarios'!F53</f>
        <v>33147.765505050003</v>
      </c>
      <c r="E24">
        <f>'[1]CARB compliance scenarios'!G53</f>
        <v>43492.958682100005</v>
      </c>
      <c r="F24" s="14">
        <f>'CARB compliance scenarios'!H53</f>
        <v>58342.5</v>
      </c>
      <c r="G24" s="14">
        <f>'CARB compliance scenarios'!I53</f>
        <v>71307.5</v>
      </c>
      <c r="H24" s="14">
        <f>'CARB compliance scenarios'!J53</f>
        <v>84272.5</v>
      </c>
      <c r="I24" s="14">
        <f>'CARB compliance scenarios'!K53</f>
        <v>97237.5</v>
      </c>
      <c r="J24" s="14">
        <f>'CARB compliance scenarios'!L53</f>
        <v>110202.5</v>
      </c>
      <c r="K24" s="14">
        <f>'CARB compliance scenarios'!M53</f>
        <v>116685</v>
      </c>
      <c r="L24" s="14">
        <f>'CARB compliance scenarios'!N53</f>
        <v>116685</v>
      </c>
      <c r="M24" s="14">
        <f>'CARB compliance scenarios'!O53</f>
        <v>116685</v>
      </c>
      <c r="N24" s="14">
        <f>'CARB compliance scenarios'!P53</f>
        <v>129650</v>
      </c>
      <c r="O24" s="14">
        <f>'CARB compliance scenarios'!Q53</f>
        <v>129650</v>
      </c>
      <c r="P24" s="14">
        <f>'CARB compliance scenarios'!R53</f>
        <v>142615</v>
      </c>
      <c r="Q24" s="14">
        <f>'CARB compliance scenarios'!S53</f>
        <v>142615</v>
      </c>
      <c r="R24" s="14">
        <f>'CARB compliance scenarios'!T53</f>
        <v>142615</v>
      </c>
    </row>
    <row r="25" spans="1:18" x14ac:dyDescent="0.45">
      <c r="A25" t="str">
        <f>'CARB compliance scenarios'!B54</f>
        <v>Conventional NG</v>
      </c>
      <c r="B25">
        <f>'CARB compliance scenarios'!D54</f>
        <v>13043.59</v>
      </c>
      <c r="C25" s="14">
        <f>'CARB compliance scenarios'!E54</f>
        <v>9278.43</v>
      </c>
      <c r="D25" s="14">
        <f>'CARB compliance scenarios'!F54</f>
        <v>7421.0533086899995</v>
      </c>
      <c r="E25">
        <f>'[1]CARB compliance scenarios'!G54</f>
        <v>6943.2012545699999</v>
      </c>
      <c r="F25" s="14">
        <f>'CARB compliance scenarios'!H54</f>
        <v>3361.75</v>
      </c>
      <c r="G25" s="14">
        <f>'CARB compliance scenarios'!I54</f>
        <v>0</v>
      </c>
      <c r="H25" s="14">
        <f>'CARB compliance scenarios'!J54</f>
        <v>0</v>
      </c>
      <c r="I25" s="14">
        <f>'CARB compliance scenarios'!K54</f>
        <v>0</v>
      </c>
      <c r="J25">
        <f>'CARB compliance scenarios'!L54</f>
        <v>0</v>
      </c>
      <c r="K25">
        <f>'CARB compliance scenarios'!M54</f>
        <v>0</v>
      </c>
      <c r="L25">
        <f>'CARB compliance scenarios'!N54</f>
        <v>0</v>
      </c>
      <c r="M25">
        <f>'CARB compliance scenarios'!O54</f>
        <v>0</v>
      </c>
      <c r="N25">
        <f>'CARB compliance scenarios'!P54</f>
        <v>0</v>
      </c>
      <c r="O25">
        <f>'CARB compliance scenarios'!Q54</f>
        <v>0</v>
      </c>
      <c r="P25">
        <f>'CARB compliance scenarios'!R54</f>
        <v>0</v>
      </c>
      <c r="Q25">
        <f>'CARB compliance scenarios'!S54</f>
        <v>0</v>
      </c>
      <c r="R25">
        <f>'CARB compliance scenarios'!T54</f>
        <v>0</v>
      </c>
    </row>
    <row r="26" spans="1:18" x14ac:dyDescent="0.45">
      <c r="A26" t="str">
        <f>'CARB compliance scenarios'!B55</f>
        <v>Renewable NG</v>
      </c>
      <c r="B26">
        <f>'CARB compliance scenarios'!D55</f>
        <v>3899.63</v>
      </c>
      <c r="C26">
        <f>'CARB compliance scenarios'!E55</f>
        <v>9143.9599999999991</v>
      </c>
      <c r="D26">
        <f>'CARB compliance scenarios'!F55</f>
        <v>12163.061748669999</v>
      </c>
      <c r="E26">
        <f>'[1]CARB compliance scenarios'!G55</f>
        <v>14350.413566159999</v>
      </c>
      <c r="F26">
        <f>'CARB compliance scenarios'!H55</f>
        <v>17667.25</v>
      </c>
      <c r="G26">
        <f>'CARB compliance scenarios'!I55</f>
        <v>23273</v>
      </c>
      <c r="H26">
        <f>'CARB compliance scenarios'!J55</f>
        <v>25897</v>
      </c>
      <c r="I26">
        <f>'CARB compliance scenarios'!K55</f>
        <v>28599</v>
      </c>
      <c r="J26">
        <f>'CARB compliance scenarios'!L55</f>
        <v>31494</v>
      </c>
      <c r="K26">
        <f>'CARB compliance scenarios'!M55</f>
        <v>34291</v>
      </c>
      <c r="L26">
        <f>'CARB compliance scenarios'!N55</f>
        <v>38174</v>
      </c>
      <c r="M26">
        <f>'CARB compliance scenarios'!O55</f>
        <v>38736</v>
      </c>
      <c r="N26">
        <f>'CARB compliance scenarios'!P55</f>
        <v>39660</v>
      </c>
      <c r="O26">
        <f>'CARB compliance scenarios'!Q55</f>
        <v>40554</v>
      </c>
      <c r="P26">
        <f>'CARB compliance scenarios'!R55</f>
        <v>41335.999999999993</v>
      </c>
      <c r="Q26">
        <f>'CARB compliance scenarios'!S55</f>
        <v>42097</v>
      </c>
      <c r="R26">
        <f>'CARB compliance scenarios'!T55</f>
        <v>42921</v>
      </c>
    </row>
    <row r="27" spans="1:18" x14ac:dyDescent="0.45">
      <c r="A27" t="str">
        <f>'CARB compliance scenarios'!B56</f>
        <v>Hydrogen for HDVs</v>
      </c>
      <c r="B27">
        <f>'CARB compliance scenarios'!D56</f>
        <v>0</v>
      </c>
      <c r="C27" s="14">
        <f>'CARB compliance scenarios'!E56</f>
        <v>0</v>
      </c>
      <c r="D27" s="14">
        <f>'CARB compliance scenarios'!F56</f>
        <v>0</v>
      </c>
      <c r="E27">
        <f>'[1]CARB compliance scenarios'!G56</f>
        <v>0</v>
      </c>
      <c r="F27" s="14">
        <f>'CARB compliance scenarios'!H56</f>
        <v>5.7234630739286354</v>
      </c>
      <c r="G27" s="14">
        <f>'CARB compliance scenarios'!I56</f>
        <v>10.652928121525175</v>
      </c>
      <c r="H27" s="14">
        <f>'CARB compliance scenarios'!J56</f>
        <v>16.276896567875241</v>
      </c>
      <c r="I27" s="14">
        <f>'CARB compliance scenarios'!K56</f>
        <v>24.420568063299566</v>
      </c>
      <c r="J27" s="14">
        <f>'CARB compliance scenarios'!L56</f>
        <v>37.32459875518915</v>
      </c>
      <c r="K27" s="14">
        <f>'CARB compliance scenarios'!M56</f>
        <v>50.873755630234925</v>
      </c>
      <c r="L27" s="14">
        <f>'CARB compliance scenarios'!N56</f>
        <v>76.434906319096569</v>
      </c>
      <c r="M27" s="14">
        <f>'CARB compliance scenarios'!O56</f>
        <v>108.31109994067391</v>
      </c>
      <c r="N27" s="14">
        <f>'CARB compliance scenarios'!P56</f>
        <v>150.70441338848033</v>
      </c>
      <c r="O27" s="14">
        <f>'CARB compliance scenarios'!Q56</f>
        <v>205.65468608853371</v>
      </c>
      <c r="P27" s="14">
        <f>'CARB compliance scenarios'!R56</f>
        <v>272.91898743491959</v>
      </c>
      <c r="Q27" s="14">
        <f>'CARB compliance scenarios'!S56</f>
        <v>360.26080208115457</v>
      </c>
      <c r="R27" s="14">
        <f>'CARB compliance scenarios'!T56</f>
        <v>474.09743216818134</v>
      </c>
    </row>
    <row r="28" spans="1:18" x14ac:dyDescent="0.45">
      <c r="A28" t="str">
        <f>'CARB compliance scenarios'!B57</f>
        <v>Electricity for HDVs</v>
      </c>
      <c r="B28">
        <f>'CARB compliance scenarios'!D57</f>
        <v>0</v>
      </c>
      <c r="C28" s="14">
        <f>'CARB compliance scenarios'!E57</f>
        <v>0</v>
      </c>
      <c r="D28" s="14">
        <f>'CARB compliance scenarios'!F57</f>
        <v>0</v>
      </c>
      <c r="E28">
        <f>'[1]CARB compliance scenarios'!G57</f>
        <v>6.8439616046135487</v>
      </c>
      <c r="F28" s="14">
        <f>'CARB compliance scenarios'!H57</f>
        <v>37.450648629786762</v>
      </c>
      <c r="G28" s="14">
        <f>'CARB compliance scenarios'!I57</f>
        <v>79.17680735477839</v>
      </c>
      <c r="H28" s="14">
        <f>'CARB compliance scenarios'!J57</f>
        <v>139.76783683262596</v>
      </c>
      <c r="I28" s="14">
        <f>'CARB compliance scenarios'!K57</f>
        <v>209.33953335541773</v>
      </c>
      <c r="J28" s="14">
        <f>'CARB compliance scenarios'!L57</f>
        <v>350.30666417877399</v>
      </c>
      <c r="K28" s="14">
        <f>'CARB compliance scenarios'!M57</f>
        <v>525.91928789564838</v>
      </c>
      <c r="L28" s="14">
        <f>'CARB compliance scenarios'!N57</f>
        <v>858.60768470723667</v>
      </c>
      <c r="M28" s="14">
        <f>'CARB compliance scenarios'!O57</f>
        <v>1261.8919987020427</v>
      </c>
      <c r="N28" s="14">
        <f>'CARB compliance scenarios'!P57</f>
        <v>1739.4727726914043</v>
      </c>
      <c r="O28" s="14">
        <f>'CARB compliance scenarios'!Q57</f>
        <v>2244.5572441514273</v>
      </c>
      <c r="P28" s="14">
        <f>'CARB compliance scenarios'!R57</f>
        <v>2722.0184630413464</v>
      </c>
      <c r="Q28" s="14">
        <f>'CARB compliance scenarios'!S57</f>
        <v>3200.4320928599441</v>
      </c>
      <c r="R28" s="14">
        <f>'CARB compliance scenarios'!T57</f>
        <v>3688.0608001886189</v>
      </c>
    </row>
    <row r="29" spans="1:18" x14ac:dyDescent="0.45">
      <c r="A29" t="str">
        <f>'CARB compliance scenarios'!B58</f>
        <v>Electricity for Rail/Forklift/etc.</v>
      </c>
      <c r="B29">
        <f>'CARB compliance scenarios'!D58</f>
        <v>0</v>
      </c>
      <c r="C29" s="14">
        <f>'CARB compliance scenarios'!E58</f>
        <v>4320.0010128537469</v>
      </c>
      <c r="D29" s="14">
        <f>'CARB compliance scenarios'!F58</f>
        <v>4430.8990789945565</v>
      </c>
      <c r="E29" s="14">
        <f>'CARB compliance scenarios'!G58</f>
        <v>5083.8468416826181</v>
      </c>
      <c r="F29" s="14">
        <f>'CARB compliance scenarios'!H58</f>
        <v>5083.2011917912414</v>
      </c>
      <c r="G29" s="14">
        <f>'CARB compliance scenarios'!I58</f>
        <v>5083.2011917912414</v>
      </c>
      <c r="H29" s="14">
        <f>'CARB compliance scenarios'!J58</f>
        <v>5083.2011917912414</v>
      </c>
      <c r="I29" s="14">
        <f>'CARB compliance scenarios'!K58</f>
        <v>5083.2011917912414</v>
      </c>
      <c r="J29" s="14">
        <f>'CARB compliance scenarios'!L58</f>
        <v>5083.2011917912414</v>
      </c>
      <c r="K29" s="14">
        <f>'CARB compliance scenarios'!M58</f>
        <v>5083.2011917912414</v>
      </c>
      <c r="L29" s="14">
        <f>'CARB compliance scenarios'!N58</f>
        <v>5083.2011917912414</v>
      </c>
      <c r="M29" s="14">
        <f>'CARB compliance scenarios'!O58</f>
        <v>5083.2011917912414</v>
      </c>
      <c r="N29" s="14">
        <f>'CARB compliance scenarios'!P58</f>
        <v>5083.2011917912414</v>
      </c>
      <c r="O29" s="14">
        <f>'CARB compliance scenarios'!Q58</f>
        <v>5083.2011917912414</v>
      </c>
      <c r="P29" s="14">
        <f>'CARB compliance scenarios'!R58</f>
        <v>5083.2011917912414</v>
      </c>
      <c r="Q29" s="14">
        <f>'CARB compliance scenarios'!S58</f>
        <v>5083.2011917912414</v>
      </c>
      <c r="R29" s="14">
        <f>'CARB compliance scenarios'!T58</f>
        <v>5083.2011917912414</v>
      </c>
    </row>
    <row r="30" spans="1:18" x14ac:dyDescent="0.45">
      <c r="A30" t="str">
        <f>'CARB compliance scenarios'!B59</f>
        <v>CARB Diesel</v>
      </c>
      <c r="B30">
        <f>'CARB compliance scenarios'!D59</f>
        <v>463114.68</v>
      </c>
      <c r="C30" s="14">
        <f>'CARB compliance scenarios'!E59</f>
        <v>467283.25</v>
      </c>
      <c r="D30" s="14">
        <f>'CARB compliance scenarios'!F59</f>
        <v>454775.19914623996</v>
      </c>
      <c r="E30" s="14">
        <f>'CARB compliance scenarios'!G59</f>
        <v>449087.91743591998</v>
      </c>
      <c r="F30" s="14">
        <f>'CARB compliance scenarios'!H59</f>
        <v>411681.02590693271</v>
      </c>
      <c r="G30" s="14">
        <f>'CARB compliance scenarios'!I59</f>
        <v>385576.69465461111</v>
      </c>
      <c r="H30" s="14">
        <f>'CARB compliance scenarios'!J59</f>
        <v>361410.84281125257</v>
      </c>
      <c r="I30" s="14">
        <f>'CARB compliance scenarios'!K59</f>
        <v>341607.94689698418</v>
      </c>
      <c r="J30" s="14">
        <f>'CARB compliance scenarios'!L59</f>
        <v>321674.32971530192</v>
      </c>
      <c r="K30" s="14">
        <f>'CARB compliance scenarios'!M59</f>
        <v>319182.08197428979</v>
      </c>
      <c r="L30" s="14">
        <f>'CARB compliance scenarios'!N59</f>
        <v>312734.41447673709</v>
      </c>
      <c r="M30" s="14">
        <f>'CARB compliance scenarios'!O59</f>
        <v>308568.7455107274</v>
      </c>
      <c r="N30" s="14">
        <f>'CARB compliance scenarios'!P59</f>
        <v>290943.8746535728</v>
      </c>
      <c r="O30" s="14">
        <f>'CARB compliance scenarios'!Q59</f>
        <v>287195.77511352632</v>
      </c>
      <c r="P30" s="14">
        <f>'CARB compliance scenarios'!R59</f>
        <v>271274.34629066038</v>
      </c>
      <c r="Q30" s="14">
        <f>'CARB compliance scenarios'!S59</f>
        <v>269608.81103630643</v>
      </c>
      <c r="R30" s="14">
        <f>'CARB compliance scenarios'!T59</f>
        <v>268437.94038228597</v>
      </c>
    </row>
    <row r="32" spans="1:18" x14ac:dyDescent="0.45">
      <c r="A32" t="str">
        <f>'CARB compliance scenarios'!B82</f>
        <v>Fuel</v>
      </c>
      <c r="B32">
        <f>'CARB compliance scenarios'!D82</f>
        <v>2014</v>
      </c>
      <c r="C32" s="14">
        <f>'CARB compliance scenarios'!E82</f>
        <v>2015</v>
      </c>
      <c r="D32" s="14">
        <f>'CARB compliance scenarios'!F82</f>
        <v>2016</v>
      </c>
      <c r="E32" s="14">
        <f>'CARB compliance scenarios'!G82</f>
        <v>2017</v>
      </c>
      <c r="F32" s="14">
        <f>'CARB compliance scenarios'!H82</f>
        <v>2018</v>
      </c>
      <c r="G32" s="14">
        <f>'CARB compliance scenarios'!I82</f>
        <v>2019</v>
      </c>
      <c r="H32" s="14">
        <f>'CARB compliance scenarios'!J82</f>
        <v>2020</v>
      </c>
      <c r="I32" s="14">
        <f>'CARB compliance scenarios'!K82</f>
        <v>2021</v>
      </c>
      <c r="J32" s="14">
        <f>'CARB compliance scenarios'!L82</f>
        <v>2022</v>
      </c>
      <c r="K32" s="14">
        <f>'CARB compliance scenarios'!M82</f>
        <v>2023</v>
      </c>
      <c r="L32" s="14">
        <f>'CARB compliance scenarios'!N82</f>
        <v>2024</v>
      </c>
      <c r="M32" s="14">
        <f>'CARB compliance scenarios'!O82</f>
        <v>2025</v>
      </c>
      <c r="N32" s="14">
        <f>'CARB compliance scenarios'!P82</f>
        <v>2026</v>
      </c>
      <c r="O32" s="14">
        <f>'CARB compliance scenarios'!Q82</f>
        <v>2027</v>
      </c>
      <c r="P32" s="14">
        <f>'CARB compliance scenarios'!R82</f>
        <v>2028</v>
      </c>
      <c r="Q32" s="14">
        <f>'CARB compliance scenarios'!S82</f>
        <v>2029</v>
      </c>
      <c r="R32" s="14">
        <f>'CARB compliance scenarios'!T82</f>
        <v>2030</v>
      </c>
    </row>
    <row r="33" spans="1:18" x14ac:dyDescent="0.45">
      <c r="A33" t="str">
        <f>'CARB compliance scenarios'!B83</f>
        <v>Biodiesel</v>
      </c>
      <c r="B33">
        <f>'CARB compliance scenarios'!D83</f>
        <v>8450.8401938348852</v>
      </c>
      <c r="C33" s="14">
        <f>'CARB compliance scenarios'!E83</f>
        <v>15892.624842137247</v>
      </c>
      <c r="D33" s="14">
        <f>'CARB compliance scenarios'!F83</f>
        <v>20603.494372489626</v>
      </c>
      <c r="E33" s="14">
        <f>'CARB compliance scenarios'!G83</f>
        <v>21629.003325483714</v>
      </c>
      <c r="F33" s="14">
        <f>'CARB compliance scenarios'!H83</f>
        <v>25226.388638313092</v>
      </c>
      <c r="G33" s="14">
        <f>'CARB compliance scenarios'!I83</f>
        <v>34686.284377680502</v>
      </c>
      <c r="H33" s="14">
        <f>'CARB compliance scenarios'!J83</f>
        <v>44146.180117047908</v>
      </c>
      <c r="I33" s="14">
        <f>'CARB compliance scenarios'!K83</f>
        <v>53606.075856415315</v>
      </c>
      <c r="J33" s="14">
        <f>'CARB compliance scenarios'!L83</f>
        <v>63065.971595782728</v>
      </c>
      <c r="K33" s="14">
        <f>'CARB compliance scenarios'!M83</f>
        <v>63065.971595782728</v>
      </c>
      <c r="L33" s="14">
        <f>'CARB compliance scenarios'!N83</f>
        <v>63065.971595782728</v>
      </c>
      <c r="M33" s="14">
        <f>'CARB compliance scenarios'!O83</f>
        <v>63065.971595782728</v>
      </c>
      <c r="N33" s="14">
        <f>'CARB compliance scenarios'!P83</f>
        <v>63065.971595782728</v>
      </c>
      <c r="O33" s="14">
        <f>'CARB compliance scenarios'!Q83</f>
        <v>63065.971595782728</v>
      </c>
      <c r="P33" s="14">
        <f>'CARB compliance scenarios'!R83</f>
        <v>63065.971595782728</v>
      </c>
      <c r="Q33" s="14">
        <f>'CARB compliance scenarios'!S83</f>
        <v>63065.971595782728</v>
      </c>
      <c r="R33" s="14">
        <f>'CARB compliance scenarios'!T83</f>
        <v>63065.971595782728</v>
      </c>
    </row>
    <row r="34" spans="1:18" x14ac:dyDescent="0.45">
      <c r="A34" t="str">
        <f>'CARB compliance scenarios'!B84</f>
        <v>Renewable Diesel</v>
      </c>
      <c r="B34">
        <f>'CARB compliance scenarios'!D84</f>
        <v>14650.45</v>
      </c>
      <c r="C34" s="14">
        <f>'CARB compliance scenarios'!E84</f>
        <v>21392.25</v>
      </c>
      <c r="D34" s="14">
        <f>'CARB compliance scenarios'!F84</f>
        <v>33147.765505050003</v>
      </c>
      <c r="E34" s="14">
        <f>'CARB compliance scenarios'!G84</f>
        <v>43492.958682100005</v>
      </c>
      <c r="F34" s="14">
        <f>'CARB compliance scenarios'!H84</f>
        <v>58342.5</v>
      </c>
      <c r="G34" s="14">
        <f>'CARB compliance scenarios'!I84</f>
        <v>71307.5</v>
      </c>
      <c r="H34" s="14">
        <f>'CARB compliance scenarios'!J84</f>
        <v>84272.5</v>
      </c>
      <c r="I34" s="14">
        <f>'CARB compliance scenarios'!K84</f>
        <v>97237.5</v>
      </c>
      <c r="J34" s="14">
        <f>'CARB compliance scenarios'!L84</f>
        <v>110202.5</v>
      </c>
      <c r="K34" s="14">
        <f>'CARB compliance scenarios'!M84</f>
        <v>116685</v>
      </c>
      <c r="L34" s="14">
        <f>'CARB compliance scenarios'!N84</f>
        <v>116685</v>
      </c>
      <c r="M34" s="14">
        <f>'CARB compliance scenarios'!O84</f>
        <v>116685</v>
      </c>
      <c r="N34" s="14">
        <f>'CARB compliance scenarios'!P84</f>
        <v>116685</v>
      </c>
      <c r="O34">
        <f>'CARB compliance scenarios'!Q84</f>
        <v>123167.5</v>
      </c>
      <c r="P34">
        <f>'CARB compliance scenarios'!R84</f>
        <v>129650</v>
      </c>
      <c r="Q34">
        <f>'CARB compliance scenarios'!S84</f>
        <v>129650</v>
      </c>
      <c r="R34">
        <f>'CARB compliance scenarios'!T84</f>
        <v>142615</v>
      </c>
    </row>
    <row r="35" spans="1:18" x14ac:dyDescent="0.45">
      <c r="A35" t="str">
        <f>'CARB compliance scenarios'!B85</f>
        <v>Conventional NG</v>
      </c>
      <c r="B35">
        <f>'CARB compliance scenarios'!D85</f>
        <v>13043.59</v>
      </c>
      <c r="C35">
        <f>'CARB compliance scenarios'!E85</f>
        <v>9278.43</v>
      </c>
      <c r="D35">
        <f>'CARB compliance scenarios'!F85</f>
        <v>7421.0533086899995</v>
      </c>
      <c r="E35">
        <f>'CARB compliance scenarios'!G85</f>
        <v>6943.2012545699999</v>
      </c>
      <c r="F35">
        <f>'CARB compliance scenarios'!H85</f>
        <v>3361.75</v>
      </c>
      <c r="G35">
        <f>'CARB compliance scenarios'!I85</f>
        <v>0</v>
      </c>
      <c r="H35">
        <f>'CARB compliance scenarios'!J85</f>
        <v>0</v>
      </c>
      <c r="I35">
        <f>'CARB compliance scenarios'!K85</f>
        <v>0</v>
      </c>
      <c r="J35">
        <f>'CARB compliance scenarios'!L85</f>
        <v>0</v>
      </c>
      <c r="K35">
        <f>'CARB compliance scenarios'!M85</f>
        <v>0</v>
      </c>
      <c r="L35">
        <f>'CARB compliance scenarios'!N85</f>
        <v>0</v>
      </c>
      <c r="M35">
        <f>'CARB compliance scenarios'!O85</f>
        <v>0</v>
      </c>
      <c r="N35">
        <f>'CARB compliance scenarios'!P85</f>
        <v>0</v>
      </c>
      <c r="O35">
        <f>'CARB compliance scenarios'!Q85</f>
        <v>0</v>
      </c>
      <c r="P35">
        <f>'CARB compliance scenarios'!R85</f>
        <v>0</v>
      </c>
      <c r="Q35">
        <f>'CARB compliance scenarios'!S85</f>
        <v>0</v>
      </c>
      <c r="R35">
        <f>'CARB compliance scenarios'!T85</f>
        <v>0</v>
      </c>
    </row>
    <row r="36" spans="1:18" x14ac:dyDescent="0.45">
      <c r="A36" t="str">
        <f>'CARB compliance scenarios'!B86</f>
        <v>Renewable NG</v>
      </c>
      <c r="B36">
        <f>'CARB compliance scenarios'!D86</f>
        <v>3899.63</v>
      </c>
      <c r="C36" s="14">
        <f>'CARB compliance scenarios'!E86</f>
        <v>9143.9599999999991</v>
      </c>
      <c r="D36" s="14">
        <f>'CARB compliance scenarios'!F86</f>
        <v>12163.061748669999</v>
      </c>
      <c r="E36" s="14">
        <f>'CARB compliance scenarios'!G86</f>
        <v>14350.413566159999</v>
      </c>
      <c r="F36" s="14">
        <f>'CARB compliance scenarios'!H86</f>
        <v>18422.39</v>
      </c>
      <c r="G36" s="14">
        <f>'CARB compliance scenarios'!I86</f>
        <v>23273</v>
      </c>
      <c r="H36" s="14">
        <f>'CARB compliance scenarios'!J86</f>
        <v>25897</v>
      </c>
      <c r="I36" s="14">
        <f>'CARB compliance scenarios'!K86</f>
        <v>28599</v>
      </c>
      <c r="J36" s="14">
        <f>'CARB compliance scenarios'!L86</f>
        <v>31494</v>
      </c>
      <c r="K36" s="14">
        <f>'CARB compliance scenarios'!M86</f>
        <v>34291</v>
      </c>
      <c r="L36" s="14">
        <f>'CARB compliance scenarios'!N86</f>
        <v>38174</v>
      </c>
      <c r="M36" s="14">
        <f>'CARB compliance scenarios'!O86</f>
        <v>38736</v>
      </c>
      <c r="N36" s="14">
        <f>'CARB compliance scenarios'!P86</f>
        <v>39660</v>
      </c>
      <c r="O36" s="14">
        <f>'CARB compliance scenarios'!Q86</f>
        <v>40554</v>
      </c>
      <c r="P36" s="14">
        <f>'CARB compliance scenarios'!R86</f>
        <v>41335.999999999993</v>
      </c>
      <c r="Q36" s="14">
        <f>'CARB compliance scenarios'!S86</f>
        <v>42097</v>
      </c>
      <c r="R36" s="14">
        <f>'CARB compliance scenarios'!T86</f>
        <v>42921</v>
      </c>
    </row>
    <row r="37" spans="1:18" x14ac:dyDescent="0.45">
      <c r="A37" t="str">
        <f>'CARB compliance scenarios'!B87</f>
        <v>Hydrogen for HDVs</v>
      </c>
      <c r="B37">
        <f>'CARB compliance scenarios'!D87</f>
        <v>0</v>
      </c>
      <c r="C37" s="14">
        <f>'CARB compliance scenarios'!E87</f>
        <v>0</v>
      </c>
      <c r="D37" s="14">
        <f>'CARB compliance scenarios'!F87</f>
        <v>0</v>
      </c>
      <c r="E37" s="14">
        <f>'CARB compliance scenarios'!G87</f>
        <v>0</v>
      </c>
      <c r="F37" s="14">
        <f>'CARB compliance scenarios'!H87</f>
        <v>5.7234630739286354</v>
      </c>
      <c r="G37" s="14">
        <f>'CARB compliance scenarios'!I87</f>
        <v>10.652928121525175</v>
      </c>
      <c r="H37" s="14">
        <f>'CARB compliance scenarios'!J87</f>
        <v>16.276896567875241</v>
      </c>
      <c r="I37" s="14">
        <f>'CARB compliance scenarios'!K87</f>
        <v>24.420568063299566</v>
      </c>
      <c r="J37" s="14">
        <f>'CARB compliance scenarios'!L87</f>
        <v>37.32459875518915</v>
      </c>
      <c r="K37" s="14">
        <f>'CARB compliance scenarios'!M87</f>
        <v>50.873755630234925</v>
      </c>
      <c r="L37" s="14">
        <f>'CARB compliance scenarios'!N87</f>
        <v>76.434906319096569</v>
      </c>
      <c r="M37" s="14">
        <f>'CARB compliance scenarios'!O87</f>
        <v>108.31109994067391</v>
      </c>
      <c r="N37" s="14">
        <f>'CARB compliance scenarios'!P87</f>
        <v>150.70441338848033</v>
      </c>
      <c r="O37" s="14">
        <f>'CARB compliance scenarios'!Q87</f>
        <v>205.65468608853371</v>
      </c>
      <c r="P37" s="14">
        <f>'CARB compliance scenarios'!R87</f>
        <v>272.91898743491959</v>
      </c>
      <c r="Q37" s="14">
        <f>'CARB compliance scenarios'!S87</f>
        <v>360.26080208115457</v>
      </c>
      <c r="R37" s="14">
        <f>'CARB compliance scenarios'!T87</f>
        <v>474.09743216818134</v>
      </c>
    </row>
    <row r="38" spans="1:18" x14ac:dyDescent="0.45">
      <c r="A38" t="str">
        <f>'CARB compliance scenarios'!B88</f>
        <v>Electricity for HDVs</v>
      </c>
      <c r="B38">
        <f>'CARB compliance scenarios'!D88</f>
        <v>0</v>
      </c>
      <c r="C38" s="14">
        <f>'CARB compliance scenarios'!E88</f>
        <v>0</v>
      </c>
      <c r="D38" s="14">
        <f>'CARB compliance scenarios'!F88</f>
        <v>0</v>
      </c>
      <c r="E38" s="14">
        <f>'CARB compliance scenarios'!G88</f>
        <v>6.8439616046135487</v>
      </c>
      <c r="F38" s="14">
        <f>'CARB compliance scenarios'!H88</f>
        <v>37.450648629786762</v>
      </c>
      <c r="G38" s="14">
        <f>'CARB compliance scenarios'!I88</f>
        <v>79.17680735477839</v>
      </c>
      <c r="H38" s="14">
        <f>'CARB compliance scenarios'!J88</f>
        <v>139.76783683262596</v>
      </c>
      <c r="I38" s="14">
        <f>'CARB compliance scenarios'!K88</f>
        <v>209.33953335541773</v>
      </c>
      <c r="J38" s="14">
        <f>'CARB compliance scenarios'!L88</f>
        <v>350.30666417877399</v>
      </c>
      <c r="K38" s="14">
        <f>'CARB compliance scenarios'!M88</f>
        <v>525.91928789564838</v>
      </c>
      <c r="L38" s="14">
        <f>'CARB compliance scenarios'!N88</f>
        <v>858.60768470723667</v>
      </c>
      <c r="M38" s="14">
        <f>'CARB compliance scenarios'!O88</f>
        <v>1261.8919987020427</v>
      </c>
      <c r="N38" s="14">
        <f>'CARB compliance scenarios'!P88</f>
        <v>1739.4727726914043</v>
      </c>
      <c r="O38" s="14">
        <f>'CARB compliance scenarios'!Q88</f>
        <v>2244.5572441514273</v>
      </c>
      <c r="P38" s="14">
        <f>'CARB compliance scenarios'!R88</f>
        <v>2722.0184630413464</v>
      </c>
      <c r="Q38" s="14">
        <f>'CARB compliance scenarios'!S88</f>
        <v>3200.4320928599441</v>
      </c>
      <c r="R38" s="14">
        <f>'CARB compliance scenarios'!T88</f>
        <v>3688.0608001886189</v>
      </c>
    </row>
    <row r="39" spans="1:18" x14ac:dyDescent="0.45">
      <c r="A39" t="str">
        <f>'CARB compliance scenarios'!B89</f>
        <v>Electricity for Rail/Forklift/etc.</v>
      </c>
      <c r="B39">
        <f>'CARB compliance scenarios'!D89</f>
        <v>0</v>
      </c>
      <c r="C39">
        <f>'CARB compliance scenarios'!E89</f>
        <v>4320.0010128537469</v>
      </c>
      <c r="D39">
        <f>'CARB compliance scenarios'!F89</f>
        <v>4430.8990789945565</v>
      </c>
      <c r="E39">
        <f>'CARB compliance scenarios'!G89</f>
        <v>5083.8468416826181</v>
      </c>
      <c r="F39">
        <f>'CARB compliance scenarios'!H89</f>
        <v>5083.2011917912414</v>
      </c>
      <c r="G39">
        <f>'CARB compliance scenarios'!I89</f>
        <v>5083.2011917912414</v>
      </c>
      <c r="H39">
        <f>'CARB compliance scenarios'!J89</f>
        <v>5083.2011917912414</v>
      </c>
      <c r="I39">
        <f>'CARB compliance scenarios'!K89</f>
        <v>5083.2011917912414</v>
      </c>
      <c r="J39">
        <f>'CARB compliance scenarios'!L89</f>
        <v>5083.2011917912414</v>
      </c>
      <c r="K39">
        <f>'CARB compliance scenarios'!M89</f>
        <v>5083.2011917912414</v>
      </c>
      <c r="L39">
        <f>'CARB compliance scenarios'!N89</f>
        <v>5083.2011917912414</v>
      </c>
      <c r="M39">
        <f>'CARB compliance scenarios'!O89</f>
        <v>5083.2011917912414</v>
      </c>
      <c r="N39">
        <f>'CARB compliance scenarios'!P89</f>
        <v>5083.2011917912414</v>
      </c>
      <c r="O39">
        <f>'CARB compliance scenarios'!Q89</f>
        <v>5083.2011917912414</v>
      </c>
      <c r="P39">
        <f>'CARB compliance scenarios'!R89</f>
        <v>5083.2011917912414</v>
      </c>
      <c r="Q39">
        <f>'CARB compliance scenarios'!S89</f>
        <v>5083.2011917912414</v>
      </c>
      <c r="R39">
        <f>'CARB compliance scenarios'!T89</f>
        <v>5083.2011917912414</v>
      </c>
    </row>
    <row r="40" spans="1:18" x14ac:dyDescent="0.45">
      <c r="A40" t="str">
        <f>'CARB compliance scenarios'!B90</f>
        <v>CARB Diesel</v>
      </c>
      <c r="B40">
        <f>'CARB compliance scenarios'!D90</f>
        <v>463114.68</v>
      </c>
      <c r="C40">
        <f>'CARB compliance scenarios'!E90</f>
        <v>467283.25</v>
      </c>
      <c r="D40">
        <f>'CARB compliance scenarios'!F90</f>
        <v>454775.19914623996</v>
      </c>
      <c r="E40">
        <f>'CARB compliance scenarios'!G90</f>
        <v>449087.91743591998</v>
      </c>
      <c r="F40">
        <f>'CARB compliance scenarios'!H90</f>
        <v>411001.39990693267</v>
      </c>
      <c r="G40">
        <f>'CARB compliance scenarios'!I90</f>
        <v>385576.69465461111</v>
      </c>
      <c r="H40">
        <f>'CARB compliance scenarios'!J90</f>
        <v>361410.84281125257</v>
      </c>
      <c r="I40">
        <f>'CARB compliance scenarios'!K90</f>
        <v>341607.94689698418</v>
      </c>
      <c r="J40">
        <f>'CARB compliance scenarios'!L90</f>
        <v>321674.32971530192</v>
      </c>
      <c r="K40">
        <f>'CARB compliance scenarios'!M90</f>
        <v>319182.08197428979</v>
      </c>
      <c r="L40">
        <f>'CARB compliance scenarios'!N90</f>
        <v>312734.41447673709</v>
      </c>
      <c r="M40">
        <f>'CARB compliance scenarios'!O90</f>
        <v>308568.7455107274</v>
      </c>
      <c r="N40">
        <f>'CARB compliance scenarios'!P90</f>
        <v>303908.8746535728</v>
      </c>
      <c r="O40">
        <f>'CARB compliance scenarios'!Q90</f>
        <v>293678.27511352632</v>
      </c>
      <c r="P40">
        <f>'CARB compliance scenarios'!R90</f>
        <v>284239.34629066038</v>
      </c>
      <c r="Q40">
        <f>'CARB compliance scenarios'!S90</f>
        <v>282573.81103630643</v>
      </c>
      <c r="R40">
        <f>'CARB compliance scenarios'!T90</f>
        <v>268437.94038228597</v>
      </c>
    </row>
    <row r="41" spans="1:18" ht="18" customHeight="1" x14ac:dyDescent="0.45"/>
    <row r="42" spans="1:18" x14ac:dyDescent="0.45">
      <c r="A42" t="str">
        <f>'CARB compliance scenarios'!B114</f>
        <v>Fuel</v>
      </c>
      <c r="B42">
        <f>'CARB compliance scenarios'!D114</f>
        <v>2014</v>
      </c>
      <c r="C42">
        <f>'CARB compliance scenarios'!E114</f>
        <v>2015</v>
      </c>
      <c r="D42">
        <f>'CARB compliance scenarios'!F114</f>
        <v>2016</v>
      </c>
      <c r="E42">
        <f>'CARB compliance scenarios'!G114</f>
        <v>2017</v>
      </c>
      <c r="F42">
        <f>'CARB compliance scenarios'!H114</f>
        <v>2018</v>
      </c>
      <c r="G42">
        <f>'CARB compliance scenarios'!I114</f>
        <v>2019</v>
      </c>
      <c r="H42">
        <f>'CARB compliance scenarios'!J114</f>
        <v>2020</v>
      </c>
      <c r="I42">
        <f>'CARB compliance scenarios'!K114</f>
        <v>2021</v>
      </c>
      <c r="J42">
        <f>'CARB compliance scenarios'!L114</f>
        <v>2022</v>
      </c>
      <c r="K42">
        <f>'CARB compliance scenarios'!M114</f>
        <v>2023</v>
      </c>
      <c r="L42">
        <f>'CARB compliance scenarios'!N114</f>
        <v>2024</v>
      </c>
      <c r="M42">
        <f>'CARB compliance scenarios'!O114</f>
        <v>2025</v>
      </c>
      <c r="N42">
        <f>'CARB compliance scenarios'!P114</f>
        <v>2026</v>
      </c>
      <c r="O42">
        <f>'CARB compliance scenarios'!Q114</f>
        <v>2027</v>
      </c>
      <c r="P42">
        <f>'CARB compliance scenarios'!R114</f>
        <v>2028</v>
      </c>
      <c r="Q42">
        <f>'CARB compliance scenarios'!S114</f>
        <v>2029</v>
      </c>
      <c r="R42">
        <f>'CARB compliance scenarios'!T114</f>
        <v>2030</v>
      </c>
    </row>
    <row r="43" spans="1:18" x14ac:dyDescent="0.45">
      <c r="A43" t="str">
        <f>'CARB compliance scenarios'!B115</f>
        <v>Biodiesel</v>
      </c>
      <c r="B43">
        <f>'CARB compliance scenarios'!D115</f>
        <v>8450.8401938348852</v>
      </c>
      <c r="C43">
        <f>'CARB compliance scenarios'!E115</f>
        <v>15892.624842137247</v>
      </c>
      <c r="D43">
        <f>'CARB compliance scenarios'!F115</f>
        <v>20603.494372489626</v>
      </c>
      <c r="E43">
        <f>'CARB compliance scenarios'!G115</f>
        <v>21629.003325483714</v>
      </c>
      <c r="F43">
        <f>'CARB compliance scenarios'!H115</f>
        <v>25226.388638313092</v>
      </c>
      <c r="G43">
        <f>'CARB compliance scenarios'!I115</f>
        <v>34686.284377680502</v>
      </c>
      <c r="H43">
        <f>'CARB compliance scenarios'!J115</f>
        <v>44146.180117047908</v>
      </c>
      <c r="I43">
        <f>'CARB compliance scenarios'!K115</f>
        <v>53606.075856415315</v>
      </c>
      <c r="J43">
        <f>'CARB compliance scenarios'!L115</f>
        <v>63065.971595782728</v>
      </c>
      <c r="K43">
        <f>'CARB compliance scenarios'!M115</f>
        <v>63065.971595782728</v>
      </c>
      <c r="L43">
        <f>'CARB compliance scenarios'!N115</f>
        <v>63065.971595782728</v>
      </c>
      <c r="M43">
        <f>'CARB compliance scenarios'!O115</f>
        <v>63065.971595782728</v>
      </c>
      <c r="N43">
        <f>'CARB compliance scenarios'!P115</f>
        <v>63065.971595782728</v>
      </c>
      <c r="O43">
        <f>'CARB compliance scenarios'!Q115</f>
        <v>63065.971595782728</v>
      </c>
      <c r="P43">
        <f>'CARB compliance scenarios'!R115</f>
        <v>63065.971595782728</v>
      </c>
      <c r="Q43">
        <f>'CARB compliance scenarios'!S115</f>
        <v>63065.971595782728</v>
      </c>
      <c r="R43">
        <f>'CARB compliance scenarios'!T115</f>
        <v>63065.971595782728</v>
      </c>
    </row>
    <row r="44" spans="1:18" x14ac:dyDescent="0.45">
      <c r="A44" t="str">
        <f>'CARB compliance scenarios'!B116</f>
        <v>Renewable Diesel</v>
      </c>
      <c r="B44">
        <f>'CARB compliance scenarios'!D116</f>
        <v>14650.45</v>
      </c>
      <c r="C44">
        <f>'CARB compliance scenarios'!E116</f>
        <v>21392.25</v>
      </c>
      <c r="D44">
        <f>'CARB compliance scenarios'!F116</f>
        <v>33147.765505050003</v>
      </c>
      <c r="E44">
        <f>'CARB compliance scenarios'!G116</f>
        <v>43492.958682100005</v>
      </c>
      <c r="F44">
        <f>'CARB compliance scenarios'!H116</f>
        <v>58342.5</v>
      </c>
      <c r="G44">
        <f>'CARB compliance scenarios'!I116</f>
        <v>71307.5</v>
      </c>
      <c r="H44">
        <f>'CARB compliance scenarios'!J116</f>
        <v>84272.5</v>
      </c>
      <c r="I44">
        <f>'CARB compliance scenarios'!K116</f>
        <v>97237.5</v>
      </c>
      <c r="J44">
        <f>'CARB compliance scenarios'!L116</f>
        <v>110202.5</v>
      </c>
      <c r="K44">
        <f>'CARB compliance scenarios'!M116</f>
        <v>116685</v>
      </c>
      <c r="L44">
        <f>'CARB compliance scenarios'!N116</f>
        <v>116685</v>
      </c>
      <c r="M44">
        <f>'CARB compliance scenarios'!O116</f>
        <v>116685</v>
      </c>
      <c r="N44">
        <f>'CARB compliance scenarios'!P116</f>
        <v>129650</v>
      </c>
      <c r="O44">
        <f>'CARB compliance scenarios'!Q116</f>
        <v>129650</v>
      </c>
      <c r="P44">
        <f>'CARB compliance scenarios'!R116</f>
        <v>142615</v>
      </c>
      <c r="Q44">
        <f>'CARB compliance scenarios'!S116</f>
        <v>142615</v>
      </c>
      <c r="R44">
        <f>'CARB compliance scenarios'!T116</f>
        <v>142615</v>
      </c>
    </row>
    <row r="45" spans="1:18" x14ac:dyDescent="0.45">
      <c r="A45" t="str">
        <f>'CARB compliance scenarios'!B117</f>
        <v>Conventional NG</v>
      </c>
      <c r="B45">
        <f>'CARB compliance scenarios'!D117</f>
        <v>13043.59</v>
      </c>
      <c r="C45">
        <f>'CARB compliance scenarios'!E117</f>
        <v>9278.43</v>
      </c>
      <c r="D45">
        <f>'CARB compliance scenarios'!F117</f>
        <v>7421.0533086899995</v>
      </c>
      <c r="E45">
        <f>'CARB compliance scenarios'!G117</f>
        <v>6943.2012545699999</v>
      </c>
      <c r="F45">
        <f>'CARB compliance scenarios'!H117</f>
        <v>3361.75</v>
      </c>
      <c r="G45">
        <f>'CARB compliance scenarios'!I117</f>
        <v>0</v>
      </c>
      <c r="H45">
        <f>'CARB compliance scenarios'!J117</f>
        <v>0</v>
      </c>
      <c r="I45">
        <f>'CARB compliance scenarios'!K117</f>
        <v>0</v>
      </c>
      <c r="J45">
        <f>'CARB compliance scenarios'!L117</f>
        <v>0</v>
      </c>
      <c r="K45">
        <f>'CARB compliance scenarios'!M117</f>
        <v>0</v>
      </c>
      <c r="L45">
        <f>'CARB compliance scenarios'!N117</f>
        <v>0</v>
      </c>
      <c r="M45">
        <f>'CARB compliance scenarios'!O117</f>
        <v>0</v>
      </c>
      <c r="N45">
        <f>'CARB compliance scenarios'!P117</f>
        <v>0</v>
      </c>
      <c r="O45">
        <f>'CARB compliance scenarios'!Q117</f>
        <v>0</v>
      </c>
      <c r="P45">
        <f>'CARB compliance scenarios'!R117</f>
        <v>0</v>
      </c>
      <c r="Q45">
        <f>'CARB compliance scenarios'!S117</f>
        <v>0</v>
      </c>
      <c r="R45">
        <f>'CARB compliance scenarios'!T117</f>
        <v>0</v>
      </c>
    </row>
    <row r="46" spans="1:18" x14ac:dyDescent="0.45">
      <c r="A46" t="str">
        <f>'CARB compliance scenarios'!B118</f>
        <v>Renewable NG</v>
      </c>
      <c r="B46">
        <f>'CARB compliance scenarios'!D118</f>
        <v>3899.63</v>
      </c>
      <c r="C46">
        <f>'CARB compliance scenarios'!E118</f>
        <v>9143.9599999999991</v>
      </c>
      <c r="D46">
        <f>'CARB compliance scenarios'!F118</f>
        <v>12163.061748669999</v>
      </c>
      <c r="E46">
        <f>'CARB compliance scenarios'!G118</f>
        <v>14350.413566159999</v>
      </c>
      <c r="F46">
        <f>'CARB compliance scenarios'!H118</f>
        <v>17667.25</v>
      </c>
      <c r="G46">
        <f>'CARB compliance scenarios'!I118</f>
        <v>23273</v>
      </c>
      <c r="H46">
        <f>'CARB compliance scenarios'!J118</f>
        <v>25897</v>
      </c>
      <c r="I46">
        <f>'CARB compliance scenarios'!K118</f>
        <v>28599</v>
      </c>
      <c r="J46">
        <f>'CARB compliance scenarios'!L118</f>
        <v>31494</v>
      </c>
      <c r="K46">
        <f>'CARB compliance scenarios'!M118</f>
        <v>34291</v>
      </c>
      <c r="L46">
        <f>'CARB compliance scenarios'!N118</f>
        <v>38174</v>
      </c>
      <c r="M46">
        <f>'CARB compliance scenarios'!O118</f>
        <v>38736</v>
      </c>
      <c r="N46">
        <f>'CARB compliance scenarios'!P118</f>
        <v>39660</v>
      </c>
      <c r="O46">
        <f>'CARB compliance scenarios'!Q118</f>
        <v>40554</v>
      </c>
      <c r="P46">
        <f>'CARB compliance scenarios'!R118</f>
        <v>41335.999999999993</v>
      </c>
      <c r="Q46">
        <f>'CARB compliance scenarios'!S118</f>
        <v>42097</v>
      </c>
      <c r="R46">
        <f>'CARB compliance scenarios'!T118</f>
        <v>42921</v>
      </c>
    </row>
    <row r="47" spans="1:18" x14ac:dyDescent="0.45">
      <c r="A47" t="str">
        <f>'CARB compliance scenarios'!B119</f>
        <v>Hydrogen for HDVs</v>
      </c>
      <c r="B47">
        <f>'CARB compliance scenarios'!D119</f>
        <v>0</v>
      </c>
      <c r="C47">
        <f>'CARB compliance scenarios'!E119</f>
        <v>0</v>
      </c>
      <c r="D47">
        <f>'CARB compliance scenarios'!F119</f>
        <v>0</v>
      </c>
      <c r="E47">
        <f>'CARB compliance scenarios'!G119</f>
        <v>0</v>
      </c>
      <c r="F47">
        <f>'CARB compliance scenarios'!H119</f>
        <v>5.7234630739286354</v>
      </c>
      <c r="G47">
        <f>'CARB compliance scenarios'!I119</f>
        <v>10.652928121525175</v>
      </c>
      <c r="H47">
        <f>'CARB compliance scenarios'!J119</f>
        <v>16.276896567875241</v>
      </c>
      <c r="I47">
        <f>'CARB compliance scenarios'!K119</f>
        <v>24.420568063299566</v>
      </c>
      <c r="J47">
        <f>'CARB compliance scenarios'!L119</f>
        <v>37.32459875518915</v>
      </c>
      <c r="K47">
        <f>'CARB compliance scenarios'!M119</f>
        <v>50.873755630234925</v>
      </c>
      <c r="L47">
        <f>'CARB compliance scenarios'!N119</f>
        <v>76.434906319096569</v>
      </c>
      <c r="M47">
        <f>'CARB compliance scenarios'!O119</f>
        <v>108.31109994067391</v>
      </c>
      <c r="N47">
        <f>'CARB compliance scenarios'!P119</f>
        <v>150.70441338848033</v>
      </c>
      <c r="O47">
        <f>'CARB compliance scenarios'!Q119</f>
        <v>205.65468608853371</v>
      </c>
      <c r="P47">
        <f>'CARB compliance scenarios'!R119</f>
        <v>272.91898743491959</v>
      </c>
      <c r="Q47">
        <f>'CARB compliance scenarios'!S119</f>
        <v>360.26080208115457</v>
      </c>
      <c r="R47">
        <f>'CARB compliance scenarios'!T119</f>
        <v>474.09743216818134</v>
      </c>
    </row>
    <row r="48" spans="1:18" x14ac:dyDescent="0.45">
      <c r="A48" t="str">
        <f>'CARB compliance scenarios'!B120</f>
        <v>Electricity for HDVs</v>
      </c>
      <c r="B48">
        <f>'CARB compliance scenarios'!D120</f>
        <v>0</v>
      </c>
      <c r="C48">
        <f>'CARB compliance scenarios'!E120</f>
        <v>0</v>
      </c>
      <c r="D48">
        <f>'CARB compliance scenarios'!F120</f>
        <v>0</v>
      </c>
      <c r="E48">
        <f>'CARB compliance scenarios'!G120</f>
        <v>6.8439616046135487</v>
      </c>
      <c r="F48">
        <f>'CARB compliance scenarios'!H120</f>
        <v>37.450648629786762</v>
      </c>
      <c r="G48">
        <f>'CARB compliance scenarios'!I120</f>
        <v>79.17680735477839</v>
      </c>
      <c r="H48">
        <f>'CARB compliance scenarios'!J120</f>
        <v>139.76783683262596</v>
      </c>
      <c r="I48">
        <f>'CARB compliance scenarios'!K120</f>
        <v>209.33953335541773</v>
      </c>
      <c r="J48">
        <f>'CARB compliance scenarios'!L120</f>
        <v>350.30666417877399</v>
      </c>
      <c r="K48">
        <f>'CARB compliance scenarios'!M120</f>
        <v>525.91928789564838</v>
      </c>
      <c r="L48">
        <f>'CARB compliance scenarios'!N120</f>
        <v>858.60768470723667</v>
      </c>
      <c r="M48">
        <f>'CARB compliance scenarios'!O120</f>
        <v>1261.8919987020427</v>
      </c>
      <c r="N48">
        <f>'CARB compliance scenarios'!P120</f>
        <v>1739.4727726914043</v>
      </c>
      <c r="O48">
        <f>'CARB compliance scenarios'!Q120</f>
        <v>2244.5572441514273</v>
      </c>
      <c r="P48">
        <f>'CARB compliance scenarios'!R120</f>
        <v>2722.0184630413464</v>
      </c>
      <c r="Q48">
        <f>'CARB compliance scenarios'!S120</f>
        <v>3200.4320928599441</v>
      </c>
      <c r="R48">
        <f>'CARB compliance scenarios'!T120</f>
        <v>3688.0608001886189</v>
      </c>
    </row>
    <row r="49" spans="1:18" x14ac:dyDescent="0.45">
      <c r="A49" t="str">
        <f>'CARB compliance scenarios'!B121</f>
        <v>Electricity for Rail/Forklift/etc.</v>
      </c>
      <c r="B49">
        <f>'CARB compliance scenarios'!D121</f>
        <v>0</v>
      </c>
      <c r="C49">
        <f>'CARB compliance scenarios'!E121</f>
        <v>4320.0010128537469</v>
      </c>
      <c r="D49">
        <f>'CARB compliance scenarios'!F121</f>
        <v>4430.8990789945565</v>
      </c>
      <c r="E49">
        <f>'CARB compliance scenarios'!G121</f>
        <v>5083.8468416826181</v>
      </c>
      <c r="F49">
        <f>'CARB compliance scenarios'!H121</f>
        <v>5083.2011917912414</v>
      </c>
      <c r="G49">
        <f>'CARB compliance scenarios'!I121</f>
        <v>5083.2011917912414</v>
      </c>
      <c r="H49">
        <f>'CARB compliance scenarios'!J121</f>
        <v>5083.2011917912414</v>
      </c>
      <c r="I49">
        <f>'CARB compliance scenarios'!K121</f>
        <v>5083.2011917912414</v>
      </c>
      <c r="J49">
        <f>'CARB compliance scenarios'!L121</f>
        <v>5083.2011917912414</v>
      </c>
      <c r="K49">
        <f>'CARB compliance scenarios'!M121</f>
        <v>5083.2011917912414</v>
      </c>
      <c r="L49">
        <f>'CARB compliance scenarios'!N121</f>
        <v>5083.2011917912414</v>
      </c>
      <c r="M49">
        <f>'CARB compliance scenarios'!O121</f>
        <v>5083.2011917912414</v>
      </c>
      <c r="N49">
        <f>'CARB compliance scenarios'!P121</f>
        <v>5083.2011917912414</v>
      </c>
      <c r="O49">
        <f>'CARB compliance scenarios'!Q121</f>
        <v>5083.2011917912414</v>
      </c>
      <c r="P49">
        <f>'CARB compliance scenarios'!R121</f>
        <v>5083.2011917912414</v>
      </c>
      <c r="Q49">
        <f>'CARB compliance scenarios'!S121</f>
        <v>5083.2011917912414</v>
      </c>
      <c r="R49">
        <f>'CARB compliance scenarios'!T121</f>
        <v>5083.2011917912414</v>
      </c>
    </row>
    <row r="50" spans="1:18" x14ac:dyDescent="0.45">
      <c r="A50" t="str">
        <f>'CARB compliance scenarios'!B122</f>
        <v>CARB Diesel</v>
      </c>
      <c r="B50">
        <f>'CARB compliance scenarios'!D122</f>
        <v>463114.68</v>
      </c>
      <c r="C50">
        <f>'CARB compliance scenarios'!E122</f>
        <v>467283.25</v>
      </c>
      <c r="D50">
        <f>'CARB compliance scenarios'!F122</f>
        <v>454775.19914623996</v>
      </c>
      <c r="E50">
        <f>'CARB compliance scenarios'!G122</f>
        <v>449087.91743591998</v>
      </c>
      <c r="F50">
        <f>'CARB compliance scenarios'!H122</f>
        <v>418200.18510874483</v>
      </c>
      <c r="G50">
        <f>'CARB compliance scenarios'!I122</f>
        <v>392898.83047637768</v>
      </c>
      <c r="H50">
        <f>'CARB compliance scenarios'!J122</f>
        <v>364880.6376778697</v>
      </c>
      <c r="I50">
        <f>'CARB compliance scenarios'!K122</f>
        <v>338148.67235172761</v>
      </c>
      <c r="J50">
        <f>'CARB compliance scenarios'!L122</f>
        <v>314729.38985308359</v>
      </c>
      <c r="K50">
        <f>'CARB compliance scenarios'!M122</f>
        <v>305335.46586711606</v>
      </c>
      <c r="L50">
        <f>'CARB compliance scenarios'!N122</f>
        <v>301658.15983316646</v>
      </c>
      <c r="M50">
        <f>'CARB compliance scenarios'!O122</f>
        <v>301126.87978721352</v>
      </c>
      <c r="N50">
        <f>'CARB compliance scenarios'!P122</f>
        <v>287839.70096281491</v>
      </c>
      <c r="O50">
        <f>'CARB compliance scenarios'!Q122</f>
        <v>286456.85527104948</v>
      </c>
      <c r="P50">
        <f>'CARB compliance scenarios'!R122</f>
        <v>273730.9835939302</v>
      </c>
      <c r="Q50">
        <f>'CARB compliance scenarios'!S122</f>
        <v>272740.2711084038</v>
      </c>
      <c r="R50">
        <f>'CARB compliance scenarios'!T122</f>
        <v>272086.27280927054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U1" workbookViewId="0">
      <selection activeCell="AG20" sqref="AG20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6" sqref="B6:AJ6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>'On-Road Gasoline'!D4</f>
        <v>7.1956583810591668E-2</v>
      </c>
      <c r="C6" s="4">
        <f>'On-Road Gasoline'!E4</f>
        <v>7.0923090870014041E-2</v>
      </c>
      <c r="D6" s="4">
        <f>'On-Road Gasoline'!F4</f>
        <v>7.1446291223409925E-2</v>
      </c>
      <c r="E6" s="4">
        <f>'On-Road Gasoline'!G4</f>
        <v>7.1651630305026595E-2</v>
      </c>
      <c r="F6" s="4">
        <f>'On-Road Gasoline'!H4</f>
        <v>7.1883806041269219E-2</v>
      </c>
      <c r="G6" s="4">
        <f>'On-Road Gasoline'!I4</f>
        <v>7.2140752708146183E-2</v>
      </c>
      <c r="H6" s="4">
        <f>'On-Road Gasoline'!J4</f>
        <v>7.242151602706251E-2</v>
      </c>
      <c r="I6" s="4">
        <f>'On-Road Gasoline'!K4</f>
        <v>7.2734200212553973E-2</v>
      </c>
      <c r="J6" s="4">
        <f>'On-Road Gasoline'!L4</f>
        <v>7.3090958791776253E-2</v>
      </c>
      <c r="K6" s="4">
        <f>'On-Road Gasoline'!M4</f>
        <v>7.3480300981477994E-2</v>
      </c>
      <c r="L6" s="4">
        <f>'On-Road Gasoline'!N4</f>
        <v>7.3897589910463121E-2</v>
      </c>
      <c r="M6" s="4">
        <f>'On-Road Gasoline'!O4</f>
        <v>7.435917840688222E-2</v>
      </c>
      <c r="N6" s="4">
        <f>'On-Road Gasoline'!P4</f>
        <v>7.4849249559555103E-2</v>
      </c>
      <c r="O6" s="4">
        <f>'On-Road Gasoline'!Q4</f>
        <v>7.5389264301426312E-2</v>
      </c>
      <c r="P6" s="4">
        <f>'On-Road Gasoline'!R4</f>
        <v>7.5974625804999057E-2</v>
      </c>
      <c r="Q6" s="4">
        <f>'On-Road Gasoline'!S4</f>
        <v>7.5974625804999057E-2</v>
      </c>
      <c r="R6" s="4">
        <f>'On-Road Gasoline'!T4</f>
        <v>7.5974625804999057E-2</v>
      </c>
      <c r="S6" s="4">
        <f>'On-Road Gasoline'!U4</f>
        <v>7.5974625804999057E-2</v>
      </c>
      <c r="T6" s="4">
        <f>'On-Road Gasoline'!V4</f>
        <v>7.5974625804999057E-2</v>
      </c>
      <c r="U6" s="4">
        <f>'On-Road Gasoline'!W4</f>
        <v>7.5974625804999057E-2</v>
      </c>
      <c r="V6" s="4">
        <f>'On-Road Gasoline'!X4</f>
        <v>7.5974625804999057E-2</v>
      </c>
      <c r="W6" s="4">
        <f>'On-Road Gasoline'!Y4</f>
        <v>7.5974625804999057E-2</v>
      </c>
      <c r="X6" s="4">
        <f>'On-Road Gasoline'!Z4</f>
        <v>7.5974625804999057E-2</v>
      </c>
      <c r="Y6" s="4">
        <f>'On-Road Gasoline'!AA4</f>
        <v>7.5974625804999057E-2</v>
      </c>
      <c r="Z6" s="4">
        <f>'On-Road Gasoline'!AB4</f>
        <v>7.5974625804999057E-2</v>
      </c>
      <c r="AA6" s="4">
        <f>'On-Road Gasoline'!AC4</f>
        <v>7.5974625804999057E-2</v>
      </c>
      <c r="AB6" s="4">
        <f>'On-Road Gasoline'!AD4</f>
        <v>7.5974625804999057E-2</v>
      </c>
      <c r="AC6" s="4">
        <f>'On-Road Gasoline'!AE4</f>
        <v>7.5974625804999057E-2</v>
      </c>
      <c r="AD6" s="4">
        <f>'On-Road Gasoline'!AF4</f>
        <v>7.5974625804999057E-2</v>
      </c>
      <c r="AE6" s="4">
        <f>'On-Road Gasoline'!AG4</f>
        <v>7.5974625804999057E-2</v>
      </c>
      <c r="AF6" s="4">
        <f>'On-Road Gasoline'!AH4</f>
        <v>7.5974625804999057E-2</v>
      </c>
      <c r="AG6" s="4">
        <f>'On-Road Gasoline'!AI4</f>
        <v>7.5974625804999057E-2</v>
      </c>
      <c r="AH6" s="4">
        <f>'On-Road Gasoline'!AJ4</f>
        <v>7.5974625804999057E-2</v>
      </c>
      <c r="AI6" s="4">
        <f>'On-Road Gasoline'!AK4</f>
        <v>7.5974625804999057E-2</v>
      </c>
      <c r="AJ6" s="4">
        <f>'On-Road Gasoline'!AL4</f>
        <v>7.5974625804999057E-2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7" sqref="B7:AJ7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>'On-Road Diesel'!D4</f>
        <v>0.10570002587618775</v>
      </c>
      <c r="C7">
        <f>'On-Road Diesel'!E4</f>
        <v>0.12664471184035014</v>
      </c>
      <c r="D7">
        <f>'On-Road Diesel'!F4</f>
        <v>0.16769466185305659</v>
      </c>
      <c r="E7">
        <f>'On-Road Diesel'!G4</f>
        <v>0.21402874076162742</v>
      </c>
      <c r="F7">
        <f>'On-Road Diesel'!H4</f>
        <v>0.2612448639439352</v>
      </c>
      <c r="G7">
        <f>'On-Road Diesel'!I4</f>
        <v>0.30739117271818944</v>
      </c>
      <c r="H7">
        <f>'On-Road Diesel'!J4</f>
        <v>0.35255123357959506</v>
      </c>
      <c r="I7">
        <f>'On-Road Diesel'!K4</f>
        <v>0.36534026659795066</v>
      </c>
      <c r="J7">
        <f>'On-Road Diesel'!L4</f>
        <v>0.36913848135614252</v>
      </c>
      <c r="K7">
        <f>'On-Road Diesel'!M4</f>
        <v>0.37092740931227153</v>
      </c>
      <c r="L7">
        <f>'On-Road Diesel'!N4</f>
        <v>0.39301321727330801</v>
      </c>
      <c r="M7">
        <f>'On-Road Diesel'!O4</f>
        <v>0.39849529824725466</v>
      </c>
      <c r="N7">
        <f>'On-Road Diesel'!P4</f>
        <v>0.42335142009750126</v>
      </c>
      <c r="O7">
        <f>'On-Road Diesel'!Q4</f>
        <v>0.42453052595130286</v>
      </c>
      <c r="P7">
        <f>'On-Road Diesel'!R4</f>
        <v>0.43215456011527237</v>
      </c>
      <c r="Q7">
        <f>'On-Road Diesel'!S4</f>
        <v>0.43215456011527237</v>
      </c>
      <c r="R7">
        <f>'On-Road Diesel'!T4</f>
        <v>0.43215456011527237</v>
      </c>
      <c r="S7">
        <f>'On-Road Diesel'!U4</f>
        <v>0.43215456011527237</v>
      </c>
      <c r="T7">
        <f>'On-Road Diesel'!V4</f>
        <v>0.43215456011527237</v>
      </c>
      <c r="U7">
        <f>'On-Road Diesel'!W4</f>
        <v>0.43215456011527237</v>
      </c>
      <c r="V7">
        <f>'On-Road Diesel'!X4</f>
        <v>0.43215456011527237</v>
      </c>
      <c r="W7">
        <f>'On-Road Diesel'!Y4</f>
        <v>0.43215456011527237</v>
      </c>
      <c r="X7">
        <f>'On-Road Diesel'!Z4</f>
        <v>0.43215456011527237</v>
      </c>
      <c r="Y7">
        <f>'On-Road Diesel'!AA4</f>
        <v>0.43215456011527237</v>
      </c>
      <c r="Z7">
        <f>'On-Road Diesel'!AB4</f>
        <v>0.43215456011527237</v>
      </c>
      <c r="AA7">
        <f>'On-Road Diesel'!AC4</f>
        <v>0.43215456011527237</v>
      </c>
      <c r="AB7">
        <f>'On-Road Diesel'!AD4</f>
        <v>0.43215456011527237</v>
      </c>
      <c r="AC7">
        <f>'On-Road Diesel'!AE4</f>
        <v>0.43215456011527237</v>
      </c>
      <c r="AD7">
        <f>'On-Road Diesel'!AF4</f>
        <v>0.43215456011527237</v>
      </c>
      <c r="AE7">
        <f>'On-Road Diesel'!AG4</f>
        <v>0.43215456011527237</v>
      </c>
      <c r="AF7">
        <f>'On-Road Diesel'!AH4</f>
        <v>0.43215456011527237</v>
      </c>
      <c r="AG7">
        <f>'On-Road Diesel'!AI4</f>
        <v>0.43215456011527237</v>
      </c>
      <c r="AH7">
        <f>'On-Road Diesel'!AJ4</f>
        <v>0.43215456011527237</v>
      </c>
      <c r="AI7">
        <f>'On-Road Diesel'!AK4</f>
        <v>0.43215456011527237</v>
      </c>
      <c r="AJ7">
        <f>'On-Road Diesel'!AL4</f>
        <v>0.43215456011527237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workbookViewId="0">
      <selection activeCell="E40" sqref="E40"/>
    </sheetView>
  </sheetViews>
  <sheetFormatPr defaultRowHeight="14.25" x14ac:dyDescent="0.45"/>
  <cols>
    <col min="1" max="1" width="28.796875" customWidth="1"/>
    <col min="3" max="3" width="19.46484375" customWidth="1"/>
    <col min="4" max="4" width="14.796875" customWidth="1"/>
  </cols>
  <sheetData>
    <row r="1" spans="1:38" x14ac:dyDescent="0.4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45">
      <c r="A2" t="s">
        <v>4</v>
      </c>
      <c r="B2">
        <f t="shared" ref="B2:C2" si="0">1-B4</f>
        <v>0.92820945545200884</v>
      </c>
      <c r="C2" t="e">
        <f t="shared" si="0"/>
        <v>#VALUE!</v>
      </c>
      <c r="D2">
        <f>1-D4</f>
        <v>0.92804341618940833</v>
      </c>
      <c r="E2">
        <f t="shared" ref="E2:AL2" si="1">1-E4</f>
        <v>0.92907690912998597</v>
      </c>
      <c r="F2">
        <f t="shared" si="1"/>
        <v>0.92855370877659005</v>
      </c>
      <c r="G2">
        <f t="shared" si="1"/>
        <v>0.92834836969497336</v>
      </c>
      <c r="H2">
        <f t="shared" si="1"/>
        <v>0.9281161939587308</v>
      </c>
      <c r="I2">
        <f t="shared" si="1"/>
        <v>0.92785924729185387</v>
      </c>
      <c r="J2">
        <f t="shared" si="1"/>
        <v>0.92757848397293752</v>
      </c>
      <c r="K2">
        <f t="shared" si="1"/>
        <v>0.92726579978744605</v>
      </c>
      <c r="L2">
        <f t="shared" si="1"/>
        <v>0.92690904120822371</v>
      </c>
      <c r="M2">
        <f t="shared" si="1"/>
        <v>0.92651969901852205</v>
      </c>
      <c r="N2">
        <f t="shared" si="1"/>
        <v>0.92610241008953686</v>
      </c>
      <c r="O2">
        <f t="shared" si="1"/>
        <v>0.92564082159311778</v>
      </c>
      <c r="P2">
        <f t="shared" si="1"/>
        <v>0.92515075044044492</v>
      </c>
      <c r="Q2">
        <f t="shared" si="1"/>
        <v>0.92461073569857366</v>
      </c>
      <c r="R2">
        <f t="shared" si="1"/>
        <v>0.92402537419500097</v>
      </c>
      <c r="S2">
        <f t="shared" si="1"/>
        <v>0.92402537419500097</v>
      </c>
      <c r="T2">
        <f t="shared" si="1"/>
        <v>0.92402537419500097</v>
      </c>
      <c r="U2">
        <f t="shared" si="1"/>
        <v>0.92402537419500097</v>
      </c>
      <c r="V2">
        <f t="shared" si="1"/>
        <v>0.92402537419500097</v>
      </c>
      <c r="W2">
        <f t="shared" si="1"/>
        <v>0.92402537419500097</v>
      </c>
      <c r="X2">
        <f t="shared" si="1"/>
        <v>0.92402537419500097</v>
      </c>
      <c r="Y2">
        <f t="shared" si="1"/>
        <v>0.92402537419500097</v>
      </c>
      <c r="Z2">
        <f t="shared" si="1"/>
        <v>0.92402537419500097</v>
      </c>
      <c r="AA2">
        <f t="shared" si="1"/>
        <v>0.92402537419500097</v>
      </c>
      <c r="AB2">
        <f t="shared" si="1"/>
        <v>0.92402537419500097</v>
      </c>
      <c r="AC2">
        <f t="shared" si="1"/>
        <v>0.92402537419500097</v>
      </c>
      <c r="AD2">
        <f t="shared" si="1"/>
        <v>0.92402537419500097</v>
      </c>
      <c r="AE2">
        <f t="shared" si="1"/>
        <v>0.92402537419500097</v>
      </c>
      <c r="AF2">
        <f t="shared" si="1"/>
        <v>0.92402537419500097</v>
      </c>
      <c r="AG2">
        <f t="shared" si="1"/>
        <v>0.92402537419500097</v>
      </c>
      <c r="AH2">
        <f t="shared" si="1"/>
        <v>0.92402537419500097</v>
      </c>
      <c r="AI2">
        <f t="shared" si="1"/>
        <v>0.92402537419500097</v>
      </c>
      <c r="AJ2">
        <f t="shared" si="1"/>
        <v>0.92402537419500097</v>
      </c>
      <c r="AK2">
        <f t="shared" si="1"/>
        <v>0.92402537419500097</v>
      </c>
      <c r="AL2">
        <f t="shared" si="1"/>
        <v>0.92402537419500097</v>
      </c>
    </row>
    <row r="3" spans="1:38" x14ac:dyDescent="0.4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45">
      <c r="A4" t="s">
        <v>6</v>
      </c>
      <c r="B4">
        <f t="shared" ref="B4:C4" si="2">B8</f>
        <v>7.1790544547991206E-2</v>
      </c>
      <c r="C4" t="e">
        <f t="shared" si="2"/>
        <v>#VALUE!</v>
      </c>
      <c r="D4">
        <f>D8</f>
        <v>7.1956583810591668E-2</v>
      </c>
      <c r="E4">
        <f t="shared" ref="E4" si="3">E8</f>
        <v>7.0923090870014041E-2</v>
      </c>
      <c r="F4">
        <f t="shared" ref="F4:AL4" si="4">F8</f>
        <v>7.1446291223409925E-2</v>
      </c>
      <c r="G4">
        <f t="shared" si="4"/>
        <v>7.1651630305026595E-2</v>
      </c>
      <c r="H4">
        <f t="shared" si="4"/>
        <v>7.1883806041269219E-2</v>
      </c>
      <c r="I4">
        <f t="shared" si="4"/>
        <v>7.2140752708146183E-2</v>
      </c>
      <c r="J4">
        <f t="shared" si="4"/>
        <v>7.242151602706251E-2</v>
      </c>
      <c r="K4">
        <f t="shared" si="4"/>
        <v>7.2734200212553973E-2</v>
      </c>
      <c r="L4">
        <f t="shared" si="4"/>
        <v>7.3090958791776253E-2</v>
      </c>
      <c r="M4">
        <f t="shared" si="4"/>
        <v>7.3480300981477994E-2</v>
      </c>
      <c r="N4">
        <f t="shared" si="4"/>
        <v>7.3897589910463121E-2</v>
      </c>
      <c r="O4">
        <f t="shared" si="4"/>
        <v>7.435917840688222E-2</v>
      </c>
      <c r="P4">
        <f t="shared" si="4"/>
        <v>7.4849249559555103E-2</v>
      </c>
      <c r="Q4">
        <f t="shared" si="4"/>
        <v>7.5389264301426312E-2</v>
      </c>
      <c r="R4">
        <f t="shared" si="4"/>
        <v>7.5974625804999057E-2</v>
      </c>
      <c r="S4">
        <f t="shared" si="4"/>
        <v>7.5974625804999057E-2</v>
      </c>
      <c r="T4">
        <f t="shared" si="4"/>
        <v>7.5974625804999057E-2</v>
      </c>
      <c r="U4">
        <f t="shared" si="4"/>
        <v>7.5974625804999057E-2</v>
      </c>
      <c r="V4">
        <f t="shared" si="4"/>
        <v>7.5974625804999057E-2</v>
      </c>
      <c r="W4">
        <f t="shared" si="4"/>
        <v>7.5974625804999057E-2</v>
      </c>
      <c r="X4">
        <f t="shared" si="4"/>
        <v>7.5974625804999057E-2</v>
      </c>
      <c r="Y4">
        <f t="shared" si="4"/>
        <v>7.5974625804999057E-2</v>
      </c>
      <c r="Z4">
        <f t="shared" si="4"/>
        <v>7.5974625804999057E-2</v>
      </c>
      <c r="AA4">
        <f t="shared" si="4"/>
        <v>7.5974625804999057E-2</v>
      </c>
      <c r="AB4">
        <f t="shared" si="4"/>
        <v>7.5974625804999057E-2</v>
      </c>
      <c r="AC4">
        <f t="shared" si="4"/>
        <v>7.5974625804999057E-2</v>
      </c>
      <c r="AD4">
        <f t="shared" si="4"/>
        <v>7.5974625804999057E-2</v>
      </c>
      <c r="AE4">
        <f t="shared" si="4"/>
        <v>7.5974625804999057E-2</v>
      </c>
      <c r="AF4">
        <f t="shared" si="4"/>
        <v>7.5974625804999057E-2</v>
      </c>
      <c r="AG4">
        <f t="shared" si="4"/>
        <v>7.5974625804999057E-2</v>
      </c>
      <c r="AH4">
        <f t="shared" si="4"/>
        <v>7.5974625804999057E-2</v>
      </c>
      <c r="AI4">
        <f t="shared" si="4"/>
        <v>7.5974625804999057E-2</v>
      </c>
      <c r="AJ4">
        <f t="shared" si="4"/>
        <v>7.5974625804999057E-2</v>
      </c>
      <c r="AK4">
        <f t="shared" si="4"/>
        <v>7.5974625804999057E-2</v>
      </c>
      <c r="AL4">
        <f t="shared" si="4"/>
        <v>7.5974625804999057E-2</v>
      </c>
    </row>
    <row r="6" spans="1:38" ht="15.5" customHeight="1" x14ac:dyDescent="0.45"/>
    <row r="7" spans="1:38" x14ac:dyDescent="0.45">
      <c r="B7">
        <f>B12</f>
        <v>2014</v>
      </c>
      <c r="C7" t="str">
        <f t="shared" ref="C7:R7" si="5">C12</f>
        <v>Fuel</v>
      </c>
      <c r="D7">
        <f t="shared" si="5"/>
        <v>2016</v>
      </c>
      <c r="E7">
        <f>E12</f>
        <v>2017</v>
      </c>
      <c r="F7">
        <f t="shared" si="5"/>
        <v>2018</v>
      </c>
      <c r="G7">
        <f t="shared" si="5"/>
        <v>2019</v>
      </c>
      <c r="H7">
        <f t="shared" si="5"/>
        <v>2020</v>
      </c>
      <c r="I7">
        <f t="shared" si="5"/>
        <v>2021</v>
      </c>
      <c r="J7">
        <f t="shared" si="5"/>
        <v>2022</v>
      </c>
      <c r="K7">
        <f t="shared" si="5"/>
        <v>2023</v>
      </c>
      <c r="L7">
        <f t="shared" si="5"/>
        <v>2024</v>
      </c>
      <c r="M7">
        <f t="shared" si="5"/>
        <v>2025</v>
      </c>
      <c r="N7">
        <f t="shared" si="5"/>
        <v>2026</v>
      </c>
      <c r="O7">
        <f t="shared" si="5"/>
        <v>2027</v>
      </c>
      <c r="P7">
        <f t="shared" si="5"/>
        <v>2028</v>
      </c>
      <c r="Q7">
        <f t="shared" si="5"/>
        <v>2029</v>
      </c>
      <c r="R7">
        <f t="shared" si="5"/>
        <v>2030</v>
      </c>
      <c r="S7">
        <f>R7+1</f>
        <v>2031</v>
      </c>
      <c r="T7">
        <f t="shared" ref="T7:AL7" si="6">S7+1</f>
        <v>2032</v>
      </c>
      <c r="U7">
        <f t="shared" si="6"/>
        <v>2033</v>
      </c>
      <c r="V7">
        <f t="shared" si="6"/>
        <v>2034</v>
      </c>
      <c r="W7">
        <f t="shared" si="6"/>
        <v>2035</v>
      </c>
      <c r="X7">
        <f t="shared" si="6"/>
        <v>2036</v>
      </c>
      <c r="Y7">
        <f t="shared" si="6"/>
        <v>2037</v>
      </c>
      <c r="Z7">
        <f t="shared" si="6"/>
        <v>2038</v>
      </c>
      <c r="AA7">
        <f t="shared" si="6"/>
        <v>2039</v>
      </c>
      <c r="AB7">
        <f t="shared" si="6"/>
        <v>2040</v>
      </c>
      <c r="AC7">
        <f t="shared" si="6"/>
        <v>2041</v>
      </c>
      <c r="AD7">
        <f>AC7+1</f>
        <v>2042</v>
      </c>
      <c r="AE7">
        <f t="shared" si="6"/>
        <v>2043</v>
      </c>
      <c r="AF7">
        <f t="shared" si="6"/>
        <v>2044</v>
      </c>
      <c r="AG7">
        <f t="shared" si="6"/>
        <v>2045</v>
      </c>
      <c r="AH7">
        <f t="shared" si="6"/>
        <v>2046</v>
      </c>
      <c r="AI7">
        <f t="shared" si="6"/>
        <v>2047</v>
      </c>
      <c r="AJ7">
        <f t="shared" si="6"/>
        <v>2048</v>
      </c>
      <c r="AK7">
        <f t="shared" si="6"/>
        <v>2049</v>
      </c>
      <c r="AL7">
        <f t="shared" si="6"/>
        <v>2050</v>
      </c>
    </row>
    <row r="8" spans="1:38" x14ac:dyDescent="0.45">
      <c r="A8" t="s">
        <v>84</v>
      </c>
      <c r="B8">
        <f>B9/B10</f>
        <v>7.1790544547991206E-2</v>
      </c>
      <c r="C8" t="e">
        <f t="shared" ref="C8:R8" si="7">C9/C10</f>
        <v>#VALUE!</v>
      </c>
      <c r="D8">
        <f t="shared" si="7"/>
        <v>7.1956583810591668E-2</v>
      </c>
      <c r="E8">
        <f>E9/E10</f>
        <v>7.0923090870014041E-2</v>
      </c>
      <c r="F8">
        <f t="shared" si="7"/>
        <v>7.1446291223409925E-2</v>
      </c>
      <c r="G8">
        <f t="shared" si="7"/>
        <v>7.1651630305026595E-2</v>
      </c>
      <c r="H8">
        <f t="shared" si="7"/>
        <v>7.1883806041269219E-2</v>
      </c>
      <c r="I8">
        <f t="shared" si="7"/>
        <v>7.2140752708146183E-2</v>
      </c>
      <c r="J8">
        <f t="shared" si="7"/>
        <v>7.242151602706251E-2</v>
      </c>
      <c r="K8">
        <f t="shared" si="7"/>
        <v>7.2734200212553973E-2</v>
      </c>
      <c r="L8">
        <f t="shared" si="7"/>
        <v>7.3090958791776253E-2</v>
      </c>
      <c r="M8">
        <f t="shared" si="7"/>
        <v>7.3480300981477994E-2</v>
      </c>
      <c r="N8">
        <f t="shared" si="7"/>
        <v>7.3897589910463121E-2</v>
      </c>
      <c r="O8">
        <f t="shared" si="7"/>
        <v>7.435917840688222E-2</v>
      </c>
      <c r="P8">
        <f t="shared" si="7"/>
        <v>7.4849249559555103E-2</v>
      </c>
      <c r="Q8">
        <f t="shared" si="7"/>
        <v>7.5389264301426312E-2</v>
      </c>
      <c r="R8">
        <f t="shared" si="7"/>
        <v>7.5974625804999057E-2</v>
      </c>
      <c r="S8" s="15">
        <f>$R$8</f>
        <v>7.5974625804999057E-2</v>
      </c>
      <c r="T8" s="15">
        <f t="shared" ref="T8:AL8" si="8">$R$8</f>
        <v>7.5974625804999057E-2</v>
      </c>
      <c r="U8" s="15">
        <f t="shared" si="8"/>
        <v>7.5974625804999057E-2</v>
      </c>
      <c r="V8" s="15">
        <f t="shared" si="8"/>
        <v>7.5974625804999057E-2</v>
      </c>
      <c r="W8" s="15">
        <f t="shared" si="8"/>
        <v>7.5974625804999057E-2</v>
      </c>
      <c r="X8" s="15">
        <f t="shared" si="8"/>
        <v>7.5974625804999057E-2</v>
      </c>
      <c r="Y8" s="15">
        <f t="shared" si="8"/>
        <v>7.5974625804999057E-2</v>
      </c>
      <c r="Z8" s="15">
        <f t="shared" si="8"/>
        <v>7.5974625804999057E-2</v>
      </c>
      <c r="AA8" s="15">
        <f t="shared" si="8"/>
        <v>7.5974625804999057E-2</v>
      </c>
      <c r="AB8" s="15">
        <f t="shared" si="8"/>
        <v>7.5974625804999057E-2</v>
      </c>
      <c r="AC8" s="15">
        <f t="shared" si="8"/>
        <v>7.5974625804999057E-2</v>
      </c>
      <c r="AD8" s="15">
        <f t="shared" si="8"/>
        <v>7.5974625804999057E-2</v>
      </c>
      <c r="AE8" s="15">
        <f t="shared" si="8"/>
        <v>7.5974625804999057E-2</v>
      </c>
      <c r="AF8" s="15">
        <f t="shared" si="8"/>
        <v>7.5974625804999057E-2</v>
      </c>
      <c r="AG8" s="15">
        <f t="shared" si="8"/>
        <v>7.5974625804999057E-2</v>
      </c>
      <c r="AH8" s="15">
        <f t="shared" si="8"/>
        <v>7.5974625804999057E-2</v>
      </c>
      <c r="AI8" s="15">
        <f t="shared" si="8"/>
        <v>7.5974625804999057E-2</v>
      </c>
      <c r="AJ8" s="15">
        <f t="shared" si="8"/>
        <v>7.5974625804999057E-2</v>
      </c>
      <c r="AK8" s="15">
        <f t="shared" si="8"/>
        <v>7.5974625804999057E-2</v>
      </c>
      <c r="AL8" s="15">
        <f t="shared" si="8"/>
        <v>7.5974625804999057E-2</v>
      </c>
    </row>
    <row r="9" spans="1:38" x14ac:dyDescent="0.45">
      <c r="A9" t="s">
        <v>85</v>
      </c>
      <c r="B9">
        <f t="shared" ref="B9:R9" si="9">B13+B14+B15+B23+B24+B25+B32+B33+B34+B16+B26+B35+B41+B42+B43+B44</f>
        <v>484169.39999999997</v>
      </c>
      <c r="C9" t="e">
        <f t="shared" si="9"/>
        <v>#VALUE!</v>
      </c>
      <c r="D9">
        <f t="shared" si="9"/>
        <v>520974.65199780004</v>
      </c>
      <c r="E9">
        <f t="shared" si="9"/>
        <v>513353.44873956009</v>
      </c>
      <c r="F9">
        <f t="shared" si="9"/>
        <v>504398.62073364313</v>
      </c>
      <c r="G9">
        <f t="shared" si="9"/>
        <v>494260.00474376156</v>
      </c>
      <c r="H9">
        <f t="shared" si="9"/>
        <v>483583.98012171313</v>
      </c>
      <c r="I9">
        <f t="shared" si="9"/>
        <v>473755.46162386471</v>
      </c>
      <c r="J9">
        <f t="shared" si="9"/>
        <v>465123.6247773167</v>
      </c>
      <c r="K9">
        <f t="shared" si="9"/>
        <v>456043.22821561829</v>
      </c>
      <c r="L9">
        <f t="shared" si="9"/>
        <v>445127.81961059337</v>
      </c>
      <c r="M9">
        <f t="shared" si="9"/>
        <v>435169.15209366864</v>
      </c>
      <c r="N9">
        <f t="shared" si="9"/>
        <v>426755.72156445414</v>
      </c>
      <c r="O9">
        <f t="shared" si="9"/>
        <v>417991.9980574348</v>
      </c>
      <c r="P9">
        <f t="shared" si="9"/>
        <v>410722.68444229627</v>
      </c>
      <c r="Q9">
        <f t="shared" si="9"/>
        <v>403058.65933333285</v>
      </c>
      <c r="R9">
        <f t="shared" si="9"/>
        <v>395716.97130724532</v>
      </c>
      <c r="S9" s="14"/>
    </row>
    <row r="10" spans="1:38" x14ac:dyDescent="0.45">
      <c r="A10" t="s">
        <v>86</v>
      </c>
      <c r="B10">
        <f t="shared" ref="B10:R10" si="10">(B19+B29+B38+B47)+B9</f>
        <v>6744194.5600000005</v>
      </c>
      <c r="C10" t="e">
        <f t="shared" si="10"/>
        <v>#VALUE!</v>
      </c>
      <c r="D10">
        <f t="shared" si="10"/>
        <v>7240124.8698679199</v>
      </c>
      <c r="E10">
        <f t="shared" si="10"/>
        <v>7238170.8473538002</v>
      </c>
      <c r="F10">
        <f t="shared" si="10"/>
        <v>7059829.3080939241</v>
      </c>
      <c r="G10">
        <f t="shared" si="10"/>
        <v>6898098.5169445286</v>
      </c>
      <c r="H10">
        <f t="shared" si="10"/>
        <v>6727300.7197766164</v>
      </c>
      <c r="I10">
        <f t="shared" si="10"/>
        <v>6567098.9536316264</v>
      </c>
      <c r="J10">
        <f t="shared" si="10"/>
        <v>6422450.8170128483</v>
      </c>
      <c r="K10">
        <f t="shared" si="10"/>
        <v>6269997.1524111833</v>
      </c>
      <c r="L10">
        <f t="shared" si="10"/>
        <v>6090053.0923214052</v>
      </c>
      <c r="M10">
        <f t="shared" si="10"/>
        <v>5922255.9826389486</v>
      </c>
      <c r="N10">
        <f t="shared" si="10"/>
        <v>5774961.2955108024</v>
      </c>
      <c r="O10">
        <f t="shared" si="10"/>
        <v>5621256.2727662958</v>
      </c>
      <c r="P10">
        <f t="shared" si="10"/>
        <v>5487332.0288334703</v>
      </c>
      <c r="Q10">
        <f t="shared" si="10"/>
        <v>5346366.7946379902</v>
      </c>
      <c r="R10">
        <f t="shared" si="10"/>
        <v>5208541.2348448513</v>
      </c>
      <c r="S10" s="14"/>
    </row>
    <row r="12" spans="1:38" x14ac:dyDescent="0.45">
      <c r="A12" t="str">
        <f>'CARB compliance scenarios'!B10</f>
        <v>Fuel</v>
      </c>
      <c r="B12">
        <f>'CARB compliance scenarios'!D10</f>
        <v>2014</v>
      </c>
      <c r="C12" t="str">
        <f>'CARB compliance scenarios'!E10</f>
        <v>Fuel</v>
      </c>
      <c r="D12">
        <f>'CARB compliance scenarios'!F10</f>
        <v>2016</v>
      </c>
      <c r="E12">
        <f>'[1]CARB compliance scenarios'!G10</f>
        <v>2017</v>
      </c>
      <c r="F12">
        <f>'CARB compliance scenarios'!H10</f>
        <v>2018</v>
      </c>
      <c r="G12">
        <f>'CARB compliance scenarios'!I10</f>
        <v>2019</v>
      </c>
      <c r="H12">
        <f>'CARB compliance scenarios'!J10</f>
        <v>2020</v>
      </c>
      <c r="I12">
        <f>'CARB compliance scenarios'!K10</f>
        <v>2021</v>
      </c>
      <c r="J12">
        <f>'CARB compliance scenarios'!L10</f>
        <v>2022</v>
      </c>
      <c r="K12">
        <f>'CARB compliance scenarios'!M10</f>
        <v>2023</v>
      </c>
      <c r="L12">
        <f>'CARB compliance scenarios'!N10</f>
        <v>2024</v>
      </c>
      <c r="M12">
        <f>'CARB compliance scenarios'!O10</f>
        <v>2025</v>
      </c>
      <c r="N12">
        <f>'CARB compliance scenarios'!P10</f>
        <v>2026</v>
      </c>
      <c r="O12">
        <f>'CARB compliance scenarios'!Q10</f>
        <v>2027</v>
      </c>
      <c r="P12">
        <f>'CARB compliance scenarios'!R10</f>
        <v>2028</v>
      </c>
      <c r="Q12">
        <f>'CARB compliance scenarios'!S10</f>
        <v>2029</v>
      </c>
      <c r="R12">
        <f>'CARB compliance scenarios'!T10</f>
        <v>2030</v>
      </c>
    </row>
    <row r="13" spans="1:38" x14ac:dyDescent="0.45">
      <c r="A13" t="str">
        <f>'CARB compliance scenarios'!B11</f>
        <v xml:space="preserve">Starch Ethanol </v>
      </c>
      <c r="B13">
        <f>'CARB compliance scenarios'!D11</f>
        <v>120325.06200000001</v>
      </c>
      <c r="C13" t="str">
        <f>'CARB compliance scenarios'!E11</f>
        <v xml:space="preserve">Starch Ethanol </v>
      </c>
      <c r="D13">
        <f>'CARB compliance scenarios'!F11</f>
        <v>127721.91338478001</v>
      </c>
      <c r="E13">
        <f>'[1]CARB compliance scenarios'!G11</f>
        <v>122816.04933312001</v>
      </c>
      <c r="F13">
        <f>'CARB compliance scenarios'!H11</f>
        <v>118790.53057663623</v>
      </c>
      <c r="G13">
        <f>'CARB compliance scenarios'!I11</f>
        <v>112898.51053917249</v>
      </c>
      <c r="H13">
        <f>'CARB compliance scenarios'!J11</f>
        <v>110599.46169118684</v>
      </c>
      <c r="I13">
        <f>'CARB compliance scenarios'!K11</f>
        <v>108669.8167729187</v>
      </c>
      <c r="J13">
        <f>'CARB compliance scenarios'!L11</f>
        <v>111805.09400707307</v>
      </c>
      <c r="K13">
        <f>'CARB compliance scenarios'!M11</f>
        <v>114476.01213084687</v>
      </c>
      <c r="L13">
        <f>'CARB compliance scenarios'!N11</f>
        <v>115867.18225269145</v>
      </c>
      <c r="M13">
        <f>'CARB compliance scenarios'!O11</f>
        <v>113514.73817853804</v>
      </c>
      <c r="N13">
        <f>'CARB compliance scenarios'!P11</f>
        <v>111936.54695240328</v>
      </c>
      <c r="O13">
        <f>'CARB compliance scenarios'!Q11</f>
        <v>108628.47294941814</v>
      </c>
      <c r="P13">
        <f>'CARB compliance scenarios'!R11</f>
        <v>105265.13020424184</v>
      </c>
      <c r="Q13">
        <f>'CARB compliance scenarios'!S11</f>
        <v>102267.44260514341</v>
      </c>
      <c r="R13">
        <f>'CARB compliance scenarios'!T11</f>
        <v>99245.674941777776</v>
      </c>
    </row>
    <row r="14" spans="1:38" x14ac:dyDescent="0.45">
      <c r="A14" t="str">
        <f>'CARB compliance scenarios'!B12</f>
        <v>Sugar Ethanol</v>
      </c>
      <c r="B14">
        <f>'CARB compliance scenarios'!D12</f>
        <v>717.28800000000012</v>
      </c>
      <c r="C14" t="str">
        <f>'CARB compliance scenarios'!E12</f>
        <v>Sugar Ethanol</v>
      </c>
      <c r="D14">
        <f>'CARB compliance scenarios'!F12</f>
        <v>2521.74961467</v>
      </c>
      <c r="E14">
        <f>'[1]CARB compliance scenarios'!G12</f>
        <v>5522.3128517700006</v>
      </c>
      <c r="F14">
        <f>'CARB compliance scenarios'!H12</f>
        <v>8151.0000000000009</v>
      </c>
      <c r="G14">
        <f>'CARB compliance scenarios'!I12</f>
        <v>12226.5</v>
      </c>
      <c r="H14">
        <f>'CARB compliance scenarios'!J12</f>
        <v>12226.5</v>
      </c>
      <c r="I14">
        <f>'CARB compliance scenarios'!K12</f>
        <v>12226.5</v>
      </c>
      <c r="J14">
        <f>'CARB compliance scenarios'!L12</f>
        <v>8151.0000000000009</v>
      </c>
      <c r="K14">
        <f>'CARB compliance scenarios'!M12</f>
        <v>4075.5000000000005</v>
      </c>
      <c r="L14">
        <f>'CARB compliance scenarios'!N12</f>
        <v>0</v>
      </c>
      <c r="M14">
        <f>'CARB compliance scenarios'!O12</f>
        <v>0</v>
      </c>
      <c r="N14">
        <f>'CARB compliance scenarios'!P12</f>
        <v>0</v>
      </c>
      <c r="O14">
        <f>'CARB compliance scenarios'!Q12</f>
        <v>0</v>
      </c>
      <c r="P14">
        <f>'CARB compliance scenarios'!R12</f>
        <v>0</v>
      </c>
      <c r="Q14">
        <f>'CARB compliance scenarios'!S12</f>
        <v>0</v>
      </c>
      <c r="R14">
        <f>'CARB compliance scenarios'!T12</f>
        <v>0</v>
      </c>
    </row>
    <row r="15" spans="1:38" x14ac:dyDescent="0.45">
      <c r="A15" t="str">
        <f>'CARB compliance scenarios'!B13</f>
        <v>Cellulosic Ethanol</v>
      </c>
      <c r="B15">
        <f>'CARB compliance scenarios'!D13</f>
        <v>0</v>
      </c>
      <c r="C15" t="str">
        <f>'CARB compliance scenarios'!E13</f>
        <v>Cellulosic Ethanol</v>
      </c>
      <c r="D15">
        <f>'CARB compliance scenarios'!F13</f>
        <v>0</v>
      </c>
      <c r="E15">
        <f>'[1]CARB compliance scenarios'!G13</f>
        <v>0</v>
      </c>
      <c r="F15">
        <f>'CARB compliance scenarios'!H13</f>
        <v>164.37630696634795</v>
      </c>
      <c r="G15">
        <f>'CARB compliance scenarios'!I13</f>
        <v>328.75261393269591</v>
      </c>
      <c r="H15">
        <f>'CARB compliance scenarios'!J13</f>
        <v>610.23691791878798</v>
      </c>
      <c r="I15">
        <f>'CARB compliance scenarios'!K13</f>
        <v>938.04128896063594</v>
      </c>
      <c r="J15">
        <f>'CARB compliance scenarios'!L13</f>
        <v>1324.4670096326126</v>
      </c>
      <c r="K15">
        <f>'CARB compliance scenarios'!M13</f>
        <v>1806.5917370004368</v>
      </c>
      <c r="L15">
        <f>'CARB compliance scenarios'!N13</f>
        <v>2478.3979386564015</v>
      </c>
      <c r="M15">
        <f>'CARB compliance scenarios'!O13</f>
        <v>3342.9592822550608</v>
      </c>
      <c r="N15">
        <f>'CARB compliance scenarios'!P13</f>
        <v>4160.555966720477</v>
      </c>
      <c r="O15">
        <f>'CARB compliance scenarios'!Q13</f>
        <v>5705.7000000000007</v>
      </c>
      <c r="P15">
        <f>'CARB compliance scenarios'!R13</f>
        <v>7743.4500000000007</v>
      </c>
      <c r="Q15">
        <f>'CARB compliance scenarios'!S13</f>
        <v>8966.1</v>
      </c>
      <c r="R15">
        <f>'CARB compliance scenarios'!T13</f>
        <v>10188.75</v>
      </c>
    </row>
    <row r="16" spans="1:38" x14ac:dyDescent="0.45">
      <c r="A16" t="str">
        <f>'CARB compliance scenarios'!B14</f>
        <v>Renewable Gasoline</v>
      </c>
      <c r="B16">
        <f>'CARB compliance scenarios'!D14</f>
        <v>0</v>
      </c>
      <c r="C16" s="14" t="str">
        <f>'CARB compliance scenarios'!E14</f>
        <v>Renewable Gasoline</v>
      </c>
      <c r="D16" s="14">
        <f>'CARB compliance scenarios'!F14</f>
        <v>0</v>
      </c>
      <c r="E16">
        <f>'[1]CARB compliance scenarios'!G14</f>
        <v>0</v>
      </c>
      <c r="F16" s="14">
        <f>'CARB compliance scenarios'!H14</f>
        <v>0</v>
      </c>
      <c r="G16" s="14">
        <f>'CARB compliance scenarios'!I14</f>
        <v>0</v>
      </c>
      <c r="H16" s="14">
        <f>'CARB compliance scenarios'!J14</f>
        <v>0</v>
      </c>
      <c r="I16" s="14">
        <f>'CARB compliance scenarios'!K14</f>
        <v>0</v>
      </c>
      <c r="J16" s="14">
        <f>'CARB compliance scenarios'!L14</f>
        <v>0</v>
      </c>
      <c r="K16" s="14">
        <f>'CARB compliance scenarios'!M14</f>
        <v>0</v>
      </c>
      <c r="L16" s="14">
        <f>'CARB compliance scenarios'!N14</f>
        <v>0</v>
      </c>
      <c r="M16" s="14">
        <f>'CARB compliance scenarios'!O14</f>
        <v>0</v>
      </c>
      <c r="N16" s="14">
        <f>'CARB compliance scenarios'!P14</f>
        <v>0</v>
      </c>
      <c r="O16" s="14">
        <f>'CARB compliance scenarios'!Q14</f>
        <v>0</v>
      </c>
      <c r="P16" s="14">
        <f>'CARB compliance scenarios'!R14</f>
        <v>0</v>
      </c>
      <c r="Q16" s="14">
        <f>'CARB compliance scenarios'!S14</f>
        <v>0</v>
      </c>
      <c r="R16" s="14">
        <f>'CARB compliance scenarios'!T14</f>
        <v>0</v>
      </c>
    </row>
    <row r="17" spans="1:19" x14ac:dyDescent="0.45">
      <c r="A17" t="str">
        <f>'CARB compliance scenarios'!B15</f>
        <v>Hydrogen for LDVs</v>
      </c>
      <c r="B17">
        <f>'CARB compliance scenarios'!D15</f>
        <v>4.0909090909090908</v>
      </c>
      <c r="C17" s="14" t="str">
        <f>'CARB compliance scenarios'!E15</f>
        <v>Hydrogen for LDVs</v>
      </c>
      <c r="D17" s="14">
        <f>'CARB compliance scenarios'!F15</f>
        <v>0.34836</v>
      </c>
      <c r="E17">
        <f>'[1]CARB compliance scenarios'!G15</f>
        <v>32.183399999999999</v>
      </c>
      <c r="F17" s="14">
        <f>'CARB compliance scenarios'!H15</f>
        <v>86.292000000000002</v>
      </c>
      <c r="G17" s="14">
        <f>'CARB compliance scenarios'!I15</f>
        <v>160.512</v>
      </c>
      <c r="H17" s="14">
        <f>'CARB compliance scenarios'!J15</f>
        <v>285.81600000000003</v>
      </c>
      <c r="I17" s="14">
        <f>'CARB compliance scenarios'!K15</f>
        <v>463.06800000000004</v>
      </c>
      <c r="J17" s="14">
        <f>'CARB compliance scenarios'!L15</f>
        <v>734.38800000000003</v>
      </c>
      <c r="K17" s="14">
        <f>'CARB compliance scenarios'!M15</f>
        <v>1556.375573808089</v>
      </c>
      <c r="L17" s="14">
        <f>'CARB compliance scenarios'!N15</f>
        <v>2861.3027214242675</v>
      </c>
      <c r="M17" s="14">
        <f>'CARB compliance scenarios'!O15</f>
        <v>4166.229869040445</v>
      </c>
      <c r="N17" s="14">
        <f>'CARB compliance scenarios'!P15</f>
        <v>5580.4008168975561</v>
      </c>
      <c r="O17" s="14">
        <f>'CARB compliance scenarios'!Q15</f>
        <v>7252.7567653048791</v>
      </c>
      <c r="P17" s="14">
        <f>'CARB compliance scenarios'!R15</f>
        <v>9228.3540554167848</v>
      </c>
      <c r="Q17" s="14">
        <f>'CARB compliance scenarios'!S15</f>
        <v>11510.91591476666</v>
      </c>
      <c r="R17" s="14">
        <f>'CARB compliance scenarios'!T15</f>
        <v>14096.334987020278</v>
      </c>
    </row>
    <row r="18" spans="1:19" x14ac:dyDescent="0.45">
      <c r="A18" t="str">
        <f>'CARB compliance scenarios'!B16</f>
        <v>Electricity for LDVs</v>
      </c>
      <c r="B18">
        <f>'CARB compliance scenarios'!D16</f>
        <v>979.20022958018251</v>
      </c>
      <c r="C18" s="14" t="str">
        <f>'CARB compliance scenarios'!E16</f>
        <v>Electricity for LDVs</v>
      </c>
      <c r="D18" s="14">
        <f>'CARB compliance scenarios'!F16</f>
        <v>2556.8631777440378</v>
      </c>
      <c r="E18">
        <f>'[1]CARB compliance scenarios'!G16</f>
        <v>3678.3982750956025</v>
      </c>
      <c r="F18" s="14">
        <f>'CARB compliance scenarios'!H16</f>
        <v>4297.1000250844536</v>
      </c>
      <c r="G18" s="14">
        <f>'CARB compliance scenarios'!I16</f>
        <v>4864.9474542201624</v>
      </c>
      <c r="H18" s="14">
        <f>'CARB compliance scenarios'!J16</f>
        <v>5625.9077126324928</v>
      </c>
      <c r="I18" s="14">
        <f>'CARB compliance scenarios'!K16</f>
        <v>6581.6428487111243</v>
      </c>
      <c r="J18" s="14">
        <f>'CARB compliance scenarios'!L16</f>
        <v>7647.1935337367613</v>
      </c>
      <c r="K18" s="14">
        <f>'CARB compliance scenarios'!M16</f>
        <v>9666.6824109203571</v>
      </c>
      <c r="L18" s="14">
        <f>'CARB compliance scenarios'!N16</f>
        <v>12609.567908301229</v>
      </c>
      <c r="M18" s="14">
        <f>'CARB compliance scenarios'!O16</f>
        <v>15552.453405682103</v>
      </c>
      <c r="N18" s="14">
        <f>'CARB compliance scenarios'!P16</f>
        <v>18685.209765568718</v>
      </c>
      <c r="O18" s="14">
        <f>'CARB compliance scenarios'!Q16</f>
        <v>22336.515808834498</v>
      </c>
      <c r="P18" s="14">
        <f>'CARB compliance scenarios'!R16</f>
        <v>26662.995405554753</v>
      </c>
      <c r="Q18" s="14">
        <f>'CARB compliance scenarios'!S16</f>
        <v>31678.027795347465</v>
      </c>
      <c r="R18" s="14">
        <f>'CARB compliance scenarios'!T16</f>
        <v>37372.944432125361</v>
      </c>
    </row>
    <row r="19" spans="1:19" x14ac:dyDescent="0.45">
      <c r="A19" t="str">
        <f>'CARB compliance scenarios'!B17</f>
        <v>CARBOB</v>
      </c>
      <c r="B19">
        <f>'CARB compliance scenarios'!D17</f>
        <v>1565006.29</v>
      </c>
      <c r="C19" s="14" t="str">
        <f>'CARB compliance scenarios'!E17</f>
        <v>CARBOB</v>
      </c>
      <c r="D19" s="14">
        <f>'CARB compliance scenarios'!F17</f>
        <v>1679787.55446753</v>
      </c>
      <c r="E19">
        <f>'[1]CARB compliance scenarios'!G17</f>
        <v>1681204.34965356</v>
      </c>
      <c r="F19" s="14">
        <f>'CARB compliance scenarios'!H17</f>
        <v>1652138.194371236</v>
      </c>
      <c r="G19" s="14">
        <f>'CARB compliance scenarios'!I17</f>
        <v>1625887.5321284265</v>
      </c>
      <c r="H19" s="14">
        <f>'CARB compliance scenarios'!J17</f>
        <v>1594454.8235327138</v>
      </c>
      <c r="I19" s="14">
        <f>'CARB compliance scenarios'!K17</f>
        <v>1568149.6275652049</v>
      </c>
      <c r="J19" s="14">
        <f>'CARB compliance scenarios'!L17</f>
        <v>1555317.3049692984</v>
      </c>
      <c r="K19" s="14">
        <f>'CARB compliance scenarios'!M17</f>
        <v>1537260.1838281231</v>
      </c>
      <c r="L19" s="14">
        <f>'CARB compliance scenarios'!N17</f>
        <v>1504457.1331307671</v>
      </c>
      <c r="M19" s="14">
        <f>'CARB compliance scenarios'!O17</f>
        <v>1478219.0823197444</v>
      </c>
      <c r="N19" s="14">
        <f>'CARB compliance scenarios'!P17</f>
        <v>1461220.572243274</v>
      </c>
      <c r="O19" s="14">
        <f>'CARB compliance scenarios'!Q17</f>
        <v>1430634.0087610565</v>
      </c>
      <c r="P19" s="14">
        <f>'CARB compliance scenarios'!R17</f>
        <v>1405460.2095574301</v>
      </c>
      <c r="Q19" s="14">
        <f>'CARB compliance scenarios'!S17</f>
        <v>1373995.4136639789</v>
      </c>
      <c r="R19" s="14">
        <f>'CARB compliance scenarios'!T17</f>
        <v>1341853.5908974977</v>
      </c>
      <c r="S19" s="14"/>
    </row>
    <row r="20" spans="1:19" x14ac:dyDescent="0.45">
      <c r="C20" s="14"/>
      <c r="D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45">
      <c r="C21" s="14"/>
      <c r="D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x14ac:dyDescent="0.45">
      <c r="A22" t="str">
        <f>'CARB compliance scenarios'!B42</f>
        <v>Fuel</v>
      </c>
      <c r="B22">
        <f>'CARB compliance scenarios'!D42</f>
        <v>2014</v>
      </c>
      <c r="C22" s="14">
        <f>'CARB compliance scenarios'!E42</f>
        <v>2015</v>
      </c>
      <c r="D22" s="14">
        <f>'CARB compliance scenarios'!F42</f>
        <v>2016</v>
      </c>
      <c r="E22">
        <f>'[1]CARB compliance scenarios'!G42</f>
        <v>2017</v>
      </c>
      <c r="F22" s="14">
        <f>'CARB compliance scenarios'!H42</f>
        <v>2018</v>
      </c>
      <c r="G22" s="14">
        <f>'CARB compliance scenarios'!I42</f>
        <v>2019</v>
      </c>
      <c r="H22" s="14">
        <f>'CARB compliance scenarios'!J42</f>
        <v>2020</v>
      </c>
      <c r="I22" s="14">
        <f>'CARB compliance scenarios'!K42</f>
        <v>2021</v>
      </c>
      <c r="J22" s="14">
        <f>'CARB compliance scenarios'!L42</f>
        <v>2022</v>
      </c>
      <c r="K22" s="14">
        <f>'CARB compliance scenarios'!M42</f>
        <v>2023</v>
      </c>
      <c r="L22" s="14">
        <f>'CARB compliance scenarios'!N42</f>
        <v>2024</v>
      </c>
      <c r="M22" s="14">
        <f>'CARB compliance scenarios'!O42</f>
        <v>2025</v>
      </c>
      <c r="N22" s="14">
        <f>'CARB compliance scenarios'!P42</f>
        <v>2026</v>
      </c>
      <c r="O22" s="14">
        <f>'CARB compliance scenarios'!Q42</f>
        <v>2027</v>
      </c>
      <c r="P22" s="14">
        <f>'CARB compliance scenarios'!R42</f>
        <v>2028</v>
      </c>
      <c r="Q22" s="14">
        <f>'CARB compliance scenarios'!S42</f>
        <v>2029</v>
      </c>
      <c r="R22" s="14">
        <f>'CARB compliance scenarios'!T42</f>
        <v>2030</v>
      </c>
      <c r="S22" s="14"/>
    </row>
    <row r="23" spans="1:19" x14ac:dyDescent="0.45">
      <c r="A23" t="str">
        <f>'CARB compliance scenarios'!B43</f>
        <v xml:space="preserve">Starch Ethanol </v>
      </c>
      <c r="B23">
        <f>'CARB compliance scenarios'!D43</f>
        <v>120325.06200000001</v>
      </c>
      <c r="C23" s="14">
        <f>'CARB compliance scenarios'!E43</f>
        <v>119420.30100000001</v>
      </c>
      <c r="D23" s="14">
        <f>'CARB compliance scenarios'!F43</f>
        <v>127721.91338478001</v>
      </c>
      <c r="E23">
        <f>'[1]CARB compliance scenarios'!G43</f>
        <v>122816.04933312001</v>
      </c>
      <c r="F23" s="14">
        <f>'CARB compliance scenarios'!H43</f>
        <v>116778.02717625264</v>
      </c>
      <c r="G23" s="14">
        <f>'CARB compliance scenarios'!I43</f>
        <v>109120.98660484287</v>
      </c>
      <c r="H23" s="14">
        <f>'CARB compliance scenarios'!J43</f>
        <v>105519.05453383218</v>
      </c>
      <c r="I23" s="14">
        <f>'CARB compliance scenarios'!K43</f>
        <v>101878.83146109243</v>
      </c>
      <c r="J23" s="14">
        <f>'CARB compliance scenarios'!L43</f>
        <v>101805.78436232005</v>
      </c>
      <c r="K23" s="14">
        <f>'CARB compliance scenarios'!M43</f>
        <v>101638.07098064997</v>
      </c>
      <c r="L23" s="14">
        <f>'CARB compliance scenarios'!N43</f>
        <v>101319.00263046757</v>
      </c>
      <c r="M23" s="14">
        <f>'CARB compliance scenarios'!O43</f>
        <v>96703.675289909908</v>
      </c>
      <c r="N23" s="14">
        <f>'CARB compliance scenarios'!P43</f>
        <v>92157.443866225352</v>
      </c>
      <c r="O23" s="14">
        <f>'CARB compliance scenarios'!Q43</f>
        <v>87626.034716687791</v>
      </c>
      <c r="P23" s="14">
        <f>'CARB compliance scenarios'!R43</f>
        <v>82804.347853445608</v>
      </c>
      <c r="Q23" s="14">
        <f>'CARB compliance scenarios'!S43</f>
        <v>78940.380869864617</v>
      </c>
      <c r="R23" s="14">
        <f>'CARB compliance scenarios'!T43</f>
        <v>75153.592807269655</v>
      </c>
      <c r="S23" s="14"/>
    </row>
    <row r="24" spans="1:19" x14ac:dyDescent="0.45">
      <c r="A24" t="str">
        <f>'CARB compliance scenarios'!B44</f>
        <v>Sugar Ethanol</v>
      </c>
      <c r="B24">
        <f>'CARB compliance scenarios'!D44</f>
        <v>717.28800000000012</v>
      </c>
      <c r="C24" s="14">
        <f>'CARB compliance scenarios'!E44</f>
        <v>3415.2690000000002</v>
      </c>
      <c r="D24" s="14">
        <f>'CARB compliance scenarios'!F44</f>
        <v>2521.74961467</v>
      </c>
      <c r="E24">
        <f>'[1]CARB compliance scenarios'!G44</f>
        <v>5522.3128517700006</v>
      </c>
      <c r="F24" s="14">
        <f>'CARB compliance scenarios'!H44</f>
        <v>8151.0000000000009</v>
      </c>
      <c r="G24" s="14">
        <f>'CARB compliance scenarios'!I44</f>
        <v>12226.5</v>
      </c>
      <c r="H24" s="14">
        <f>'CARB compliance scenarios'!J44</f>
        <v>12226.5</v>
      </c>
      <c r="I24" s="14">
        <f>'CARB compliance scenarios'!K44</f>
        <v>12226.5</v>
      </c>
      <c r="J24" s="14">
        <f>'CARB compliance scenarios'!L44</f>
        <v>8151.0000000000009</v>
      </c>
      <c r="K24" s="14">
        <f>'CARB compliance scenarios'!M44</f>
        <v>4075.5000000000005</v>
      </c>
      <c r="L24" s="14">
        <f>'CARB compliance scenarios'!N44</f>
        <v>0</v>
      </c>
      <c r="M24" s="14">
        <f>'CARB compliance scenarios'!O44</f>
        <v>0</v>
      </c>
      <c r="N24" s="14">
        <f>'CARB compliance scenarios'!P44</f>
        <v>0</v>
      </c>
      <c r="O24" s="14">
        <f>'CARB compliance scenarios'!Q44</f>
        <v>0</v>
      </c>
      <c r="P24" s="14">
        <f>'CARB compliance scenarios'!R44</f>
        <v>0</v>
      </c>
      <c r="Q24" s="14">
        <f>'CARB compliance scenarios'!S44</f>
        <v>0</v>
      </c>
      <c r="R24" s="14">
        <f>'CARB compliance scenarios'!T44</f>
        <v>0</v>
      </c>
      <c r="S24" s="14"/>
    </row>
    <row r="25" spans="1:19" x14ac:dyDescent="0.45">
      <c r="A25" t="str">
        <f>'CARB compliance scenarios'!B45</f>
        <v>Cellulosic Ethanol</v>
      </c>
      <c r="B25">
        <f>'CARB compliance scenarios'!D45</f>
        <v>0</v>
      </c>
      <c r="C25" s="14">
        <f>'CARB compliance scenarios'!E45</f>
        <v>0</v>
      </c>
      <c r="D25" s="14">
        <f>'CARB compliance scenarios'!F45</f>
        <v>0</v>
      </c>
      <c r="E25">
        <f>'[1]CARB compliance scenarios'!G45</f>
        <v>0</v>
      </c>
      <c r="F25" s="14">
        <f>'CARB compliance scenarios'!H45</f>
        <v>164.37630696634795</v>
      </c>
      <c r="G25" s="14">
        <f>'CARB compliance scenarios'!I45</f>
        <v>328.75261393269591</v>
      </c>
      <c r="H25" s="14">
        <f>'CARB compliance scenarios'!J45</f>
        <v>610.23691791878798</v>
      </c>
      <c r="I25" s="14">
        <f>'CARB compliance scenarios'!K45</f>
        <v>938.04128896063594</v>
      </c>
      <c r="J25" s="14">
        <f>'CARB compliance scenarios'!L45</f>
        <v>1324.4670096326126</v>
      </c>
      <c r="K25" s="14">
        <f>'CARB compliance scenarios'!M45</f>
        <v>1806.5917370004368</v>
      </c>
      <c r="L25" s="14">
        <f>'CARB compliance scenarios'!N45</f>
        <v>2478.3979386564015</v>
      </c>
      <c r="M25" s="14">
        <f>'CARB compliance scenarios'!O45</f>
        <v>3342.9592822550608</v>
      </c>
      <c r="N25" s="14">
        <f>'CARB compliance scenarios'!P45</f>
        <v>4160.555966720477</v>
      </c>
      <c r="O25" s="14">
        <f>'CARB compliance scenarios'!Q45</f>
        <v>5705.7000000000007</v>
      </c>
      <c r="P25" s="14">
        <f>'CARB compliance scenarios'!R45</f>
        <v>7743.4500000000007</v>
      </c>
      <c r="Q25" s="14">
        <f>'CARB compliance scenarios'!S45</f>
        <v>8966.1</v>
      </c>
      <c r="R25" s="14">
        <f>'CARB compliance scenarios'!T45</f>
        <v>10188.75</v>
      </c>
      <c r="S25" s="14"/>
    </row>
    <row r="26" spans="1:19" x14ac:dyDescent="0.45">
      <c r="A26" t="str">
        <f>'CARB compliance scenarios'!B46</f>
        <v>Renewable Gasoline</v>
      </c>
      <c r="B26">
        <f>'CARB compliance scenarios'!D46</f>
        <v>0</v>
      </c>
      <c r="C26" s="14">
        <f>'CARB compliance scenarios'!E46</f>
        <v>0</v>
      </c>
      <c r="D26" s="14">
        <f>'CARB compliance scenarios'!F46</f>
        <v>0</v>
      </c>
      <c r="E26">
        <f>'[1]CARB compliance scenarios'!G46</f>
        <v>0</v>
      </c>
      <c r="F26" s="14">
        <f>'CARB compliance scenarios'!H46</f>
        <v>0</v>
      </c>
      <c r="G26" s="14">
        <f>'CARB compliance scenarios'!I46</f>
        <v>0</v>
      </c>
      <c r="H26" s="14">
        <f>'CARB compliance scenarios'!J46</f>
        <v>0</v>
      </c>
      <c r="I26" s="14">
        <f>'CARB compliance scenarios'!K46</f>
        <v>0</v>
      </c>
      <c r="J26" s="14">
        <f>'CARB compliance scenarios'!L46</f>
        <v>0</v>
      </c>
      <c r="K26" s="14">
        <f>'CARB compliance scenarios'!M46</f>
        <v>0</v>
      </c>
      <c r="L26" s="14">
        <f>'CARB compliance scenarios'!N46</f>
        <v>0</v>
      </c>
      <c r="M26" s="14">
        <f>'CARB compliance scenarios'!O46</f>
        <v>0</v>
      </c>
      <c r="N26" s="14">
        <f>'CARB compliance scenarios'!P46</f>
        <v>0</v>
      </c>
      <c r="O26" s="14">
        <f>'CARB compliance scenarios'!Q46</f>
        <v>0</v>
      </c>
      <c r="P26" s="14">
        <f>'CARB compliance scenarios'!R46</f>
        <v>0</v>
      </c>
      <c r="Q26" s="14">
        <f>'CARB compliance scenarios'!S46</f>
        <v>0</v>
      </c>
      <c r="R26" s="14">
        <f>'CARB compliance scenarios'!T46</f>
        <v>0</v>
      </c>
      <c r="S26" s="14"/>
    </row>
    <row r="27" spans="1:19" x14ac:dyDescent="0.45">
      <c r="A27" t="str">
        <f>'CARB compliance scenarios'!B47</f>
        <v>Hydrogen for LDVs</v>
      </c>
      <c r="B27">
        <f>'CARB compliance scenarios'!D47</f>
        <v>4.0909090909090908</v>
      </c>
      <c r="C27" s="14">
        <f>'CARB compliance scenarios'!E47</f>
        <v>43.636363636363633</v>
      </c>
      <c r="D27" s="14">
        <f>'CARB compliance scenarios'!F47</f>
        <v>0.34836</v>
      </c>
      <c r="E27">
        <f>'[1]CARB compliance scenarios'!G47</f>
        <v>32.183399999999999</v>
      </c>
      <c r="F27" s="14">
        <f>'CARB compliance scenarios'!H47</f>
        <v>86.292000000000002</v>
      </c>
      <c r="G27" s="14">
        <f>'CARB compliance scenarios'!I47</f>
        <v>160.512</v>
      </c>
      <c r="H27" s="14">
        <f>'CARB compliance scenarios'!J47</f>
        <v>285.81600000000003</v>
      </c>
      <c r="I27" s="14">
        <f>'CARB compliance scenarios'!K47</f>
        <v>463.06800000000004</v>
      </c>
      <c r="J27" s="14">
        <f>'CARB compliance scenarios'!L47</f>
        <v>734.38800000000003</v>
      </c>
      <c r="K27" s="14">
        <f>'CARB compliance scenarios'!M47</f>
        <v>1556.375573808089</v>
      </c>
      <c r="L27" s="14">
        <f>'CARB compliance scenarios'!N47</f>
        <v>2861.3027214242675</v>
      </c>
      <c r="M27" s="14">
        <f>'CARB compliance scenarios'!O47</f>
        <v>4166.229869040445</v>
      </c>
      <c r="N27" s="14">
        <f>'CARB compliance scenarios'!P47</f>
        <v>5580.4008168975561</v>
      </c>
      <c r="O27" s="14">
        <f>'CARB compliance scenarios'!Q47</f>
        <v>7252.7567653048791</v>
      </c>
      <c r="P27" s="14">
        <f>'CARB compliance scenarios'!R47</f>
        <v>9228.3540554167848</v>
      </c>
      <c r="Q27" s="14">
        <f>'CARB compliance scenarios'!S47</f>
        <v>11510.91591476666</v>
      </c>
      <c r="R27" s="14">
        <f>'CARB compliance scenarios'!T47</f>
        <v>14096.334987020278</v>
      </c>
      <c r="S27" s="14"/>
    </row>
    <row r="28" spans="1:19" x14ac:dyDescent="0.45">
      <c r="A28" t="str">
        <f>'CARB compliance scenarios'!B48</f>
        <v>Electricity for LDVs</v>
      </c>
      <c r="B28">
        <f>'CARB compliance scenarios'!D48</f>
        <v>979.20022958018251</v>
      </c>
      <c r="C28" s="14">
        <f>'CARB compliance scenarios'!E48</f>
        <v>1501.2003519666769</v>
      </c>
      <c r="D28" s="14">
        <f>'CARB compliance scenarios'!F48</f>
        <v>2556.8631777440378</v>
      </c>
      <c r="E28">
        <f>'[1]CARB compliance scenarios'!G48</f>
        <v>3678.3982750956025</v>
      </c>
      <c r="F28" s="14">
        <f>'CARB compliance scenarios'!H48</f>
        <v>4297.1000250844536</v>
      </c>
      <c r="G28" s="14">
        <f>'CARB compliance scenarios'!I48</f>
        <v>4864.9474542201624</v>
      </c>
      <c r="H28" s="14">
        <f>'CARB compliance scenarios'!J48</f>
        <v>5625.9077126324928</v>
      </c>
      <c r="I28" s="14">
        <f>'CARB compliance scenarios'!K48</f>
        <v>6581.6428487111243</v>
      </c>
      <c r="J28" s="14">
        <f>'CARB compliance scenarios'!L48</f>
        <v>7647.1935337367613</v>
      </c>
      <c r="K28" s="14">
        <f>'CARB compliance scenarios'!M48</f>
        <v>9666.6824109203571</v>
      </c>
      <c r="L28" s="14">
        <f>'CARB compliance scenarios'!N48</f>
        <v>12609.567908301229</v>
      </c>
      <c r="M28" s="14">
        <f>'CARB compliance scenarios'!O48</f>
        <v>15552.453405682103</v>
      </c>
      <c r="N28" s="14">
        <f>'CARB compliance scenarios'!P48</f>
        <v>18685.209765568718</v>
      </c>
      <c r="O28" s="14">
        <f>'CARB compliance scenarios'!Q48</f>
        <v>22336.515808834498</v>
      </c>
      <c r="P28" s="14">
        <f>'CARB compliance scenarios'!R48</f>
        <v>26662.995405554753</v>
      </c>
      <c r="Q28" s="14">
        <f>'CARB compliance scenarios'!S48</f>
        <v>31678.027795347465</v>
      </c>
      <c r="R28" s="14">
        <f>'CARB compliance scenarios'!T48</f>
        <v>37372.944432125361</v>
      </c>
      <c r="S28" s="14"/>
    </row>
    <row r="29" spans="1:19" x14ac:dyDescent="0.45">
      <c r="A29" t="str">
        <f>'CARB compliance scenarios'!B49</f>
        <v>CARBOB</v>
      </c>
      <c r="B29">
        <f>'CARB compliance scenarios'!D49</f>
        <v>1565006.29</v>
      </c>
      <c r="C29" s="14">
        <f>'CARB compliance scenarios'!E49</f>
        <v>1592617.72</v>
      </c>
      <c r="D29" s="14">
        <f>'CARB compliance scenarios'!F49</f>
        <v>1679787.55446753</v>
      </c>
      <c r="E29" s="14">
        <f>'CARB compliance scenarios'!G49</f>
        <v>1681204.34965356</v>
      </c>
      <c r="F29" s="14">
        <f>'CARB compliance scenarios'!H49</f>
        <v>1625577.1493089043</v>
      </c>
      <c r="G29" s="14">
        <f>'CARB compliance scenarios'!I49</f>
        <v>1576031.7239719573</v>
      </c>
      <c r="H29" s="14">
        <f>'CARB compliance scenarios'!J49</f>
        <v>1527403.5462947378</v>
      </c>
      <c r="I29" s="14">
        <f>'CARB compliance scenarios'!K49</f>
        <v>1478522.1184386765</v>
      </c>
      <c r="J29" s="14">
        <f>'CARB compliance scenarios'!L49</f>
        <v>1423346.291148467</v>
      </c>
      <c r="K29" s="14">
        <f>'CARB compliance scenarios'!M49</f>
        <v>1367824.8758763711</v>
      </c>
      <c r="L29" s="14">
        <f>'CARB compliance scenarios'!N49</f>
        <v>1312450.0764236173</v>
      </c>
      <c r="M29" s="14">
        <f>'CARB compliance scenarios'!O49</f>
        <v>1256346.463945318</v>
      </c>
      <c r="N29" s="14">
        <f>'CARB compliance scenarios'!P49</f>
        <v>1200175.722200118</v>
      </c>
      <c r="O29">
        <f>'CARB compliance scenarios'!Q49</f>
        <v>1153443.5661451281</v>
      </c>
      <c r="P29">
        <f>'CARB compliance scenarios'!R49</f>
        <v>1109022.5230218389</v>
      </c>
      <c r="Q29">
        <f>'CARB compliance scenarios'!S49</f>
        <v>1066124.5609715378</v>
      </c>
      <c r="R29">
        <f>'CARB compliance scenarios'!T49</f>
        <v>1023885.9894027141</v>
      </c>
    </row>
    <row r="30" spans="1:19" ht="18.75" customHeight="1" x14ac:dyDescent="0.45">
      <c r="S30" s="14"/>
    </row>
    <row r="31" spans="1:19" x14ac:dyDescent="0.45">
      <c r="A31" t="str">
        <f>'CARB compliance scenarios'!B73</f>
        <v>Fuel</v>
      </c>
      <c r="B31">
        <f>'CARB compliance scenarios'!D73</f>
        <v>2014</v>
      </c>
      <c r="C31" s="14">
        <f>'CARB compliance scenarios'!E73</f>
        <v>2015</v>
      </c>
      <c r="D31" s="14">
        <f>'CARB compliance scenarios'!F73</f>
        <v>2016</v>
      </c>
      <c r="E31" s="14">
        <f>'CARB compliance scenarios'!G73</f>
        <v>2017</v>
      </c>
      <c r="F31" s="14">
        <f>'CARB compliance scenarios'!H73</f>
        <v>2018</v>
      </c>
      <c r="G31" s="14">
        <f>'CARB compliance scenarios'!I73</f>
        <v>2019</v>
      </c>
      <c r="H31" s="14">
        <f>'CARB compliance scenarios'!J73</f>
        <v>2020</v>
      </c>
      <c r="I31" s="14">
        <f>'CARB compliance scenarios'!K73</f>
        <v>2021</v>
      </c>
      <c r="J31" s="14">
        <f>'CARB compliance scenarios'!L73</f>
        <v>2022</v>
      </c>
      <c r="K31" s="14">
        <f>'CARB compliance scenarios'!M73</f>
        <v>2023</v>
      </c>
      <c r="L31" s="14">
        <f>'CARB compliance scenarios'!N73</f>
        <v>2024</v>
      </c>
      <c r="M31" s="14">
        <f>'CARB compliance scenarios'!O73</f>
        <v>2025</v>
      </c>
      <c r="N31" s="14">
        <f>'CARB compliance scenarios'!P73</f>
        <v>2026</v>
      </c>
      <c r="O31" s="14">
        <f>'CARB compliance scenarios'!Q73</f>
        <v>2027</v>
      </c>
      <c r="P31" s="14">
        <f>'CARB compliance scenarios'!R73</f>
        <v>2028</v>
      </c>
      <c r="Q31" s="14">
        <f>'CARB compliance scenarios'!S73</f>
        <v>2029</v>
      </c>
      <c r="R31" s="14">
        <f>'CARB compliance scenarios'!T73</f>
        <v>2030</v>
      </c>
      <c r="S31" s="14"/>
    </row>
    <row r="32" spans="1:19" x14ac:dyDescent="0.45">
      <c r="A32" t="str">
        <f>'CARB compliance scenarios'!B74</f>
        <v xml:space="preserve">Starch Ethanol </v>
      </c>
      <c r="B32">
        <f>'CARB compliance scenarios'!D74</f>
        <v>120325.06200000001</v>
      </c>
      <c r="C32" s="14">
        <f>'CARB compliance scenarios'!E74</f>
        <v>119420.30100000001</v>
      </c>
      <c r="D32" s="14">
        <f>'CARB compliance scenarios'!F74</f>
        <v>127721.91338478001</v>
      </c>
      <c r="E32" s="14">
        <f>'CARB compliance scenarios'!G74</f>
        <v>122816.04933312001</v>
      </c>
      <c r="F32" s="14">
        <f>'CARB compliance scenarios'!H74</f>
        <v>116778.02717625264</v>
      </c>
      <c r="G32" s="14">
        <f>'CARB compliance scenarios'!I74</f>
        <v>109120.98660484287</v>
      </c>
      <c r="H32" s="14">
        <f>'CARB compliance scenarios'!J74</f>
        <v>105519.05453383218</v>
      </c>
      <c r="I32" s="14">
        <f>'CARB compliance scenarios'!K74</f>
        <v>105954.33146109243</v>
      </c>
      <c r="J32">
        <f>'CARB compliance scenarios'!L74</f>
        <v>105881.28436232005</v>
      </c>
      <c r="K32">
        <f>'CARB compliance scenarios'!M74</f>
        <v>106000.26602527284</v>
      </c>
      <c r="L32">
        <f>'CARB compliance scenarios'!N74</f>
        <v>102160.86072011729</v>
      </c>
      <c r="M32">
        <f>'CARB compliance scenarios'!O74</f>
        <v>98064.16331766246</v>
      </c>
      <c r="N32">
        <f>'CARB compliance scenarios'!P74</f>
        <v>94082.959926540352</v>
      </c>
      <c r="O32">
        <f>'CARB compliance scenarios'!Q74</f>
        <v>90286.217441910718</v>
      </c>
      <c r="P32">
        <f>'CARB compliance scenarios'!R74</f>
        <v>86414.276180366927</v>
      </c>
      <c r="Q32">
        <f>'CARB compliance scenarios'!S74</f>
        <v>83718.993253181412</v>
      </c>
      <c r="R32">
        <f>'CARB compliance scenarios'!T74</f>
        <v>81317.02861642011</v>
      </c>
    </row>
    <row r="33" spans="1:19" x14ac:dyDescent="0.45">
      <c r="A33" t="str">
        <f>'CARB compliance scenarios'!B75</f>
        <v>Sugar Ethanol</v>
      </c>
      <c r="B33">
        <f>'CARB compliance scenarios'!D75</f>
        <v>717.28800000000012</v>
      </c>
      <c r="C33">
        <f>'CARB compliance scenarios'!E75</f>
        <v>3415.2690000000002</v>
      </c>
      <c r="D33">
        <f>'CARB compliance scenarios'!F75</f>
        <v>2521.74961467</v>
      </c>
      <c r="E33">
        <f>'CARB compliance scenarios'!G75</f>
        <v>5522.3128517700006</v>
      </c>
      <c r="F33">
        <f>'CARB compliance scenarios'!H75</f>
        <v>8151.0000000000009</v>
      </c>
      <c r="G33">
        <f>'CARB compliance scenarios'!I75</f>
        <v>12226.5</v>
      </c>
      <c r="H33">
        <f>'CARB compliance scenarios'!J75</f>
        <v>12226.5</v>
      </c>
      <c r="I33">
        <f>'CARB compliance scenarios'!K75</f>
        <v>8151.0000000000009</v>
      </c>
      <c r="J33">
        <f>'CARB compliance scenarios'!L75</f>
        <v>4075.5000000000005</v>
      </c>
      <c r="K33">
        <f>'CARB compliance scenarios'!M75</f>
        <v>0</v>
      </c>
      <c r="L33">
        <f>'CARB compliance scenarios'!N75</f>
        <v>0</v>
      </c>
      <c r="M33">
        <f>'CARB compliance scenarios'!O75</f>
        <v>0</v>
      </c>
      <c r="N33">
        <f>'CARB compliance scenarios'!P75</f>
        <v>0</v>
      </c>
      <c r="O33">
        <f>'CARB compliance scenarios'!Q75</f>
        <v>0</v>
      </c>
      <c r="P33">
        <f>'CARB compliance scenarios'!R75</f>
        <v>0</v>
      </c>
      <c r="Q33">
        <f>'CARB compliance scenarios'!S75</f>
        <v>0</v>
      </c>
      <c r="R33">
        <f>'CARB compliance scenarios'!T75</f>
        <v>0</v>
      </c>
    </row>
    <row r="34" spans="1:19" x14ac:dyDescent="0.45">
      <c r="A34" t="str">
        <f>'CARB compliance scenarios'!B76</f>
        <v>Cellulosic Ethanol</v>
      </c>
      <c r="B34">
        <f>'CARB compliance scenarios'!D76</f>
        <v>0</v>
      </c>
      <c r="C34" s="14">
        <f>'CARB compliance scenarios'!E76</f>
        <v>0</v>
      </c>
      <c r="D34" s="14">
        <f>'CARB compliance scenarios'!F76</f>
        <v>0</v>
      </c>
      <c r="E34" s="14">
        <f>'CARB compliance scenarios'!G76</f>
        <v>0</v>
      </c>
      <c r="F34" s="14">
        <f>'CARB compliance scenarios'!H76</f>
        <v>164.37630696634795</v>
      </c>
      <c r="G34" s="14">
        <f>'CARB compliance scenarios'!I76</f>
        <v>328.75261393269591</v>
      </c>
      <c r="H34" s="14">
        <f>'CARB compliance scenarios'!J76</f>
        <v>610.23691791878798</v>
      </c>
      <c r="I34" s="14">
        <f>'CARB compliance scenarios'!K76</f>
        <v>938.04128896063594</v>
      </c>
      <c r="J34" s="14">
        <f>'CARB compliance scenarios'!L76</f>
        <v>1324.4670096326126</v>
      </c>
      <c r="K34" s="14">
        <f>'CARB compliance scenarios'!M76</f>
        <v>1806.5917370004368</v>
      </c>
      <c r="L34" s="14">
        <f>'CARB compliance scenarios'!N76</f>
        <v>2478.3979386564015</v>
      </c>
      <c r="M34" s="14">
        <f>'CARB compliance scenarios'!O76</f>
        <v>3342.9592822550608</v>
      </c>
      <c r="N34" s="14">
        <f>'CARB compliance scenarios'!P76</f>
        <v>4160.555966720477</v>
      </c>
      <c r="O34" s="14">
        <f>'CARB compliance scenarios'!Q76</f>
        <v>5705.7000000000007</v>
      </c>
      <c r="P34" s="14">
        <f>'CARB compliance scenarios'!R76</f>
        <v>7743.4500000000007</v>
      </c>
      <c r="Q34" s="14">
        <f>'CARB compliance scenarios'!S76</f>
        <v>8966.1</v>
      </c>
      <c r="R34" s="14">
        <f>'CARB compliance scenarios'!T76</f>
        <v>10188.75</v>
      </c>
      <c r="S34" s="14"/>
    </row>
    <row r="35" spans="1:19" x14ac:dyDescent="0.45">
      <c r="A35" t="str">
        <f>'CARB compliance scenarios'!B77</f>
        <v>Renewable Gasoline</v>
      </c>
      <c r="B35">
        <f>'CARB compliance scenarios'!D77</f>
        <v>0</v>
      </c>
      <c r="C35" s="14">
        <f>'CARB compliance scenarios'!E77</f>
        <v>0</v>
      </c>
      <c r="D35" s="14">
        <f>'CARB compliance scenarios'!F77</f>
        <v>0</v>
      </c>
      <c r="E35" s="14">
        <f>'CARB compliance scenarios'!G77</f>
        <v>0</v>
      </c>
      <c r="F35" s="14">
        <f>'CARB compliance scenarios'!H77</f>
        <v>0</v>
      </c>
      <c r="G35" s="14">
        <f>'CARB compliance scenarios'!I77</f>
        <v>0</v>
      </c>
      <c r="H35" s="14">
        <f>'CARB compliance scenarios'!J77</f>
        <v>0</v>
      </c>
      <c r="I35" s="14">
        <f>'CARB compliance scenarios'!K77</f>
        <v>0</v>
      </c>
      <c r="J35" s="14">
        <f>'CARB compliance scenarios'!L77</f>
        <v>0</v>
      </c>
      <c r="K35" s="14">
        <f>'CARB compliance scenarios'!M77</f>
        <v>0</v>
      </c>
      <c r="L35" s="14">
        <f>'CARB compliance scenarios'!N77</f>
        <v>0</v>
      </c>
      <c r="M35" s="14">
        <f>'CARB compliance scenarios'!O77</f>
        <v>0</v>
      </c>
      <c r="N35" s="14">
        <f>'CARB compliance scenarios'!P77</f>
        <v>0</v>
      </c>
      <c r="O35" s="14">
        <f>'CARB compliance scenarios'!Q77</f>
        <v>0</v>
      </c>
      <c r="P35" s="14">
        <f>'CARB compliance scenarios'!R77</f>
        <v>0</v>
      </c>
      <c r="Q35" s="14">
        <f>'CARB compliance scenarios'!S77</f>
        <v>0</v>
      </c>
      <c r="R35" s="14">
        <f>'CARB compliance scenarios'!T77</f>
        <v>0</v>
      </c>
      <c r="S35" s="14"/>
    </row>
    <row r="36" spans="1:19" x14ac:dyDescent="0.45">
      <c r="A36" t="str">
        <f>'CARB compliance scenarios'!B78</f>
        <v>Hydrogen for LDVs</v>
      </c>
      <c r="B36">
        <f>'CARB compliance scenarios'!D78</f>
        <v>4.0909090909090908</v>
      </c>
      <c r="C36" s="14">
        <f>'CARB compliance scenarios'!E78</f>
        <v>43.636363636363633</v>
      </c>
      <c r="D36" s="14">
        <f>'CARB compliance scenarios'!F78</f>
        <v>0.34836</v>
      </c>
      <c r="E36" s="14">
        <f>'CARB compliance scenarios'!G78</f>
        <v>32.183399999999999</v>
      </c>
      <c r="F36" s="14">
        <f>'CARB compliance scenarios'!H78</f>
        <v>86.292000000000002</v>
      </c>
      <c r="G36" s="14">
        <f>'CARB compliance scenarios'!I78</f>
        <v>160.512</v>
      </c>
      <c r="H36" s="14">
        <f>'CARB compliance scenarios'!J78</f>
        <v>285.81600000000003</v>
      </c>
      <c r="I36" s="14">
        <f>'CARB compliance scenarios'!K78</f>
        <v>463.06800000000004</v>
      </c>
      <c r="J36" s="14">
        <f>'CARB compliance scenarios'!L78</f>
        <v>734.38800000000003</v>
      </c>
      <c r="K36" s="14">
        <f>'CARB compliance scenarios'!M78</f>
        <v>1106.76</v>
      </c>
      <c r="L36" s="14">
        <f>'CARB compliance scenarios'!N78</f>
        <v>1545.5639999999999</v>
      </c>
      <c r="M36" s="14">
        <f>'CARB compliance scenarios'!O78</f>
        <v>2051.8200000000002</v>
      </c>
      <c r="N36" s="14">
        <f>'CARB compliance scenarios'!P78</f>
        <v>2592.42</v>
      </c>
      <c r="O36" s="14">
        <f>'CARB compliance scenarios'!Q78</f>
        <v>3133.02</v>
      </c>
      <c r="P36" s="14">
        <f>'CARB compliance scenarios'!R78</f>
        <v>3673.62</v>
      </c>
      <c r="Q36" s="14">
        <f>'CARB compliance scenarios'!S78</f>
        <v>4214.2199999999993</v>
      </c>
      <c r="R36" s="14">
        <f>'CARB compliance scenarios'!T78</f>
        <v>4754.82</v>
      </c>
      <c r="S36" s="14"/>
    </row>
    <row r="37" spans="1:19" x14ac:dyDescent="0.45">
      <c r="A37" t="str">
        <f>'CARB compliance scenarios'!B79</f>
        <v>Electricity for LDVs</v>
      </c>
      <c r="B37">
        <f>'CARB compliance scenarios'!D79</f>
        <v>979.20022958018251</v>
      </c>
      <c r="C37" s="14">
        <f>'CARB compliance scenarios'!E79</f>
        <v>1501.2003519666769</v>
      </c>
      <c r="D37" s="14">
        <f>'CARB compliance scenarios'!F79</f>
        <v>2556.8631777440378</v>
      </c>
      <c r="E37" s="14">
        <f>'CARB compliance scenarios'!G79</f>
        <v>3678.3982750956025</v>
      </c>
      <c r="F37" s="14">
        <f>'CARB compliance scenarios'!H79</f>
        <v>4297.1000250844536</v>
      </c>
      <c r="G37" s="14">
        <f>'CARB compliance scenarios'!I79</f>
        <v>4864.9474542201624</v>
      </c>
      <c r="H37" s="14">
        <f>'CARB compliance scenarios'!J79</f>
        <v>5625.9077126324928</v>
      </c>
      <c r="I37" s="14">
        <f>'CARB compliance scenarios'!K79</f>
        <v>6581.6428487111243</v>
      </c>
      <c r="J37" s="14">
        <f>'CARB compliance scenarios'!L79</f>
        <v>7647.1935337367613</v>
      </c>
      <c r="K37" s="14">
        <f>'CARB compliance scenarios'!M79</f>
        <v>8800.0762648379932</v>
      </c>
      <c r="L37" s="14">
        <f>'CARB compliance scenarios'!N79</f>
        <v>10061.519411791955</v>
      </c>
      <c r="M37" s="14">
        <f>'CARB compliance scenarios'!O79</f>
        <v>11425.923590885835</v>
      </c>
      <c r="N37" s="14">
        <f>'CARB compliance scenarios'!P79</f>
        <v>12841.518860381815</v>
      </c>
      <c r="O37" s="14">
        <f>'CARB compliance scenarios'!Q79</f>
        <v>14257.114129877797</v>
      </c>
      <c r="P37" s="14">
        <f>'CARB compliance scenarios'!R79</f>
        <v>15672.70939937378</v>
      </c>
      <c r="Q37" s="14">
        <f>'CARB compliance scenarios'!S79</f>
        <v>17088.304668869761</v>
      </c>
      <c r="R37" s="14">
        <f>'CARB compliance scenarios'!T79</f>
        <v>18503.899938365739</v>
      </c>
      <c r="S37" s="14"/>
    </row>
    <row r="38" spans="1:19" x14ac:dyDescent="0.45">
      <c r="A38" t="str">
        <f>'CARB compliance scenarios'!B80</f>
        <v>CARBOB</v>
      </c>
      <c r="B38">
        <f>'CARB compliance scenarios'!D80</f>
        <v>1565006.29</v>
      </c>
      <c r="C38" s="14">
        <f>'CARB compliance scenarios'!E80</f>
        <v>1592617.72</v>
      </c>
      <c r="D38" s="14">
        <f>'CARB compliance scenarios'!F80</f>
        <v>1679787.55446753</v>
      </c>
      <c r="E38" s="14">
        <f>'CARB compliance scenarios'!G80</f>
        <v>1681204.34965356</v>
      </c>
      <c r="F38" s="14">
        <f>'CARB compliance scenarios'!H80</f>
        <v>1625577.1493089043</v>
      </c>
      <c r="G38" s="14">
        <f>'CARB compliance scenarios'!I80</f>
        <v>1576031.7239719573</v>
      </c>
      <c r="H38" s="14">
        <f>'CARB compliance scenarios'!J80</f>
        <v>1527403.5462947378</v>
      </c>
      <c r="I38" s="14">
        <f>'CARB compliance scenarios'!K80</f>
        <v>1478522.1184386765</v>
      </c>
      <c r="J38" s="14">
        <f>'CARB compliance scenarios'!L80</f>
        <v>1423346.291148467</v>
      </c>
      <c r="K38" s="14">
        <f>'CARB compliance scenarios'!M80</f>
        <v>1371608.6806629486</v>
      </c>
      <c r="L38" s="14">
        <f>'CARB compliance scenarios'!N80</f>
        <v>1323560.9300256593</v>
      </c>
      <c r="M38" s="14">
        <f>'CARB compliance scenarios'!O80</f>
        <v>1274302.201960474</v>
      </c>
      <c r="N38" s="14">
        <f>'CARB compliance scenarios'!P80</f>
        <v>1225588.7072596825</v>
      </c>
      <c r="O38" s="14">
        <f>'CARB compliance scenarios'!Q80</f>
        <v>1188552.69104162</v>
      </c>
      <c r="P38" s="14">
        <f>'CARB compliance scenarios'!R80</f>
        <v>1156666.4022544748</v>
      </c>
      <c r="Q38" s="14">
        <f>'CARB compliance scenarios'!S80</f>
        <v>1129192.7470051621</v>
      </c>
      <c r="R38" s="14">
        <f>'CARB compliance scenarios'!T80</f>
        <v>1105231.0923398971</v>
      </c>
      <c r="S38" s="14"/>
    </row>
    <row r="39" spans="1:19" x14ac:dyDescent="0.45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x14ac:dyDescent="0.45">
      <c r="A40" t="str">
        <f>'CARB compliance scenarios'!B105</f>
        <v>Fuel</v>
      </c>
      <c r="B40">
        <f>'CARB compliance scenarios'!D105</f>
        <v>2014</v>
      </c>
      <c r="C40">
        <f>'CARB compliance scenarios'!E105</f>
        <v>2015</v>
      </c>
      <c r="D40">
        <f>'CARB compliance scenarios'!F105</f>
        <v>2016</v>
      </c>
      <c r="E40">
        <f>'CARB compliance scenarios'!G105</f>
        <v>2017</v>
      </c>
      <c r="F40">
        <f>'CARB compliance scenarios'!H105</f>
        <v>2018</v>
      </c>
      <c r="G40">
        <f>'CARB compliance scenarios'!I105</f>
        <v>2019</v>
      </c>
      <c r="H40">
        <f>'CARB compliance scenarios'!J105</f>
        <v>2020</v>
      </c>
      <c r="I40">
        <f>'CARB compliance scenarios'!K105</f>
        <v>2021</v>
      </c>
      <c r="J40">
        <f>'CARB compliance scenarios'!L105</f>
        <v>2022</v>
      </c>
      <c r="K40">
        <f>'CARB compliance scenarios'!M105</f>
        <v>2023</v>
      </c>
      <c r="L40">
        <f>'CARB compliance scenarios'!N105</f>
        <v>2024</v>
      </c>
      <c r="M40">
        <f>'CARB compliance scenarios'!O105</f>
        <v>2025</v>
      </c>
      <c r="N40">
        <f>'CARB compliance scenarios'!P105</f>
        <v>2026</v>
      </c>
      <c r="O40">
        <f>'CARB compliance scenarios'!Q105</f>
        <v>2027</v>
      </c>
      <c r="P40">
        <f>'CARB compliance scenarios'!R105</f>
        <v>2028</v>
      </c>
      <c r="Q40">
        <f>'CARB compliance scenarios'!S105</f>
        <v>2029</v>
      </c>
      <c r="R40">
        <f>'CARB compliance scenarios'!T105</f>
        <v>2030</v>
      </c>
    </row>
    <row r="41" spans="1:19" x14ac:dyDescent="0.45">
      <c r="A41" t="str">
        <f>'CARB compliance scenarios'!B106</f>
        <v xml:space="preserve">Starch Ethanol </v>
      </c>
      <c r="B41">
        <f>'CARB compliance scenarios'!D106</f>
        <v>120325.06200000001</v>
      </c>
      <c r="C41">
        <f>'CARB compliance scenarios'!E106</f>
        <v>119420.30100000001</v>
      </c>
      <c r="D41">
        <f>'CARB compliance scenarios'!F106</f>
        <v>127721.91338478001</v>
      </c>
      <c r="E41">
        <f>'CARB compliance scenarios'!G106</f>
        <v>122816.04933312001</v>
      </c>
      <c r="F41">
        <f>'CARB compliance scenarios'!H106</f>
        <v>118790.53057663623</v>
      </c>
      <c r="G41">
        <f>'CARB compliance scenarios'!I106</f>
        <v>112898.51053917249</v>
      </c>
      <c r="H41">
        <f>'CARB compliance scenarios'!J106</f>
        <v>110599.46169118684</v>
      </c>
      <c r="I41">
        <f>'CARB compliance scenarios'!K106</f>
        <v>108669.8167729187</v>
      </c>
      <c r="J41">
        <f>'CARB compliance scenarios'!L106</f>
        <v>111805.09400707307</v>
      </c>
      <c r="K41">
        <f>'CARB compliance scenarios'!M106</f>
        <v>114476.01213084687</v>
      </c>
      <c r="L41">
        <f>'CARB compliance scenarios'!N106</f>
        <v>115867.18225269145</v>
      </c>
      <c r="M41">
        <f>'CARB compliance scenarios'!O106</f>
        <v>113514.73817853804</v>
      </c>
      <c r="N41">
        <f>'CARB compliance scenarios'!P106</f>
        <v>111936.54695240328</v>
      </c>
      <c r="O41">
        <f>'CARB compliance scenarios'!Q106</f>
        <v>108628.47294941814</v>
      </c>
      <c r="P41">
        <f>'CARB compliance scenarios'!R106</f>
        <v>105265.13020424184</v>
      </c>
      <c r="Q41">
        <f>'CARB compliance scenarios'!S106</f>
        <v>102267.44260514341</v>
      </c>
      <c r="R41">
        <f>'CARB compliance scenarios'!T106</f>
        <v>99245.674941777776</v>
      </c>
    </row>
    <row r="42" spans="1:19" x14ac:dyDescent="0.45">
      <c r="A42" t="str">
        <f>'CARB compliance scenarios'!B107</f>
        <v>Sugar Ethanol</v>
      </c>
      <c r="B42">
        <f>'CARB compliance scenarios'!D107</f>
        <v>717.28800000000012</v>
      </c>
      <c r="C42">
        <f>'CARB compliance scenarios'!E107</f>
        <v>3415.2690000000002</v>
      </c>
      <c r="D42">
        <f>'CARB compliance scenarios'!F107</f>
        <v>2521.74961467</v>
      </c>
      <c r="E42">
        <f>'CARB compliance scenarios'!G107</f>
        <v>5522.3128517700006</v>
      </c>
      <c r="F42">
        <f>'CARB compliance scenarios'!H107</f>
        <v>8151.0000000000009</v>
      </c>
      <c r="G42">
        <f>'CARB compliance scenarios'!I107</f>
        <v>12226.5</v>
      </c>
      <c r="H42">
        <f>'CARB compliance scenarios'!J107</f>
        <v>12226.5</v>
      </c>
      <c r="I42">
        <f>'CARB compliance scenarios'!K107</f>
        <v>12226.5</v>
      </c>
      <c r="J42">
        <f>'CARB compliance scenarios'!L107</f>
        <v>8151.0000000000009</v>
      </c>
      <c r="K42">
        <f>'CARB compliance scenarios'!M107</f>
        <v>4075.5000000000005</v>
      </c>
      <c r="L42">
        <f>'CARB compliance scenarios'!N107</f>
        <v>0</v>
      </c>
      <c r="M42">
        <f>'CARB compliance scenarios'!O107</f>
        <v>0</v>
      </c>
      <c r="N42">
        <f>'CARB compliance scenarios'!P107</f>
        <v>0</v>
      </c>
      <c r="O42">
        <f>'CARB compliance scenarios'!Q107</f>
        <v>0</v>
      </c>
      <c r="P42">
        <f>'CARB compliance scenarios'!R107</f>
        <v>0</v>
      </c>
      <c r="Q42">
        <f>'CARB compliance scenarios'!S107</f>
        <v>0</v>
      </c>
      <c r="R42">
        <f>'CARB compliance scenarios'!T107</f>
        <v>0</v>
      </c>
    </row>
    <row r="43" spans="1:19" x14ac:dyDescent="0.45">
      <c r="A43" t="str">
        <f>'CARB compliance scenarios'!B108</f>
        <v>Cellulosic Ethanol</v>
      </c>
      <c r="B43">
        <f>'CARB compliance scenarios'!D108</f>
        <v>0</v>
      </c>
      <c r="C43">
        <f>'CARB compliance scenarios'!E108</f>
        <v>0</v>
      </c>
      <c r="D43">
        <f>'CARB compliance scenarios'!F108</f>
        <v>0</v>
      </c>
      <c r="E43">
        <f>'CARB compliance scenarios'!G108</f>
        <v>0</v>
      </c>
      <c r="F43">
        <f>'CARB compliance scenarios'!H108</f>
        <v>164.37630696634795</v>
      </c>
      <c r="G43">
        <f>'CARB compliance scenarios'!I108</f>
        <v>328.75261393269591</v>
      </c>
      <c r="H43">
        <f>'CARB compliance scenarios'!J108</f>
        <v>610.23691791878798</v>
      </c>
      <c r="I43">
        <f>'CARB compliance scenarios'!K108</f>
        <v>938.04128896063594</v>
      </c>
      <c r="J43">
        <f>'CARB compliance scenarios'!L108</f>
        <v>1324.4670096326126</v>
      </c>
      <c r="K43">
        <f>'CARB compliance scenarios'!M108</f>
        <v>1806.5917370004368</v>
      </c>
      <c r="L43">
        <f>'CARB compliance scenarios'!N108</f>
        <v>2478.3979386564015</v>
      </c>
      <c r="M43">
        <f>'CARB compliance scenarios'!O108</f>
        <v>3342.9592822550608</v>
      </c>
      <c r="N43">
        <f>'CARB compliance scenarios'!P108</f>
        <v>4160.555966720477</v>
      </c>
      <c r="O43">
        <f>'CARB compliance scenarios'!Q108</f>
        <v>5705.7000000000007</v>
      </c>
      <c r="P43">
        <f>'CARB compliance scenarios'!R108</f>
        <v>7743.4500000000007</v>
      </c>
      <c r="Q43">
        <f>'CARB compliance scenarios'!S108</f>
        <v>8966.1</v>
      </c>
      <c r="R43">
        <f>'CARB compliance scenarios'!T108</f>
        <v>10188.75</v>
      </c>
    </row>
    <row r="44" spans="1:19" x14ac:dyDescent="0.45">
      <c r="A44" t="str">
        <f>'CARB compliance scenarios'!B109</f>
        <v>Renewable Gasoline</v>
      </c>
      <c r="B44">
        <f>'CARB compliance scenarios'!D109</f>
        <v>0</v>
      </c>
      <c r="C44">
        <f>'CARB compliance scenarios'!E109</f>
        <v>0</v>
      </c>
      <c r="D44">
        <f>'CARB compliance scenarios'!F109</f>
        <v>0</v>
      </c>
      <c r="E44">
        <f>'CARB compliance scenarios'!G109</f>
        <v>0</v>
      </c>
      <c r="F44">
        <f>'CARB compliance scenarios'!H109</f>
        <v>0</v>
      </c>
      <c r="G44">
        <f>'CARB compliance scenarios'!I109</f>
        <v>0</v>
      </c>
      <c r="H44">
        <f>'CARB compliance scenarios'!J109</f>
        <v>0</v>
      </c>
      <c r="I44">
        <f>'CARB compliance scenarios'!K109</f>
        <v>0</v>
      </c>
      <c r="J44">
        <f>'CARB compliance scenarios'!L109</f>
        <v>0</v>
      </c>
      <c r="K44">
        <f>'CARB compliance scenarios'!M109</f>
        <v>0</v>
      </c>
      <c r="L44">
        <f>'CARB compliance scenarios'!N109</f>
        <v>0</v>
      </c>
      <c r="M44">
        <f>'CARB compliance scenarios'!O109</f>
        <v>0</v>
      </c>
      <c r="N44">
        <f>'CARB compliance scenarios'!P109</f>
        <v>0</v>
      </c>
      <c r="O44">
        <f>'CARB compliance scenarios'!Q109</f>
        <v>0</v>
      </c>
      <c r="P44">
        <f>'CARB compliance scenarios'!R109</f>
        <v>0</v>
      </c>
      <c r="Q44">
        <f>'CARB compliance scenarios'!S109</f>
        <v>0</v>
      </c>
      <c r="R44">
        <f>'CARB compliance scenarios'!T109</f>
        <v>0</v>
      </c>
    </row>
    <row r="45" spans="1:19" x14ac:dyDescent="0.45">
      <c r="A45" t="str">
        <f>'CARB compliance scenarios'!B110</f>
        <v>Hydrogen for LDVs</v>
      </c>
      <c r="B45">
        <f>'CARB compliance scenarios'!D110</f>
        <v>4.0909090909090908</v>
      </c>
      <c r="C45">
        <f>'CARB compliance scenarios'!E110</f>
        <v>43.636363636363633</v>
      </c>
      <c r="D45">
        <f>'CARB compliance scenarios'!F110</f>
        <v>0.34836</v>
      </c>
      <c r="E45">
        <f>'CARB compliance scenarios'!G110</f>
        <v>32.183399999999999</v>
      </c>
      <c r="F45">
        <f>'CARB compliance scenarios'!H110</f>
        <v>86.292000000000002</v>
      </c>
      <c r="G45">
        <f>'CARB compliance scenarios'!I110</f>
        <v>160.512</v>
      </c>
      <c r="H45">
        <f>'CARB compliance scenarios'!J110</f>
        <v>285.81600000000003</v>
      </c>
      <c r="I45">
        <f>'CARB compliance scenarios'!K110</f>
        <v>463.06800000000004</v>
      </c>
      <c r="J45">
        <f>'CARB compliance scenarios'!L110</f>
        <v>734.38800000000003</v>
      </c>
      <c r="K45">
        <f>'CARB compliance scenarios'!M110</f>
        <v>1556.375573808089</v>
      </c>
      <c r="L45">
        <f>'CARB compliance scenarios'!N110</f>
        <v>2861.3027214242675</v>
      </c>
      <c r="M45">
        <f>'CARB compliance scenarios'!O110</f>
        <v>4166.229869040445</v>
      </c>
      <c r="N45">
        <f>'CARB compliance scenarios'!P110</f>
        <v>5580.4008168975561</v>
      </c>
      <c r="O45">
        <f>'CARB compliance scenarios'!Q110</f>
        <v>7252.7567653048791</v>
      </c>
      <c r="P45">
        <f>'CARB compliance scenarios'!R110</f>
        <v>9228.3540554167848</v>
      </c>
      <c r="Q45">
        <f>'CARB compliance scenarios'!S110</f>
        <v>11510.91591476666</v>
      </c>
      <c r="R45">
        <f>'CARB compliance scenarios'!T110</f>
        <v>14096.334987020278</v>
      </c>
    </row>
    <row r="46" spans="1:19" x14ac:dyDescent="0.45">
      <c r="A46" t="str">
        <f>'CARB compliance scenarios'!B111</f>
        <v>Electricity for LDVs</v>
      </c>
      <c r="B46">
        <f>'CARB compliance scenarios'!D111</f>
        <v>979.20022958018251</v>
      </c>
      <c r="C46">
        <f>'CARB compliance scenarios'!E111</f>
        <v>1501.2003519666769</v>
      </c>
      <c r="D46">
        <f>'CARB compliance scenarios'!F111</f>
        <v>2556.8631777440378</v>
      </c>
      <c r="E46">
        <f>'CARB compliance scenarios'!G111</f>
        <v>3678.3982750956025</v>
      </c>
      <c r="F46">
        <f>'CARB compliance scenarios'!H111</f>
        <v>4297.1000250844536</v>
      </c>
      <c r="G46">
        <f>'CARB compliance scenarios'!I111</f>
        <v>4864.9474542201624</v>
      </c>
      <c r="H46">
        <f>'CARB compliance scenarios'!J111</f>
        <v>5625.9077126324928</v>
      </c>
      <c r="I46">
        <f>'CARB compliance scenarios'!K111</f>
        <v>6581.6428487111243</v>
      </c>
      <c r="J46">
        <f>'CARB compliance scenarios'!L111</f>
        <v>7647.1935337367613</v>
      </c>
      <c r="K46">
        <f>'CARB compliance scenarios'!M111</f>
        <v>9666.6824109203571</v>
      </c>
      <c r="L46">
        <f>'CARB compliance scenarios'!N111</f>
        <v>12609.567908301229</v>
      </c>
      <c r="M46">
        <f>'CARB compliance scenarios'!O111</f>
        <v>15552.453405682103</v>
      </c>
      <c r="N46">
        <f>'CARB compliance scenarios'!P111</f>
        <v>18685.209765568718</v>
      </c>
      <c r="O46">
        <f>'CARB compliance scenarios'!Q111</f>
        <v>22336.515808834498</v>
      </c>
      <c r="P46">
        <f>'CARB compliance scenarios'!R111</f>
        <v>26662.995405554753</v>
      </c>
      <c r="Q46">
        <f>'CARB compliance scenarios'!S111</f>
        <v>31678.027795347465</v>
      </c>
      <c r="R46">
        <f>'CARB compliance scenarios'!T111</f>
        <v>37372.944432125361</v>
      </c>
    </row>
    <row r="47" spans="1:19" x14ac:dyDescent="0.45">
      <c r="A47" t="str">
        <f>'CARB compliance scenarios'!B112</f>
        <v>CARBOB</v>
      </c>
      <c r="B47">
        <f>'CARB compliance scenarios'!D112</f>
        <v>1565006.29</v>
      </c>
      <c r="C47">
        <f>'CARB compliance scenarios'!E112</f>
        <v>1592617.72</v>
      </c>
      <c r="D47">
        <f>'CARB compliance scenarios'!F112</f>
        <v>1679787.55446753</v>
      </c>
      <c r="E47">
        <f>'CARB compliance scenarios'!G112</f>
        <v>1681204.34965356</v>
      </c>
      <c r="F47">
        <f>'CARB compliance scenarios'!H112</f>
        <v>1652138.194371236</v>
      </c>
      <c r="G47">
        <f>'CARB compliance scenarios'!I112</f>
        <v>1625887.5321284265</v>
      </c>
      <c r="H47">
        <f>'CARB compliance scenarios'!J112</f>
        <v>1594454.8235327138</v>
      </c>
      <c r="I47">
        <f>'CARB compliance scenarios'!K112</f>
        <v>1568149.6275652049</v>
      </c>
      <c r="J47">
        <f>'CARB compliance scenarios'!L112</f>
        <v>1555317.3049692984</v>
      </c>
      <c r="K47">
        <f>'CARB compliance scenarios'!M112</f>
        <v>1537260.1838281231</v>
      </c>
      <c r="L47">
        <f>'CARB compliance scenarios'!N112</f>
        <v>1504457.1331307671</v>
      </c>
      <c r="M47">
        <f>'CARB compliance scenarios'!O112</f>
        <v>1478219.0823197444</v>
      </c>
      <c r="N47">
        <f>'CARB compliance scenarios'!P112</f>
        <v>1461220.572243274</v>
      </c>
      <c r="O47">
        <f>'CARB compliance scenarios'!Q112</f>
        <v>1430634.0087610565</v>
      </c>
      <c r="P47">
        <f>'CARB compliance scenarios'!R112</f>
        <v>1405460.2095574301</v>
      </c>
      <c r="Q47">
        <f>'CARB compliance scenarios'!S112</f>
        <v>1373995.4136639789</v>
      </c>
      <c r="R47">
        <f>'CARB compliance scenarios'!T112</f>
        <v>1341853.5908974977</v>
      </c>
    </row>
    <row r="49" spans="1:19" x14ac:dyDescent="0.45">
      <c r="A49" t="str">
        <f>'CARB compliance scenarios'!B124</f>
        <v>Fuel</v>
      </c>
      <c r="B49">
        <f>'CARB compliance scenarios'!D124</f>
        <v>2014</v>
      </c>
      <c r="C49">
        <f>'CARB compliance scenarios'!E124</f>
        <v>2015</v>
      </c>
      <c r="D49">
        <f>'CARB compliance scenarios'!F124</f>
        <v>2016</v>
      </c>
      <c r="E49">
        <f>'CARB compliance scenarios'!G124</f>
        <v>2017</v>
      </c>
      <c r="F49">
        <f>'CARB compliance scenarios'!H124</f>
        <v>2018</v>
      </c>
      <c r="G49">
        <f>'CARB compliance scenarios'!I124</f>
        <v>2019</v>
      </c>
      <c r="H49">
        <f>'CARB compliance scenarios'!J124</f>
        <v>2020</v>
      </c>
      <c r="I49">
        <f>'CARB compliance scenarios'!K124</f>
        <v>2021</v>
      </c>
      <c r="J49">
        <f>'CARB compliance scenarios'!L124</f>
        <v>2022</v>
      </c>
      <c r="K49">
        <f>'CARB compliance scenarios'!M124</f>
        <v>2023</v>
      </c>
      <c r="L49">
        <f>'CARB compliance scenarios'!N124</f>
        <v>2024</v>
      </c>
      <c r="M49">
        <f>'CARB compliance scenarios'!O124</f>
        <v>2025</v>
      </c>
      <c r="N49">
        <f>'CARB compliance scenarios'!P124</f>
        <v>2026</v>
      </c>
      <c r="O49">
        <f>'CARB compliance scenarios'!Q124</f>
        <v>2027</v>
      </c>
      <c r="P49">
        <f>'CARB compliance scenarios'!R124</f>
        <v>2028</v>
      </c>
      <c r="Q49">
        <f>'CARB compliance scenarios'!S124</f>
        <v>2029</v>
      </c>
      <c r="R49">
        <f>'CARB compliance scenarios'!T124</f>
        <v>2030</v>
      </c>
    </row>
    <row r="50" spans="1:19" x14ac:dyDescent="0.45">
      <c r="A50" t="str">
        <f>'CARB compliance scenarios'!B125</f>
        <v>Renewable Propane</v>
      </c>
      <c r="B50">
        <f>'CARB compliance scenarios'!D125</f>
        <v>0</v>
      </c>
      <c r="C50">
        <f>'CARB compliance scenarios'!E125</f>
        <v>0</v>
      </c>
      <c r="D50">
        <f>'CARB compliance scenarios'!F125</f>
        <v>0</v>
      </c>
      <c r="E50">
        <f>'CARB compliance scenarios'!G125</f>
        <v>0</v>
      </c>
      <c r="F50">
        <f>'CARB compliance scenarios'!H125</f>
        <v>0</v>
      </c>
      <c r="G50">
        <f>'CARB compliance scenarios'!I125</f>
        <v>2501.4427623557203</v>
      </c>
      <c r="H50">
        <f>'CARB compliance scenarios'!J125</f>
        <v>2956.2505373294875</v>
      </c>
      <c r="I50">
        <f>'CARB compliance scenarios'!K125</f>
        <v>3411.0583123032552</v>
      </c>
      <c r="J50">
        <f>'CARB compliance scenarios'!L125</f>
        <v>3740.9553999999998</v>
      </c>
      <c r="K50">
        <f>'CARB compliance scenarios'!M125</f>
        <v>3740.9553999999998</v>
      </c>
      <c r="L50">
        <f>'CARB compliance scenarios'!N125</f>
        <v>3740.9553999999998</v>
      </c>
      <c r="M50">
        <f>'CARB compliance scenarios'!O125</f>
        <v>3740.9553999999998</v>
      </c>
      <c r="N50">
        <f>'CARB compliance scenarios'!P125</f>
        <v>3740.9553999999998</v>
      </c>
      <c r="O50">
        <f>'CARB compliance scenarios'!Q125</f>
        <v>3740.9553999999998</v>
      </c>
      <c r="P50">
        <f>'CARB compliance scenarios'!R125</f>
        <v>3740.9553999999998</v>
      </c>
      <c r="Q50">
        <f>'CARB compliance scenarios'!S125</f>
        <v>3740.9553999999998</v>
      </c>
      <c r="R50">
        <f>'CARB compliance scenarios'!T125</f>
        <v>3740.9553999999998</v>
      </c>
    </row>
    <row r="51" spans="1:19" x14ac:dyDescent="0.45">
      <c r="A51" t="str">
        <f>'CARB compliance scenarios'!B126</f>
        <v>Conventional Propane</v>
      </c>
      <c r="B51">
        <f>'CARB compliance scenarios'!D126</f>
        <v>0</v>
      </c>
      <c r="C51">
        <f>'CARB compliance scenarios'!E126</f>
        <v>0</v>
      </c>
      <c r="D51">
        <f>'CARB compliance scenarios'!F126</f>
        <v>0</v>
      </c>
      <c r="E51">
        <f>'CARB compliance scenarios'!G126</f>
        <v>0</v>
      </c>
      <c r="F51">
        <f>'CARB compliance scenarios'!H126</f>
        <v>3607.9758000000002</v>
      </c>
      <c r="G51">
        <f>'CARB compliance scenarios'!I126</f>
        <v>1239.5126376442797</v>
      </c>
      <c r="H51">
        <f>'CARB compliance scenarios'!J126</f>
        <v>784.70486267051228</v>
      </c>
      <c r="I51">
        <f>'CARB compliance scenarios'!K126</f>
        <v>329.89708769674485</v>
      </c>
      <c r="J51">
        <f>'CARB compliance scenarios'!L126</f>
        <v>0</v>
      </c>
      <c r="K51">
        <f>'CARB compliance scenarios'!M126</f>
        <v>0</v>
      </c>
      <c r="L51">
        <f>'CARB compliance scenarios'!N126</f>
        <v>0</v>
      </c>
      <c r="M51">
        <f>'CARB compliance scenarios'!O126</f>
        <v>0</v>
      </c>
      <c r="N51">
        <f>'CARB compliance scenarios'!P126</f>
        <v>0</v>
      </c>
      <c r="O51">
        <f>'CARB compliance scenarios'!Q126</f>
        <v>0</v>
      </c>
      <c r="P51">
        <f>'CARB compliance scenarios'!R126</f>
        <v>0</v>
      </c>
      <c r="Q51">
        <f>'CARB compliance scenarios'!S126</f>
        <v>0</v>
      </c>
      <c r="R51">
        <f>'CARB compliance scenarios'!T126</f>
        <v>0</v>
      </c>
    </row>
    <row r="52" spans="1:19" x14ac:dyDescent="0.45">
      <c r="A52" t="str">
        <f>'CARB compliance scenarios'!B127</f>
        <v>Alternative Jet Fuel</v>
      </c>
      <c r="B52">
        <f>'CARB compliance scenarios'!D127</f>
        <v>0</v>
      </c>
      <c r="C52">
        <f>'CARB compliance scenarios'!E127</f>
        <v>0</v>
      </c>
      <c r="D52">
        <f>'CARB compliance scenarios'!F127</f>
        <v>0</v>
      </c>
      <c r="E52">
        <f>'CARB compliance scenarios'!G127</f>
        <v>0</v>
      </c>
      <c r="F52">
        <f>'CARB compliance scenarios'!H127</f>
        <v>0</v>
      </c>
      <c r="G52">
        <f>'CARB compliance scenarios'!I127</f>
        <v>2593.8000000000002</v>
      </c>
      <c r="H52">
        <f>'CARB compliance scenarios'!J127</f>
        <v>5187.6000000000004</v>
      </c>
      <c r="I52">
        <f>'CARB compliance scenarios'!K127</f>
        <v>10375.200000000001</v>
      </c>
      <c r="J52">
        <f>'CARB compliance scenarios'!L127</f>
        <v>19453.5</v>
      </c>
      <c r="K52">
        <f>'CARB compliance scenarios'!M127</f>
        <v>22695.75</v>
      </c>
      <c r="L52">
        <f>'CARB compliance scenarios'!N127</f>
        <v>22695.75</v>
      </c>
      <c r="M52">
        <f>'CARB compliance scenarios'!O127</f>
        <v>22695.75</v>
      </c>
      <c r="N52">
        <f>'CARB compliance scenarios'!P127</f>
        <v>25938</v>
      </c>
      <c r="O52">
        <f>'CARB compliance scenarios'!Q127</f>
        <v>25938</v>
      </c>
      <c r="P52">
        <f>'CARB compliance scenarios'!R127</f>
        <v>25938</v>
      </c>
      <c r="Q52">
        <f>'CARB compliance scenarios'!S127</f>
        <v>29180.25</v>
      </c>
      <c r="R52">
        <f>'CARB compliance scenarios'!T127</f>
        <v>29180.25</v>
      </c>
    </row>
    <row r="63" spans="1:19" x14ac:dyDescent="0.45">
      <c r="S63" s="14"/>
    </row>
    <row r="64" spans="1:19" x14ac:dyDescent="0.45">
      <c r="S64" s="14"/>
    </row>
    <row r="67" spans="19:19" x14ac:dyDescent="0.45">
      <c r="S67" s="14"/>
    </row>
    <row r="68" spans="19:19" x14ac:dyDescent="0.45">
      <c r="S68" s="14"/>
    </row>
    <row r="69" spans="19:19" x14ac:dyDescent="0.45">
      <c r="S69" s="14"/>
    </row>
    <row r="70" spans="19:19" x14ac:dyDescent="0.45">
      <c r="S70" s="14"/>
    </row>
    <row r="71" spans="19:19" x14ac:dyDescent="0.45">
      <c r="S71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6" sqref="B6:AJ6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>'On-Road Gasoline'!D4</f>
        <v>7.1956583810591668E-2</v>
      </c>
      <c r="C6" s="4">
        <f>'On-Road Gasoline'!E4</f>
        <v>7.0923090870014041E-2</v>
      </c>
      <c r="D6" s="4">
        <f>'On-Road Gasoline'!F4</f>
        <v>7.1446291223409925E-2</v>
      </c>
      <c r="E6" s="4">
        <f>'On-Road Gasoline'!G4</f>
        <v>7.1651630305026595E-2</v>
      </c>
      <c r="F6" s="4">
        <f>'On-Road Gasoline'!H4</f>
        <v>7.1883806041269219E-2</v>
      </c>
      <c r="G6" s="4">
        <f>'On-Road Gasoline'!I4</f>
        <v>7.2140752708146183E-2</v>
      </c>
      <c r="H6" s="4">
        <f>'On-Road Gasoline'!J4</f>
        <v>7.242151602706251E-2</v>
      </c>
      <c r="I6" s="4">
        <f>'On-Road Gasoline'!K4</f>
        <v>7.2734200212553973E-2</v>
      </c>
      <c r="J6" s="4">
        <f>'On-Road Gasoline'!L4</f>
        <v>7.3090958791776253E-2</v>
      </c>
      <c r="K6" s="4">
        <f>'On-Road Gasoline'!M4</f>
        <v>7.3480300981477994E-2</v>
      </c>
      <c r="L6" s="4">
        <f>'On-Road Gasoline'!N4</f>
        <v>7.3897589910463121E-2</v>
      </c>
      <c r="M6" s="4">
        <f>'On-Road Gasoline'!O4</f>
        <v>7.435917840688222E-2</v>
      </c>
      <c r="N6" s="4">
        <f>'On-Road Gasoline'!P4</f>
        <v>7.4849249559555103E-2</v>
      </c>
      <c r="O6" s="4">
        <f>'On-Road Gasoline'!Q4</f>
        <v>7.5389264301426312E-2</v>
      </c>
      <c r="P6" s="4">
        <f>'On-Road Gasoline'!R4</f>
        <v>7.5974625804999057E-2</v>
      </c>
      <c r="Q6" s="4">
        <f>'On-Road Gasoline'!S4</f>
        <v>7.5974625804999057E-2</v>
      </c>
      <c r="R6" s="4">
        <f>'On-Road Gasoline'!T4</f>
        <v>7.5974625804999057E-2</v>
      </c>
      <c r="S6" s="4">
        <f>'On-Road Gasoline'!U4</f>
        <v>7.5974625804999057E-2</v>
      </c>
      <c r="T6" s="4">
        <f>'On-Road Gasoline'!V4</f>
        <v>7.5974625804999057E-2</v>
      </c>
      <c r="U6" s="4">
        <f>'On-Road Gasoline'!W4</f>
        <v>7.5974625804999057E-2</v>
      </c>
      <c r="V6" s="4">
        <f>'On-Road Gasoline'!X4</f>
        <v>7.5974625804999057E-2</v>
      </c>
      <c r="W6" s="4">
        <f>'On-Road Gasoline'!Y4</f>
        <v>7.5974625804999057E-2</v>
      </c>
      <c r="X6" s="4">
        <f>'On-Road Gasoline'!Z4</f>
        <v>7.5974625804999057E-2</v>
      </c>
      <c r="Y6" s="4">
        <f>'On-Road Gasoline'!AA4</f>
        <v>7.5974625804999057E-2</v>
      </c>
      <c r="Z6" s="4">
        <f>'On-Road Gasoline'!AB4</f>
        <v>7.5974625804999057E-2</v>
      </c>
      <c r="AA6" s="4">
        <f>'On-Road Gasoline'!AC4</f>
        <v>7.5974625804999057E-2</v>
      </c>
      <c r="AB6" s="4">
        <f>'On-Road Gasoline'!AD4</f>
        <v>7.5974625804999057E-2</v>
      </c>
      <c r="AC6" s="4">
        <f>'On-Road Gasoline'!AE4</f>
        <v>7.5974625804999057E-2</v>
      </c>
      <c r="AD6" s="4">
        <f>'On-Road Gasoline'!AF4</f>
        <v>7.5974625804999057E-2</v>
      </c>
      <c r="AE6" s="4">
        <f>'On-Road Gasoline'!AG4</f>
        <v>7.5974625804999057E-2</v>
      </c>
      <c r="AF6" s="4">
        <f>'On-Road Gasoline'!AH4</f>
        <v>7.5974625804999057E-2</v>
      </c>
      <c r="AG6" s="4">
        <f>'On-Road Gasoline'!AI4</f>
        <v>7.5974625804999057E-2</v>
      </c>
      <c r="AH6" s="4">
        <f>'On-Road Gasoline'!AJ4</f>
        <v>7.5974625804999057E-2</v>
      </c>
      <c r="AI6" s="4">
        <f>'On-Road Gasoline'!AK4</f>
        <v>7.5974625804999057E-2</v>
      </c>
      <c r="AJ6" s="4">
        <f>'On-Road Gasoline'!AL4</f>
        <v>7.5974625804999057E-2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I1" workbookViewId="0">
      <selection activeCell="R39" sqref="R39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>'On-Road Diesel'!D4</f>
        <v>0.10570002587618775</v>
      </c>
      <c r="C7">
        <f>'On-Road Diesel'!E4</f>
        <v>0.12664471184035014</v>
      </c>
      <c r="D7">
        <f>'On-Road Diesel'!F4</f>
        <v>0.16769466185305659</v>
      </c>
      <c r="E7">
        <f>'On-Road Diesel'!G4</f>
        <v>0.21402874076162742</v>
      </c>
      <c r="F7">
        <f>'On-Road Diesel'!H4</f>
        <v>0.2612448639439352</v>
      </c>
      <c r="G7">
        <f>'On-Road Diesel'!I4</f>
        <v>0.30739117271818944</v>
      </c>
      <c r="H7">
        <f>'On-Road Diesel'!J4</f>
        <v>0.35255123357959506</v>
      </c>
      <c r="I7">
        <f>'On-Road Diesel'!K4</f>
        <v>0.36534026659795066</v>
      </c>
      <c r="J7">
        <f>'On-Road Diesel'!L4</f>
        <v>0.36913848135614252</v>
      </c>
      <c r="K7">
        <f>'On-Road Diesel'!M4</f>
        <v>0.37092740931227153</v>
      </c>
      <c r="L7">
        <f>'On-Road Diesel'!N4</f>
        <v>0.39301321727330801</v>
      </c>
      <c r="M7">
        <f>'On-Road Diesel'!O4</f>
        <v>0.39849529824725466</v>
      </c>
      <c r="N7">
        <f>'On-Road Diesel'!P4</f>
        <v>0.42335142009750126</v>
      </c>
      <c r="O7">
        <f>'On-Road Diesel'!Q4</f>
        <v>0.42453052595130286</v>
      </c>
      <c r="P7">
        <f>'On-Road Diesel'!R4</f>
        <v>0.43215456011527237</v>
      </c>
      <c r="Q7">
        <f>'On-Road Diesel'!S4</f>
        <v>0.43215456011527237</v>
      </c>
      <c r="R7">
        <f>'On-Road Diesel'!T4</f>
        <v>0.43215456011527237</v>
      </c>
      <c r="S7">
        <f>'On-Road Diesel'!U4</f>
        <v>0.43215456011527237</v>
      </c>
      <c r="T7">
        <f>'On-Road Diesel'!V4</f>
        <v>0.43215456011527237</v>
      </c>
      <c r="U7">
        <f>'On-Road Diesel'!W4</f>
        <v>0.43215456011527237</v>
      </c>
      <c r="V7">
        <f>'On-Road Diesel'!X4</f>
        <v>0.43215456011527237</v>
      </c>
      <c r="W7">
        <f>'On-Road Diesel'!Y4</f>
        <v>0.43215456011527237</v>
      </c>
      <c r="X7">
        <f>'On-Road Diesel'!Z4</f>
        <v>0.43215456011527237</v>
      </c>
      <c r="Y7">
        <f>'On-Road Diesel'!AA4</f>
        <v>0.43215456011527237</v>
      </c>
      <c r="Z7">
        <f>'On-Road Diesel'!AB4</f>
        <v>0.43215456011527237</v>
      </c>
      <c r="AA7">
        <f>'On-Road Diesel'!AC4</f>
        <v>0.43215456011527237</v>
      </c>
      <c r="AB7">
        <f>'On-Road Diesel'!AD4</f>
        <v>0.43215456011527237</v>
      </c>
      <c r="AC7">
        <f>'On-Road Diesel'!AE4</f>
        <v>0.43215456011527237</v>
      </c>
      <c r="AD7">
        <f>'On-Road Diesel'!AF4</f>
        <v>0.43215456011527237</v>
      </c>
      <c r="AE7">
        <f>'On-Road Diesel'!AG4</f>
        <v>0.43215456011527237</v>
      </c>
      <c r="AF7">
        <f>'On-Road Diesel'!AH4</f>
        <v>0.43215456011527237</v>
      </c>
      <c r="AG7">
        <f>'On-Road Diesel'!AI4</f>
        <v>0.43215456011527237</v>
      </c>
      <c r="AH7">
        <f>'On-Road Diesel'!AJ4</f>
        <v>0.43215456011527237</v>
      </c>
      <c r="AI7">
        <f>'On-Road Diesel'!AK4</f>
        <v>0.43215456011527237</v>
      </c>
      <c r="AJ7">
        <f>'On-Road Diesel'!AL4</f>
        <v>0.43215456011527237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7"/>
  <sheetViews>
    <sheetView topLeftCell="A34" workbookViewId="0">
      <selection activeCell="E40" sqref="E40"/>
    </sheetView>
  </sheetViews>
  <sheetFormatPr defaultRowHeight="14.25" x14ac:dyDescent="0.45"/>
  <cols>
    <col min="2" max="2" width="23" customWidth="1"/>
  </cols>
  <sheetData>
    <row r="2" spans="1:20" ht="23.25" x14ac:dyDescent="0.7">
      <c r="A2" s="16" t="s">
        <v>87</v>
      </c>
      <c r="B2" s="17"/>
      <c r="C2" s="17"/>
      <c r="D2" s="17" t="s">
        <v>88</v>
      </c>
      <c r="E2" s="17"/>
    </row>
    <row r="3" spans="1:20" ht="14.65" thickBot="1" x14ac:dyDescent="0.5">
      <c r="A3" s="18" t="s">
        <v>89</v>
      </c>
      <c r="B3" s="17"/>
      <c r="C3" s="17"/>
      <c r="D3" s="17"/>
      <c r="E3" s="17"/>
    </row>
    <row r="4" spans="1:20" ht="14.65" thickBot="1" x14ac:dyDescent="0.5">
      <c r="A4" s="19" t="s">
        <v>90</v>
      </c>
      <c r="B4" s="17"/>
      <c r="C4" s="22" t="s">
        <v>91</v>
      </c>
      <c r="D4" s="23"/>
      <c r="E4" s="17"/>
    </row>
    <row r="5" spans="1:20" ht="14.65" thickBot="1" x14ac:dyDescent="0.5">
      <c r="A5" s="19" t="s">
        <v>92</v>
      </c>
      <c r="B5" s="17"/>
      <c r="C5" s="22" t="s">
        <v>93</v>
      </c>
      <c r="D5" s="23"/>
      <c r="E5" s="17"/>
    </row>
    <row r="6" spans="1:20" ht="14.65" thickBot="1" x14ac:dyDescent="0.5">
      <c r="A6" s="19" t="s">
        <v>95</v>
      </c>
      <c r="B6" s="17"/>
      <c r="C6" s="24">
        <v>0.2</v>
      </c>
      <c r="D6" s="23"/>
      <c r="E6" s="17"/>
    </row>
    <row r="9" spans="1:20" x14ac:dyDescent="0.45">
      <c r="D9" t="s">
        <v>96</v>
      </c>
    </row>
    <row r="10" spans="1:20" ht="15" customHeight="1" x14ac:dyDescent="0.45">
      <c r="A10" t="s">
        <v>97</v>
      </c>
      <c r="B10" t="s">
        <v>98</v>
      </c>
      <c r="C10" t="s">
        <v>99</v>
      </c>
      <c r="D10">
        <v>2014</v>
      </c>
      <c r="E10" t="s">
        <v>98</v>
      </c>
      <c r="F10">
        <v>2016</v>
      </c>
      <c r="G10">
        <v>2017</v>
      </c>
      <c r="H10">
        <v>2018</v>
      </c>
      <c r="I10">
        <v>2019</v>
      </c>
      <c r="J10">
        <v>2020</v>
      </c>
      <c r="K10">
        <v>2021</v>
      </c>
      <c r="L10">
        <v>2022</v>
      </c>
      <c r="M10">
        <v>2023</v>
      </c>
      <c r="N10">
        <v>2024</v>
      </c>
      <c r="O10">
        <v>2025</v>
      </c>
      <c r="P10">
        <v>2026</v>
      </c>
      <c r="Q10">
        <v>2027</v>
      </c>
      <c r="R10">
        <v>2028</v>
      </c>
      <c r="S10">
        <v>2029</v>
      </c>
      <c r="T10">
        <v>2030</v>
      </c>
    </row>
    <row r="11" spans="1:20" ht="15" customHeight="1" x14ac:dyDescent="0.45">
      <c r="B11" s="20" t="s">
        <v>100</v>
      </c>
      <c r="C11" t="s">
        <v>101</v>
      </c>
      <c r="D11" s="14">
        <v>120325.06200000001</v>
      </c>
      <c r="E11" s="20" t="s">
        <v>100</v>
      </c>
      <c r="F11" s="14">
        <v>127721.91338478001</v>
      </c>
      <c r="G11" s="14">
        <v>122816.04933312001</v>
      </c>
      <c r="H11" s="14">
        <v>118790.53057663623</v>
      </c>
      <c r="I11" s="14">
        <v>112898.51053917249</v>
      </c>
      <c r="J11" s="14">
        <v>110599.46169118684</v>
      </c>
      <c r="K11" s="14">
        <v>108669.8167729187</v>
      </c>
      <c r="L11" s="14">
        <v>111805.09400707307</v>
      </c>
      <c r="M11" s="14">
        <v>114476.01213084687</v>
      </c>
      <c r="N11" s="14">
        <v>115867.18225269145</v>
      </c>
      <c r="O11" s="14">
        <v>113514.73817853804</v>
      </c>
      <c r="P11" s="14">
        <v>111936.54695240328</v>
      </c>
      <c r="Q11" s="14">
        <v>108628.47294941814</v>
      </c>
      <c r="R11" s="14">
        <v>105265.13020424184</v>
      </c>
      <c r="S11" s="14">
        <v>102267.44260514341</v>
      </c>
      <c r="T11" s="14">
        <v>99245.674941777776</v>
      </c>
    </row>
    <row r="12" spans="1:20" ht="15" customHeight="1" x14ac:dyDescent="0.45">
      <c r="B12" t="s">
        <v>102</v>
      </c>
      <c r="C12" t="s">
        <v>101</v>
      </c>
      <c r="D12" s="14">
        <v>717.28800000000012</v>
      </c>
      <c r="E12" t="s">
        <v>102</v>
      </c>
      <c r="F12" s="14">
        <v>2521.74961467</v>
      </c>
      <c r="G12" s="14">
        <v>5522.3128517700006</v>
      </c>
      <c r="H12" s="14">
        <v>8151.0000000000009</v>
      </c>
      <c r="I12" s="14">
        <v>12226.5</v>
      </c>
      <c r="J12" s="14">
        <v>12226.5</v>
      </c>
      <c r="K12" s="14">
        <v>12226.5</v>
      </c>
      <c r="L12" s="14">
        <v>8151.0000000000009</v>
      </c>
      <c r="M12" s="14">
        <v>4075.5000000000005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</row>
    <row r="13" spans="1:20" ht="15" customHeight="1" x14ac:dyDescent="0.45">
      <c r="B13" t="s">
        <v>103</v>
      </c>
      <c r="C13" t="s">
        <v>101</v>
      </c>
      <c r="D13" s="14">
        <v>0</v>
      </c>
      <c r="E13" t="s">
        <v>103</v>
      </c>
      <c r="F13" s="14">
        <v>0</v>
      </c>
      <c r="G13" s="14">
        <v>0</v>
      </c>
      <c r="H13" s="14">
        <v>164.37630696634795</v>
      </c>
      <c r="I13" s="14">
        <v>328.75261393269591</v>
      </c>
      <c r="J13" s="14">
        <v>610.23691791878798</v>
      </c>
      <c r="K13" s="14">
        <v>938.04128896063594</v>
      </c>
      <c r="L13" s="14">
        <v>1324.4670096326126</v>
      </c>
      <c r="M13" s="14">
        <v>1806.5917370004368</v>
      </c>
      <c r="N13" s="14">
        <v>2478.3979386564015</v>
      </c>
      <c r="O13" s="14">
        <v>3342.9592822550608</v>
      </c>
      <c r="P13" s="14">
        <v>4160.555966720477</v>
      </c>
      <c r="Q13" s="14">
        <v>5705.7000000000007</v>
      </c>
      <c r="R13" s="14">
        <v>7743.4500000000007</v>
      </c>
      <c r="S13" s="14">
        <v>8966.1</v>
      </c>
      <c r="T13" s="14">
        <v>10188.75</v>
      </c>
    </row>
    <row r="14" spans="1:20" ht="15" customHeight="1" x14ac:dyDescent="0.45">
      <c r="B14" t="s">
        <v>104</v>
      </c>
      <c r="C14" t="s">
        <v>101</v>
      </c>
      <c r="D14" s="14">
        <v>0</v>
      </c>
      <c r="E14" t="s">
        <v>104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</row>
    <row r="15" spans="1:20" ht="15" customHeight="1" x14ac:dyDescent="0.45">
      <c r="B15" t="s">
        <v>105</v>
      </c>
      <c r="C15" t="s">
        <v>101</v>
      </c>
      <c r="D15" s="14">
        <v>4.0909090909090908</v>
      </c>
      <c r="E15" t="s">
        <v>105</v>
      </c>
      <c r="F15" s="14">
        <v>0.34836</v>
      </c>
      <c r="G15" s="14">
        <v>32.183399999999999</v>
      </c>
      <c r="H15" s="14">
        <v>86.292000000000002</v>
      </c>
      <c r="I15" s="14">
        <v>160.512</v>
      </c>
      <c r="J15" s="14">
        <v>285.81600000000003</v>
      </c>
      <c r="K15" s="14">
        <v>463.06800000000004</v>
      </c>
      <c r="L15" s="14">
        <v>734.38800000000003</v>
      </c>
      <c r="M15" s="14">
        <v>1556.375573808089</v>
      </c>
      <c r="N15" s="14">
        <v>2861.3027214242675</v>
      </c>
      <c r="O15" s="14">
        <v>4166.229869040445</v>
      </c>
      <c r="P15" s="14">
        <v>5580.4008168975561</v>
      </c>
      <c r="Q15" s="14">
        <v>7252.7567653048791</v>
      </c>
      <c r="R15" s="14">
        <v>9228.3540554167848</v>
      </c>
      <c r="S15" s="14">
        <v>11510.91591476666</v>
      </c>
      <c r="T15" s="14">
        <v>14096.334987020278</v>
      </c>
    </row>
    <row r="16" spans="1:20" ht="15" customHeight="1" x14ac:dyDescent="0.45">
      <c r="B16" t="s">
        <v>106</v>
      </c>
      <c r="C16" t="s">
        <v>101</v>
      </c>
      <c r="D16" s="14">
        <v>979.20022958018251</v>
      </c>
      <c r="E16" t="s">
        <v>106</v>
      </c>
      <c r="F16" s="14">
        <v>2556.8631777440378</v>
      </c>
      <c r="G16" s="14">
        <v>3678.3982750956025</v>
      </c>
      <c r="H16" s="14">
        <v>4297.1000250844536</v>
      </c>
      <c r="I16" s="14">
        <v>4864.9474542201624</v>
      </c>
      <c r="J16" s="14">
        <v>5625.9077126324928</v>
      </c>
      <c r="K16" s="14">
        <v>6581.6428487111243</v>
      </c>
      <c r="L16" s="14">
        <v>7647.1935337367613</v>
      </c>
      <c r="M16" s="14">
        <v>9666.6824109203571</v>
      </c>
      <c r="N16" s="14">
        <v>12609.567908301229</v>
      </c>
      <c r="O16" s="14">
        <v>15552.453405682103</v>
      </c>
      <c r="P16" s="14">
        <v>18685.209765568718</v>
      </c>
      <c r="Q16" s="14">
        <v>22336.515808834498</v>
      </c>
      <c r="R16" s="14">
        <v>26662.995405554753</v>
      </c>
      <c r="S16" s="14">
        <v>31678.027795347465</v>
      </c>
      <c r="T16" s="14">
        <v>37372.944432125361</v>
      </c>
    </row>
    <row r="17" spans="2:20" ht="15" customHeight="1" x14ac:dyDescent="0.45">
      <c r="B17" t="s">
        <v>107</v>
      </c>
      <c r="C17" t="s">
        <v>101</v>
      </c>
      <c r="D17" s="14">
        <v>1565006.29</v>
      </c>
      <c r="E17" t="s">
        <v>107</v>
      </c>
      <c r="F17" s="14">
        <v>1679787.55446753</v>
      </c>
      <c r="G17" s="14">
        <v>1681204.34965356</v>
      </c>
      <c r="H17" s="14">
        <v>1652138.194371236</v>
      </c>
      <c r="I17" s="14">
        <v>1625887.5321284265</v>
      </c>
      <c r="J17" s="14">
        <v>1594454.8235327138</v>
      </c>
      <c r="K17" s="14">
        <v>1568149.6275652049</v>
      </c>
      <c r="L17" s="14">
        <v>1555317.3049692984</v>
      </c>
      <c r="M17" s="14">
        <v>1537260.1838281231</v>
      </c>
      <c r="N17" s="14">
        <v>1504457.1331307671</v>
      </c>
      <c r="O17" s="14">
        <v>1478219.0823197444</v>
      </c>
      <c r="P17" s="14">
        <v>1461220.572243274</v>
      </c>
      <c r="Q17" s="14">
        <v>1430634.0087610565</v>
      </c>
      <c r="R17" s="14">
        <v>1405460.2095574301</v>
      </c>
      <c r="S17" s="14">
        <v>1373995.4136639789</v>
      </c>
      <c r="T17" s="14">
        <v>1341853.5908974977</v>
      </c>
    </row>
    <row r="18" spans="2:20" ht="15" customHeight="1" x14ac:dyDescent="0.45">
      <c r="D18" s="14"/>
      <c r="F18" s="14"/>
      <c r="G18" s="14"/>
      <c r="H18" s="14"/>
      <c r="I18" s="14"/>
      <c r="J18" s="14"/>
    </row>
    <row r="19" spans="2:20" ht="15" customHeight="1" x14ac:dyDescent="0.45">
      <c r="B19" t="s">
        <v>98</v>
      </c>
      <c r="C19" t="s">
        <v>99</v>
      </c>
      <c r="D19">
        <v>2014</v>
      </c>
      <c r="E19" t="s">
        <v>98</v>
      </c>
      <c r="F19">
        <v>2016</v>
      </c>
      <c r="G19">
        <v>2017</v>
      </c>
      <c r="H19">
        <v>2018</v>
      </c>
      <c r="I19">
        <v>2019</v>
      </c>
      <c r="J19">
        <v>2020</v>
      </c>
      <c r="K19">
        <v>2021</v>
      </c>
      <c r="L19">
        <v>2022</v>
      </c>
      <c r="M19">
        <v>2023</v>
      </c>
      <c r="N19">
        <v>2024</v>
      </c>
      <c r="O19">
        <v>2025</v>
      </c>
      <c r="P19">
        <v>2026</v>
      </c>
      <c r="Q19">
        <v>2027</v>
      </c>
      <c r="R19">
        <v>2028</v>
      </c>
      <c r="S19">
        <v>2029</v>
      </c>
      <c r="T19">
        <v>2030</v>
      </c>
    </row>
    <row r="20" spans="2:20" ht="15" customHeight="1" x14ac:dyDescent="0.45">
      <c r="B20" t="s">
        <v>108</v>
      </c>
      <c r="C20" t="s">
        <v>101</v>
      </c>
      <c r="D20" s="14">
        <v>8450.8401938348852</v>
      </c>
      <c r="E20" t="s">
        <v>108</v>
      </c>
      <c r="F20" s="14">
        <v>20603.494372489626</v>
      </c>
      <c r="G20" s="14">
        <v>21629.003325483714</v>
      </c>
      <c r="H20" s="14">
        <v>25226.388638313092</v>
      </c>
      <c r="I20" s="14">
        <v>34686.284377680502</v>
      </c>
      <c r="J20" s="14">
        <v>44146.180117047908</v>
      </c>
      <c r="K20" s="14">
        <v>53606.075856415315</v>
      </c>
      <c r="L20" s="14">
        <v>63065.971595782728</v>
      </c>
      <c r="M20" s="14">
        <v>63065.971595782728</v>
      </c>
      <c r="N20" s="14">
        <v>63065.971595782728</v>
      </c>
      <c r="O20" s="14">
        <v>63065.971595782728</v>
      </c>
      <c r="P20" s="14">
        <v>63065.971595782728</v>
      </c>
      <c r="Q20" s="14">
        <v>63065.971595782728</v>
      </c>
      <c r="R20" s="14">
        <v>63065.971595782728</v>
      </c>
      <c r="S20" s="14">
        <v>63065.971595782728</v>
      </c>
      <c r="T20" s="14">
        <v>63065.971595782728</v>
      </c>
    </row>
    <row r="21" spans="2:20" ht="15" customHeight="1" x14ac:dyDescent="0.45">
      <c r="B21" t="s">
        <v>109</v>
      </c>
      <c r="C21" t="s">
        <v>101</v>
      </c>
      <c r="D21" s="14">
        <v>14650.45</v>
      </c>
      <c r="E21" t="s">
        <v>109</v>
      </c>
      <c r="F21" s="14">
        <v>33147.765505050003</v>
      </c>
      <c r="G21" s="14">
        <v>43492.958682100005</v>
      </c>
      <c r="H21" s="14">
        <v>58342.5</v>
      </c>
      <c r="I21" s="14">
        <v>71307.5</v>
      </c>
      <c r="J21" s="14">
        <v>84272.5</v>
      </c>
      <c r="K21" s="14">
        <v>97237.5</v>
      </c>
      <c r="L21" s="14">
        <v>110202.5</v>
      </c>
      <c r="M21" s="14">
        <v>116685</v>
      </c>
      <c r="N21" s="14">
        <v>116685</v>
      </c>
      <c r="O21" s="14">
        <v>116685</v>
      </c>
      <c r="P21" s="14">
        <v>129650</v>
      </c>
      <c r="Q21" s="14">
        <v>129650</v>
      </c>
      <c r="R21" s="14">
        <v>142615</v>
      </c>
      <c r="S21" s="14">
        <v>142615</v>
      </c>
      <c r="T21" s="14">
        <v>142615</v>
      </c>
    </row>
    <row r="22" spans="2:20" ht="15" customHeight="1" x14ac:dyDescent="0.45">
      <c r="B22" t="s">
        <v>110</v>
      </c>
      <c r="C22" t="s">
        <v>101</v>
      </c>
      <c r="D22" s="14">
        <v>13043.59</v>
      </c>
      <c r="E22" t="s">
        <v>110</v>
      </c>
      <c r="F22" s="14">
        <v>7421.0533086899995</v>
      </c>
      <c r="G22" s="14">
        <v>6943.2012545699999</v>
      </c>
      <c r="H22" s="14">
        <v>3361.75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</row>
    <row r="23" spans="2:20" ht="15" customHeight="1" x14ac:dyDescent="0.45">
      <c r="B23" t="s">
        <v>111</v>
      </c>
      <c r="C23" t="s">
        <v>101</v>
      </c>
      <c r="D23" s="14">
        <v>3899.63</v>
      </c>
      <c r="E23" t="s">
        <v>111</v>
      </c>
      <c r="F23" s="14">
        <v>12163.061748669999</v>
      </c>
      <c r="G23" s="14">
        <v>14350.413566159999</v>
      </c>
      <c r="H23" s="14">
        <v>17667.25</v>
      </c>
      <c r="I23" s="14">
        <v>23273</v>
      </c>
      <c r="J23" s="14">
        <v>25897</v>
      </c>
      <c r="K23" s="14">
        <v>28599</v>
      </c>
      <c r="L23" s="14">
        <v>31494</v>
      </c>
      <c r="M23" s="14">
        <v>34291</v>
      </c>
      <c r="N23" s="14">
        <v>38174</v>
      </c>
      <c r="O23" s="14">
        <v>38736</v>
      </c>
      <c r="P23" s="14">
        <v>39660</v>
      </c>
      <c r="Q23" s="14">
        <v>40554</v>
      </c>
      <c r="R23" s="14">
        <v>41335.999999999993</v>
      </c>
      <c r="S23" s="14">
        <v>42097</v>
      </c>
      <c r="T23" s="14">
        <v>42921</v>
      </c>
    </row>
    <row r="24" spans="2:20" ht="15" customHeight="1" x14ac:dyDescent="0.45">
      <c r="B24" t="s">
        <v>112</v>
      </c>
      <c r="C24" t="s">
        <v>101</v>
      </c>
      <c r="D24" s="14">
        <v>0</v>
      </c>
      <c r="E24" t="s">
        <v>112</v>
      </c>
      <c r="F24" s="14">
        <v>0</v>
      </c>
      <c r="G24" s="14">
        <v>0</v>
      </c>
      <c r="H24" s="14">
        <v>5.7234630739286354</v>
      </c>
      <c r="I24" s="14">
        <v>10.652928121525175</v>
      </c>
      <c r="J24" s="14">
        <v>16.276896567875241</v>
      </c>
      <c r="K24" s="14">
        <v>24.420568063299566</v>
      </c>
      <c r="L24" s="14">
        <v>37.32459875518915</v>
      </c>
      <c r="M24" s="14">
        <v>50.873755630234925</v>
      </c>
      <c r="N24" s="14">
        <v>76.434906319096569</v>
      </c>
      <c r="O24" s="14">
        <v>108.31109994067391</v>
      </c>
      <c r="P24" s="14">
        <v>150.70441338848033</v>
      </c>
      <c r="Q24" s="14">
        <v>205.65468608853371</v>
      </c>
      <c r="R24" s="14">
        <v>272.91898743491959</v>
      </c>
      <c r="S24" s="14">
        <v>360.26080208115457</v>
      </c>
      <c r="T24" s="14">
        <v>474.09743216818134</v>
      </c>
    </row>
    <row r="25" spans="2:20" ht="15" customHeight="1" x14ac:dyDescent="0.45">
      <c r="B25" t="s">
        <v>113</v>
      </c>
      <c r="C25" t="s">
        <v>101</v>
      </c>
      <c r="D25" s="14">
        <v>0</v>
      </c>
      <c r="E25" t="s">
        <v>113</v>
      </c>
      <c r="F25" s="14">
        <v>0</v>
      </c>
      <c r="G25" s="14">
        <v>6.8439616046135487</v>
      </c>
      <c r="H25" s="14">
        <v>37.450648629786762</v>
      </c>
      <c r="I25" s="14">
        <v>79.17680735477839</v>
      </c>
      <c r="J25" s="14">
        <v>139.76783683262596</v>
      </c>
      <c r="K25" s="14">
        <v>209.33953335541773</v>
      </c>
      <c r="L25" s="14">
        <v>350.30666417877399</v>
      </c>
      <c r="M25" s="14">
        <v>525.91928789564838</v>
      </c>
      <c r="N25" s="14">
        <v>858.60768470723667</v>
      </c>
      <c r="O25" s="14">
        <v>1261.8919987020427</v>
      </c>
      <c r="P25" s="14">
        <v>1739.4727726914043</v>
      </c>
      <c r="Q25" s="14">
        <v>2244.5572441514273</v>
      </c>
      <c r="R25" s="14">
        <v>2722.0184630413464</v>
      </c>
      <c r="S25" s="14">
        <v>3200.4320928599441</v>
      </c>
      <c r="T25" s="14">
        <v>3688.0608001886189</v>
      </c>
    </row>
    <row r="26" spans="2:20" ht="15" customHeight="1" x14ac:dyDescent="0.45">
      <c r="B26" t="s">
        <v>114</v>
      </c>
      <c r="C26" t="s">
        <v>101</v>
      </c>
      <c r="D26" s="14">
        <v>0</v>
      </c>
      <c r="E26" t="s">
        <v>114</v>
      </c>
      <c r="F26" s="14">
        <v>4430.8990789945565</v>
      </c>
      <c r="G26" s="14">
        <v>5083.8468416826181</v>
      </c>
      <c r="H26" s="14">
        <v>5083.2011917912414</v>
      </c>
      <c r="I26" s="14">
        <v>5083.2011917912414</v>
      </c>
      <c r="J26" s="14">
        <v>5083.2011917912414</v>
      </c>
      <c r="K26" s="14">
        <v>5083.2011917912414</v>
      </c>
      <c r="L26" s="14">
        <v>5083.2011917912414</v>
      </c>
      <c r="M26" s="14">
        <v>5083.2011917912414</v>
      </c>
      <c r="N26" s="14">
        <v>5083.2011917912414</v>
      </c>
      <c r="O26" s="14">
        <v>5083.2011917912414</v>
      </c>
      <c r="P26" s="14">
        <v>5083.2011917912414</v>
      </c>
      <c r="Q26" s="14">
        <v>5083.2011917912414</v>
      </c>
      <c r="R26" s="14">
        <v>5083.2011917912414</v>
      </c>
      <c r="S26" s="14">
        <v>5083.2011917912414</v>
      </c>
      <c r="T26" s="14">
        <v>5083.2011917912414</v>
      </c>
    </row>
    <row r="27" spans="2:20" ht="15" customHeight="1" x14ac:dyDescent="0.45">
      <c r="B27" t="s">
        <v>115</v>
      </c>
      <c r="C27" t="s">
        <v>101</v>
      </c>
      <c r="D27" s="14">
        <v>463114.68</v>
      </c>
      <c r="E27" t="s">
        <v>115</v>
      </c>
      <c r="F27" s="14">
        <v>454775.19914623996</v>
      </c>
      <c r="G27" s="14">
        <v>449087.91743591998</v>
      </c>
      <c r="H27" s="14">
        <v>418200.18510874483</v>
      </c>
      <c r="I27" s="14">
        <v>392898.83047637768</v>
      </c>
      <c r="J27" s="14">
        <v>364880.6376778697</v>
      </c>
      <c r="K27" s="14">
        <v>338148.67235172761</v>
      </c>
      <c r="L27" s="14">
        <v>314729.38985308359</v>
      </c>
      <c r="M27" s="14">
        <v>305335.46586711606</v>
      </c>
      <c r="N27" s="14">
        <v>301658.15983316646</v>
      </c>
      <c r="O27" s="14">
        <v>301126.87978721352</v>
      </c>
      <c r="P27" s="14">
        <v>287839.70096281491</v>
      </c>
      <c r="Q27" s="14">
        <v>286456.85527104948</v>
      </c>
      <c r="R27" s="14">
        <v>273730.9835939302</v>
      </c>
      <c r="S27" s="14">
        <v>272740.2711084038</v>
      </c>
      <c r="T27" s="14">
        <v>272086.27280927054</v>
      </c>
    </row>
    <row r="28" spans="2:20" ht="15" customHeight="1" x14ac:dyDescent="0.45">
      <c r="D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20" ht="15" customHeight="1" x14ac:dyDescent="0.45">
      <c r="B29" t="s">
        <v>98</v>
      </c>
      <c r="C29" t="s">
        <v>99</v>
      </c>
      <c r="D29">
        <v>2014</v>
      </c>
      <c r="E29">
        <v>2015</v>
      </c>
      <c r="F29">
        <v>2016</v>
      </c>
      <c r="G29">
        <v>2017</v>
      </c>
      <c r="H29">
        <v>2018</v>
      </c>
      <c r="I29">
        <v>2019</v>
      </c>
      <c r="J29">
        <v>2020</v>
      </c>
      <c r="K29">
        <v>2021</v>
      </c>
      <c r="L29">
        <v>2022</v>
      </c>
      <c r="M29">
        <v>2023</v>
      </c>
      <c r="N29">
        <v>2024</v>
      </c>
      <c r="O29">
        <v>2025</v>
      </c>
      <c r="P29">
        <v>2026</v>
      </c>
      <c r="Q29">
        <v>2027</v>
      </c>
      <c r="R29">
        <v>2028</v>
      </c>
      <c r="S29">
        <v>2029</v>
      </c>
      <c r="T29">
        <v>2030</v>
      </c>
    </row>
    <row r="30" spans="2:20" ht="15" customHeight="1" x14ac:dyDescent="0.45">
      <c r="B30" t="s">
        <v>116</v>
      </c>
      <c r="C30" t="s">
        <v>101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2501.4427623557203</v>
      </c>
      <c r="J30" s="14">
        <v>2956.2505373294875</v>
      </c>
      <c r="K30" s="14">
        <v>3411.0583123032552</v>
      </c>
      <c r="L30" s="14">
        <v>3740.9553999999998</v>
      </c>
      <c r="M30" s="14">
        <v>3740.9553999999998</v>
      </c>
      <c r="N30" s="14">
        <v>3740.9553999999998</v>
      </c>
      <c r="O30" s="14">
        <v>3740.9553999999998</v>
      </c>
      <c r="P30" s="14">
        <v>3740.9553999999998</v>
      </c>
      <c r="Q30" s="14">
        <v>3740.9553999999998</v>
      </c>
      <c r="R30" s="14">
        <v>3740.9553999999998</v>
      </c>
      <c r="S30" s="14">
        <v>3740.9553999999998</v>
      </c>
      <c r="T30" s="14">
        <v>3740.9553999999998</v>
      </c>
    </row>
    <row r="31" spans="2:20" ht="15" customHeight="1" x14ac:dyDescent="0.45">
      <c r="B31" t="s">
        <v>117</v>
      </c>
      <c r="C31" t="s">
        <v>101</v>
      </c>
      <c r="D31" s="14">
        <v>0</v>
      </c>
      <c r="E31" s="14">
        <v>0</v>
      </c>
      <c r="F31" s="14">
        <v>0</v>
      </c>
      <c r="G31" s="14">
        <v>0</v>
      </c>
      <c r="H31" s="14">
        <v>3607.9758000000002</v>
      </c>
      <c r="I31" s="14">
        <v>1239.5126376442797</v>
      </c>
      <c r="J31" s="14">
        <v>784.70486267051228</v>
      </c>
      <c r="K31" s="14">
        <v>329.89708769674485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</row>
    <row r="32" spans="2:20" ht="15.75" customHeight="1" x14ac:dyDescent="0.45">
      <c r="B32" t="s">
        <v>118</v>
      </c>
      <c r="C32" t="s">
        <v>101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2593.8000000000002</v>
      </c>
      <c r="J32" s="14">
        <v>5187.6000000000004</v>
      </c>
      <c r="K32" s="14">
        <v>10375.200000000001</v>
      </c>
      <c r="L32" s="14">
        <v>19453.5</v>
      </c>
      <c r="M32" s="14">
        <v>22695.75</v>
      </c>
      <c r="N32" s="14">
        <v>22695.75</v>
      </c>
      <c r="O32" s="14">
        <v>22695.75</v>
      </c>
      <c r="P32" s="14">
        <v>25938</v>
      </c>
      <c r="Q32" s="14">
        <v>25938</v>
      </c>
      <c r="R32" s="14">
        <v>25938</v>
      </c>
      <c r="S32" s="14">
        <v>29180.25</v>
      </c>
      <c r="T32" s="14">
        <v>29180.25</v>
      </c>
    </row>
    <row r="35" spans="1:20" ht="23.25" x14ac:dyDescent="0.7">
      <c r="A35" s="16" t="s">
        <v>87</v>
      </c>
      <c r="B35" s="17"/>
      <c r="C35" s="17"/>
      <c r="D35" s="17" t="s">
        <v>88</v>
      </c>
      <c r="E35" s="17"/>
    </row>
    <row r="36" spans="1:20" ht="14.65" thickBot="1" x14ac:dyDescent="0.5">
      <c r="A36" s="18" t="s">
        <v>89</v>
      </c>
      <c r="B36" s="17"/>
      <c r="C36" s="17"/>
      <c r="D36" s="17"/>
      <c r="E36" s="17"/>
    </row>
    <row r="37" spans="1:20" ht="14.65" thickBot="1" x14ac:dyDescent="0.5">
      <c r="A37" s="19" t="s">
        <v>90</v>
      </c>
      <c r="B37" s="17"/>
      <c r="C37" s="22" t="s">
        <v>119</v>
      </c>
      <c r="D37" s="23"/>
      <c r="E37" s="17"/>
    </row>
    <row r="38" spans="1:20" ht="14.65" thickBot="1" x14ac:dyDescent="0.5">
      <c r="A38" s="19" t="s">
        <v>92</v>
      </c>
      <c r="B38" s="17"/>
      <c r="C38" s="22" t="s">
        <v>93</v>
      </c>
      <c r="D38" s="23"/>
      <c r="E38" s="17" t="s">
        <v>94</v>
      </c>
    </row>
    <row r="39" spans="1:20" ht="14.65" thickBot="1" x14ac:dyDescent="0.5">
      <c r="A39" s="19" t="s">
        <v>95</v>
      </c>
      <c r="B39" s="17"/>
      <c r="C39" s="24">
        <v>0.2</v>
      </c>
      <c r="D39" s="23"/>
      <c r="E39" s="17"/>
    </row>
    <row r="41" spans="1:20" x14ac:dyDescent="0.45">
      <c r="D41" t="s">
        <v>96</v>
      </c>
    </row>
    <row r="42" spans="1:20" x14ac:dyDescent="0.45">
      <c r="A42" t="s">
        <v>97</v>
      </c>
      <c r="B42" t="s">
        <v>98</v>
      </c>
      <c r="C42" t="s">
        <v>99</v>
      </c>
      <c r="D42">
        <v>2014</v>
      </c>
      <c r="E42">
        <v>2015</v>
      </c>
      <c r="F42">
        <v>2016</v>
      </c>
      <c r="G42">
        <v>2017</v>
      </c>
      <c r="H42">
        <v>2018</v>
      </c>
      <c r="I42">
        <v>2019</v>
      </c>
      <c r="J42">
        <v>2020</v>
      </c>
      <c r="K42">
        <v>2021</v>
      </c>
      <c r="L42">
        <v>2022</v>
      </c>
      <c r="M42">
        <v>2023</v>
      </c>
      <c r="N42">
        <v>2024</v>
      </c>
      <c r="O42">
        <v>2025</v>
      </c>
      <c r="P42">
        <v>2026</v>
      </c>
      <c r="Q42">
        <v>2027</v>
      </c>
      <c r="R42">
        <v>2028</v>
      </c>
      <c r="S42">
        <v>2029</v>
      </c>
      <c r="T42">
        <v>2030</v>
      </c>
    </row>
    <row r="43" spans="1:20" x14ac:dyDescent="0.45">
      <c r="B43" s="20" t="s">
        <v>100</v>
      </c>
      <c r="C43" t="s">
        <v>101</v>
      </c>
      <c r="D43" s="14">
        <v>120325.06200000001</v>
      </c>
      <c r="E43" s="14">
        <v>119420.30100000001</v>
      </c>
      <c r="F43" s="14">
        <v>127721.91338478001</v>
      </c>
      <c r="G43" s="14">
        <v>122816.04933312001</v>
      </c>
      <c r="H43" s="14">
        <v>116778.02717625264</v>
      </c>
      <c r="I43" s="14">
        <v>109120.98660484287</v>
      </c>
      <c r="J43" s="14">
        <v>105519.05453383218</v>
      </c>
      <c r="K43" s="14">
        <v>101878.83146109243</v>
      </c>
      <c r="L43" s="14">
        <v>101805.78436232005</v>
      </c>
      <c r="M43" s="14">
        <v>101638.07098064997</v>
      </c>
      <c r="N43" s="14">
        <v>101319.00263046757</v>
      </c>
      <c r="O43" s="14">
        <v>96703.675289909908</v>
      </c>
      <c r="P43" s="14">
        <v>92157.443866225352</v>
      </c>
      <c r="Q43" s="14">
        <v>87626.034716687791</v>
      </c>
      <c r="R43" s="14">
        <v>82804.347853445608</v>
      </c>
      <c r="S43" s="14">
        <v>78940.380869864617</v>
      </c>
      <c r="T43" s="14">
        <v>75153.592807269655</v>
      </c>
    </row>
    <row r="44" spans="1:20" x14ac:dyDescent="0.45">
      <c r="B44" t="s">
        <v>102</v>
      </c>
      <c r="C44" t="s">
        <v>101</v>
      </c>
      <c r="D44" s="14">
        <v>717.28800000000012</v>
      </c>
      <c r="E44" s="14">
        <v>3415.2690000000002</v>
      </c>
      <c r="F44" s="14">
        <v>2521.74961467</v>
      </c>
      <c r="G44" s="14">
        <v>5522.3128517700006</v>
      </c>
      <c r="H44" s="14">
        <v>8151.0000000000009</v>
      </c>
      <c r="I44" s="14">
        <v>12226.5</v>
      </c>
      <c r="J44" s="14">
        <v>12226.5</v>
      </c>
      <c r="K44" s="14">
        <v>12226.5</v>
      </c>
      <c r="L44" s="14">
        <v>8151.0000000000009</v>
      </c>
      <c r="M44" s="14">
        <v>4075.5000000000005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</row>
    <row r="45" spans="1:20" x14ac:dyDescent="0.45">
      <c r="B45" t="s">
        <v>103</v>
      </c>
      <c r="C45" t="s">
        <v>101</v>
      </c>
      <c r="D45" s="14">
        <v>0</v>
      </c>
      <c r="E45" s="14">
        <v>0</v>
      </c>
      <c r="F45" s="14">
        <v>0</v>
      </c>
      <c r="G45" s="14">
        <v>0</v>
      </c>
      <c r="H45" s="14">
        <v>164.37630696634795</v>
      </c>
      <c r="I45" s="14">
        <v>328.75261393269591</v>
      </c>
      <c r="J45" s="14">
        <v>610.23691791878798</v>
      </c>
      <c r="K45" s="14">
        <v>938.04128896063594</v>
      </c>
      <c r="L45" s="14">
        <v>1324.4670096326126</v>
      </c>
      <c r="M45" s="14">
        <v>1806.5917370004368</v>
      </c>
      <c r="N45" s="14">
        <v>2478.3979386564015</v>
      </c>
      <c r="O45" s="14">
        <v>3342.9592822550608</v>
      </c>
      <c r="P45" s="14">
        <v>4160.555966720477</v>
      </c>
      <c r="Q45" s="14">
        <v>5705.7000000000007</v>
      </c>
      <c r="R45" s="14">
        <v>7743.4500000000007</v>
      </c>
      <c r="S45" s="14">
        <v>8966.1</v>
      </c>
      <c r="T45" s="14">
        <v>10188.75</v>
      </c>
    </row>
    <row r="46" spans="1:20" x14ac:dyDescent="0.45">
      <c r="B46" t="s">
        <v>104</v>
      </c>
      <c r="C46" t="s">
        <v>101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</row>
    <row r="47" spans="1:20" x14ac:dyDescent="0.45">
      <c r="B47" t="s">
        <v>105</v>
      </c>
      <c r="C47" t="s">
        <v>101</v>
      </c>
      <c r="D47" s="14">
        <v>4.0909090909090908</v>
      </c>
      <c r="E47" s="14">
        <v>43.636363636363633</v>
      </c>
      <c r="F47" s="14">
        <v>0.34836</v>
      </c>
      <c r="G47" s="14">
        <v>32.183399999999999</v>
      </c>
      <c r="H47" s="14">
        <v>86.292000000000002</v>
      </c>
      <c r="I47" s="14">
        <v>160.512</v>
      </c>
      <c r="J47" s="14">
        <v>285.81600000000003</v>
      </c>
      <c r="K47" s="14">
        <v>463.06800000000004</v>
      </c>
      <c r="L47" s="14">
        <v>734.38800000000003</v>
      </c>
      <c r="M47" s="14">
        <v>1556.375573808089</v>
      </c>
      <c r="N47" s="14">
        <v>2861.3027214242675</v>
      </c>
      <c r="O47" s="14">
        <v>4166.229869040445</v>
      </c>
      <c r="P47" s="14">
        <v>5580.4008168975561</v>
      </c>
      <c r="Q47" s="14">
        <v>7252.7567653048791</v>
      </c>
      <c r="R47" s="14">
        <v>9228.3540554167848</v>
      </c>
      <c r="S47" s="14">
        <v>11510.91591476666</v>
      </c>
      <c r="T47" s="14">
        <v>14096.334987020278</v>
      </c>
    </row>
    <row r="48" spans="1:20" x14ac:dyDescent="0.45">
      <c r="B48" t="s">
        <v>106</v>
      </c>
      <c r="C48" t="s">
        <v>101</v>
      </c>
      <c r="D48" s="14">
        <v>979.20022958018251</v>
      </c>
      <c r="E48" s="14">
        <v>1501.2003519666769</v>
      </c>
      <c r="F48" s="14">
        <v>2556.8631777440378</v>
      </c>
      <c r="G48" s="14">
        <v>3678.3982750956025</v>
      </c>
      <c r="H48" s="14">
        <v>4297.1000250844536</v>
      </c>
      <c r="I48" s="14">
        <v>4864.9474542201624</v>
      </c>
      <c r="J48" s="14">
        <v>5625.9077126324928</v>
      </c>
      <c r="K48" s="14">
        <v>6581.6428487111243</v>
      </c>
      <c r="L48" s="14">
        <v>7647.1935337367613</v>
      </c>
      <c r="M48" s="14">
        <v>9666.6824109203571</v>
      </c>
      <c r="N48" s="14">
        <v>12609.567908301229</v>
      </c>
      <c r="O48" s="14">
        <v>15552.453405682103</v>
      </c>
      <c r="P48" s="14">
        <v>18685.209765568718</v>
      </c>
      <c r="Q48" s="14">
        <v>22336.515808834498</v>
      </c>
      <c r="R48" s="14">
        <v>26662.995405554753</v>
      </c>
      <c r="S48" s="14">
        <v>31678.027795347465</v>
      </c>
      <c r="T48" s="14">
        <v>37372.944432125361</v>
      </c>
    </row>
    <row r="49" spans="2:20" x14ac:dyDescent="0.45">
      <c r="B49" t="s">
        <v>107</v>
      </c>
      <c r="C49" t="s">
        <v>101</v>
      </c>
      <c r="D49" s="14">
        <v>1565006.29</v>
      </c>
      <c r="E49" s="14">
        <v>1592617.72</v>
      </c>
      <c r="F49" s="14">
        <v>1679787.55446753</v>
      </c>
      <c r="G49" s="14">
        <v>1681204.34965356</v>
      </c>
      <c r="H49" s="14">
        <v>1625577.1493089043</v>
      </c>
      <c r="I49" s="14">
        <v>1576031.7239719573</v>
      </c>
      <c r="J49" s="14">
        <v>1527403.5462947378</v>
      </c>
      <c r="K49" s="14">
        <v>1478522.1184386765</v>
      </c>
      <c r="L49" s="14">
        <v>1423346.291148467</v>
      </c>
      <c r="M49" s="14">
        <v>1367824.8758763711</v>
      </c>
      <c r="N49" s="14">
        <v>1312450.0764236173</v>
      </c>
      <c r="O49" s="14">
        <v>1256346.463945318</v>
      </c>
      <c r="P49" s="14">
        <v>1200175.722200118</v>
      </c>
      <c r="Q49" s="14">
        <v>1153443.5661451281</v>
      </c>
      <c r="R49" s="14">
        <v>1109022.5230218389</v>
      </c>
      <c r="S49" s="14">
        <v>1066124.5609715378</v>
      </c>
      <c r="T49" s="14">
        <v>1023885.9894027141</v>
      </c>
    </row>
    <row r="50" spans="2:20" x14ac:dyDescent="0.45">
      <c r="D50" s="14"/>
      <c r="E50" s="14"/>
      <c r="F50" s="14"/>
      <c r="G50" s="14"/>
      <c r="H50" s="14"/>
      <c r="I50" s="14"/>
      <c r="J50" s="14"/>
    </row>
    <row r="51" spans="2:20" x14ac:dyDescent="0.45">
      <c r="B51" t="s">
        <v>98</v>
      </c>
      <c r="C51" t="s">
        <v>99</v>
      </c>
      <c r="D51">
        <v>2014</v>
      </c>
      <c r="E51">
        <v>2015</v>
      </c>
      <c r="F51">
        <v>2016</v>
      </c>
      <c r="G51">
        <v>2017</v>
      </c>
      <c r="H51">
        <v>2018</v>
      </c>
      <c r="I51">
        <v>2019</v>
      </c>
      <c r="J51">
        <v>2020</v>
      </c>
      <c r="K51">
        <v>2021</v>
      </c>
      <c r="L51">
        <v>2022</v>
      </c>
      <c r="M51">
        <v>2023</v>
      </c>
      <c r="N51">
        <v>2024</v>
      </c>
      <c r="O51">
        <v>2025</v>
      </c>
      <c r="P51">
        <v>2026</v>
      </c>
      <c r="Q51">
        <v>2027</v>
      </c>
      <c r="R51">
        <v>2028</v>
      </c>
      <c r="S51">
        <v>2029</v>
      </c>
      <c r="T51">
        <v>2030</v>
      </c>
    </row>
    <row r="52" spans="2:20" x14ac:dyDescent="0.45">
      <c r="B52" t="s">
        <v>108</v>
      </c>
      <c r="C52" t="s">
        <v>101</v>
      </c>
      <c r="D52" s="14">
        <v>8450.8401938348852</v>
      </c>
      <c r="E52" s="14">
        <v>15892.624842137247</v>
      </c>
      <c r="F52" s="14">
        <v>20603.494372489626</v>
      </c>
      <c r="G52" s="14">
        <v>21629.003325483714</v>
      </c>
      <c r="H52" s="14">
        <v>25226.388638313092</v>
      </c>
      <c r="I52" s="14">
        <v>34686.284377680502</v>
      </c>
      <c r="J52" s="14">
        <v>44146.180117047908</v>
      </c>
      <c r="K52" s="14">
        <v>53606.075856415315</v>
      </c>
      <c r="L52" s="14">
        <v>63065.971595782728</v>
      </c>
      <c r="M52" s="14">
        <v>63065.971595782728</v>
      </c>
      <c r="N52" s="14">
        <v>63065.971595782728</v>
      </c>
      <c r="O52" s="14">
        <v>63065.971595782728</v>
      </c>
      <c r="P52" s="14">
        <v>63065.971595782728</v>
      </c>
      <c r="Q52" s="14">
        <v>63065.971595782728</v>
      </c>
      <c r="R52" s="14">
        <v>63065.971595782728</v>
      </c>
      <c r="S52" s="14">
        <v>63065.971595782728</v>
      </c>
      <c r="T52" s="14">
        <v>63065.971595782728</v>
      </c>
    </row>
    <row r="53" spans="2:20" x14ac:dyDescent="0.45">
      <c r="B53" t="s">
        <v>109</v>
      </c>
      <c r="C53" t="s">
        <v>101</v>
      </c>
      <c r="D53" s="14">
        <v>14650.45</v>
      </c>
      <c r="E53" s="14">
        <v>21392.25</v>
      </c>
      <c r="F53" s="14">
        <v>33147.765505050003</v>
      </c>
      <c r="G53" s="14">
        <v>43492.958682100005</v>
      </c>
      <c r="H53" s="14">
        <v>58342.5</v>
      </c>
      <c r="I53" s="14">
        <v>71307.5</v>
      </c>
      <c r="J53" s="14">
        <v>84272.5</v>
      </c>
      <c r="K53" s="14">
        <v>97237.5</v>
      </c>
      <c r="L53" s="14">
        <v>110202.5</v>
      </c>
      <c r="M53" s="14">
        <v>116685</v>
      </c>
      <c r="N53" s="14">
        <v>116685</v>
      </c>
      <c r="O53" s="14">
        <v>116685</v>
      </c>
      <c r="P53" s="14">
        <v>129650</v>
      </c>
      <c r="Q53" s="14">
        <v>129650</v>
      </c>
      <c r="R53" s="14">
        <v>142615</v>
      </c>
      <c r="S53" s="14">
        <v>142615</v>
      </c>
      <c r="T53" s="14">
        <v>142615</v>
      </c>
    </row>
    <row r="54" spans="2:20" x14ac:dyDescent="0.45">
      <c r="B54" t="s">
        <v>110</v>
      </c>
      <c r="C54" t="s">
        <v>101</v>
      </c>
      <c r="D54" s="14">
        <v>13043.59</v>
      </c>
      <c r="E54" s="14">
        <v>9278.43</v>
      </c>
      <c r="F54" s="14">
        <v>7421.0533086899995</v>
      </c>
      <c r="G54" s="14">
        <v>6943.2012545699999</v>
      </c>
      <c r="H54" s="14">
        <v>3361.75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</row>
    <row r="55" spans="2:20" x14ac:dyDescent="0.45">
      <c r="B55" t="s">
        <v>111</v>
      </c>
      <c r="C55" t="s">
        <v>101</v>
      </c>
      <c r="D55" s="14">
        <v>3899.63</v>
      </c>
      <c r="E55" s="14">
        <v>9143.9599999999991</v>
      </c>
      <c r="F55" s="14">
        <v>12163.061748669999</v>
      </c>
      <c r="G55" s="14">
        <v>14350.413566159999</v>
      </c>
      <c r="H55" s="14">
        <v>17667.25</v>
      </c>
      <c r="I55" s="14">
        <v>23273</v>
      </c>
      <c r="J55" s="14">
        <v>25897</v>
      </c>
      <c r="K55" s="14">
        <v>28599</v>
      </c>
      <c r="L55" s="14">
        <v>31494</v>
      </c>
      <c r="M55" s="14">
        <v>34291</v>
      </c>
      <c r="N55" s="14">
        <v>38174</v>
      </c>
      <c r="O55" s="14">
        <v>38736</v>
      </c>
      <c r="P55" s="14">
        <v>39660</v>
      </c>
      <c r="Q55" s="14">
        <v>40554</v>
      </c>
      <c r="R55" s="14">
        <v>41335.999999999993</v>
      </c>
      <c r="S55" s="14">
        <v>42097</v>
      </c>
      <c r="T55" s="14">
        <v>42921</v>
      </c>
    </row>
    <row r="56" spans="2:20" x14ac:dyDescent="0.45">
      <c r="B56" t="s">
        <v>112</v>
      </c>
      <c r="C56" t="s">
        <v>101</v>
      </c>
      <c r="D56" s="14">
        <v>0</v>
      </c>
      <c r="E56" s="14">
        <v>0</v>
      </c>
      <c r="F56" s="14">
        <v>0</v>
      </c>
      <c r="G56" s="14">
        <v>0</v>
      </c>
      <c r="H56" s="14">
        <v>5.7234630739286354</v>
      </c>
      <c r="I56" s="14">
        <v>10.652928121525175</v>
      </c>
      <c r="J56" s="14">
        <v>16.276896567875241</v>
      </c>
      <c r="K56" s="14">
        <v>24.420568063299566</v>
      </c>
      <c r="L56" s="14">
        <v>37.32459875518915</v>
      </c>
      <c r="M56" s="14">
        <v>50.873755630234925</v>
      </c>
      <c r="N56" s="14">
        <v>76.434906319096569</v>
      </c>
      <c r="O56" s="14">
        <v>108.31109994067391</v>
      </c>
      <c r="P56" s="14">
        <v>150.70441338848033</v>
      </c>
      <c r="Q56" s="14">
        <v>205.65468608853371</v>
      </c>
      <c r="R56" s="14">
        <v>272.91898743491959</v>
      </c>
      <c r="S56" s="14">
        <v>360.26080208115457</v>
      </c>
      <c r="T56" s="14">
        <v>474.09743216818134</v>
      </c>
    </row>
    <row r="57" spans="2:20" x14ac:dyDescent="0.45">
      <c r="B57" t="s">
        <v>113</v>
      </c>
      <c r="C57" t="s">
        <v>101</v>
      </c>
      <c r="D57" s="14">
        <v>0</v>
      </c>
      <c r="E57" s="14">
        <v>0</v>
      </c>
      <c r="F57" s="14">
        <v>0</v>
      </c>
      <c r="G57" s="14">
        <v>6.8439616046135487</v>
      </c>
      <c r="H57" s="14">
        <v>37.450648629786762</v>
      </c>
      <c r="I57" s="14">
        <v>79.17680735477839</v>
      </c>
      <c r="J57" s="14">
        <v>139.76783683262596</v>
      </c>
      <c r="K57" s="14">
        <v>209.33953335541773</v>
      </c>
      <c r="L57" s="14">
        <v>350.30666417877399</v>
      </c>
      <c r="M57" s="14">
        <v>525.91928789564838</v>
      </c>
      <c r="N57" s="14">
        <v>858.60768470723667</v>
      </c>
      <c r="O57" s="14">
        <v>1261.8919987020427</v>
      </c>
      <c r="P57" s="14">
        <v>1739.4727726914043</v>
      </c>
      <c r="Q57" s="14">
        <v>2244.5572441514273</v>
      </c>
      <c r="R57" s="14">
        <v>2722.0184630413464</v>
      </c>
      <c r="S57" s="14">
        <v>3200.4320928599441</v>
      </c>
      <c r="T57" s="14">
        <v>3688.0608001886189</v>
      </c>
    </row>
    <row r="58" spans="2:20" x14ac:dyDescent="0.45">
      <c r="B58" t="s">
        <v>114</v>
      </c>
      <c r="C58" t="s">
        <v>101</v>
      </c>
      <c r="D58" s="14">
        <v>0</v>
      </c>
      <c r="E58" s="14">
        <v>4320.0010128537469</v>
      </c>
      <c r="F58" s="14">
        <v>4430.8990789945565</v>
      </c>
      <c r="G58" s="14">
        <v>5083.8468416826181</v>
      </c>
      <c r="H58" s="14">
        <v>5083.2011917912414</v>
      </c>
      <c r="I58" s="14">
        <v>5083.2011917912414</v>
      </c>
      <c r="J58" s="14">
        <v>5083.2011917912414</v>
      </c>
      <c r="K58" s="14">
        <v>5083.2011917912414</v>
      </c>
      <c r="L58" s="14">
        <v>5083.2011917912414</v>
      </c>
      <c r="M58" s="14">
        <v>5083.2011917912414</v>
      </c>
      <c r="N58" s="14">
        <v>5083.2011917912414</v>
      </c>
      <c r="O58" s="14">
        <v>5083.2011917912414</v>
      </c>
      <c r="P58" s="14">
        <v>5083.2011917912414</v>
      </c>
      <c r="Q58" s="14">
        <v>5083.2011917912414</v>
      </c>
      <c r="R58" s="14">
        <v>5083.2011917912414</v>
      </c>
      <c r="S58" s="14">
        <v>5083.2011917912414</v>
      </c>
      <c r="T58" s="14">
        <v>5083.2011917912414</v>
      </c>
    </row>
    <row r="59" spans="2:20" x14ac:dyDescent="0.45">
      <c r="B59" t="s">
        <v>115</v>
      </c>
      <c r="C59" t="s">
        <v>101</v>
      </c>
      <c r="D59" s="14">
        <v>463114.68</v>
      </c>
      <c r="E59" s="14">
        <v>467283.25</v>
      </c>
      <c r="F59" s="14">
        <v>454775.19914623996</v>
      </c>
      <c r="G59" s="14">
        <v>449087.91743591998</v>
      </c>
      <c r="H59" s="14">
        <v>411681.02590693271</v>
      </c>
      <c r="I59" s="14">
        <v>385576.69465461111</v>
      </c>
      <c r="J59" s="14">
        <v>361410.84281125257</v>
      </c>
      <c r="K59" s="14">
        <v>341607.94689698418</v>
      </c>
      <c r="L59" s="14">
        <v>321674.32971530192</v>
      </c>
      <c r="M59" s="14">
        <v>319182.08197428979</v>
      </c>
      <c r="N59" s="14">
        <v>312734.41447673709</v>
      </c>
      <c r="O59" s="14">
        <v>308568.7455107274</v>
      </c>
      <c r="P59" s="14">
        <v>290943.8746535728</v>
      </c>
      <c r="Q59" s="14">
        <v>287195.77511352632</v>
      </c>
      <c r="R59" s="14">
        <v>271274.34629066038</v>
      </c>
      <c r="S59" s="14">
        <v>269608.81103630643</v>
      </c>
      <c r="T59" s="14">
        <v>268437.94038228597</v>
      </c>
    </row>
    <row r="60" spans="2:20" x14ac:dyDescent="0.4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20" x14ac:dyDescent="0.45">
      <c r="B61" t="s">
        <v>98</v>
      </c>
      <c r="C61" t="s">
        <v>99</v>
      </c>
      <c r="D61">
        <v>2014</v>
      </c>
      <c r="E61">
        <v>2015</v>
      </c>
      <c r="F61">
        <v>2016</v>
      </c>
      <c r="G61">
        <v>2017</v>
      </c>
      <c r="H61">
        <v>2018</v>
      </c>
      <c r="I61">
        <v>2019</v>
      </c>
      <c r="J61">
        <v>2020</v>
      </c>
      <c r="K61">
        <v>2021</v>
      </c>
      <c r="L61">
        <v>2022</v>
      </c>
      <c r="M61">
        <v>2023</v>
      </c>
      <c r="N61">
        <v>2024</v>
      </c>
      <c r="O61">
        <v>2025</v>
      </c>
      <c r="P61">
        <v>2026</v>
      </c>
      <c r="Q61">
        <v>2027</v>
      </c>
      <c r="R61">
        <v>2028</v>
      </c>
      <c r="S61">
        <v>2029</v>
      </c>
      <c r="T61">
        <v>2030</v>
      </c>
    </row>
    <row r="62" spans="2:20" x14ac:dyDescent="0.45">
      <c r="B62" t="s">
        <v>116</v>
      </c>
      <c r="C62" t="s">
        <v>101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2501.4427623557203</v>
      </c>
      <c r="J62" s="14">
        <v>2956.2505373294875</v>
      </c>
      <c r="K62" s="14">
        <v>3411.0583123032552</v>
      </c>
      <c r="L62" s="14">
        <v>3740.9553999999998</v>
      </c>
      <c r="M62" s="14">
        <v>3740.9553999999998</v>
      </c>
      <c r="N62" s="14">
        <v>3740.9553999999998</v>
      </c>
      <c r="O62" s="14">
        <v>3740.9553999999998</v>
      </c>
      <c r="P62" s="14">
        <v>3740.9553999999998</v>
      </c>
      <c r="Q62" s="14">
        <v>3740.9553999999998</v>
      </c>
      <c r="R62" s="14">
        <v>3740.9553999999998</v>
      </c>
      <c r="S62" s="14">
        <v>3740.9553999999998</v>
      </c>
      <c r="T62" s="14">
        <v>3740.9553999999998</v>
      </c>
    </row>
    <row r="63" spans="2:20" x14ac:dyDescent="0.45">
      <c r="B63" t="s">
        <v>117</v>
      </c>
      <c r="C63" t="s">
        <v>101</v>
      </c>
      <c r="D63" s="14">
        <v>0</v>
      </c>
      <c r="E63" s="14">
        <v>0</v>
      </c>
      <c r="F63" s="14">
        <v>0</v>
      </c>
      <c r="G63" s="14">
        <v>0</v>
      </c>
      <c r="H63" s="14">
        <v>3607.9758000000002</v>
      </c>
      <c r="I63" s="14">
        <v>1239.5126376442797</v>
      </c>
      <c r="J63" s="14">
        <v>784.70486267051228</v>
      </c>
      <c r="K63" s="14">
        <v>329.89708769674485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</row>
    <row r="64" spans="2:20" x14ac:dyDescent="0.45">
      <c r="B64" t="s">
        <v>118</v>
      </c>
      <c r="C64" t="s">
        <v>101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2593.8000000000002</v>
      </c>
      <c r="J64" s="14">
        <v>5187.6000000000004</v>
      </c>
      <c r="K64" s="14">
        <v>10375.200000000001</v>
      </c>
      <c r="L64" s="14">
        <v>19453.5</v>
      </c>
      <c r="M64" s="14">
        <v>22695.75</v>
      </c>
      <c r="N64" s="14">
        <v>22695.75</v>
      </c>
      <c r="O64" s="14">
        <v>22695.75</v>
      </c>
      <c r="P64" s="14">
        <v>25938</v>
      </c>
      <c r="Q64" s="14">
        <v>25938</v>
      </c>
      <c r="R64" s="14">
        <v>25938</v>
      </c>
      <c r="S64" s="14">
        <v>29180.25</v>
      </c>
      <c r="T64" s="14">
        <v>29180.25</v>
      </c>
    </row>
    <row r="65" spans="1:20" x14ac:dyDescent="0.45">
      <c r="D65">
        <f>(D52+D53)/(D52+D53+D59)</f>
        <v>4.7512405206734214E-2</v>
      </c>
      <c r="E65">
        <f t="shared" ref="E65:T65" si="0">(E52+E53)/(E52+E53+E59)</f>
        <v>7.3894629895224662E-2</v>
      </c>
      <c r="F65">
        <f t="shared" si="0"/>
        <v>0.10570002587618775</v>
      </c>
      <c r="G65">
        <f t="shared" si="0"/>
        <v>0.12664471184035014</v>
      </c>
      <c r="H65">
        <f t="shared" si="0"/>
        <v>0.1687408441353265</v>
      </c>
      <c r="I65">
        <f t="shared" si="0"/>
        <v>0.21562276194115737</v>
      </c>
      <c r="J65">
        <f t="shared" si="0"/>
        <v>0.26217015125861531</v>
      </c>
      <c r="K65">
        <f t="shared" si="0"/>
        <v>0.30631152283379554</v>
      </c>
      <c r="L65">
        <f t="shared" si="0"/>
        <v>0.35007776885894926</v>
      </c>
      <c r="M65">
        <f t="shared" si="0"/>
        <v>0.36027072231352508</v>
      </c>
      <c r="N65">
        <f t="shared" si="0"/>
        <v>0.36498742232589598</v>
      </c>
      <c r="O65">
        <f t="shared" si="0"/>
        <v>0.36810099059869877</v>
      </c>
      <c r="P65">
        <f t="shared" si="0"/>
        <v>0.3984535269781857</v>
      </c>
      <c r="Q65">
        <f t="shared" si="0"/>
        <v>0.40156543972347103</v>
      </c>
      <c r="R65">
        <f t="shared" si="0"/>
        <v>0.43123740082661727</v>
      </c>
      <c r="S65">
        <f t="shared" si="0"/>
        <v>0.43274856542623308</v>
      </c>
      <c r="T65">
        <f t="shared" si="0"/>
        <v>0.43381726904261708</v>
      </c>
    </row>
    <row r="66" spans="1:20" ht="23.25" x14ac:dyDescent="0.7">
      <c r="A66" s="16" t="s">
        <v>87</v>
      </c>
      <c r="B66" s="17"/>
      <c r="C66" s="17"/>
      <c r="D66" s="17" t="s">
        <v>88</v>
      </c>
      <c r="E66" s="17"/>
    </row>
    <row r="67" spans="1:20" ht="14.65" thickBot="1" x14ac:dyDescent="0.5">
      <c r="A67" s="18" t="s">
        <v>89</v>
      </c>
      <c r="B67" s="17"/>
      <c r="C67" s="17"/>
      <c r="D67" s="17"/>
      <c r="E67" s="17"/>
    </row>
    <row r="68" spans="1:20" ht="14.65" thickBot="1" x14ac:dyDescent="0.5">
      <c r="A68" s="19" t="s">
        <v>90</v>
      </c>
      <c r="B68" s="17"/>
      <c r="C68" s="22" t="s">
        <v>119</v>
      </c>
      <c r="D68" s="23"/>
      <c r="E68" s="17"/>
    </row>
    <row r="69" spans="1:20" ht="14.65" thickBot="1" x14ac:dyDescent="0.5">
      <c r="A69" s="19" t="s">
        <v>92</v>
      </c>
      <c r="B69" s="17"/>
      <c r="C69" s="22" t="s">
        <v>120</v>
      </c>
      <c r="D69" s="23"/>
      <c r="E69" s="17" t="s">
        <v>94</v>
      </c>
    </row>
    <row r="70" spans="1:20" ht="14.65" thickBot="1" x14ac:dyDescent="0.5">
      <c r="A70" s="19" t="s">
        <v>95</v>
      </c>
      <c r="B70" s="17"/>
      <c r="C70" s="24">
        <v>0.2</v>
      </c>
      <c r="D70" s="23"/>
      <c r="E70" s="17"/>
    </row>
    <row r="72" spans="1:20" x14ac:dyDescent="0.45">
      <c r="D72" t="s">
        <v>96</v>
      </c>
    </row>
    <row r="73" spans="1:20" x14ac:dyDescent="0.45">
      <c r="A73" t="s">
        <v>97</v>
      </c>
      <c r="B73" t="s">
        <v>98</v>
      </c>
      <c r="C73" t="s">
        <v>99</v>
      </c>
      <c r="D73">
        <v>2014</v>
      </c>
      <c r="E73">
        <v>2015</v>
      </c>
      <c r="F73">
        <v>2016</v>
      </c>
      <c r="G73">
        <v>2017</v>
      </c>
      <c r="H73">
        <v>2018</v>
      </c>
      <c r="I73">
        <v>2019</v>
      </c>
      <c r="J73">
        <v>2020</v>
      </c>
      <c r="K73">
        <v>2021</v>
      </c>
      <c r="L73">
        <v>2022</v>
      </c>
      <c r="M73">
        <v>2023</v>
      </c>
      <c r="N73">
        <v>2024</v>
      </c>
      <c r="O73">
        <v>2025</v>
      </c>
      <c r="P73">
        <v>2026</v>
      </c>
      <c r="Q73">
        <v>2027</v>
      </c>
      <c r="R73">
        <v>2028</v>
      </c>
      <c r="S73">
        <v>2029</v>
      </c>
      <c r="T73">
        <v>2030</v>
      </c>
    </row>
    <row r="74" spans="1:20" x14ac:dyDescent="0.45">
      <c r="B74" s="20" t="s">
        <v>100</v>
      </c>
      <c r="C74" t="s">
        <v>101</v>
      </c>
      <c r="D74" s="14">
        <v>120325.06200000001</v>
      </c>
      <c r="E74" s="14">
        <v>119420.30100000001</v>
      </c>
      <c r="F74" s="14">
        <v>127721.91338478001</v>
      </c>
      <c r="G74" s="14">
        <v>122816.04933312001</v>
      </c>
      <c r="H74" s="14">
        <v>116778.02717625264</v>
      </c>
      <c r="I74" s="14">
        <v>109120.98660484287</v>
      </c>
      <c r="J74" s="14">
        <v>105519.05453383218</v>
      </c>
      <c r="K74" s="14">
        <v>105954.33146109243</v>
      </c>
      <c r="L74" s="14">
        <v>105881.28436232005</v>
      </c>
      <c r="M74" s="14">
        <v>106000.26602527284</v>
      </c>
      <c r="N74" s="14">
        <v>102160.86072011729</v>
      </c>
      <c r="O74" s="14">
        <v>98064.16331766246</v>
      </c>
      <c r="P74" s="14">
        <v>94082.959926540352</v>
      </c>
      <c r="Q74" s="14">
        <v>90286.217441910718</v>
      </c>
      <c r="R74" s="14">
        <v>86414.276180366927</v>
      </c>
      <c r="S74" s="14">
        <v>83718.993253181412</v>
      </c>
      <c r="T74" s="14">
        <v>81317.02861642011</v>
      </c>
    </row>
    <row r="75" spans="1:20" x14ac:dyDescent="0.45">
      <c r="B75" t="s">
        <v>102</v>
      </c>
      <c r="C75" t="s">
        <v>101</v>
      </c>
      <c r="D75" s="14">
        <v>717.28800000000012</v>
      </c>
      <c r="E75" s="14">
        <v>3415.2690000000002</v>
      </c>
      <c r="F75" s="14">
        <v>2521.74961467</v>
      </c>
      <c r="G75" s="14">
        <v>5522.3128517700006</v>
      </c>
      <c r="H75" s="14">
        <v>8151.0000000000009</v>
      </c>
      <c r="I75" s="14">
        <v>12226.5</v>
      </c>
      <c r="J75" s="14">
        <v>12226.5</v>
      </c>
      <c r="K75" s="14">
        <v>8151.0000000000009</v>
      </c>
      <c r="L75" s="14">
        <v>4075.5000000000005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</row>
    <row r="76" spans="1:20" x14ac:dyDescent="0.45">
      <c r="B76" t="s">
        <v>103</v>
      </c>
      <c r="C76" t="s">
        <v>101</v>
      </c>
      <c r="D76" s="14">
        <v>0</v>
      </c>
      <c r="E76" s="14">
        <v>0</v>
      </c>
      <c r="F76" s="14">
        <v>0</v>
      </c>
      <c r="G76" s="14">
        <v>0</v>
      </c>
      <c r="H76" s="14">
        <v>164.37630696634795</v>
      </c>
      <c r="I76" s="14">
        <v>328.75261393269591</v>
      </c>
      <c r="J76" s="14">
        <v>610.23691791878798</v>
      </c>
      <c r="K76" s="14">
        <v>938.04128896063594</v>
      </c>
      <c r="L76" s="14">
        <v>1324.4670096326126</v>
      </c>
      <c r="M76" s="14">
        <v>1806.5917370004368</v>
      </c>
      <c r="N76" s="14">
        <v>2478.3979386564015</v>
      </c>
      <c r="O76" s="14">
        <v>3342.9592822550608</v>
      </c>
      <c r="P76" s="14">
        <v>4160.555966720477</v>
      </c>
      <c r="Q76" s="14">
        <v>5705.7000000000007</v>
      </c>
      <c r="R76" s="14">
        <v>7743.4500000000007</v>
      </c>
      <c r="S76" s="14">
        <v>8966.1</v>
      </c>
      <c r="T76" s="14">
        <v>10188.75</v>
      </c>
    </row>
    <row r="77" spans="1:20" x14ac:dyDescent="0.45">
      <c r="B77" t="s">
        <v>104</v>
      </c>
      <c r="C77" t="s">
        <v>101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45">
      <c r="B78" t="s">
        <v>105</v>
      </c>
      <c r="C78" t="s">
        <v>101</v>
      </c>
      <c r="D78" s="14">
        <v>4.0909090909090908</v>
      </c>
      <c r="E78" s="14">
        <v>43.636363636363633</v>
      </c>
      <c r="F78" s="14">
        <v>0.34836</v>
      </c>
      <c r="G78" s="14">
        <v>32.183399999999999</v>
      </c>
      <c r="H78" s="14">
        <v>86.292000000000002</v>
      </c>
      <c r="I78" s="14">
        <v>160.512</v>
      </c>
      <c r="J78" s="14">
        <v>285.81600000000003</v>
      </c>
      <c r="K78" s="14">
        <v>463.06800000000004</v>
      </c>
      <c r="L78" s="14">
        <v>734.38800000000003</v>
      </c>
      <c r="M78" s="14">
        <v>1106.76</v>
      </c>
      <c r="N78" s="14">
        <v>1545.5639999999999</v>
      </c>
      <c r="O78" s="14">
        <v>2051.8200000000002</v>
      </c>
      <c r="P78" s="14">
        <v>2592.42</v>
      </c>
      <c r="Q78" s="14">
        <v>3133.02</v>
      </c>
      <c r="R78" s="14">
        <v>3673.62</v>
      </c>
      <c r="S78" s="14">
        <v>4214.2199999999993</v>
      </c>
      <c r="T78" s="14">
        <v>4754.82</v>
      </c>
    </row>
    <row r="79" spans="1:20" x14ac:dyDescent="0.45">
      <c r="B79" t="s">
        <v>106</v>
      </c>
      <c r="C79" t="s">
        <v>101</v>
      </c>
      <c r="D79" s="14">
        <v>979.20022958018251</v>
      </c>
      <c r="E79" s="14">
        <v>1501.2003519666769</v>
      </c>
      <c r="F79" s="14">
        <v>2556.8631777440378</v>
      </c>
      <c r="G79" s="14">
        <v>3678.3982750956025</v>
      </c>
      <c r="H79" s="14">
        <v>4297.1000250844536</v>
      </c>
      <c r="I79" s="14">
        <v>4864.9474542201624</v>
      </c>
      <c r="J79" s="14">
        <v>5625.9077126324928</v>
      </c>
      <c r="K79" s="14">
        <v>6581.6428487111243</v>
      </c>
      <c r="L79" s="14">
        <v>7647.1935337367613</v>
      </c>
      <c r="M79" s="14">
        <v>8800.0762648379932</v>
      </c>
      <c r="N79" s="14">
        <v>10061.519411791955</v>
      </c>
      <c r="O79" s="14">
        <v>11425.923590885835</v>
      </c>
      <c r="P79" s="14">
        <v>12841.518860381815</v>
      </c>
      <c r="Q79" s="14">
        <v>14257.114129877797</v>
      </c>
      <c r="R79" s="14">
        <v>15672.70939937378</v>
      </c>
      <c r="S79" s="14">
        <v>17088.304668869761</v>
      </c>
      <c r="T79" s="14">
        <v>18503.899938365739</v>
      </c>
    </row>
    <row r="80" spans="1:20" x14ac:dyDescent="0.45">
      <c r="B80" t="s">
        <v>107</v>
      </c>
      <c r="C80" t="s">
        <v>101</v>
      </c>
      <c r="D80" s="14">
        <v>1565006.29</v>
      </c>
      <c r="E80" s="14">
        <v>1592617.72</v>
      </c>
      <c r="F80" s="14">
        <v>1679787.55446753</v>
      </c>
      <c r="G80" s="14">
        <v>1681204.34965356</v>
      </c>
      <c r="H80" s="14">
        <v>1625577.1493089043</v>
      </c>
      <c r="I80" s="14">
        <v>1576031.7239719573</v>
      </c>
      <c r="J80" s="14">
        <v>1527403.5462947378</v>
      </c>
      <c r="K80" s="14">
        <v>1478522.1184386765</v>
      </c>
      <c r="L80" s="14">
        <v>1423346.291148467</v>
      </c>
      <c r="M80" s="14">
        <v>1371608.6806629486</v>
      </c>
      <c r="N80" s="14">
        <v>1323560.9300256593</v>
      </c>
      <c r="O80" s="14">
        <v>1274302.201960474</v>
      </c>
      <c r="P80" s="14">
        <v>1225588.7072596825</v>
      </c>
      <c r="Q80" s="14">
        <v>1188552.69104162</v>
      </c>
      <c r="R80" s="14">
        <v>1156666.4022544748</v>
      </c>
      <c r="S80" s="14">
        <v>1129192.7470051621</v>
      </c>
      <c r="T80" s="14">
        <v>1105231.0923398971</v>
      </c>
    </row>
    <row r="81" spans="2:20" x14ac:dyDescent="0.45">
      <c r="D81" s="14"/>
      <c r="E81" s="14"/>
      <c r="F81" s="14"/>
      <c r="G81" s="14"/>
      <c r="H81" s="14"/>
      <c r="I81" s="14"/>
      <c r="J81" s="14"/>
    </row>
    <row r="82" spans="2:20" x14ac:dyDescent="0.45">
      <c r="B82" t="s">
        <v>98</v>
      </c>
      <c r="C82" t="s">
        <v>99</v>
      </c>
      <c r="D82">
        <v>2014</v>
      </c>
      <c r="E82">
        <v>2015</v>
      </c>
      <c r="F82">
        <v>2016</v>
      </c>
      <c r="G82">
        <v>2017</v>
      </c>
      <c r="H82">
        <v>2018</v>
      </c>
      <c r="I82">
        <v>2019</v>
      </c>
      <c r="J82">
        <v>2020</v>
      </c>
      <c r="K82">
        <v>2021</v>
      </c>
      <c r="L82">
        <v>2022</v>
      </c>
      <c r="M82">
        <v>2023</v>
      </c>
      <c r="N82">
        <v>2024</v>
      </c>
      <c r="O82">
        <v>2025</v>
      </c>
      <c r="P82">
        <v>2026</v>
      </c>
      <c r="Q82">
        <v>2027</v>
      </c>
      <c r="R82">
        <v>2028</v>
      </c>
      <c r="S82">
        <v>2029</v>
      </c>
      <c r="T82">
        <v>2030</v>
      </c>
    </row>
    <row r="83" spans="2:20" x14ac:dyDescent="0.45">
      <c r="B83" t="s">
        <v>108</v>
      </c>
      <c r="C83" t="s">
        <v>101</v>
      </c>
      <c r="D83" s="14">
        <v>8450.8401938348852</v>
      </c>
      <c r="E83" s="14">
        <v>15892.624842137247</v>
      </c>
      <c r="F83" s="14">
        <v>20603.494372489626</v>
      </c>
      <c r="G83" s="14">
        <v>21629.003325483714</v>
      </c>
      <c r="H83" s="14">
        <v>25226.388638313092</v>
      </c>
      <c r="I83" s="14">
        <v>34686.284377680502</v>
      </c>
      <c r="J83" s="14">
        <v>44146.180117047908</v>
      </c>
      <c r="K83" s="14">
        <v>53606.075856415315</v>
      </c>
      <c r="L83" s="14">
        <v>63065.971595782728</v>
      </c>
      <c r="M83" s="14">
        <v>63065.971595782728</v>
      </c>
      <c r="N83" s="14">
        <v>63065.971595782728</v>
      </c>
      <c r="O83" s="14">
        <v>63065.971595782728</v>
      </c>
      <c r="P83" s="14">
        <v>63065.971595782728</v>
      </c>
      <c r="Q83" s="14">
        <v>63065.971595782728</v>
      </c>
      <c r="R83" s="14">
        <v>63065.971595782728</v>
      </c>
      <c r="S83" s="14">
        <v>63065.971595782728</v>
      </c>
      <c r="T83" s="14">
        <v>63065.971595782728</v>
      </c>
    </row>
    <row r="84" spans="2:20" x14ac:dyDescent="0.45">
      <c r="B84" t="s">
        <v>109</v>
      </c>
      <c r="C84" t="s">
        <v>101</v>
      </c>
      <c r="D84" s="14">
        <v>14650.45</v>
      </c>
      <c r="E84" s="14">
        <v>21392.25</v>
      </c>
      <c r="F84" s="14">
        <v>33147.765505050003</v>
      </c>
      <c r="G84" s="14">
        <v>43492.958682100005</v>
      </c>
      <c r="H84" s="14">
        <v>58342.5</v>
      </c>
      <c r="I84" s="14">
        <v>71307.5</v>
      </c>
      <c r="J84" s="14">
        <v>84272.5</v>
      </c>
      <c r="K84" s="14">
        <v>97237.5</v>
      </c>
      <c r="L84" s="14">
        <v>110202.5</v>
      </c>
      <c r="M84" s="14">
        <v>116685</v>
      </c>
      <c r="N84" s="14">
        <v>116685</v>
      </c>
      <c r="O84" s="14">
        <v>116685</v>
      </c>
      <c r="P84" s="14">
        <v>116685</v>
      </c>
      <c r="Q84" s="14">
        <v>123167.5</v>
      </c>
      <c r="R84" s="14">
        <v>129650</v>
      </c>
      <c r="S84" s="14">
        <v>129650</v>
      </c>
      <c r="T84" s="14">
        <v>142615</v>
      </c>
    </row>
    <row r="85" spans="2:20" x14ac:dyDescent="0.45">
      <c r="B85" t="s">
        <v>110</v>
      </c>
      <c r="C85" t="s">
        <v>101</v>
      </c>
      <c r="D85" s="14">
        <v>13043.59</v>
      </c>
      <c r="E85" s="14">
        <v>9278.43</v>
      </c>
      <c r="F85" s="14">
        <v>7421.0533086899995</v>
      </c>
      <c r="G85" s="14">
        <v>6943.2012545699999</v>
      </c>
      <c r="H85" s="14">
        <v>3361.75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</row>
    <row r="86" spans="2:20" x14ac:dyDescent="0.45">
      <c r="B86" t="s">
        <v>111</v>
      </c>
      <c r="C86" t="s">
        <v>101</v>
      </c>
      <c r="D86" s="14">
        <v>3899.63</v>
      </c>
      <c r="E86" s="14">
        <v>9143.9599999999991</v>
      </c>
      <c r="F86" s="14">
        <v>12163.061748669999</v>
      </c>
      <c r="G86" s="14">
        <v>14350.413566159999</v>
      </c>
      <c r="H86" s="14">
        <v>18422.39</v>
      </c>
      <c r="I86" s="14">
        <v>23273</v>
      </c>
      <c r="J86" s="14">
        <v>25897</v>
      </c>
      <c r="K86" s="14">
        <v>28599</v>
      </c>
      <c r="L86" s="14">
        <v>31494</v>
      </c>
      <c r="M86" s="14">
        <v>34291</v>
      </c>
      <c r="N86" s="14">
        <v>38174</v>
      </c>
      <c r="O86" s="14">
        <v>38736</v>
      </c>
      <c r="P86" s="14">
        <v>39660</v>
      </c>
      <c r="Q86" s="14">
        <v>40554</v>
      </c>
      <c r="R86" s="14">
        <v>41335.999999999993</v>
      </c>
      <c r="S86" s="14">
        <v>42097</v>
      </c>
      <c r="T86" s="14">
        <v>42921</v>
      </c>
    </row>
    <row r="87" spans="2:20" x14ac:dyDescent="0.45">
      <c r="B87" t="s">
        <v>112</v>
      </c>
      <c r="C87" t="s">
        <v>101</v>
      </c>
      <c r="D87" s="14">
        <v>0</v>
      </c>
      <c r="E87" s="14">
        <v>0</v>
      </c>
      <c r="F87" s="14">
        <v>0</v>
      </c>
      <c r="G87" s="14">
        <v>0</v>
      </c>
      <c r="H87" s="14">
        <v>5.7234630739286354</v>
      </c>
      <c r="I87" s="14">
        <v>10.652928121525175</v>
      </c>
      <c r="J87" s="14">
        <v>16.276896567875241</v>
      </c>
      <c r="K87" s="14">
        <v>24.420568063299566</v>
      </c>
      <c r="L87" s="14">
        <v>37.32459875518915</v>
      </c>
      <c r="M87" s="14">
        <v>50.873755630234925</v>
      </c>
      <c r="N87" s="14">
        <v>76.434906319096569</v>
      </c>
      <c r="O87" s="14">
        <v>108.31109994067391</v>
      </c>
      <c r="P87" s="14">
        <v>150.70441338848033</v>
      </c>
      <c r="Q87" s="14">
        <v>205.65468608853371</v>
      </c>
      <c r="R87" s="14">
        <v>272.91898743491959</v>
      </c>
      <c r="S87" s="14">
        <v>360.26080208115457</v>
      </c>
      <c r="T87" s="14">
        <v>474.09743216818134</v>
      </c>
    </row>
    <row r="88" spans="2:20" x14ac:dyDescent="0.45">
      <c r="B88" t="s">
        <v>113</v>
      </c>
      <c r="C88" t="s">
        <v>101</v>
      </c>
      <c r="D88" s="14">
        <v>0</v>
      </c>
      <c r="E88" s="14">
        <v>0</v>
      </c>
      <c r="F88" s="14">
        <v>0</v>
      </c>
      <c r="G88" s="14">
        <v>6.8439616046135487</v>
      </c>
      <c r="H88" s="14">
        <v>37.450648629786762</v>
      </c>
      <c r="I88" s="14">
        <v>79.17680735477839</v>
      </c>
      <c r="J88" s="14">
        <v>139.76783683262596</v>
      </c>
      <c r="K88" s="14">
        <v>209.33953335541773</v>
      </c>
      <c r="L88" s="14">
        <v>350.30666417877399</v>
      </c>
      <c r="M88" s="14">
        <v>525.91928789564838</v>
      </c>
      <c r="N88" s="14">
        <v>858.60768470723667</v>
      </c>
      <c r="O88" s="14">
        <v>1261.8919987020427</v>
      </c>
      <c r="P88" s="14">
        <v>1739.4727726914043</v>
      </c>
      <c r="Q88" s="14">
        <v>2244.5572441514273</v>
      </c>
      <c r="R88" s="14">
        <v>2722.0184630413464</v>
      </c>
      <c r="S88" s="14">
        <v>3200.4320928599441</v>
      </c>
      <c r="T88" s="14">
        <v>3688.0608001886189</v>
      </c>
    </row>
    <row r="89" spans="2:20" x14ac:dyDescent="0.45">
      <c r="B89" t="s">
        <v>114</v>
      </c>
      <c r="C89" t="s">
        <v>101</v>
      </c>
      <c r="D89" s="14">
        <v>0</v>
      </c>
      <c r="E89" s="14">
        <v>4320.0010128537469</v>
      </c>
      <c r="F89" s="14">
        <v>4430.8990789945565</v>
      </c>
      <c r="G89" s="14">
        <v>5083.8468416826181</v>
      </c>
      <c r="H89" s="14">
        <v>5083.2011917912414</v>
      </c>
      <c r="I89" s="14">
        <v>5083.2011917912414</v>
      </c>
      <c r="J89" s="14">
        <v>5083.2011917912414</v>
      </c>
      <c r="K89" s="14">
        <v>5083.2011917912414</v>
      </c>
      <c r="L89" s="14">
        <v>5083.2011917912414</v>
      </c>
      <c r="M89" s="14">
        <v>5083.2011917912414</v>
      </c>
      <c r="N89" s="14">
        <v>5083.2011917912414</v>
      </c>
      <c r="O89" s="14">
        <v>5083.2011917912414</v>
      </c>
      <c r="P89" s="14">
        <v>5083.2011917912414</v>
      </c>
      <c r="Q89" s="14">
        <v>5083.2011917912414</v>
      </c>
      <c r="R89" s="14">
        <v>5083.2011917912414</v>
      </c>
      <c r="S89" s="14">
        <v>5083.2011917912414</v>
      </c>
      <c r="T89" s="14">
        <v>5083.2011917912414</v>
      </c>
    </row>
    <row r="90" spans="2:20" x14ac:dyDescent="0.45">
      <c r="B90" t="s">
        <v>115</v>
      </c>
      <c r="C90" t="s">
        <v>101</v>
      </c>
      <c r="D90" s="14">
        <v>463114.68</v>
      </c>
      <c r="E90" s="14">
        <v>467283.25</v>
      </c>
      <c r="F90" s="14">
        <v>454775.19914623996</v>
      </c>
      <c r="G90" s="14">
        <v>449087.91743591998</v>
      </c>
      <c r="H90" s="14">
        <v>411001.39990693267</v>
      </c>
      <c r="I90" s="14">
        <v>385576.69465461111</v>
      </c>
      <c r="J90" s="14">
        <v>361410.84281125257</v>
      </c>
      <c r="K90" s="14">
        <v>341607.94689698418</v>
      </c>
      <c r="L90" s="14">
        <v>321674.32971530192</v>
      </c>
      <c r="M90" s="14">
        <v>319182.08197428979</v>
      </c>
      <c r="N90" s="14">
        <v>312734.41447673709</v>
      </c>
      <c r="O90" s="14">
        <v>308568.7455107274</v>
      </c>
      <c r="P90" s="14">
        <v>303908.8746535728</v>
      </c>
      <c r="Q90" s="14">
        <v>293678.27511352632</v>
      </c>
      <c r="R90" s="14">
        <v>284239.34629066038</v>
      </c>
      <c r="S90" s="14">
        <v>282573.81103630643</v>
      </c>
      <c r="T90" s="14">
        <v>268437.94038228597</v>
      </c>
    </row>
    <row r="91" spans="2:20" x14ac:dyDescent="0.4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20" x14ac:dyDescent="0.45">
      <c r="B92" t="s">
        <v>98</v>
      </c>
      <c r="C92" t="s">
        <v>99</v>
      </c>
      <c r="D92">
        <v>2014</v>
      </c>
      <c r="E92">
        <v>2015</v>
      </c>
      <c r="F92">
        <v>2016</v>
      </c>
      <c r="G92">
        <v>2017</v>
      </c>
      <c r="H92">
        <v>2018</v>
      </c>
      <c r="I92">
        <v>2019</v>
      </c>
      <c r="J92">
        <v>2020</v>
      </c>
      <c r="K92">
        <v>2021</v>
      </c>
      <c r="L92">
        <v>2022</v>
      </c>
      <c r="M92">
        <v>2023</v>
      </c>
      <c r="N92">
        <v>2024</v>
      </c>
      <c r="O92">
        <v>2025</v>
      </c>
      <c r="P92">
        <v>2026</v>
      </c>
      <c r="Q92">
        <v>2027</v>
      </c>
      <c r="R92">
        <v>2028</v>
      </c>
      <c r="S92">
        <v>2029</v>
      </c>
      <c r="T92">
        <v>2030</v>
      </c>
    </row>
    <row r="93" spans="2:20" x14ac:dyDescent="0.45">
      <c r="B93" t="s">
        <v>116</v>
      </c>
      <c r="C93" t="s">
        <v>101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2501.4427623557203</v>
      </c>
      <c r="J93" s="14">
        <v>2956.2505373294875</v>
      </c>
      <c r="K93" s="14">
        <v>3411.0583123032552</v>
      </c>
      <c r="L93" s="14">
        <v>3740.9553999999998</v>
      </c>
      <c r="M93" s="14">
        <v>3740.9553999999998</v>
      </c>
      <c r="N93" s="14">
        <v>3740.9553999999998</v>
      </c>
      <c r="O93" s="14">
        <v>3740.9553999999998</v>
      </c>
      <c r="P93" s="14">
        <v>3740.9553999999998</v>
      </c>
      <c r="Q93" s="14">
        <v>3740.9553999999998</v>
      </c>
      <c r="R93" s="14">
        <v>3740.9553999999998</v>
      </c>
      <c r="S93" s="14">
        <v>3740.9553999999998</v>
      </c>
      <c r="T93" s="14">
        <v>3740.9553999999998</v>
      </c>
    </row>
    <row r="94" spans="2:20" x14ac:dyDescent="0.45">
      <c r="B94" t="s">
        <v>117</v>
      </c>
      <c r="C94" t="s">
        <v>101</v>
      </c>
      <c r="D94" s="14">
        <v>0</v>
      </c>
      <c r="E94" s="14">
        <v>0</v>
      </c>
      <c r="F94" s="14">
        <v>0</v>
      </c>
      <c r="G94" s="14">
        <v>0</v>
      </c>
      <c r="H94" s="14">
        <v>3607.9758000000002</v>
      </c>
      <c r="I94" s="14">
        <v>1239.5126376442797</v>
      </c>
      <c r="J94" s="14">
        <v>784.70486267051228</v>
      </c>
      <c r="K94" s="14">
        <v>329.89708769674485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</row>
    <row r="95" spans="2:20" x14ac:dyDescent="0.45">
      <c r="B95" t="s">
        <v>118</v>
      </c>
      <c r="C95" t="s">
        <v>101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2593.8000000000002</v>
      </c>
      <c r="J95" s="14">
        <v>5187.6000000000004</v>
      </c>
      <c r="K95" s="14">
        <v>10375.200000000001</v>
      </c>
      <c r="L95" s="14">
        <v>19453.5</v>
      </c>
      <c r="M95" s="14">
        <v>22695.75</v>
      </c>
      <c r="N95" s="14">
        <v>22695.75</v>
      </c>
      <c r="O95" s="14">
        <v>22695.75</v>
      </c>
      <c r="P95" s="14">
        <v>22695.75</v>
      </c>
      <c r="Q95" s="14">
        <v>22695.75</v>
      </c>
      <c r="R95" s="14">
        <v>25938</v>
      </c>
      <c r="S95" s="14">
        <v>25938</v>
      </c>
      <c r="T95" s="14">
        <v>29180.25</v>
      </c>
    </row>
    <row r="98" spans="1:20" ht="23.25" x14ac:dyDescent="0.7">
      <c r="A98" s="16" t="s">
        <v>87</v>
      </c>
      <c r="B98" s="17"/>
      <c r="C98" s="17"/>
      <c r="D98" s="17" t="s">
        <v>88</v>
      </c>
      <c r="E98" s="17"/>
    </row>
    <row r="99" spans="1:20" ht="14.65" thickBot="1" x14ac:dyDescent="0.5">
      <c r="A99" s="18" t="s">
        <v>89</v>
      </c>
      <c r="B99" s="17"/>
      <c r="C99" s="17"/>
      <c r="D99" s="17"/>
      <c r="E99" s="17"/>
    </row>
    <row r="100" spans="1:20" ht="14.65" thickBot="1" x14ac:dyDescent="0.5">
      <c r="A100" s="19" t="s">
        <v>90</v>
      </c>
      <c r="B100" s="17"/>
      <c r="C100" s="22" t="s">
        <v>91</v>
      </c>
      <c r="D100" s="23"/>
      <c r="E100" s="17"/>
    </row>
    <row r="101" spans="1:20" ht="14.65" thickBot="1" x14ac:dyDescent="0.5">
      <c r="A101" s="19" t="s">
        <v>92</v>
      </c>
      <c r="B101" s="17"/>
      <c r="C101" s="22" t="s">
        <v>93</v>
      </c>
      <c r="D101" s="23"/>
      <c r="E101" s="17" t="s">
        <v>94</v>
      </c>
    </row>
    <row r="102" spans="1:20" ht="14.65" thickBot="1" x14ac:dyDescent="0.5">
      <c r="A102" s="19" t="s">
        <v>95</v>
      </c>
      <c r="B102" s="17"/>
      <c r="C102" s="24">
        <v>0.2</v>
      </c>
      <c r="D102" s="23"/>
      <c r="E102" s="17"/>
    </row>
    <row r="104" spans="1:20" x14ac:dyDescent="0.45">
      <c r="D104" t="s">
        <v>96</v>
      </c>
    </row>
    <row r="105" spans="1:20" x14ac:dyDescent="0.45">
      <c r="A105" t="s">
        <v>97</v>
      </c>
      <c r="B105" t="s">
        <v>98</v>
      </c>
      <c r="C105" t="s">
        <v>99</v>
      </c>
      <c r="D105">
        <v>2014</v>
      </c>
      <c r="E105">
        <v>2015</v>
      </c>
      <c r="F105">
        <v>2016</v>
      </c>
      <c r="G105">
        <v>2017</v>
      </c>
      <c r="H105">
        <v>2018</v>
      </c>
      <c r="I105">
        <v>2019</v>
      </c>
      <c r="J105">
        <v>2020</v>
      </c>
      <c r="K105">
        <v>2021</v>
      </c>
      <c r="L105">
        <v>2022</v>
      </c>
      <c r="M105">
        <v>2023</v>
      </c>
      <c r="N105">
        <v>2024</v>
      </c>
      <c r="O105">
        <v>2025</v>
      </c>
      <c r="P105">
        <v>2026</v>
      </c>
      <c r="Q105">
        <v>2027</v>
      </c>
      <c r="R105">
        <v>2028</v>
      </c>
      <c r="S105">
        <v>2029</v>
      </c>
      <c r="T105">
        <v>2030</v>
      </c>
    </row>
    <row r="106" spans="1:20" x14ac:dyDescent="0.45">
      <c r="B106" s="20" t="s">
        <v>100</v>
      </c>
      <c r="C106" t="s">
        <v>101</v>
      </c>
      <c r="D106" s="14">
        <v>120325.06200000001</v>
      </c>
      <c r="E106" s="14">
        <v>119420.30100000001</v>
      </c>
      <c r="F106" s="14">
        <v>127721.91338478001</v>
      </c>
      <c r="G106" s="14">
        <v>122816.04933312001</v>
      </c>
      <c r="H106" s="14">
        <v>118790.53057663623</v>
      </c>
      <c r="I106" s="14">
        <v>112898.51053917249</v>
      </c>
      <c r="J106" s="14">
        <v>110599.46169118684</v>
      </c>
      <c r="K106" s="14">
        <v>108669.8167729187</v>
      </c>
      <c r="L106" s="14">
        <v>111805.09400707307</v>
      </c>
      <c r="M106" s="14">
        <v>114476.01213084687</v>
      </c>
      <c r="N106" s="14">
        <v>115867.18225269145</v>
      </c>
      <c r="O106" s="14">
        <v>113514.73817853804</v>
      </c>
      <c r="P106" s="14">
        <v>111936.54695240328</v>
      </c>
      <c r="Q106" s="14">
        <v>108628.47294941814</v>
      </c>
      <c r="R106" s="14">
        <v>105265.13020424184</v>
      </c>
      <c r="S106" s="14">
        <v>102267.44260514341</v>
      </c>
      <c r="T106" s="14">
        <v>99245.674941777776</v>
      </c>
    </row>
    <row r="107" spans="1:20" x14ac:dyDescent="0.45">
      <c r="B107" t="s">
        <v>102</v>
      </c>
      <c r="C107" t="s">
        <v>101</v>
      </c>
      <c r="D107" s="14">
        <v>717.28800000000012</v>
      </c>
      <c r="E107" s="14">
        <v>3415.2690000000002</v>
      </c>
      <c r="F107" s="14">
        <v>2521.74961467</v>
      </c>
      <c r="G107" s="14">
        <v>5522.3128517700006</v>
      </c>
      <c r="H107" s="14">
        <v>8151.0000000000009</v>
      </c>
      <c r="I107" s="14">
        <v>12226.5</v>
      </c>
      <c r="J107" s="14">
        <v>12226.5</v>
      </c>
      <c r="K107" s="14">
        <v>12226.5</v>
      </c>
      <c r="L107" s="14">
        <v>8151.0000000000009</v>
      </c>
      <c r="M107" s="14">
        <v>4075.5000000000005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</row>
    <row r="108" spans="1:20" x14ac:dyDescent="0.45">
      <c r="B108" t="s">
        <v>103</v>
      </c>
      <c r="C108" t="s">
        <v>101</v>
      </c>
      <c r="D108" s="14">
        <v>0</v>
      </c>
      <c r="E108" s="14">
        <v>0</v>
      </c>
      <c r="F108" s="14">
        <v>0</v>
      </c>
      <c r="G108" s="14">
        <v>0</v>
      </c>
      <c r="H108" s="14">
        <v>164.37630696634795</v>
      </c>
      <c r="I108" s="14">
        <v>328.75261393269591</v>
      </c>
      <c r="J108" s="14">
        <v>610.23691791878798</v>
      </c>
      <c r="K108" s="14">
        <v>938.04128896063594</v>
      </c>
      <c r="L108" s="14">
        <v>1324.4670096326126</v>
      </c>
      <c r="M108" s="14">
        <v>1806.5917370004368</v>
      </c>
      <c r="N108" s="14">
        <v>2478.3979386564015</v>
      </c>
      <c r="O108" s="14">
        <v>3342.9592822550608</v>
      </c>
      <c r="P108" s="14">
        <v>4160.555966720477</v>
      </c>
      <c r="Q108" s="14">
        <v>5705.7000000000007</v>
      </c>
      <c r="R108" s="14">
        <v>7743.4500000000007</v>
      </c>
      <c r="S108" s="14">
        <v>8966.1</v>
      </c>
      <c r="T108" s="14">
        <v>10188.75</v>
      </c>
    </row>
    <row r="109" spans="1:20" x14ac:dyDescent="0.45">
      <c r="B109" t="s">
        <v>104</v>
      </c>
      <c r="C109" t="s">
        <v>101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</row>
    <row r="110" spans="1:20" x14ac:dyDescent="0.45">
      <c r="B110" t="s">
        <v>105</v>
      </c>
      <c r="C110" t="s">
        <v>101</v>
      </c>
      <c r="D110" s="14">
        <v>4.0909090909090908</v>
      </c>
      <c r="E110" s="14">
        <v>43.636363636363633</v>
      </c>
      <c r="F110" s="14">
        <v>0.34836</v>
      </c>
      <c r="G110" s="14">
        <v>32.183399999999999</v>
      </c>
      <c r="H110" s="14">
        <v>86.292000000000002</v>
      </c>
      <c r="I110" s="14">
        <v>160.512</v>
      </c>
      <c r="J110" s="14">
        <v>285.81600000000003</v>
      </c>
      <c r="K110" s="14">
        <v>463.06800000000004</v>
      </c>
      <c r="L110" s="14">
        <v>734.38800000000003</v>
      </c>
      <c r="M110" s="14">
        <v>1556.375573808089</v>
      </c>
      <c r="N110" s="14">
        <v>2861.3027214242675</v>
      </c>
      <c r="O110" s="14">
        <v>4166.229869040445</v>
      </c>
      <c r="P110" s="14">
        <v>5580.4008168975561</v>
      </c>
      <c r="Q110" s="14">
        <v>7252.7567653048791</v>
      </c>
      <c r="R110" s="14">
        <v>9228.3540554167848</v>
      </c>
      <c r="S110" s="14">
        <v>11510.91591476666</v>
      </c>
      <c r="T110" s="14">
        <v>14096.334987020278</v>
      </c>
    </row>
    <row r="111" spans="1:20" x14ac:dyDescent="0.45">
      <c r="B111" t="s">
        <v>106</v>
      </c>
      <c r="C111" t="s">
        <v>101</v>
      </c>
      <c r="D111" s="14">
        <v>979.20022958018251</v>
      </c>
      <c r="E111" s="14">
        <v>1501.2003519666769</v>
      </c>
      <c r="F111" s="14">
        <v>2556.8631777440378</v>
      </c>
      <c r="G111" s="14">
        <v>3678.3982750956025</v>
      </c>
      <c r="H111" s="14">
        <v>4297.1000250844536</v>
      </c>
      <c r="I111" s="14">
        <v>4864.9474542201624</v>
      </c>
      <c r="J111" s="14">
        <v>5625.9077126324928</v>
      </c>
      <c r="K111" s="14">
        <v>6581.6428487111243</v>
      </c>
      <c r="L111" s="14">
        <v>7647.1935337367613</v>
      </c>
      <c r="M111" s="14">
        <v>9666.6824109203571</v>
      </c>
      <c r="N111" s="14">
        <v>12609.567908301229</v>
      </c>
      <c r="O111" s="14">
        <v>15552.453405682103</v>
      </c>
      <c r="P111" s="14">
        <v>18685.209765568718</v>
      </c>
      <c r="Q111" s="14">
        <v>22336.515808834498</v>
      </c>
      <c r="R111" s="14">
        <v>26662.995405554753</v>
      </c>
      <c r="S111" s="14">
        <v>31678.027795347465</v>
      </c>
      <c r="T111" s="14">
        <v>37372.944432125361</v>
      </c>
    </row>
    <row r="112" spans="1:20" x14ac:dyDescent="0.45">
      <c r="B112" t="s">
        <v>107</v>
      </c>
      <c r="C112" t="s">
        <v>101</v>
      </c>
      <c r="D112" s="14">
        <v>1565006.29</v>
      </c>
      <c r="E112" s="14">
        <v>1592617.72</v>
      </c>
      <c r="F112" s="14">
        <v>1679787.55446753</v>
      </c>
      <c r="G112" s="14">
        <v>1681204.34965356</v>
      </c>
      <c r="H112" s="14">
        <v>1652138.194371236</v>
      </c>
      <c r="I112" s="14">
        <v>1625887.5321284265</v>
      </c>
      <c r="J112" s="14">
        <v>1594454.8235327138</v>
      </c>
      <c r="K112" s="14">
        <v>1568149.6275652049</v>
      </c>
      <c r="L112" s="14">
        <v>1555317.3049692984</v>
      </c>
      <c r="M112" s="14">
        <v>1537260.1838281231</v>
      </c>
      <c r="N112" s="14">
        <v>1504457.1331307671</v>
      </c>
      <c r="O112" s="14">
        <v>1478219.0823197444</v>
      </c>
      <c r="P112" s="14">
        <v>1461220.572243274</v>
      </c>
      <c r="Q112" s="14">
        <v>1430634.0087610565</v>
      </c>
      <c r="R112" s="14">
        <v>1405460.2095574301</v>
      </c>
      <c r="S112" s="14">
        <v>1373995.4136639789</v>
      </c>
      <c r="T112" s="14">
        <v>1341853.5908974977</v>
      </c>
    </row>
    <row r="113" spans="2:20" x14ac:dyDescent="0.45">
      <c r="D113" s="14"/>
      <c r="E113" s="14"/>
      <c r="F113" s="14"/>
      <c r="G113" s="14"/>
      <c r="H113" s="14"/>
      <c r="I113" s="14"/>
      <c r="J113" s="14"/>
    </row>
    <row r="114" spans="2:20" x14ac:dyDescent="0.45">
      <c r="B114" t="s">
        <v>98</v>
      </c>
      <c r="C114" t="s">
        <v>99</v>
      </c>
      <c r="D114">
        <v>2014</v>
      </c>
      <c r="E114">
        <v>2015</v>
      </c>
      <c r="F114">
        <v>2016</v>
      </c>
      <c r="G114">
        <v>2017</v>
      </c>
      <c r="H114">
        <v>2018</v>
      </c>
      <c r="I114">
        <v>2019</v>
      </c>
      <c r="J114">
        <v>2020</v>
      </c>
      <c r="K114">
        <v>2021</v>
      </c>
      <c r="L114">
        <v>2022</v>
      </c>
      <c r="M114">
        <v>2023</v>
      </c>
      <c r="N114">
        <v>2024</v>
      </c>
      <c r="O114">
        <v>2025</v>
      </c>
      <c r="P114">
        <v>2026</v>
      </c>
      <c r="Q114">
        <v>2027</v>
      </c>
      <c r="R114">
        <v>2028</v>
      </c>
      <c r="S114">
        <v>2029</v>
      </c>
      <c r="T114">
        <v>2030</v>
      </c>
    </row>
    <row r="115" spans="2:20" x14ac:dyDescent="0.45">
      <c r="B115" t="s">
        <v>108</v>
      </c>
      <c r="C115" t="s">
        <v>101</v>
      </c>
      <c r="D115" s="14">
        <v>8450.8401938348852</v>
      </c>
      <c r="E115" s="14">
        <v>15892.624842137247</v>
      </c>
      <c r="F115" s="14">
        <v>20603.494372489626</v>
      </c>
      <c r="G115" s="14">
        <v>21629.003325483714</v>
      </c>
      <c r="H115" s="14">
        <v>25226.388638313092</v>
      </c>
      <c r="I115" s="14">
        <v>34686.284377680502</v>
      </c>
      <c r="J115" s="14">
        <v>44146.180117047908</v>
      </c>
      <c r="K115" s="14">
        <v>53606.075856415315</v>
      </c>
      <c r="L115" s="14">
        <v>63065.971595782728</v>
      </c>
      <c r="M115" s="14">
        <v>63065.971595782728</v>
      </c>
      <c r="N115" s="14">
        <v>63065.971595782728</v>
      </c>
      <c r="O115" s="14">
        <v>63065.971595782728</v>
      </c>
      <c r="P115" s="14">
        <v>63065.971595782728</v>
      </c>
      <c r="Q115" s="14">
        <v>63065.971595782728</v>
      </c>
      <c r="R115" s="14">
        <v>63065.971595782728</v>
      </c>
      <c r="S115" s="14">
        <v>63065.971595782728</v>
      </c>
      <c r="T115" s="14">
        <v>63065.971595782728</v>
      </c>
    </row>
    <row r="116" spans="2:20" x14ac:dyDescent="0.45">
      <c r="B116" t="s">
        <v>109</v>
      </c>
      <c r="C116" t="s">
        <v>101</v>
      </c>
      <c r="D116" s="14">
        <v>14650.45</v>
      </c>
      <c r="E116" s="14">
        <v>21392.25</v>
      </c>
      <c r="F116" s="14">
        <v>33147.765505050003</v>
      </c>
      <c r="G116" s="14">
        <v>43492.958682100005</v>
      </c>
      <c r="H116" s="14">
        <v>58342.5</v>
      </c>
      <c r="I116" s="14">
        <v>71307.5</v>
      </c>
      <c r="J116" s="14">
        <v>84272.5</v>
      </c>
      <c r="K116" s="14">
        <v>97237.5</v>
      </c>
      <c r="L116" s="14">
        <v>110202.5</v>
      </c>
      <c r="M116" s="14">
        <v>116685</v>
      </c>
      <c r="N116" s="14">
        <v>116685</v>
      </c>
      <c r="O116" s="14">
        <v>116685</v>
      </c>
      <c r="P116" s="14">
        <v>129650</v>
      </c>
      <c r="Q116" s="14">
        <v>129650</v>
      </c>
      <c r="R116" s="14">
        <v>142615</v>
      </c>
      <c r="S116" s="14">
        <v>142615</v>
      </c>
      <c r="T116" s="14">
        <v>142615</v>
      </c>
    </row>
    <row r="117" spans="2:20" x14ac:dyDescent="0.45">
      <c r="B117" t="s">
        <v>110</v>
      </c>
      <c r="C117" t="s">
        <v>101</v>
      </c>
      <c r="D117" s="14">
        <v>13043.59</v>
      </c>
      <c r="E117" s="14">
        <v>9278.43</v>
      </c>
      <c r="F117" s="14">
        <v>7421.0533086899995</v>
      </c>
      <c r="G117" s="14">
        <v>6943.2012545699999</v>
      </c>
      <c r="H117" s="14">
        <v>3361.75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</row>
    <row r="118" spans="2:20" x14ac:dyDescent="0.45">
      <c r="B118" t="s">
        <v>111</v>
      </c>
      <c r="C118" t="s">
        <v>101</v>
      </c>
      <c r="D118" s="14">
        <v>3899.63</v>
      </c>
      <c r="E118" s="14">
        <v>9143.9599999999991</v>
      </c>
      <c r="F118" s="14">
        <v>12163.061748669999</v>
      </c>
      <c r="G118" s="14">
        <v>14350.413566159999</v>
      </c>
      <c r="H118" s="14">
        <v>17667.25</v>
      </c>
      <c r="I118" s="14">
        <v>23273</v>
      </c>
      <c r="J118" s="14">
        <v>25897</v>
      </c>
      <c r="K118" s="14">
        <v>28599</v>
      </c>
      <c r="L118" s="14">
        <v>31494</v>
      </c>
      <c r="M118" s="14">
        <v>34291</v>
      </c>
      <c r="N118" s="14">
        <v>38174</v>
      </c>
      <c r="O118" s="14">
        <v>38736</v>
      </c>
      <c r="P118" s="14">
        <v>39660</v>
      </c>
      <c r="Q118" s="14">
        <v>40554</v>
      </c>
      <c r="R118" s="14">
        <v>41335.999999999993</v>
      </c>
      <c r="S118" s="14">
        <v>42097</v>
      </c>
      <c r="T118" s="14">
        <v>42921</v>
      </c>
    </row>
    <row r="119" spans="2:20" x14ac:dyDescent="0.45">
      <c r="B119" t="s">
        <v>112</v>
      </c>
      <c r="C119" t="s">
        <v>101</v>
      </c>
      <c r="D119" s="14">
        <v>0</v>
      </c>
      <c r="E119" s="14">
        <v>0</v>
      </c>
      <c r="F119" s="14">
        <v>0</v>
      </c>
      <c r="G119" s="14">
        <v>0</v>
      </c>
      <c r="H119" s="14">
        <v>5.7234630739286354</v>
      </c>
      <c r="I119" s="14">
        <v>10.652928121525175</v>
      </c>
      <c r="J119" s="14">
        <v>16.276896567875241</v>
      </c>
      <c r="K119" s="14">
        <v>24.420568063299566</v>
      </c>
      <c r="L119" s="14">
        <v>37.32459875518915</v>
      </c>
      <c r="M119" s="14">
        <v>50.873755630234925</v>
      </c>
      <c r="N119" s="14">
        <v>76.434906319096569</v>
      </c>
      <c r="O119" s="14">
        <v>108.31109994067391</v>
      </c>
      <c r="P119" s="14">
        <v>150.70441338848033</v>
      </c>
      <c r="Q119" s="14">
        <v>205.65468608853371</v>
      </c>
      <c r="R119" s="14">
        <v>272.91898743491959</v>
      </c>
      <c r="S119" s="14">
        <v>360.26080208115457</v>
      </c>
      <c r="T119" s="14">
        <v>474.09743216818134</v>
      </c>
    </row>
    <row r="120" spans="2:20" x14ac:dyDescent="0.45">
      <c r="B120" t="s">
        <v>113</v>
      </c>
      <c r="C120" t="s">
        <v>101</v>
      </c>
      <c r="D120" s="14">
        <v>0</v>
      </c>
      <c r="E120" s="14">
        <v>0</v>
      </c>
      <c r="F120" s="14">
        <v>0</v>
      </c>
      <c r="G120" s="14">
        <v>6.8439616046135487</v>
      </c>
      <c r="H120" s="14">
        <v>37.450648629786762</v>
      </c>
      <c r="I120" s="14">
        <v>79.17680735477839</v>
      </c>
      <c r="J120" s="14">
        <v>139.76783683262596</v>
      </c>
      <c r="K120" s="14">
        <v>209.33953335541773</v>
      </c>
      <c r="L120" s="14">
        <v>350.30666417877399</v>
      </c>
      <c r="M120" s="14">
        <v>525.91928789564838</v>
      </c>
      <c r="N120" s="14">
        <v>858.60768470723667</v>
      </c>
      <c r="O120" s="14">
        <v>1261.8919987020427</v>
      </c>
      <c r="P120" s="14">
        <v>1739.4727726914043</v>
      </c>
      <c r="Q120" s="14">
        <v>2244.5572441514273</v>
      </c>
      <c r="R120" s="14">
        <v>2722.0184630413464</v>
      </c>
      <c r="S120" s="14">
        <v>3200.4320928599441</v>
      </c>
      <c r="T120" s="14">
        <v>3688.0608001886189</v>
      </c>
    </row>
    <row r="121" spans="2:20" x14ac:dyDescent="0.45">
      <c r="B121" t="s">
        <v>114</v>
      </c>
      <c r="C121" t="s">
        <v>101</v>
      </c>
      <c r="D121" s="14">
        <v>0</v>
      </c>
      <c r="E121" s="14">
        <v>4320.0010128537469</v>
      </c>
      <c r="F121" s="14">
        <v>4430.8990789945565</v>
      </c>
      <c r="G121" s="14">
        <v>5083.8468416826181</v>
      </c>
      <c r="H121" s="14">
        <v>5083.2011917912414</v>
      </c>
      <c r="I121" s="14">
        <v>5083.2011917912414</v>
      </c>
      <c r="J121" s="14">
        <v>5083.2011917912414</v>
      </c>
      <c r="K121" s="14">
        <v>5083.2011917912414</v>
      </c>
      <c r="L121" s="14">
        <v>5083.2011917912414</v>
      </c>
      <c r="M121" s="14">
        <v>5083.2011917912414</v>
      </c>
      <c r="N121" s="14">
        <v>5083.2011917912414</v>
      </c>
      <c r="O121" s="14">
        <v>5083.2011917912414</v>
      </c>
      <c r="P121" s="14">
        <v>5083.2011917912414</v>
      </c>
      <c r="Q121" s="14">
        <v>5083.2011917912414</v>
      </c>
      <c r="R121" s="14">
        <v>5083.2011917912414</v>
      </c>
      <c r="S121" s="14">
        <v>5083.2011917912414</v>
      </c>
      <c r="T121" s="14">
        <v>5083.2011917912414</v>
      </c>
    </row>
    <row r="122" spans="2:20" x14ac:dyDescent="0.45">
      <c r="B122" t="s">
        <v>115</v>
      </c>
      <c r="C122" t="s">
        <v>101</v>
      </c>
      <c r="D122" s="14">
        <v>463114.68</v>
      </c>
      <c r="E122" s="14">
        <v>467283.25</v>
      </c>
      <c r="F122" s="14">
        <v>454775.19914623996</v>
      </c>
      <c r="G122" s="14">
        <v>449087.91743591998</v>
      </c>
      <c r="H122" s="14">
        <v>418200.18510874483</v>
      </c>
      <c r="I122" s="14">
        <v>392898.83047637768</v>
      </c>
      <c r="J122" s="14">
        <v>364880.6376778697</v>
      </c>
      <c r="K122" s="14">
        <v>338148.67235172761</v>
      </c>
      <c r="L122" s="14">
        <v>314729.38985308359</v>
      </c>
      <c r="M122" s="14">
        <v>305335.46586711606</v>
      </c>
      <c r="N122" s="14">
        <v>301658.15983316646</v>
      </c>
      <c r="O122" s="14">
        <v>301126.87978721352</v>
      </c>
      <c r="P122" s="14">
        <v>287839.70096281491</v>
      </c>
      <c r="Q122" s="14">
        <v>286456.85527104948</v>
      </c>
      <c r="R122" s="14">
        <v>273730.9835939302</v>
      </c>
      <c r="S122" s="14">
        <v>272740.2711084038</v>
      </c>
      <c r="T122" s="14">
        <v>272086.27280927054</v>
      </c>
    </row>
    <row r="123" spans="2:20" x14ac:dyDescent="0.4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20" x14ac:dyDescent="0.45">
      <c r="B124" t="s">
        <v>98</v>
      </c>
      <c r="C124" t="s">
        <v>99</v>
      </c>
      <c r="D124">
        <v>2014</v>
      </c>
      <c r="E124">
        <v>2015</v>
      </c>
      <c r="F124">
        <v>2016</v>
      </c>
      <c r="G124">
        <v>2017</v>
      </c>
      <c r="H124">
        <v>2018</v>
      </c>
      <c r="I124">
        <v>2019</v>
      </c>
      <c r="J124">
        <v>2020</v>
      </c>
      <c r="K124">
        <v>2021</v>
      </c>
      <c r="L124">
        <v>2022</v>
      </c>
      <c r="M124">
        <v>2023</v>
      </c>
      <c r="N124">
        <v>2024</v>
      </c>
      <c r="O124">
        <v>2025</v>
      </c>
      <c r="P124">
        <v>2026</v>
      </c>
      <c r="Q124">
        <v>2027</v>
      </c>
      <c r="R124">
        <v>2028</v>
      </c>
      <c r="S124">
        <v>2029</v>
      </c>
      <c r="T124">
        <v>2030</v>
      </c>
    </row>
    <row r="125" spans="2:20" x14ac:dyDescent="0.45">
      <c r="B125" t="s">
        <v>116</v>
      </c>
      <c r="C125" t="s">
        <v>101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2501.4427623557203</v>
      </c>
      <c r="J125" s="14">
        <v>2956.2505373294875</v>
      </c>
      <c r="K125" s="14">
        <v>3411.0583123032552</v>
      </c>
      <c r="L125" s="14">
        <v>3740.9553999999998</v>
      </c>
      <c r="M125" s="14">
        <v>3740.9553999999998</v>
      </c>
      <c r="N125" s="14">
        <v>3740.9553999999998</v>
      </c>
      <c r="O125" s="14">
        <v>3740.9553999999998</v>
      </c>
      <c r="P125" s="14">
        <v>3740.9553999999998</v>
      </c>
      <c r="Q125" s="14">
        <v>3740.9553999999998</v>
      </c>
      <c r="R125" s="14">
        <v>3740.9553999999998</v>
      </c>
      <c r="S125" s="14">
        <v>3740.9553999999998</v>
      </c>
      <c r="T125" s="14">
        <v>3740.9553999999998</v>
      </c>
    </row>
    <row r="126" spans="2:20" x14ac:dyDescent="0.45">
      <c r="B126" t="s">
        <v>117</v>
      </c>
      <c r="C126" t="s">
        <v>101</v>
      </c>
      <c r="D126" s="14">
        <v>0</v>
      </c>
      <c r="E126" s="14">
        <v>0</v>
      </c>
      <c r="F126" s="14">
        <v>0</v>
      </c>
      <c r="G126" s="14">
        <v>0</v>
      </c>
      <c r="H126" s="14">
        <v>3607.9758000000002</v>
      </c>
      <c r="I126" s="14">
        <v>1239.5126376442797</v>
      </c>
      <c r="J126" s="14">
        <v>784.70486267051228</v>
      </c>
      <c r="K126" s="14">
        <v>329.89708769674485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</row>
    <row r="127" spans="2:20" x14ac:dyDescent="0.45">
      <c r="B127" t="s">
        <v>118</v>
      </c>
      <c r="C127" t="s">
        <v>101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2593.8000000000002</v>
      </c>
      <c r="J127" s="14">
        <v>5187.6000000000004</v>
      </c>
      <c r="K127" s="14">
        <v>10375.200000000001</v>
      </c>
      <c r="L127" s="14">
        <v>19453.5</v>
      </c>
      <c r="M127" s="14">
        <v>22695.75</v>
      </c>
      <c r="N127" s="14">
        <v>22695.75</v>
      </c>
      <c r="O127" s="14">
        <v>22695.75</v>
      </c>
      <c r="P127" s="14">
        <v>25938</v>
      </c>
      <c r="Q127" s="14">
        <v>25938</v>
      </c>
      <c r="R127" s="14">
        <v>25938</v>
      </c>
      <c r="S127" s="14">
        <v>29180.25</v>
      </c>
      <c r="T127" s="14">
        <v>29180.25</v>
      </c>
    </row>
  </sheetData>
  <mergeCells count="12">
    <mergeCell ref="C102:D102"/>
    <mergeCell ref="C4:D4"/>
    <mergeCell ref="C5:D5"/>
    <mergeCell ref="C6:D6"/>
    <mergeCell ref="C37:D37"/>
    <mergeCell ref="C38:D38"/>
    <mergeCell ref="C39:D39"/>
    <mergeCell ref="C68:D68"/>
    <mergeCell ref="C69:D69"/>
    <mergeCell ref="C70:D70"/>
    <mergeCell ref="C100:D100"/>
    <mergeCell ref="C101:D10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40" sqref="E40"/>
    </sheetView>
  </sheetViews>
  <sheetFormatPr defaultRowHeight="14.25" x14ac:dyDescent="0.45"/>
  <sheetData>
    <row r="1" spans="1:1" x14ac:dyDescent="0.45">
      <c r="A1" t="s">
        <v>121</v>
      </c>
    </row>
    <row r="2" spans="1:1" x14ac:dyDescent="0.45">
      <c r="A2" t="s">
        <v>122</v>
      </c>
    </row>
    <row r="4" spans="1:1" x14ac:dyDescent="0.45">
      <c r="A4" t="s">
        <v>123</v>
      </c>
    </row>
    <row r="5" spans="1:1" x14ac:dyDescent="0.45">
      <c r="A5">
        <v>0.55000000000000004</v>
      </c>
    </row>
    <row r="7" spans="1:1" x14ac:dyDescent="0.45">
      <c r="A7" t="s">
        <v>124</v>
      </c>
    </row>
    <row r="8" spans="1:1" x14ac:dyDescent="0.45">
      <c r="A8" t="s">
        <v>125</v>
      </c>
    </row>
    <row r="9" spans="1:1" x14ac:dyDescent="0.45">
      <c r="A9" t="s">
        <v>126</v>
      </c>
    </row>
    <row r="11" spans="1:1" x14ac:dyDescent="0.45">
      <c r="A11" s="21" t="s">
        <v>127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K34" sqref="K34"/>
    </sheetView>
  </sheetViews>
  <sheetFormatPr defaultColWidth="8.796875" defaultRowHeight="14.25" x14ac:dyDescent="0.45"/>
  <sheetData>
    <row r="1" spans="1:35" x14ac:dyDescent="0.45">
      <c r="A1" s="1" t="s">
        <v>50</v>
      </c>
    </row>
    <row r="2" spans="1:35" x14ac:dyDescent="0.45">
      <c r="A2">
        <f>About!$C$42</f>
        <v>0.27</v>
      </c>
      <c r="B2" t="s">
        <v>6</v>
      </c>
    </row>
    <row r="3" spans="1:35" x14ac:dyDescent="0.45">
      <c r="A3">
        <f>About!$C$45</f>
        <v>1</v>
      </c>
      <c r="B3" t="s">
        <v>8</v>
      </c>
    </row>
    <row r="5" spans="1:35" x14ac:dyDescent="0.45">
      <c r="A5" s="1" t="s">
        <v>51</v>
      </c>
    </row>
    <row r="6" spans="1:35" x14ac:dyDescent="0.45">
      <c r="A6">
        <v>2030</v>
      </c>
      <c r="B6">
        <v>2040</v>
      </c>
    </row>
    <row r="7" spans="1:35" x14ac:dyDescent="0.45">
      <c r="A7">
        <v>0.1</v>
      </c>
      <c r="B7">
        <v>0.2</v>
      </c>
    </row>
    <row r="9" spans="1:35" x14ac:dyDescent="0.45">
      <c r="A9" s="1" t="s">
        <v>38</v>
      </c>
    </row>
    <row r="10" spans="1:35" x14ac:dyDescent="0.4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TREND($A$7:$B$7,$A$6:$B$6,F10:$AI$10)</f>
        <v>9.9999999999980105E-3</v>
      </c>
      <c r="G11">
        <f>TREND($A$7:$B$7,$A$6:$B$6,G10:$AI$10)</f>
        <v>1.9999999999996021E-2</v>
      </c>
      <c r="H11">
        <f>TREND($A$7:$B$7,$A$6:$B$6,H10:$AI$10)</f>
        <v>2.9999999999997584E-2</v>
      </c>
      <c r="I11">
        <f>TREND($A$7:$B$7,$A$6:$B$6,I10:$AI$10)</f>
        <v>3.9999999999999147E-2</v>
      </c>
      <c r="J11">
        <f>TREND($A$7:$B$7,$A$6:$B$6,J10:$AI$10)</f>
        <v>4.9999999999997158E-2</v>
      </c>
      <c r="K11">
        <f>TREND($A$7:$B$7,$A$6:$B$6,K10:$AI$10)</f>
        <v>5.9999999999998721E-2</v>
      </c>
      <c r="L11">
        <f>TREND($A$7:$B$7,$A$6:$B$6,L10:$AI$10)</f>
        <v>6.9999999999996732E-2</v>
      </c>
      <c r="M11">
        <f>TREND($A$7:$B$7,$A$6:$B$6,M10:$AI$10)</f>
        <v>7.9999999999998295E-2</v>
      </c>
      <c r="N11">
        <f>TREND($A$7:$B$7,$A$6:$B$6,N10:$AI$10)</f>
        <v>8.9999999999996305E-2</v>
      </c>
      <c r="O11">
        <f>TREND($A$7:$B$7,$A$6:$B$6,O10:$AI$10)</f>
        <v>9.9999999999997868E-2</v>
      </c>
      <c r="P11">
        <f>TREND($A$7:$B$7,$A$6:$B$6,P10:$AI$10)</f>
        <v>0.10999999999999943</v>
      </c>
      <c r="Q11">
        <f>TREND($A$7:$B$7,$A$6:$B$6,Q10:$AI$10)</f>
        <v>0.11999999999999744</v>
      </c>
      <c r="R11">
        <f>TREND($A$7:$B$7,$A$6:$B$6,R10:$AI$10)</f>
        <v>0.12999999999999901</v>
      </c>
      <c r="S11">
        <f>TREND($A$7:$B$7,$A$6:$B$6,S10:$AI$10)</f>
        <v>0.13999999999999702</v>
      </c>
      <c r="T11">
        <f>TREND($A$7:$B$7,$A$6:$B$6,T10:$AI$10)</f>
        <v>0.14999999999999858</v>
      </c>
      <c r="U11">
        <f>TREND($A$7:$B$7,$A$6:$B$6,U10:$AI$10)</f>
        <v>0.15999999999999659</v>
      </c>
      <c r="V11">
        <f>TREND($A$7:$B$7,$A$6:$B$6,V10:$AI$10)</f>
        <v>0.16999999999999815</v>
      </c>
      <c r="W11">
        <f>TREND($A$7:$B$7,$A$6:$B$6,W10:$AI$10)</f>
        <v>0.17999999999999616</v>
      </c>
      <c r="X11">
        <f>TREND($A$7:$B$7,$A$6:$B$6,X10:$AI$10)</f>
        <v>0.18999999999999773</v>
      </c>
      <c r="Y11">
        <f>TREND($A$7:$B$7,$A$6:$B$6,Y10:$AI$10)</f>
        <v>0.19999999999999929</v>
      </c>
      <c r="Z11">
        <f>TREND($A$7:$B$7,$A$6:$B$6,Z10:$AI$10)</f>
        <v>0.2099999999999973</v>
      </c>
      <c r="AA11">
        <f>TREND($A$7:$B$7,$A$6:$B$6,AA10:$AI$10)</f>
        <v>0.21999999999999886</v>
      </c>
      <c r="AB11">
        <f>TREND($A$7:$B$7,$A$6:$B$6,AB10:$AI$10)</f>
        <v>0.22999999999999687</v>
      </c>
      <c r="AC11">
        <f>TREND($A$7:$B$7,$A$6:$B$6,AC10:$AI$10)</f>
        <v>0.23999999999999844</v>
      </c>
      <c r="AD11">
        <f>TREND($A$7:$B$7,$A$6:$B$6,AD10:$AI$10)</f>
        <v>0.24999999999999645</v>
      </c>
      <c r="AE11">
        <f>TREND($A$7:$B$7,$A$6:$B$6,AE10:$AI$10)</f>
        <v>0.25999999999999801</v>
      </c>
      <c r="AF11">
        <f>TREND($A$7:$B$7,$A$6:$B$6,AF10:$AI$10)</f>
        <v>0.26999999999999602</v>
      </c>
      <c r="AG11">
        <f>TREND($A$7:$B$7,$A$6:$B$6,AG10:$AI$10)</f>
        <v>0.27999999999999758</v>
      </c>
      <c r="AH11">
        <f>TREND($A$7:$B$7,$A$6:$B$6,AH10:$AI$10)</f>
        <v>0.28999999999999915</v>
      </c>
      <c r="AI11">
        <f>TREND($A$7:$B$7,$A$6:$B$6,AI10:$AI$10)</f>
        <v>0.29999999999999716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6" sqref="B6:AJ6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>'On-Road Gasoline'!D4</f>
        <v>7.1956583810591668E-2</v>
      </c>
      <c r="C6" s="4">
        <f>'On-Road Gasoline'!E4</f>
        <v>7.0923090870014041E-2</v>
      </c>
      <c r="D6" s="4">
        <f>'On-Road Gasoline'!F4</f>
        <v>7.1446291223409925E-2</v>
      </c>
      <c r="E6" s="4">
        <f>'On-Road Gasoline'!G4</f>
        <v>7.1651630305026595E-2</v>
      </c>
      <c r="F6" s="4">
        <f>'On-Road Gasoline'!H4</f>
        <v>7.1883806041269219E-2</v>
      </c>
      <c r="G6" s="4">
        <f>'On-Road Gasoline'!I4</f>
        <v>7.2140752708146183E-2</v>
      </c>
      <c r="H6" s="4">
        <f>'On-Road Gasoline'!J4</f>
        <v>7.242151602706251E-2</v>
      </c>
      <c r="I6" s="4">
        <f>'On-Road Gasoline'!K4</f>
        <v>7.2734200212553973E-2</v>
      </c>
      <c r="J6" s="4">
        <f>'On-Road Gasoline'!L4</f>
        <v>7.3090958791776253E-2</v>
      </c>
      <c r="K6" s="4">
        <f>'On-Road Gasoline'!M4</f>
        <v>7.3480300981477994E-2</v>
      </c>
      <c r="L6" s="4">
        <f>'On-Road Gasoline'!N4</f>
        <v>7.3897589910463121E-2</v>
      </c>
      <c r="M6" s="4">
        <f>'On-Road Gasoline'!O4</f>
        <v>7.435917840688222E-2</v>
      </c>
      <c r="N6" s="4">
        <f>'On-Road Gasoline'!P4</f>
        <v>7.4849249559555103E-2</v>
      </c>
      <c r="O6" s="4">
        <f>'On-Road Gasoline'!Q4</f>
        <v>7.5389264301426312E-2</v>
      </c>
      <c r="P6" s="4">
        <f>'On-Road Gasoline'!R4</f>
        <v>7.5974625804999057E-2</v>
      </c>
      <c r="Q6" s="4">
        <f>'On-Road Gasoline'!S4</f>
        <v>7.5974625804999057E-2</v>
      </c>
      <c r="R6" s="4">
        <f>'On-Road Gasoline'!T4</f>
        <v>7.5974625804999057E-2</v>
      </c>
      <c r="S6" s="4">
        <f>'On-Road Gasoline'!U4</f>
        <v>7.5974625804999057E-2</v>
      </c>
      <c r="T6" s="4">
        <f>'On-Road Gasoline'!V4</f>
        <v>7.5974625804999057E-2</v>
      </c>
      <c r="U6" s="4">
        <f>'On-Road Gasoline'!W4</f>
        <v>7.5974625804999057E-2</v>
      </c>
      <c r="V6" s="4">
        <f>'On-Road Gasoline'!X4</f>
        <v>7.5974625804999057E-2</v>
      </c>
      <c r="W6" s="4">
        <f>'On-Road Gasoline'!Y4</f>
        <v>7.5974625804999057E-2</v>
      </c>
      <c r="X6" s="4">
        <f>'On-Road Gasoline'!Z4</f>
        <v>7.5974625804999057E-2</v>
      </c>
      <c r="Y6" s="4">
        <f>'On-Road Gasoline'!AA4</f>
        <v>7.5974625804999057E-2</v>
      </c>
      <c r="Z6" s="4">
        <f>'On-Road Gasoline'!AB4</f>
        <v>7.5974625804999057E-2</v>
      </c>
      <c r="AA6" s="4">
        <f>'On-Road Gasoline'!AC4</f>
        <v>7.5974625804999057E-2</v>
      </c>
      <c r="AB6" s="4">
        <f>'On-Road Gasoline'!AD4</f>
        <v>7.5974625804999057E-2</v>
      </c>
      <c r="AC6" s="4">
        <f>'On-Road Gasoline'!AE4</f>
        <v>7.5974625804999057E-2</v>
      </c>
      <c r="AD6" s="4">
        <f>'On-Road Gasoline'!AF4</f>
        <v>7.5974625804999057E-2</v>
      </c>
      <c r="AE6" s="4">
        <f>'On-Road Gasoline'!AG4</f>
        <v>7.5974625804999057E-2</v>
      </c>
      <c r="AF6" s="4">
        <f>'On-Road Gasoline'!AH4</f>
        <v>7.5974625804999057E-2</v>
      </c>
      <c r="AG6" s="4">
        <f>'On-Road Gasoline'!AI4</f>
        <v>7.5974625804999057E-2</v>
      </c>
      <c r="AH6" s="4">
        <f>'On-Road Gasoline'!AJ4</f>
        <v>7.5974625804999057E-2</v>
      </c>
      <c r="AI6" s="4">
        <f>'On-Road Gasoline'!AK4</f>
        <v>7.5974625804999057E-2</v>
      </c>
      <c r="AJ6" s="4">
        <f>'On-Road Gasoline'!AL4</f>
        <v>7.5974625804999057E-2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J1" workbookViewId="0">
      <selection activeCell="B7" sqref="B7:AJ7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>'On-Road Diesel'!D4</f>
        <v>0.10570002587618775</v>
      </c>
      <c r="C7">
        <f>'On-Road Diesel'!E4</f>
        <v>0.12664471184035014</v>
      </c>
      <c r="D7">
        <f>'On-Road Diesel'!F4</f>
        <v>0.16769466185305659</v>
      </c>
      <c r="E7">
        <f>'On-Road Diesel'!G4</f>
        <v>0.21402874076162742</v>
      </c>
      <c r="F7">
        <f>'On-Road Diesel'!H4</f>
        <v>0.2612448639439352</v>
      </c>
      <c r="G7">
        <f>'On-Road Diesel'!I4</f>
        <v>0.30739117271818944</v>
      </c>
      <c r="H7">
        <f>'On-Road Diesel'!J4</f>
        <v>0.35255123357959506</v>
      </c>
      <c r="I7">
        <f>'On-Road Diesel'!K4</f>
        <v>0.36534026659795066</v>
      </c>
      <c r="J7">
        <f>'On-Road Diesel'!L4</f>
        <v>0.36913848135614252</v>
      </c>
      <c r="K7">
        <f>'On-Road Diesel'!M4</f>
        <v>0.37092740931227153</v>
      </c>
      <c r="L7">
        <f>'On-Road Diesel'!N4</f>
        <v>0.39301321727330801</v>
      </c>
      <c r="M7">
        <f>'On-Road Diesel'!O4</f>
        <v>0.39849529824725466</v>
      </c>
      <c r="N7">
        <f>'On-Road Diesel'!P4</f>
        <v>0.42335142009750126</v>
      </c>
      <c r="O7">
        <f>'On-Road Diesel'!Q4</f>
        <v>0.42453052595130286</v>
      </c>
      <c r="P7">
        <f>'On-Road Diesel'!R4</f>
        <v>0.43215456011527237</v>
      </c>
      <c r="Q7">
        <f>'On-Road Diesel'!S4</f>
        <v>0.43215456011527237</v>
      </c>
      <c r="R7">
        <f>'On-Road Diesel'!T4</f>
        <v>0.43215456011527237</v>
      </c>
      <c r="S7">
        <f>'On-Road Diesel'!U4</f>
        <v>0.43215456011527237</v>
      </c>
      <c r="T7">
        <f>'On-Road Diesel'!V4</f>
        <v>0.43215456011527237</v>
      </c>
      <c r="U7">
        <f>'On-Road Diesel'!W4</f>
        <v>0.43215456011527237</v>
      </c>
      <c r="V7">
        <f>'On-Road Diesel'!X4</f>
        <v>0.43215456011527237</v>
      </c>
      <c r="W7">
        <f>'On-Road Diesel'!Y4</f>
        <v>0.43215456011527237</v>
      </c>
      <c r="X7">
        <f>'On-Road Diesel'!Z4</f>
        <v>0.43215456011527237</v>
      </c>
      <c r="Y7">
        <f>'On-Road Diesel'!AA4</f>
        <v>0.43215456011527237</v>
      </c>
      <c r="Z7">
        <f>'On-Road Diesel'!AB4</f>
        <v>0.43215456011527237</v>
      </c>
      <c r="AA7">
        <f>'On-Road Diesel'!AC4</f>
        <v>0.43215456011527237</v>
      </c>
      <c r="AB7">
        <f>'On-Road Diesel'!AD4</f>
        <v>0.43215456011527237</v>
      </c>
      <c r="AC7">
        <f>'On-Road Diesel'!AE4</f>
        <v>0.43215456011527237</v>
      </c>
      <c r="AD7">
        <f>'On-Road Diesel'!AF4</f>
        <v>0.43215456011527237</v>
      </c>
      <c r="AE7">
        <f>'On-Road Diesel'!AG4</f>
        <v>0.43215456011527237</v>
      </c>
      <c r="AF7">
        <f>'On-Road Diesel'!AH4</f>
        <v>0.43215456011527237</v>
      </c>
      <c r="AG7">
        <f>'On-Road Diesel'!AI4</f>
        <v>0.43215456011527237</v>
      </c>
      <c r="AH7">
        <f>'On-Road Diesel'!AJ4</f>
        <v>0.43215456011527237</v>
      </c>
      <c r="AI7">
        <f>'On-Road Diesel'!AK4</f>
        <v>0.43215456011527237</v>
      </c>
      <c r="AJ7">
        <f>'On-Road Diesel'!AL4</f>
        <v>0.43215456011527237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3.3320312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90</vt:i4>
      </vt:variant>
      <vt:variant>
        <vt:lpstr>Named Ranges</vt:lpstr>
      </vt:variant>
      <vt:variant>
        <vt:i4>2</vt:i4>
      </vt:variant>
    </vt:vector>
  </HeadingPairs>
  <TitlesOfParts>
    <vt:vector size="92" baseType="lpstr">
      <vt:lpstr>About</vt:lpstr>
      <vt:lpstr>On-Road Diesel</vt:lpstr>
      <vt:lpstr>On-Road Gasoline</vt:lpstr>
      <vt:lpstr>CARB compliance scenarios</vt:lpstr>
      <vt:lpstr>Plug-in Hybrid Elec Fraction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2017-06-23T20:50:52Z</dcterms:created>
  <dcterms:modified xsi:type="dcterms:W3CDTF">2021-02-09T19:11:10Z</dcterms:modified>
</cp:coreProperties>
</file>