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R\bldgs\BDESC\"/>
    </mc:Choice>
  </mc:AlternateContent>
  <xr:revisionPtr revIDLastSave="0" documentId="8_{0B28E561-7251-4811-8A56-26B1F388E1EE}"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1"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<sst xmlns="http://schemas.openxmlformats.org/spreadsheetml/2006/main" count="50991" uniqueCount="1390">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</sst>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77</v>
      </c>
      <c r="C1" s="17">
        <v>45330</v>
      </c>
      <c r="D1" s="2"/>
      <c r="E1" s="2"/>
      <c r="F1" s="19" t="s">
        <v>146</v>
      </c>
      <c r="G1" s="19" t="s">
        <v>146</v>
      </c>
    </row>
    <row r="2" spans="1:7" ht="14.25" customHeight="1" x14ac:dyDescent="0.25">
      <c r="A2" s="1" t="s">
        <v>1</v>
      </c>
      <c r="B2" s="18" t="str">
        <f>LOOKUP(B1,F2:G51,G2:G51)</f>
        <v>OR</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b">
        <f>IF(A41=About!$B$1,SUM('BDESC-rural-residential'!$AF$8,'BDESC-urban-residential'!$AF$8,'BDESC-commercial'!$AF$8)='REEDS calc'!Q41,"NA")</f>
        <v>1</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OREGON</v>
      </c>
    </row>
    <row r="3" spans="1:7" x14ac:dyDescent="0.2">
      <c r="A3" s="18" t="s">
        <v>95</v>
      </c>
      <c r="B3" s="18">
        <v>0.59</v>
      </c>
      <c r="C3" s="18">
        <v>0.41</v>
      </c>
      <c r="F3" s="14" t="s">
        <v>14</v>
      </c>
      <c r="G3">
        <f>SUMIFS(B:B,A:A,G2)</f>
        <v>0.81</v>
      </c>
    </row>
    <row r="4" spans="1:7" x14ac:dyDescent="0.2">
      <c r="A4" s="18" t="s">
        <v>96</v>
      </c>
      <c r="B4" s="18">
        <v>0.66</v>
      </c>
      <c r="C4" s="18">
        <v>0.33999999999999903</v>
      </c>
      <c r="F4" s="14" t="s">
        <v>15</v>
      </c>
      <c r="G4">
        <f>SUMIFS(C:C,A:A,G2)</f>
        <v>0.189999999999999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28.541845218884312</v>
      </c>
      <c r="C8" s="71">
        <f>INDEX('REEDS calc'!$C$64:$AG$113,MATCH(About!$B$2,'REEDS calc'!$B$64:$B$113,0),MATCH(C$1,'REEDS calc'!$C$63:$AG$63,0))*SUMIFS('res v com'!$E$3:$E$52,'res v com'!$B$3:$B$52,About!$B$2)*SUMIFS('Urban and Rural'!$C$2:$C$53,'Urban and Rural'!$A$2:$A$53,About!$B$1)</f>
        <v>28.541845218884312</v>
      </c>
      <c r="D8" s="71">
        <f>INDEX('REEDS calc'!$C$64:$AG$113,MATCH(About!$B$2,'REEDS calc'!$B$64:$B$113,0),MATCH(D$1,'REEDS calc'!$C$63:$AG$63,0))*SUMIFS('res v com'!$E$3:$E$52,'res v com'!$B$3:$B$52,About!$B$2)*SUMIFS('Urban and Rural'!$C$2:$C$53,'Urban and Rural'!$A$2:$A$53,About!$B$1)</f>
        <v>28.541845218884312</v>
      </c>
      <c r="E8" s="71">
        <f>INDEX('REEDS calc'!$C$64:$AG$113,MATCH(About!$B$2,'REEDS calc'!$B$64:$B$113,0),MATCH(E$1,'REEDS calc'!$C$63:$AG$63,0))*SUMIFS('res v com'!$E$3:$E$52,'res v com'!$B$3:$B$52,About!$B$2)*SUMIFS('Urban and Rural'!$C$2:$C$53,'Urban and Rural'!$A$2:$A$53,About!$B$1)</f>
        <v>33.789801134460475</v>
      </c>
      <c r="F8" s="71">
        <f>INDEX('REEDS calc'!$C$64:$AG$113,MATCH(About!$B$2,'REEDS calc'!$B$64:$B$113,0),MATCH(F$1,'REEDS calc'!$C$63:$AG$63,0))*SUMIFS('res v com'!$E$3:$E$52,'res v com'!$B$3:$B$52,About!$B$2)*SUMIFS('Urban and Rural'!$C$2:$C$53,'Urban and Rural'!$A$2:$A$53,About!$B$1)</f>
        <v>39.037757050036639</v>
      </c>
      <c r="G8" s="71">
        <f>INDEX('REEDS calc'!$C$64:$AG$113,MATCH(About!$B$2,'REEDS calc'!$B$64:$B$113,0),MATCH(G$1,'REEDS calc'!$C$63:$AG$63,0))*SUMIFS('res v com'!$E$3:$E$52,'res v com'!$B$3:$B$52,About!$B$2)*SUMIFS('Urban and Rural'!$C$2:$C$53,'Urban and Rural'!$A$2:$A$53,About!$B$1)</f>
        <v>46.347836157813404</v>
      </c>
      <c r="H8" s="71">
        <f>INDEX('REEDS calc'!$C$64:$AG$113,MATCH(About!$B$2,'REEDS calc'!$B$64:$B$113,0),MATCH(H$1,'REEDS calc'!$C$63:$AG$63,0))*SUMIFS('res v com'!$E$3:$E$52,'res v com'!$B$3:$B$52,About!$B$2)*SUMIFS('Urban and Rural'!$C$2:$C$53,'Urban and Rural'!$A$2:$A$53,About!$B$1)</f>
        <v>53.657915265590184</v>
      </c>
      <c r="I8" s="71">
        <f>INDEX('REEDS calc'!$C$64:$AG$113,MATCH(About!$B$2,'REEDS calc'!$B$64:$B$113,0),MATCH(I$1,'REEDS calc'!$C$63:$AG$63,0))*SUMIFS('res v com'!$E$3:$E$52,'res v com'!$B$3:$B$52,About!$B$2)*SUMIFS('Urban and Rural'!$C$2:$C$53,'Urban and Rural'!$A$2:$A$53,About!$B$1)</f>
        <v>63.82155077366167</v>
      </c>
      <c r="J8" s="71">
        <f>INDEX('REEDS calc'!$C$64:$AG$113,MATCH(About!$B$2,'REEDS calc'!$B$64:$B$113,0),MATCH(J$1,'REEDS calc'!$C$63:$AG$63,0))*SUMIFS('res v com'!$E$3:$E$52,'res v com'!$B$3:$B$52,About!$B$2)*SUMIFS('Urban and Rural'!$C$2:$C$53,'Urban and Rural'!$A$2:$A$53,About!$B$1)</f>
        <v>73.985186281733149</v>
      </c>
      <c r="K8" s="71">
        <f>INDEX('REEDS calc'!$C$64:$AG$113,MATCH(About!$B$2,'REEDS calc'!$B$64:$B$113,0),MATCH(K$1,'REEDS calc'!$C$63:$AG$63,0))*SUMIFS('res v com'!$E$3:$E$52,'res v com'!$B$3:$B$52,About!$B$2)*SUMIFS('Urban and Rural'!$C$2:$C$53,'Urban and Rural'!$A$2:$A$53,About!$B$1)</f>
        <v>88.563888472100814</v>
      </c>
      <c r="L8" s="71">
        <f>INDEX('REEDS calc'!$C$64:$AG$113,MATCH(About!$B$2,'REEDS calc'!$B$64:$B$113,0),MATCH(L$1,'REEDS calc'!$C$63:$AG$63,0))*SUMIFS('res v com'!$E$3:$E$52,'res v com'!$B$3:$B$52,About!$B$2)*SUMIFS('Urban and Rural'!$C$2:$C$53,'Urban and Rural'!$A$2:$A$53,About!$B$1)</f>
        <v>103.14259066246848</v>
      </c>
      <c r="M8" s="71">
        <f>INDEX('REEDS calc'!$C$64:$AG$113,MATCH(About!$B$2,'REEDS calc'!$B$64:$B$113,0),MATCH(M$1,'REEDS calc'!$C$63:$AG$63,0))*SUMIFS('res v com'!$E$3:$E$52,'res v com'!$B$3:$B$52,About!$B$2)*SUMIFS('Urban and Rural'!$C$2:$C$53,'Urban and Rural'!$A$2:$A$53,About!$B$1)</f>
        <v>119.91846218768775</v>
      </c>
      <c r="N8" s="71">
        <f>INDEX('REEDS calc'!$C$64:$AG$113,MATCH(About!$B$2,'REEDS calc'!$B$64:$B$113,0),MATCH(N$1,'REEDS calc'!$C$63:$AG$63,0))*SUMIFS('res v com'!$E$3:$E$52,'res v com'!$B$3:$B$52,About!$B$2)*SUMIFS('Urban and Rural'!$C$2:$C$53,'Urban and Rural'!$A$2:$A$53,About!$B$1)</f>
        <v>136.69433371290705</v>
      </c>
      <c r="O8" s="71">
        <f>INDEX('REEDS calc'!$C$64:$AG$113,MATCH(About!$B$2,'REEDS calc'!$B$64:$B$113,0),MATCH(O$1,'REEDS calc'!$C$63:$AG$63,0))*SUMIFS('res v com'!$E$3:$E$52,'res v com'!$B$3:$B$52,About!$B$2)*SUMIFS('Urban and Rural'!$C$2:$C$53,'Urban and Rural'!$A$2:$A$53,About!$B$1)</f>
        <v>145.0477227878618</v>
      </c>
      <c r="P8" s="71">
        <f>INDEX('REEDS calc'!$C$64:$AG$113,MATCH(About!$B$2,'REEDS calc'!$B$64:$B$113,0),MATCH(P$1,'REEDS calc'!$C$63:$AG$63,0))*SUMIFS('res v com'!$E$3:$E$52,'res v com'!$B$3:$B$52,About!$B$2)*SUMIFS('Urban and Rural'!$C$2:$C$53,'Urban and Rural'!$A$2:$A$53,About!$B$1)</f>
        <v>153.40111186281652</v>
      </c>
      <c r="Q8" s="71">
        <f>INDEX('REEDS calc'!$C$64:$AG$113,MATCH(About!$B$2,'REEDS calc'!$B$64:$B$113,0),MATCH(Q$1,'REEDS calc'!$C$63:$AG$63,0))*SUMIFS('res v com'!$E$3:$E$52,'res v com'!$B$3:$B$52,About!$B$2)*SUMIFS('Urban and Rural'!$C$2:$C$53,'Urban and Rural'!$A$2:$A$53,About!$B$1)</f>
        <v>156.04738813718185</v>
      </c>
      <c r="R8" s="71">
        <f>INDEX('REEDS calc'!$C$64:$AG$113,MATCH(About!$B$2,'REEDS calc'!$B$64:$B$113,0),MATCH(R$1,'REEDS calc'!$C$63:$AG$63,0))*SUMIFS('res v com'!$E$3:$E$52,'res v com'!$B$3:$B$52,About!$B$2)*SUMIFS('Urban and Rural'!$C$2:$C$53,'Urban and Rural'!$A$2:$A$53,About!$B$1)</f>
        <v>158.69366441154719</v>
      </c>
      <c r="S8" s="71">
        <f>INDEX('REEDS calc'!$C$64:$AG$113,MATCH(About!$B$2,'REEDS calc'!$B$64:$B$113,0),MATCH(S$1,'REEDS calc'!$C$63:$AG$63,0))*SUMIFS('res v com'!$E$3:$E$52,'res v com'!$B$3:$B$52,About!$B$2)*SUMIFS('Urban and Rural'!$C$2:$C$53,'Urban and Rural'!$A$2:$A$53,About!$B$1)</f>
        <v>161.30539399825761</v>
      </c>
      <c r="T8" s="71">
        <f>INDEX('REEDS calc'!$C$64:$AG$113,MATCH(About!$B$2,'REEDS calc'!$B$64:$B$113,0),MATCH(T$1,'REEDS calc'!$C$63:$AG$63,0))*SUMIFS('res v com'!$E$3:$E$52,'res v com'!$B$3:$B$52,About!$B$2)*SUMIFS('Urban and Rural'!$C$2:$C$53,'Urban and Rural'!$A$2:$A$53,About!$B$1)</f>
        <v>163.91712358496798</v>
      </c>
      <c r="U8" s="71">
        <f>INDEX('REEDS calc'!$C$64:$AG$113,MATCH(About!$B$2,'REEDS calc'!$B$64:$B$113,0),MATCH(U$1,'REEDS calc'!$C$63:$AG$63,0))*SUMIFS('res v com'!$E$3:$E$52,'res v com'!$B$3:$B$52,About!$B$2)*SUMIFS('Urban and Rural'!$C$2:$C$53,'Urban and Rural'!$A$2:$A$53,About!$B$1)</f>
        <v>166.4943064840235</v>
      </c>
      <c r="V8" s="71">
        <f>INDEX('REEDS calc'!$C$64:$AG$113,MATCH(About!$B$2,'REEDS calc'!$B$64:$B$113,0),MATCH(V$1,'REEDS calc'!$C$63:$AG$63,0))*SUMIFS('res v com'!$E$3:$E$52,'res v com'!$B$3:$B$52,About!$B$2)*SUMIFS('Urban and Rural'!$C$2:$C$53,'Urban and Rural'!$A$2:$A$53,About!$B$1)</f>
        <v>169.07148938307901</v>
      </c>
      <c r="W8" s="71">
        <f>INDEX('REEDS calc'!$C$64:$AG$113,MATCH(About!$B$2,'REEDS calc'!$B$64:$B$113,0),MATCH(W$1,'REEDS calc'!$C$63:$AG$63,0))*SUMIFS('res v com'!$E$3:$E$52,'res v com'!$B$3:$B$52,About!$B$2)*SUMIFS('Urban and Rural'!$C$2:$C$53,'Urban and Rural'!$A$2:$A$53,About!$B$1)</f>
        <v>171.53812288163886</v>
      </c>
      <c r="X8" s="71">
        <f>INDEX('REEDS calc'!$C$64:$AG$113,MATCH(About!$B$2,'REEDS calc'!$B$64:$B$113,0),MATCH(X$1,'REEDS calc'!$C$63:$AG$63,0))*SUMIFS('res v com'!$E$3:$E$52,'res v com'!$B$3:$B$52,About!$B$2)*SUMIFS('Urban and Rural'!$C$2:$C$53,'Urban and Rural'!$A$2:$A$53,About!$B$1)</f>
        <v>174.0047563801987</v>
      </c>
      <c r="Y8" s="71">
        <f>INDEX('REEDS calc'!$C$64:$AG$113,MATCH(About!$B$2,'REEDS calc'!$B$64:$B$113,0),MATCH(Y$1,'REEDS calc'!$C$63:$AG$63,0))*SUMIFS('res v com'!$E$3:$E$52,'res v com'!$B$3:$B$52,About!$B$2)*SUMIFS('Urban and Rural'!$C$2:$C$53,'Urban and Rural'!$A$2:$A$53,About!$B$1)</f>
        <v>176.42993385357266</v>
      </c>
      <c r="Z8" s="71">
        <f>INDEX('REEDS calc'!$C$64:$AG$113,MATCH(About!$B$2,'REEDS calc'!$B$64:$B$113,0),MATCH(Z$1,'REEDS calc'!$C$63:$AG$63,0))*SUMIFS('res v com'!$E$3:$E$52,'res v com'!$B$3:$B$52,About!$B$2)*SUMIFS('Urban and Rural'!$C$2:$C$53,'Urban and Rural'!$A$2:$A$53,About!$B$1)</f>
        <v>178.85511132694663</v>
      </c>
      <c r="AA8" s="71">
        <f>INDEX('REEDS calc'!$C$64:$AG$113,MATCH(About!$B$2,'REEDS calc'!$B$64:$B$113,0),MATCH(AA$1,'REEDS calc'!$C$63:$AG$63,0))*SUMIFS('res v com'!$E$3:$E$52,'res v com'!$B$3:$B$52,About!$B$2)*SUMIFS('Urban and Rural'!$C$2:$C$53,'Urban and Rural'!$A$2:$A$53,About!$B$1)</f>
        <v>181.43920356353311</v>
      </c>
      <c r="AB8" s="71">
        <f>INDEX('REEDS calc'!$C$64:$AG$113,MATCH(About!$B$2,'REEDS calc'!$B$64:$B$113,0),MATCH(AB$1,'REEDS calc'!$C$63:$AG$63,0))*SUMIFS('res v com'!$E$3:$E$52,'res v com'!$B$3:$B$52,About!$B$2)*SUMIFS('Urban and Rural'!$C$2:$C$53,'Urban and Rural'!$A$2:$A$53,About!$B$1)</f>
        <v>184.0232958001196</v>
      </c>
      <c r="AC8" s="71">
        <f>INDEX('REEDS calc'!$C$64:$AG$113,MATCH(About!$B$2,'REEDS calc'!$B$64:$B$113,0),MATCH(AC$1,'REEDS calc'!$C$63:$AG$63,0))*SUMIFS('res v com'!$E$3:$E$52,'res v com'!$B$3:$B$52,About!$B$2)*SUMIFS('Urban and Rural'!$C$2:$C$53,'Urban and Rural'!$A$2:$A$53,About!$B$1)</f>
        <v>187.03576696362686</v>
      </c>
      <c r="AD8" s="71">
        <f>INDEX('REEDS calc'!$C$64:$AG$113,MATCH(About!$B$2,'REEDS calc'!$B$64:$B$113,0),MATCH(AD$1,'REEDS calc'!$C$63:$AG$63,0))*SUMIFS('res v com'!$E$3:$E$52,'res v com'!$B$3:$B$52,About!$B$2)*SUMIFS('Urban and Rural'!$C$2:$C$53,'Urban and Rural'!$A$2:$A$53,About!$B$1)</f>
        <v>190.04823812713411</v>
      </c>
      <c r="AE8" s="71">
        <f>INDEX('REEDS calc'!$C$64:$AG$113,MATCH(About!$B$2,'REEDS calc'!$B$64:$B$113,0),MATCH(AE$1,'REEDS calc'!$C$63:$AG$63,0))*SUMIFS('res v com'!$E$3:$E$52,'res v com'!$B$3:$B$52,About!$B$2)*SUMIFS('Urban and Rural'!$C$2:$C$53,'Urban and Rural'!$A$2:$A$53,About!$B$1)</f>
        <v>193.82764575658015</v>
      </c>
      <c r="AF8" s="71">
        <f>INDEX('REEDS calc'!$C$64:$AG$113,MATCH(About!$B$2,'REEDS calc'!$B$64:$B$113,0),MATCH(AF$1,'REEDS calc'!$C$63:$AG$63,0))*SUMIFS('res v com'!$E$3:$E$52,'res v com'!$B$3:$B$52,About!$B$2)*SUMIFS('Urban and Rural'!$C$2:$C$53,'Urban and Rural'!$A$2:$A$53,About!$B$1)</f>
        <v>197.60705338602617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121.67839277524429</v>
      </c>
      <c r="C8" s="71">
        <f>INDEX('REEDS calc'!$C$64:$AG$113,MATCH(About!$B$2,'REEDS calc'!$B$64:$B$113,0),MATCH(C$1,'REEDS calc'!$C$63:$AG$63,0))*SUMIFS('res v com'!$E$3:$E$52,'res v com'!$B$3:$B$52,About!$B$2)*SUMIFS('Urban and Rural'!$B$2:$B$53,'Urban and Rural'!$A$2:$A$53,About!$B$1)</f>
        <v>121.67839277524429</v>
      </c>
      <c r="D8" s="71">
        <f>INDEX('REEDS calc'!$C$64:$AG$113,MATCH(About!$B$2,'REEDS calc'!$B$64:$B$113,0),MATCH(D$1,'REEDS calc'!$C$63:$AG$63,0))*SUMIFS('res v com'!$E$3:$E$52,'res v com'!$B$3:$B$52,About!$B$2)*SUMIFS('Urban and Rural'!$B$2:$B$53,'Urban and Rural'!$A$2:$A$53,About!$B$1)</f>
        <v>121.67839277524429</v>
      </c>
      <c r="E8" s="71">
        <f>INDEX('REEDS calc'!$C$64:$AG$113,MATCH(About!$B$2,'REEDS calc'!$B$64:$B$113,0),MATCH(E$1,'REEDS calc'!$C$63:$AG$63,0))*SUMIFS('res v com'!$E$3:$E$52,'res v com'!$B$3:$B$52,About!$B$2)*SUMIFS('Urban and Rural'!$B$2:$B$53,'Urban and Rural'!$A$2:$A$53,About!$B$1)</f>
        <v>144.05125746796384</v>
      </c>
      <c r="F8" s="71">
        <f>INDEX('REEDS calc'!$C$64:$AG$113,MATCH(About!$B$2,'REEDS calc'!$B$64:$B$113,0),MATCH(F$1,'REEDS calc'!$C$63:$AG$63,0))*SUMIFS('res v com'!$E$3:$E$52,'res v com'!$B$3:$B$52,About!$B$2)*SUMIFS('Urban and Rural'!$B$2:$B$53,'Urban and Rural'!$A$2:$A$53,About!$B$1)</f>
        <v>166.4241221606834</v>
      </c>
      <c r="G8" s="71">
        <f>INDEX('REEDS calc'!$C$64:$AG$113,MATCH(About!$B$2,'REEDS calc'!$B$64:$B$113,0),MATCH(G$1,'REEDS calc'!$C$63:$AG$63,0))*SUMIFS('res v com'!$E$3:$E$52,'res v com'!$B$3:$B$52,About!$B$2)*SUMIFS('Urban and Rural'!$B$2:$B$53,'Urban and Rural'!$A$2:$A$53,About!$B$1)</f>
        <v>197.58814362015292</v>
      </c>
      <c r="H8" s="71">
        <f>INDEX('REEDS calc'!$C$64:$AG$113,MATCH(About!$B$2,'REEDS calc'!$B$64:$B$113,0),MATCH(H$1,'REEDS calc'!$C$63:$AG$63,0))*SUMIFS('res v com'!$E$3:$E$52,'res v com'!$B$3:$B$52,About!$B$2)*SUMIFS('Urban and Rural'!$B$2:$B$53,'Urban and Rural'!$A$2:$A$53,About!$B$1)</f>
        <v>228.75216507962253</v>
      </c>
      <c r="I8" s="71">
        <f>INDEX('REEDS calc'!$C$64:$AG$113,MATCH(About!$B$2,'REEDS calc'!$B$64:$B$113,0),MATCH(I$1,'REEDS calc'!$C$63:$AG$63,0))*SUMIFS('res v com'!$E$3:$E$52,'res v com'!$B$3:$B$52,About!$B$2)*SUMIFS('Urban and Rural'!$B$2:$B$53,'Urban and Rural'!$A$2:$A$53,About!$B$1)</f>
        <v>272.0813480350854</v>
      </c>
      <c r="J8" s="71">
        <f>INDEX('REEDS calc'!$C$64:$AG$113,MATCH(About!$B$2,'REEDS calc'!$B$64:$B$113,0),MATCH(J$1,'REEDS calc'!$C$63:$AG$63,0))*SUMIFS('res v com'!$E$3:$E$52,'res v com'!$B$3:$B$52,About!$B$2)*SUMIFS('Urban and Rural'!$B$2:$B$53,'Urban and Rural'!$A$2:$A$53,About!$B$1)</f>
        <v>315.4105309905483</v>
      </c>
      <c r="K8" s="71">
        <f>INDEX('REEDS calc'!$C$64:$AG$113,MATCH(About!$B$2,'REEDS calc'!$B$64:$B$113,0),MATCH(K$1,'REEDS calc'!$C$63:$AG$63,0))*SUMIFS('res v com'!$E$3:$E$52,'res v com'!$B$3:$B$52,About!$B$2)*SUMIFS('Urban and Rural'!$B$2:$B$53,'Urban and Rural'!$A$2:$A$53,About!$B$1)</f>
        <v>377.5618403284318</v>
      </c>
      <c r="L8" s="71">
        <f>INDEX('REEDS calc'!$C$64:$AG$113,MATCH(About!$B$2,'REEDS calc'!$B$64:$B$113,0),MATCH(L$1,'REEDS calc'!$C$63:$AG$63,0))*SUMIFS('res v com'!$E$3:$E$52,'res v com'!$B$3:$B$52,About!$B$2)*SUMIFS('Urban and Rural'!$B$2:$B$53,'Urban and Rural'!$A$2:$A$53,About!$B$1)</f>
        <v>439.71314966631536</v>
      </c>
      <c r="M8" s="71">
        <f>INDEX('REEDS calc'!$C$64:$AG$113,MATCH(About!$B$2,'REEDS calc'!$B$64:$B$113,0),MATCH(M$1,'REEDS calc'!$C$63:$AG$63,0))*SUMIFS('res v com'!$E$3:$E$52,'res v com'!$B$3:$B$52,About!$B$2)*SUMIFS('Urban and Rural'!$B$2:$B$53,'Urban and Rural'!$A$2:$A$53,About!$B$1)</f>
        <v>511.23133880014524</v>
      </c>
      <c r="N8" s="71">
        <f>INDEX('REEDS calc'!$C$64:$AG$113,MATCH(About!$B$2,'REEDS calc'!$B$64:$B$113,0),MATCH(N$1,'REEDS calc'!$C$63:$AG$63,0))*SUMIFS('res v com'!$E$3:$E$52,'res v com'!$B$3:$B$52,About!$B$2)*SUMIFS('Urban and Rural'!$B$2:$B$53,'Urban and Rural'!$A$2:$A$53,About!$B$1)</f>
        <v>582.74952793397529</v>
      </c>
      <c r="O8" s="71">
        <f>INDEX('REEDS calc'!$C$64:$AG$113,MATCH(About!$B$2,'REEDS calc'!$B$64:$B$113,0),MATCH(O$1,'REEDS calc'!$C$63:$AG$63,0))*SUMIFS('res v com'!$E$3:$E$52,'res v com'!$B$3:$B$52,About!$B$2)*SUMIFS('Urban and Rural'!$B$2:$B$53,'Urban and Rural'!$A$2:$A$53,About!$B$1)</f>
        <v>618.36134451667726</v>
      </c>
      <c r="P8" s="71">
        <f>INDEX('REEDS calc'!$C$64:$AG$113,MATCH(About!$B$2,'REEDS calc'!$B$64:$B$113,0),MATCH(P$1,'REEDS calc'!$C$63:$AG$63,0))*SUMIFS('res v com'!$E$3:$E$52,'res v com'!$B$3:$B$52,About!$B$2)*SUMIFS('Urban and Rural'!$B$2:$B$53,'Urban and Rural'!$A$2:$A$53,About!$B$1)</f>
        <v>653.97316109937913</v>
      </c>
      <c r="Q8" s="71">
        <f>INDEX('REEDS calc'!$C$64:$AG$113,MATCH(About!$B$2,'REEDS calc'!$B$64:$B$113,0),MATCH(Q$1,'REEDS calc'!$C$63:$AG$63,0))*SUMIFS('res v com'!$E$3:$E$52,'res v com'!$B$3:$B$52,About!$B$2)*SUMIFS('Urban and Rural'!$B$2:$B$53,'Urban and Rural'!$A$2:$A$53,About!$B$1)</f>
        <v>665.25465469009453</v>
      </c>
      <c r="R8" s="71">
        <f>INDEX('REEDS calc'!$C$64:$AG$113,MATCH(About!$B$2,'REEDS calc'!$B$64:$B$113,0),MATCH(R$1,'REEDS calc'!$C$63:$AG$63,0))*SUMIFS('res v com'!$E$3:$E$52,'res v com'!$B$3:$B$52,About!$B$2)*SUMIFS('Urban and Rural'!$B$2:$B$53,'Urban and Rural'!$A$2:$A$53,About!$B$1)</f>
        <v>676.53614828081004</v>
      </c>
      <c r="S8" s="71">
        <f>INDEX('REEDS calc'!$C$64:$AG$113,MATCH(About!$B$2,'REEDS calc'!$B$64:$B$113,0),MATCH(S$1,'REEDS calc'!$C$63:$AG$63,0))*SUMIFS('res v com'!$E$3:$E$52,'res v com'!$B$3:$B$52,About!$B$2)*SUMIFS('Urban and Rural'!$B$2:$B$53,'Urban and Rural'!$A$2:$A$53,About!$B$1)</f>
        <v>687.67036388731242</v>
      </c>
      <c r="T8" s="71">
        <f>INDEX('REEDS calc'!$C$64:$AG$113,MATCH(About!$B$2,'REEDS calc'!$B$64:$B$113,0),MATCH(T$1,'REEDS calc'!$C$63:$AG$63,0))*SUMIFS('res v com'!$E$3:$E$52,'res v com'!$B$3:$B$52,About!$B$2)*SUMIFS('Urban and Rural'!$B$2:$B$53,'Urban and Rural'!$A$2:$A$53,About!$B$1)</f>
        <v>698.80457949381457</v>
      </c>
      <c r="U8" s="71">
        <f>INDEX('REEDS calc'!$C$64:$AG$113,MATCH(About!$B$2,'REEDS calc'!$B$64:$B$113,0),MATCH(U$1,'REEDS calc'!$C$63:$AG$63,0))*SUMIFS('res v com'!$E$3:$E$52,'res v com'!$B$3:$B$52,About!$B$2)*SUMIFS('Urban and Rural'!$B$2:$B$53,'Urban and Rural'!$A$2:$A$53,About!$B$1)</f>
        <v>709.79151711610393</v>
      </c>
      <c r="V8" s="71">
        <f>INDEX('REEDS calc'!$C$64:$AG$113,MATCH(About!$B$2,'REEDS calc'!$B$64:$B$113,0),MATCH(V$1,'REEDS calc'!$C$63:$AG$63,0))*SUMIFS('res v com'!$E$3:$E$52,'res v com'!$B$3:$B$52,About!$B$2)*SUMIFS('Urban and Rural'!$B$2:$B$53,'Urban and Rural'!$A$2:$A$53,About!$B$1)</f>
        <v>720.77845473839329</v>
      </c>
      <c r="W8" s="71">
        <f>INDEX('REEDS calc'!$C$64:$AG$113,MATCH(About!$B$2,'REEDS calc'!$B$64:$B$113,0),MATCH(W$1,'REEDS calc'!$C$63:$AG$63,0))*SUMIFS('res v com'!$E$3:$E$52,'res v com'!$B$3:$B$52,About!$B$2)*SUMIFS('Urban and Rural'!$B$2:$B$53,'Urban and Rural'!$A$2:$A$53,About!$B$1)</f>
        <v>731.29410281120113</v>
      </c>
      <c r="X8" s="71">
        <f>INDEX('REEDS calc'!$C$64:$AG$113,MATCH(About!$B$2,'REEDS calc'!$B$64:$B$113,0),MATCH(X$1,'REEDS calc'!$C$63:$AG$63,0))*SUMIFS('res v com'!$E$3:$E$52,'res v com'!$B$3:$B$52,About!$B$2)*SUMIFS('Urban and Rural'!$B$2:$B$53,'Urban and Rural'!$A$2:$A$53,About!$B$1)</f>
        <v>741.80975088400896</v>
      </c>
      <c r="Y8" s="71">
        <f>INDEX('REEDS calc'!$C$64:$AG$113,MATCH(About!$B$2,'REEDS calc'!$B$64:$B$113,0),MATCH(Y$1,'REEDS calc'!$C$63:$AG$63,0))*SUMIFS('res v com'!$E$3:$E$52,'res v com'!$B$3:$B$52,About!$B$2)*SUMIFS('Urban and Rural'!$B$2:$B$53,'Urban and Rural'!$A$2:$A$53,About!$B$1)</f>
        <v>752.1486653757612</v>
      </c>
      <c r="Z8" s="71">
        <f>INDEX('REEDS calc'!$C$64:$AG$113,MATCH(About!$B$2,'REEDS calc'!$B$64:$B$113,0),MATCH(Z$1,'REEDS calc'!$C$63:$AG$63,0))*SUMIFS('res v com'!$E$3:$E$52,'res v com'!$B$3:$B$52,About!$B$2)*SUMIFS('Urban and Rural'!$B$2:$B$53,'Urban and Rural'!$A$2:$A$53,About!$B$1)</f>
        <v>762.48757986751332</v>
      </c>
      <c r="AA8" s="71">
        <f>INDEX('REEDS calc'!$C$64:$AG$113,MATCH(About!$B$2,'REEDS calc'!$B$64:$B$113,0),MATCH(AA$1,'REEDS calc'!$C$63:$AG$63,0))*SUMIFS('res v com'!$E$3:$E$52,'res v com'!$B$3:$B$52,About!$B$2)*SUMIFS('Urban and Rural'!$B$2:$B$53,'Urban and Rural'!$A$2:$A$53,About!$B$1)</f>
        <v>773.50397308664526</v>
      </c>
      <c r="AB8" s="71">
        <f>INDEX('REEDS calc'!$C$64:$AG$113,MATCH(About!$B$2,'REEDS calc'!$B$64:$B$113,0),MATCH(AB$1,'REEDS calc'!$C$63:$AG$63,0))*SUMIFS('res v com'!$E$3:$E$52,'res v com'!$B$3:$B$52,About!$B$2)*SUMIFS('Urban and Rural'!$B$2:$B$53,'Urban and Rural'!$A$2:$A$53,About!$B$1)</f>
        <v>784.5203663057772</v>
      </c>
      <c r="AC8" s="71">
        <f>INDEX('REEDS calc'!$C$64:$AG$113,MATCH(About!$B$2,'REEDS calc'!$B$64:$B$113,0),MATCH(AC$1,'REEDS calc'!$C$63:$AG$63,0))*SUMIFS('res v com'!$E$3:$E$52,'res v com'!$B$3:$B$52,About!$B$2)*SUMIFS('Urban and Rural'!$B$2:$B$53,'Urban and Rural'!$A$2:$A$53,About!$B$1)</f>
        <v>797.36300652915031</v>
      </c>
      <c r="AD8" s="71">
        <f>INDEX('REEDS calc'!$C$64:$AG$113,MATCH(About!$B$2,'REEDS calc'!$B$64:$B$113,0),MATCH(AD$1,'REEDS calc'!$C$63:$AG$63,0))*SUMIFS('res v com'!$E$3:$E$52,'res v com'!$B$3:$B$52,About!$B$2)*SUMIFS('Urban and Rural'!$B$2:$B$53,'Urban and Rural'!$A$2:$A$53,About!$B$1)</f>
        <v>810.20564675252342</v>
      </c>
      <c r="AE8" s="71">
        <f>INDEX('REEDS calc'!$C$64:$AG$113,MATCH(About!$B$2,'REEDS calc'!$B$64:$B$113,0),MATCH(AE$1,'REEDS calc'!$C$63:$AG$63,0))*SUMIFS('res v com'!$E$3:$E$52,'res v com'!$B$3:$B$52,About!$B$2)*SUMIFS('Urban and Rural'!$B$2:$B$53,'Urban and Rural'!$A$2:$A$53,About!$B$1)</f>
        <v>826.31785822542508</v>
      </c>
      <c r="AF8" s="71">
        <f>INDEX('REEDS calc'!$C$64:$AG$113,MATCH(About!$B$2,'REEDS calc'!$B$64:$B$113,0),MATCH(AF$1,'REEDS calc'!$C$63:$AG$63,0))*SUMIFS('res v com'!$E$3:$E$52,'res v com'!$B$3:$B$52,About!$B$2)*SUMIFS('Urban and Rural'!$B$2:$B$53,'Urban and Rural'!$A$2:$A$53,About!$B$1)</f>
        <v>842.43006969832652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56.325216551325241</v>
      </c>
      <c r="C8" s="71">
        <f>INDEX('REEDS calc'!$C$64:$AG$113,MATCH(About!$B$2,'REEDS calc'!$B$64:$B$113,0),MATCH(C$1,'REEDS calc'!$C$63:$AG$63,0))*SUMIFS('res v com'!$F$3:$F$52,'res v com'!$B$3:$B$52,About!$B$2)</f>
        <v>56.325216551325241</v>
      </c>
      <c r="D8" s="71">
        <f>INDEX('REEDS calc'!$C$64:$AG$113,MATCH(About!$B$2,'REEDS calc'!$B$64:$B$113,0),MATCH(D$1,'REEDS calc'!$C$63:$AG$63,0))*SUMIFS('res v com'!$F$3:$F$52,'res v com'!$B$3:$B$52,About!$B$2)</f>
        <v>56.325216551325241</v>
      </c>
      <c r="E8" s="71">
        <f>INDEX('REEDS calc'!$C$64:$AG$113,MATCH(About!$B$2,'REEDS calc'!$B$64:$B$113,0),MATCH(E$1,'REEDS calc'!$C$63:$AG$63,0))*SUMIFS('res v com'!$F$3:$F$52,'res v com'!$B$3:$B$52,About!$B$2)</f>
        <v>66.681668670302514</v>
      </c>
      <c r="F8" s="71">
        <f>INDEX('REEDS calc'!$C$64:$AG$113,MATCH(About!$B$2,'REEDS calc'!$B$64:$B$113,0),MATCH(F$1,'REEDS calc'!$C$63:$AG$63,0))*SUMIFS('res v com'!$F$3:$F$52,'res v com'!$B$3:$B$52,About!$B$2)</f>
        <v>77.038120789279773</v>
      </c>
      <c r="G8" s="71">
        <f>INDEX('REEDS calc'!$C$64:$AG$113,MATCH(About!$B$2,'REEDS calc'!$B$64:$B$113,0),MATCH(G$1,'REEDS calc'!$C$63:$AG$63,0))*SUMIFS('res v com'!$F$3:$F$52,'res v com'!$B$3:$B$52,About!$B$2)</f>
        <v>91.464020222033398</v>
      </c>
      <c r="H8" s="71">
        <f>INDEX('REEDS calc'!$C$64:$AG$113,MATCH(About!$B$2,'REEDS calc'!$B$64:$B$113,0),MATCH(H$1,'REEDS calc'!$C$63:$AG$63,0))*SUMIFS('res v com'!$F$3:$F$52,'res v com'!$B$3:$B$52,About!$B$2)</f>
        <v>105.88991965478704</v>
      </c>
      <c r="I8" s="71">
        <f>INDEX('REEDS calc'!$C$64:$AG$113,MATCH(About!$B$2,'REEDS calc'!$B$64:$B$113,0),MATCH(I$1,'REEDS calc'!$C$63:$AG$63,0))*SUMIFS('res v com'!$F$3:$F$52,'res v com'!$B$3:$B$52,About!$B$2)</f>
        <v>125.94710119125263</v>
      </c>
      <c r="J8" s="71">
        <f>INDEX('REEDS calc'!$C$64:$AG$113,MATCH(About!$B$2,'REEDS calc'!$B$64:$B$113,0),MATCH(J$1,'REEDS calc'!$C$63:$AG$63,0))*SUMIFS('res v com'!$F$3:$F$52,'res v com'!$B$3:$B$52,About!$B$2)</f>
        <v>146.00428272771819</v>
      </c>
      <c r="K8" s="71">
        <f>INDEX('REEDS calc'!$C$64:$AG$113,MATCH(About!$B$2,'REEDS calc'!$B$64:$B$113,0),MATCH(K$1,'REEDS calc'!$C$63:$AG$63,0))*SUMIFS('res v com'!$F$3:$F$52,'res v com'!$B$3:$B$52,About!$B$2)</f>
        <v>174.77427119946694</v>
      </c>
      <c r="L8" s="71">
        <f>INDEX('REEDS calc'!$C$64:$AG$113,MATCH(About!$B$2,'REEDS calc'!$B$64:$B$113,0),MATCH(L$1,'REEDS calc'!$C$63:$AG$63,0))*SUMIFS('res v com'!$F$3:$F$52,'res v com'!$B$3:$B$52,About!$B$2)</f>
        <v>203.54425967121566</v>
      </c>
      <c r="M8" s="71">
        <f>INDEX('REEDS calc'!$C$64:$AG$113,MATCH(About!$B$2,'REEDS calc'!$B$64:$B$113,0),MATCH(M$1,'REEDS calc'!$C$63:$AG$63,0))*SUMIFS('res v com'!$F$3:$F$52,'res v com'!$B$3:$B$52,About!$B$2)</f>
        <v>236.65019901216633</v>
      </c>
      <c r="N8" s="71">
        <f>INDEX('REEDS calc'!$C$64:$AG$113,MATCH(About!$B$2,'REEDS calc'!$B$64:$B$113,0),MATCH(N$1,'REEDS calc'!$C$63:$AG$63,0))*SUMIFS('res v com'!$F$3:$F$52,'res v com'!$B$3:$B$52,About!$B$2)</f>
        <v>269.75613835311702</v>
      </c>
      <c r="O8" s="71">
        <f>INDEX('REEDS calc'!$C$64:$AG$113,MATCH(About!$B$2,'REEDS calc'!$B$64:$B$113,0),MATCH(O$1,'REEDS calc'!$C$63:$AG$63,0))*SUMIFS('res v com'!$F$3:$F$52,'res v com'!$B$3:$B$52,About!$B$2)</f>
        <v>286.24093269546029</v>
      </c>
      <c r="P8" s="71">
        <f>INDEX('REEDS calc'!$C$64:$AG$113,MATCH(About!$B$2,'REEDS calc'!$B$64:$B$113,0),MATCH(P$1,'REEDS calc'!$C$63:$AG$63,0))*SUMIFS('res v com'!$F$3:$F$52,'res v com'!$B$3:$B$52,About!$B$2)</f>
        <v>302.72572703780344</v>
      </c>
      <c r="Q8" s="71">
        <f>INDEX('REEDS calc'!$C$64:$AG$113,MATCH(About!$B$2,'REEDS calc'!$B$64:$B$113,0),MATCH(Q$1,'REEDS calc'!$C$63:$AG$63,0))*SUMIFS('res v com'!$F$3:$F$52,'res v com'!$B$3:$B$52,About!$B$2)</f>
        <v>307.94795717272279</v>
      </c>
      <c r="R8" s="71">
        <f>INDEX('REEDS calc'!$C$64:$AG$113,MATCH(About!$B$2,'REEDS calc'!$B$64:$B$113,0),MATCH(R$1,'REEDS calc'!$C$63:$AG$63,0))*SUMIFS('res v com'!$F$3:$F$52,'res v com'!$B$3:$B$52,About!$B$2)</f>
        <v>313.17018730764215</v>
      </c>
      <c r="S8" s="71">
        <f>INDEX('REEDS calc'!$C$64:$AG$113,MATCH(About!$B$2,'REEDS calc'!$B$64:$B$113,0),MATCH(S$1,'REEDS calc'!$C$63:$AG$63,0))*SUMIFS('res v com'!$F$3:$F$52,'res v com'!$B$3:$B$52,About!$B$2)</f>
        <v>318.32424211442941</v>
      </c>
      <c r="T8" s="71">
        <f>INDEX('REEDS calc'!$C$64:$AG$113,MATCH(About!$B$2,'REEDS calc'!$B$64:$B$113,0),MATCH(T$1,'REEDS calc'!$C$63:$AG$63,0))*SUMIFS('res v com'!$F$3:$F$52,'res v com'!$B$3:$B$52,About!$B$2)</f>
        <v>323.47829692121655</v>
      </c>
      <c r="U8" s="71">
        <f>INDEX('REEDS calc'!$C$64:$AG$113,MATCH(About!$B$2,'REEDS calc'!$B$64:$B$113,0),MATCH(U$1,'REEDS calc'!$C$63:$AG$63,0))*SUMIFS('res v com'!$F$3:$F$52,'res v com'!$B$3:$B$52,About!$B$2)</f>
        <v>328.56417639987166</v>
      </c>
      <c r="V8" s="71">
        <f>INDEX('REEDS calc'!$C$64:$AG$113,MATCH(About!$B$2,'REEDS calc'!$B$64:$B$113,0),MATCH(V$1,'REEDS calc'!$C$63:$AG$63,0))*SUMIFS('res v com'!$F$3:$F$52,'res v com'!$B$3:$B$52,About!$B$2)</f>
        <v>333.65005587852676</v>
      </c>
      <c r="W8" s="71">
        <f>INDEX('REEDS calc'!$C$64:$AG$113,MATCH(About!$B$2,'REEDS calc'!$B$64:$B$113,0),MATCH(W$1,'REEDS calc'!$C$63:$AG$63,0))*SUMIFS('res v com'!$F$3:$F$52,'res v com'!$B$3:$B$52,About!$B$2)</f>
        <v>338.51777430715913</v>
      </c>
      <c r="X8" s="71">
        <f>INDEX('REEDS calc'!$C$64:$AG$113,MATCH(About!$B$2,'REEDS calc'!$B$64:$B$113,0),MATCH(X$1,'REEDS calc'!$C$63:$AG$63,0))*SUMIFS('res v com'!$F$3:$F$52,'res v com'!$B$3:$B$52,About!$B$2)</f>
        <v>343.3854927357915</v>
      </c>
      <c r="Y8" s="71">
        <f>INDEX('REEDS calc'!$C$64:$AG$113,MATCH(About!$B$2,'REEDS calc'!$B$64:$B$113,0),MATCH(Y$1,'REEDS calc'!$C$63:$AG$63,0))*SUMIFS('res v com'!$F$3:$F$52,'res v com'!$B$3:$B$52,About!$B$2)</f>
        <v>348.17140077066534</v>
      </c>
      <c r="Z8" s="71">
        <f>INDEX('REEDS calc'!$C$64:$AG$113,MATCH(About!$B$2,'REEDS calc'!$B$64:$B$113,0),MATCH(Z$1,'REEDS calc'!$C$63:$AG$63,0))*SUMIFS('res v com'!$F$3:$F$52,'res v com'!$B$3:$B$52,About!$B$2)</f>
        <v>352.95730880553918</v>
      </c>
      <c r="AA8" s="71">
        <f>INDEX('REEDS calc'!$C$64:$AG$113,MATCH(About!$B$2,'REEDS calc'!$B$64:$B$113,0),MATCH(AA$1,'REEDS calc'!$C$63:$AG$63,0))*SUMIFS('res v com'!$F$3:$F$52,'res v com'!$B$3:$B$52,About!$B$2)</f>
        <v>358.05682334982072</v>
      </c>
      <c r="AB8" s="71">
        <f>INDEX('REEDS calc'!$C$64:$AG$113,MATCH(About!$B$2,'REEDS calc'!$B$64:$B$113,0),MATCH(AB$1,'REEDS calc'!$C$63:$AG$63,0))*SUMIFS('res v com'!$F$3:$F$52,'res v com'!$B$3:$B$52,About!$B$2)</f>
        <v>363.15633789410225</v>
      </c>
      <c r="AC8" s="71">
        <f>INDEX('REEDS calc'!$C$64:$AG$113,MATCH(About!$B$2,'REEDS calc'!$B$64:$B$113,0),MATCH(AC$1,'REEDS calc'!$C$63:$AG$63,0))*SUMIFS('res v com'!$F$3:$F$52,'res v com'!$B$3:$B$52,About!$B$2)</f>
        <v>369.1012265072219</v>
      </c>
      <c r="AD8" s="71">
        <f>INDEX('REEDS calc'!$C$64:$AG$113,MATCH(About!$B$2,'REEDS calc'!$B$64:$B$113,0),MATCH(AD$1,'REEDS calc'!$C$63:$AG$63,0))*SUMIFS('res v com'!$F$3:$F$52,'res v com'!$B$3:$B$52,About!$B$2)</f>
        <v>375.04611512034154</v>
      </c>
      <c r="AE8" s="71">
        <f>INDEX('REEDS calc'!$C$64:$AG$113,MATCH(About!$B$2,'REEDS calc'!$B$64:$B$113,0),MATCH(AE$1,'REEDS calc'!$C$63:$AG$63,0))*SUMIFS('res v com'!$F$3:$F$52,'res v com'!$B$3:$B$52,About!$B$2)</f>
        <v>382.50449601799397</v>
      </c>
      <c r="AF8" s="71">
        <f>INDEX('REEDS calc'!$C$64:$AG$113,MATCH(About!$B$2,'REEDS calc'!$B$64:$B$113,0),MATCH(AF$1,'REEDS calc'!$C$63:$AG$63,0))*SUMIFS('res v com'!$F$3:$F$52,'res v com'!$B$3:$B$52,About!$B$2)</f>
        <v>389.96287691564635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2024-02-08T18:57:54Z</dcterms:modified>
</cp:coreProperties>
</file>