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OR\land\BLAPE\"/>
    </mc:Choice>
  </mc:AlternateContent>
  <xr:revisionPtr revIDLastSave="0" documentId="8_{40762E72-1C34-44BB-AB7B-12E01BF044C5}" xr6:coauthVersionLast="47" xr6:coauthVersionMax="47" xr10:uidLastSave="{00000000-0000-0000-0000-000000000000}"/>
  <bookViews>
    <workbookView xWindow="795" yWindow="270" windowWidth="15855" windowHeight="15975" firstSheet="3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4" l="1" a="1"/>
  <c r="C11" i="4" s="1"/>
  <c r="O11" i="4" a="1"/>
  <c r="O11" i="4" s="1"/>
  <c r="N11" i="4" a="1"/>
  <c r="N11" i="4" s="1"/>
  <c r="M11" i="4" a="1"/>
  <c r="M11" i="4" s="1"/>
  <c r="L11" i="4" a="1"/>
  <c r="L11" i="4" s="1"/>
  <c r="K11" i="4" a="1"/>
  <c r="K11" i="4" s="1"/>
  <c r="J11" i="4" a="1"/>
  <c r="J11" i="4" s="1"/>
  <c r="I11" i="4" a="1"/>
  <c r="I11" i="4" s="1"/>
  <c r="H11" i="4" a="1"/>
  <c r="H11" i="4" s="1"/>
  <c r="G11" i="4" a="1"/>
  <c r="G11" i="4" s="1"/>
  <c r="F11" i="4" a="1"/>
  <c r="F11" i="4" s="1"/>
  <c r="E11" i="4" a="1"/>
  <c r="E11" i="4" s="1"/>
  <c r="D11" i="4" a="1"/>
  <c r="D11" i="4" s="1"/>
  <c r="B11" i="4" a="1"/>
  <c r="B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B8" i="4"/>
  <c r="E8" i="4"/>
  <c r="C8" i="4"/>
  <c r="F8" i="4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B23" i="4" l="1"/>
  <c r="K23" i="4" s="1"/>
  <c r="S23" i="4"/>
  <c r="AA23" i="4"/>
  <c r="AI23" i="4"/>
  <c r="I23" i="4"/>
  <c r="D23" i="4"/>
  <c r="L23" i="4"/>
  <c r="T23" i="4"/>
  <c r="AJ23" i="4"/>
  <c r="Y23" i="4"/>
  <c r="E23" i="4"/>
  <c r="M23" i="4"/>
  <c r="U23" i="4"/>
  <c r="AC23" i="4"/>
  <c r="AK23" i="4"/>
  <c r="A25" i="4" s="1"/>
  <c r="AG23" i="4"/>
  <c r="Z23" i="4"/>
  <c r="F23" i="4"/>
  <c r="N23" i="4"/>
  <c r="V23" i="4"/>
  <c r="AD23" i="4"/>
  <c r="C23" i="4"/>
  <c r="J23" i="4"/>
  <c r="G23" i="4"/>
  <c r="O23" i="4"/>
  <c r="W23" i="4"/>
  <c r="AE23" i="4"/>
  <c r="P23" i="4"/>
  <c r="Q23" i="4"/>
  <c r="H23" i="4"/>
  <c r="R23" i="4"/>
  <c r="L28" i="3"/>
  <c r="D6" i="3"/>
  <c r="B2" i="7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E4" i="3"/>
  <c r="AH23" i="4" l="1"/>
  <c r="X23" i="4"/>
  <c r="AF23" i="4"/>
  <c r="AB23" i="4"/>
  <c r="F2" i="7"/>
  <c r="B11" i="7"/>
  <c r="C2" i="7"/>
  <c r="B12" i="7"/>
  <c r="E2" i="7"/>
  <c r="D2" i="7"/>
  <c r="E6" i="3"/>
  <c r="E5" i="3"/>
  <c r="D12" i="7" l="1"/>
  <c r="D11" i="7"/>
  <c r="E11" i="7"/>
  <c r="E12" i="7"/>
  <c r="C11" i="7"/>
  <c r="C12" i="7"/>
  <c r="F11" i="7"/>
  <c r="F12" i="7"/>
  <c r="K2" i="7"/>
  <c r="S2" i="7"/>
  <c r="AA2" i="7"/>
  <c r="AI2" i="7"/>
  <c r="L2" i="7"/>
  <c r="T2" i="7"/>
  <c r="AB2" i="7"/>
  <c r="AJ2" i="7"/>
  <c r="M2" i="7"/>
  <c r="U2" i="7"/>
  <c r="AC2" i="7"/>
  <c r="AK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AH2" i="7"/>
  <c r="AE11" i="7" l="1"/>
  <c r="AE12" i="7"/>
  <c r="AK12" i="7"/>
  <c r="AK11" i="7"/>
  <c r="O11" i="7"/>
  <c r="O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AB12" i="7"/>
  <c r="AB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<sst xmlns="http://schemas.openxmlformats.org/spreadsheetml/2006/main" count="15367" uniqueCount="462">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</sst>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2" fillId="0" borderId="1"/>
    <xf numFmtId="0" fontId="1" fillId="0" borderId="1"/>
    <xf numFmtId="9" fontId="15" fillId="0" borderId="0" applyFont="0" applyFill="0" applyBorder="0" applyAlignment="0" applyProtection="0"/>
  </cellStyleXfs>
  <cellXfs count="61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9" fontId="0" fillId="0" borderId="0" xfId="3" applyFon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4">
    <cellStyle name="Comma" xfId="1" builtinId="3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defaultColWidth="12.625" defaultRowHeight="15" customHeight="1" x14ac:dyDescent="0.2"/>
  <cols>
    <col min="1" max="1" width="8.125" style="26" customWidth="1"/>
    <col min="2" max="2" width="45.125" style="26" customWidth="1"/>
    <col min="3" max="26" width="7.625" style="26" customWidth="1"/>
  </cols>
  <sheetData>
    <row r="1" spans="1:8" x14ac:dyDescent="0.25">
      <c r="A1" s="1" t="s">
        <v>0</v>
      </c>
      <c r="B1" s="2" t="s">
        <v>97</v>
      </c>
      <c r="C1" s="57">
        <v>44412</v>
      </c>
      <c r="H1" s="53" t="s">
        <v>2</v>
      </c>
    </row>
    <row r="2" spans="1:8" x14ac:dyDescent="0.25">
      <c r="B2" s="2" t="str">
        <f>LOOKUP(B1,F2:G51,G2:G51)</f>
        <v>OR</v>
      </c>
      <c r="F2" s="2" t="s">
        <v>3</v>
      </c>
      <c r="G2" s="2" t="s">
        <v>4</v>
      </c>
    </row>
    <row r="3" spans="1:8" x14ac:dyDescent="0.25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5">
      <c r="B4" s="2" t="s">
        <v>9</v>
      </c>
      <c r="F4" s="2" t="s">
        <v>10</v>
      </c>
      <c r="G4" s="2" t="s">
        <v>11</v>
      </c>
    </row>
    <row r="5" spans="1:8" x14ac:dyDescent="0.25">
      <c r="B5" s="4">
        <v>2016</v>
      </c>
      <c r="F5" s="2" t="s">
        <v>12</v>
      </c>
      <c r="G5" s="2" t="s">
        <v>13</v>
      </c>
    </row>
    <row r="6" spans="1:8" x14ac:dyDescent="0.25">
      <c r="B6" s="2" t="s">
        <v>14</v>
      </c>
      <c r="F6" s="2" t="s">
        <v>15</v>
      </c>
      <c r="G6" s="2" t="s">
        <v>16</v>
      </c>
    </row>
    <row r="7" spans="1:8" x14ac:dyDescent="0.25">
      <c r="B7" s="5" t="s">
        <v>17</v>
      </c>
      <c r="F7" s="2" t="s">
        <v>18</v>
      </c>
      <c r="G7" s="2" t="s">
        <v>19</v>
      </c>
    </row>
    <row r="8" spans="1:8" x14ac:dyDescent="0.25">
      <c r="B8" s="2" t="s">
        <v>20</v>
      </c>
      <c r="F8" s="2" t="s">
        <v>21</v>
      </c>
      <c r="G8" s="2" t="s">
        <v>22</v>
      </c>
    </row>
    <row r="9" spans="1:8" x14ac:dyDescent="0.25">
      <c r="F9" s="2" t="s">
        <v>23</v>
      </c>
      <c r="G9" s="2" t="s">
        <v>24</v>
      </c>
    </row>
    <row r="10" spans="1:8" x14ac:dyDescent="0.25">
      <c r="B10" s="3" t="s">
        <v>25</v>
      </c>
      <c r="F10" s="2" t="s">
        <v>26</v>
      </c>
      <c r="G10" s="2" t="s">
        <v>27</v>
      </c>
    </row>
    <row r="11" spans="1:8" x14ac:dyDescent="0.25">
      <c r="B11" s="6" t="s">
        <v>28</v>
      </c>
      <c r="F11" s="2" t="s">
        <v>29</v>
      </c>
      <c r="G11" s="2" t="s">
        <v>30</v>
      </c>
    </row>
    <row r="12" spans="1:8" x14ac:dyDescent="0.25">
      <c r="F12" s="2" t="s">
        <v>31</v>
      </c>
      <c r="G12" s="2" t="s">
        <v>32</v>
      </c>
    </row>
    <row r="13" spans="1:8" x14ac:dyDescent="0.25">
      <c r="A13" s="1" t="s">
        <v>33</v>
      </c>
      <c r="F13" s="2" t="s">
        <v>34</v>
      </c>
      <c r="G13" s="2" t="s">
        <v>35</v>
      </c>
    </row>
    <row r="14" spans="1:8" x14ac:dyDescent="0.25">
      <c r="A14" s="2" t="s">
        <v>36</v>
      </c>
      <c r="F14" s="2" t="s">
        <v>37</v>
      </c>
      <c r="G14" s="2" t="s">
        <v>38</v>
      </c>
    </row>
    <row r="15" spans="1:8" x14ac:dyDescent="0.25">
      <c r="F15" s="2" t="s">
        <v>39</v>
      </c>
      <c r="G15" s="2" t="s">
        <v>40</v>
      </c>
    </row>
    <row r="16" spans="1:8" x14ac:dyDescent="0.25">
      <c r="B16" s="3" t="s">
        <v>41</v>
      </c>
      <c r="F16" s="2" t="s">
        <v>42</v>
      </c>
      <c r="G16" s="2" t="s">
        <v>43</v>
      </c>
    </row>
    <row r="17" spans="1:8" x14ac:dyDescent="0.25">
      <c r="B17" s="4" t="s">
        <v>44</v>
      </c>
      <c r="F17" s="2" t="s">
        <v>45</v>
      </c>
      <c r="G17" s="2" t="s">
        <v>46</v>
      </c>
    </row>
    <row r="18" spans="1:8" x14ac:dyDescent="0.25">
      <c r="B18" s="4">
        <v>2019</v>
      </c>
      <c r="F18" s="2" t="s">
        <v>47</v>
      </c>
      <c r="G18" s="2" t="s">
        <v>48</v>
      </c>
    </row>
    <row r="19" spans="1:8" x14ac:dyDescent="0.25">
      <c r="B19" s="2" t="s">
        <v>49</v>
      </c>
      <c r="F19" s="2" t="s">
        <v>50</v>
      </c>
      <c r="G19" s="2" t="s">
        <v>51</v>
      </c>
    </row>
    <row r="20" spans="1:8" x14ac:dyDescent="0.25">
      <c r="B20" s="5" t="s">
        <v>52</v>
      </c>
      <c r="F20" s="2" t="s">
        <v>53</v>
      </c>
      <c r="G20" s="2" t="s">
        <v>54</v>
      </c>
    </row>
    <row r="21" spans="1:8" ht="15.75" customHeight="1" x14ac:dyDescent="0.25">
      <c r="F21" s="2" t="s">
        <v>55</v>
      </c>
      <c r="G21" s="2" t="s">
        <v>56</v>
      </c>
    </row>
    <row r="22" spans="1:8" ht="15.75" customHeight="1" x14ac:dyDescent="0.25">
      <c r="B22" s="3" t="s">
        <v>41</v>
      </c>
      <c r="F22" s="2" t="s">
        <v>57</v>
      </c>
      <c r="G22" s="2" t="s">
        <v>58</v>
      </c>
    </row>
    <row r="23" spans="1:8" ht="15.75" customHeight="1" x14ac:dyDescent="0.25">
      <c r="B23" t="s">
        <v>59</v>
      </c>
      <c r="F23" s="2" t="s">
        <v>60</v>
      </c>
      <c r="G23" s="2" t="s">
        <v>61</v>
      </c>
    </row>
    <row r="24" spans="1:8" ht="15.75" customHeight="1" x14ac:dyDescent="0.25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5">
      <c r="B25">
        <v>2020</v>
      </c>
      <c r="F25" s="2" t="s">
        <v>65</v>
      </c>
      <c r="G25" s="2" t="s">
        <v>66</v>
      </c>
    </row>
    <row r="26" spans="1:8" ht="15.75" customHeight="1" x14ac:dyDescent="0.25">
      <c r="B26" t="s">
        <v>67</v>
      </c>
      <c r="F26" s="2" t="s">
        <v>68</v>
      </c>
      <c r="G26" s="2" t="s">
        <v>69</v>
      </c>
    </row>
    <row r="27" spans="1:8" ht="15.75" customHeight="1" x14ac:dyDescent="0.25">
      <c r="F27" s="2" t="s">
        <v>70</v>
      </c>
      <c r="G27" s="2" t="s">
        <v>71</v>
      </c>
    </row>
    <row r="28" spans="1:8" ht="15.75" customHeight="1" x14ac:dyDescent="0.25">
      <c r="F28" s="2" t="s">
        <v>72</v>
      </c>
      <c r="G28" s="2" t="s">
        <v>73</v>
      </c>
    </row>
    <row r="29" spans="1:8" ht="15.75" customHeight="1" x14ac:dyDescent="0.25">
      <c r="F29" s="2" t="s">
        <v>74</v>
      </c>
      <c r="G29" s="2" t="s">
        <v>75</v>
      </c>
    </row>
    <row r="30" spans="1:8" ht="15.75" customHeight="1" x14ac:dyDescent="0.25">
      <c r="A30" s="37" t="s">
        <v>33</v>
      </c>
      <c r="F30" s="2" t="s">
        <v>76</v>
      </c>
      <c r="G30" s="2" t="s">
        <v>77</v>
      </c>
    </row>
    <row r="31" spans="1:8" ht="15.75" customHeight="1" x14ac:dyDescent="0.25">
      <c r="A31" s="38" t="s">
        <v>78</v>
      </c>
      <c r="F31" s="2" t="s">
        <v>79</v>
      </c>
      <c r="G31" s="2" t="s">
        <v>80</v>
      </c>
    </row>
    <row r="32" spans="1:8" ht="15.75" customHeight="1" x14ac:dyDescent="0.25">
      <c r="A32" s="38" t="s">
        <v>81</v>
      </c>
      <c r="F32" s="2" t="s">
        <v>82</v>
      </c>
      <c r="G32" s="2" t="s">
        <v>83</v>
      </c>
    </row>
    <row r="33" spans="1:7" ht="15.75" customHeight="1" x14ac:dyDescent="0.25">
      <c r="F33" s="2" t="s">
        <v>84</v>
      </c>
      <c r="G33" s="2" t="s">
        <v>85</v>
      </c>
    </row>
    <row r="34" spans="1:7" ht="15.75" customHeight="1" x14ac:dyDescent="0.25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5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5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5">
      <c r="F37" s="2" t="s">
        <v>95</v>
      </c>
      <c r="G37" s="2" t="s">
        <v>96</v>
      </c>
    </row>
    <row r="38" spans="1:7" ht="15.75" customHeight="1" x14ac:dyDescent="0.25">
      <c r="F38" s="2" t="s">
        <v>97</v>
      </c>
      <c r="G38" s="2" t="s">
        <v>98</v>
      </c>
    </row>
    <row r="39" spans="1:7" ht="15.75" customHeight="1" x14ac:dyDescent="0.25">
      <c r="F39" s="2" t="s">
        <v>99</v>
      </c>
      <c r="G39" s="2" t="s">
        <v>100</v>
      </c>
    </row>
    <row r="40" spans="1:7" ht="15.75" customHeight="1" x14ac:dyDescent="0.25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5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5">
      <c r="F42" s="2" t="s">
        <v>107</v>
      </c>
      <c r="G42" s="2" t="s">
        <v>108</v>
      </c>
    </row>
    <row r="43" spans="1:7" ht="15.75" customHeight="1" x14ac:dyDescent="0.25">
      <c r="F43" s="2" t="s">
        <v>109</v>
      </c>
      <c r="G43" s="2" t="s">
        <v>110</v>
      </c>
    </row>
    <row r="44" spans="1:7" ht="15.75" customHeight="1" x14ac:dyDescent="0.25">
      <c r="F44" s="2" t="s">
        <v>111</v>
      </c>
      <c r="G44" s="2" t="s">
        <v>112</v>
      </c>
    </row>
    <row r="45" spans="1:7" ht="15.75" customHeight="1" x14ac:dyDescent="0.25">
      <c r="F45" s="2" t="s">
        <v>113</v>
      </c>
      <c r="G45" s="2" t="s">
        <v>114</v>
      </c>
    </row>
    <row r="46" spans="1:7" ht="15.75" customHeight="1" x14ac:dyDescent="0.25">
      <c r="F46" s="2" t="s">
        <v>115</v>
      </c>
      <c r="G46" s="2" t="s">
        <v>116</v>
      </c>
    </row>
    <row r="47" spans="1:7" ht="15.75" customHeight="1" x14ac:dyDescent="0.25">
      <c r="F47" s="2" t="s">
        <v>117</v>
      </c>
      <c r="G47" s="2" t="s">
        <v>118</v>
      </c>
    </row>
    <row r="48" spans="1:7" ht="15.75" customHeight="1" x14ac:dyDescent="0.25">
      <c r="F48" s="2" t="s">
        <v>119</v>
      </c>
      <c r="G48" s="2" t="s">
        <v>120</v>
      </c>
    </row>
    <row r="49" spans="6:7" ht="15.75" customHeight="1" x14ac:dyDescent="0.25">
      <c r="F49" s="2" t="s">
        <v>121</v>
      </c>
      <c r="G49" s="2" t="s">
        <v>122</v>
      </c>
    </row>
    <row r="50" spans="6:7" ht="15.75" customHeight="1" x14ac:dyDescent="0.25">
      <c r="F50" s="2" t="s">
        <v>1</v>
      </c>
      <c r="G50" s="2" t="s">
        <v>123</v>
      </c>
    </row>
    <row r="51" spans="6:7" ht="15.75" customHeight="1" x14ac:dyDescent="0.25">
      <c r="F51" s="2" t="s">
        <v>124</v>
      </c>
      <c r="G51" s="2" t="s">
        <v>125</v>
      </c>
    </row>
    <row r="52" spans="6:7" ht="15.75" customHeight="1" x14ac:dyDescent="0.2"/>
    <row r="53" spans="6:7" ht="15.75" customHeight="1" x14ac:dyDescent="0.2"/>
    <row r="54" spans="6:7" ht="15.75" customHeight="1" x14ac:dyDescent="0.2"/>
    <row r="55" spans="6:7" ht="15.75" customHeight="1" x14ac:dyDescent="0.2"/>
    <row r="56" spans="6:7" ht="15.75" customHeight="1" x14ac:dyDescent="0.2"/>
    <row r="57" spans="6:7" ht="15.75" customHeight="1" x14ac:dyDescent="0.2"/>
    <row r="58" spans="6:7" ht="15.75" customHeight="1" x14ac:dyDescent="0.2"/>
    <row r="59" spans="6:7" ht="15.75" customHeight="1" x14ac:dyDescent="0.2"/>
    <row r="60" spans="6:7" ht="15.75" customHeight="1" x14ac:dyDescent="0.2"/>
    <row r="61" spans="6:7" ht="15.75" customHeight="1" x14ac:dyDescent="0.2"/>
    <row r="62" spans="6:7" ht="15.75" customHeight="1" x14ac:dyDescent="0.2"/>
    <row r="63" spans="6:7" ht="15.75" customHeight="1" x14ac:dyDescent="0.2"/>
    <row r="64" spans="6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defaultColWidth="9" defaultRowHeight="15" x14ac:dyDescent="0.25"/>
  <cols>
    <col min="1" max="1" width="46.125" style="35" customWidth="1"/>
    <col min="2" max="2" width="9" style="35" customWidth="1"/>
    <col min="3" max="3" width="20" style="35" customWidth="1"/>
    <col min="4" max="8" width="9" style="35" customWidth="1"/>
    <col min="9" max="9" width="20.625" style="35" customWidth="1"/>
    <col min="10" max="10" width="4.125" style="35" customWidth="1"/>
    <col min="11" max="11" width="24.125" style="35" customWidth="1"/>
    <col min="12" max="12" width="18.625" style="35" customWidth="1"/>
    <col min="13" max="13" width="13.625" style="35" customWidth="1"/>
    <col min="14" max="14" width="9" style="35" customWidth="1"/>
    <col min="15" max="16384" width="9" style="35"/>
  </cols>
  <sheetData>
    <row r="1" spans="1:17" x14ac:dyDescent="0.25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5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5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5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5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5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5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5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5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5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5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5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5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5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5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5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5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5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5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5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5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5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5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5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5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5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5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5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5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5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5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5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5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5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5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5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5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5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5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5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5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5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5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5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5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5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5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5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5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5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5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5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5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5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5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5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5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5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5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5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5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5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5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5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5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5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5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5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5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5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5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5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5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5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5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5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5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5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5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5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5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5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5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5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5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5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5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5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5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5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5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5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5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5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5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5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5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5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5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5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5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5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5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5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5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5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5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5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5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5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5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5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5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5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5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5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5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5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5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5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5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5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5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5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5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5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5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5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5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5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5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5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5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5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5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5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5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5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5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5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5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5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5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5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5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5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5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5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5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5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5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5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5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5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5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5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5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5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5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5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5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5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5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5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5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5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5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5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5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5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5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5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5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5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5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5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5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5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5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5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5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5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5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5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5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5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5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5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5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5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5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5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5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5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5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5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5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5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5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5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5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5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5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5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5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5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5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5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5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5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5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5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5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5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5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5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5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5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5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5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5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5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5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5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5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5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5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5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5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5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5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5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5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5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5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5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5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5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5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5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5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5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5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5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5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5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5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5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5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5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5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5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5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5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5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5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5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5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5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5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5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5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5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5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5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5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5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5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5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5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5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5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5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5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5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5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5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5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5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5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5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5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5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5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5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5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5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5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5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5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5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5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5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5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5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5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5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5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5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5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5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5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5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5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5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5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5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5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5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5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5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5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5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5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5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5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5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5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5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5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5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5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5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5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5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5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5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5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5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5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5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5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5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5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5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5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5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5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5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5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5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5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5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5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5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5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5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5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5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5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5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5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5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5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5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5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5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5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5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5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5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5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5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5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5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5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5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5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5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5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5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5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5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5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5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5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5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5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5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5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5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5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5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5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5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5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5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5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5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5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5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5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5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5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5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5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5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5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5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5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5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5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5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5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5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5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5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5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5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5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5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5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5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5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5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5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5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5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5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5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5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5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5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5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5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5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5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5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5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5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5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5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5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5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5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5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5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5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5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5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5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5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5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5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5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5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5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5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5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5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5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5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5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5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5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5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5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5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5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5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5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5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5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5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5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5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5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5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5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5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5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5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5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5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5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5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5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5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5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5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5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5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5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5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5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5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5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5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5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5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5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5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5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5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5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5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5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5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5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5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5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5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5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5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5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5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5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5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5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5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5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5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5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5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5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5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5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5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5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5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5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5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5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5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5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5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5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5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5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5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5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5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5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5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5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5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5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5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5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5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5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5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5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5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5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5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5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5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5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5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5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5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5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5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5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5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5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5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5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5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5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5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5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5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5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5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5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5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5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5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5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5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5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5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5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5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5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5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5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5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5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5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5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5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5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5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5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5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5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5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5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5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5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5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5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5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5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5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5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5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5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5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5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5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5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5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5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5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5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5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5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5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5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5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5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5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5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5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5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5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5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5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5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5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5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5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5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5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5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5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5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5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5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5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5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5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5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5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5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5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5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5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5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5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5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5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5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5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5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5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5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5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5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5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5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5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5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5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5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5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5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5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5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5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5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5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5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5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5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5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5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5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5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5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5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5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5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5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5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5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5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5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5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5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5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5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5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5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5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5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5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5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5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5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5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5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5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5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5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5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5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5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5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5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5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5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5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5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5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5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5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5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5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5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5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5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5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5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5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5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5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5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5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5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5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5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5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5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5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5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5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5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5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5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5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5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5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5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5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5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5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5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5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5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5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5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5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5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5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5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5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5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5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5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5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5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5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5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5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5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5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5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5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5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5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5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5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5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5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5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5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5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5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5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5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5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5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5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5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5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5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5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5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5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5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5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5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5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5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5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5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5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5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5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5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5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5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5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5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5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5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5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5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5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5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5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5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5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5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5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5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5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5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5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5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5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5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5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5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5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5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5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5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5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5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5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5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5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5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5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5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5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5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5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5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5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5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5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5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5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5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5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5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5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5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5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5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5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5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5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5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5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5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5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5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5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5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5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5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5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5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5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5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5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5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5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5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5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5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5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5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5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5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5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5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5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5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5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5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5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5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5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5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5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5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5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5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5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5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5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5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5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5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5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5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5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5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5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5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5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5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5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5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5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5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5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5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5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5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5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5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5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5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5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5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5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5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5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5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5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5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5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5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5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5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5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5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5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5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5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5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5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5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5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5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5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5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5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5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5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5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5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5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5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5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5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5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5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5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5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5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5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5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5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5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5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5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5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5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5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5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5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5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5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5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5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5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5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5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5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5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5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5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5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5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5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5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5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5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5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5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5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5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5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5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5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5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5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5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5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5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5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5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5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5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5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5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5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5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5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5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5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5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5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5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5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5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5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5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5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5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5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5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5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5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5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5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5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5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5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5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5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5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5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5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5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5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5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5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5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5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5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5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5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5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5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5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5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5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5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5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5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5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5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5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5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5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5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5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5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5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5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5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5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5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5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5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5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5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5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5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5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5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5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5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5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5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5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5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5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5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5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5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5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5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5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5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5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5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5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5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5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5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5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5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5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5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5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5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5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5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5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5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5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5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5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5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5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5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5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5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5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5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5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5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5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5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5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5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5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5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5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5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5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5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5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5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5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5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5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5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5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5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5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5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5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5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5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5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5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5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5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5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5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5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5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5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5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5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5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5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5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5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5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5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5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5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5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5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5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5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5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5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5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5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5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5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5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5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5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5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5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5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5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5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5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5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5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5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5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5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5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5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5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5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5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5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5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5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5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5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5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5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5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5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5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5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5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5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5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5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5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5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5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5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5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5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5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5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5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5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5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defaultColWidth="9" defaultRowHeight="15" x14ac:dyDescent="0.25"/>
  <cols>
    <col min="1" max="1" width="9" style="41" customWidth="1"/>
    <col min="2" max="2" width="8" style="44" customWidth="1"/>
    <col min="3" max="3" width="7.375" style="44" customWidth="1"/>
    <col min="4" max="4" width="11.875" style="41" customWidth="1"/>
    <col min="5" max="5" width="18.875" style="44" bestFit="1" customWidth="1"/>
    <col min="6" max="6" width="11.875" style="44" customWidth="1"/>
    <col min="7" max="8" width="13.375" style="44" customWidth="1"/>
    <col min="9" max="9" width="16.125" style="44" bestFit="1" customWidth="1"/>
    <col min="10" max="11" width="12.125" style="44" bestFit="1" customWidth="1"/>
    <col min="12" max="12" width="11.625" style="44" customWidth="1"/>
    <col min="13" max="13" width="16.125" style="44" bestFit="1" customWidth="1"/>
    <col min="14" max="14" width="12.5" style="44" bestFit="1" customWidth="1"/>
    <col min="15" max="15" width="11.87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5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5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-11301387697919.01</v>
      </c>
    </row>
    <row r="5" spans="1:14" x14ac:dyDescent="0.25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257116034223.91708</v>
      </c>
    </row>
    <row r="6" spans="1:14" x14ac:dyDescent="0.25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308703922.90508401</v>
      </c>
    </row>
    <row r="13" spans="1:14" x14ac:dyDescent="0.25">
      <c r="N13" s="52"/>
    </row>
    <row r="16" spans="1:14" x14ac:dyDescent="0.25">
      <c r="A16" s="44"/>
      <c r="C16" s="41"/>
      <c r="D16" s="44"/>
      <c r="H16" s="59" t="s">
        <v>372</v>
      </c>
      <c r="I16" s="60"/>
      <c r="J16" s="60"/>
      <c r="K16" s="60"/>
    </row>
    <row r="17" spans="1:12" x14ac:dyDescent="0.25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5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5">
      <c r="A19" s="42" t="s">
        <v>376</v>
      </c>
      <c r="C19" s="41"/>
      <c r="D19" s="44"/>
    </row>
    <row r="20" spans="1:12" x14ac:dyDescent="0.25">
      <c r="A20" s="44"/>
      <c r="B20" s="42" t="s">
        <v>281</v>
      </c>
      <c r="C20" s="42"/>
      <c r="D20" s="44"/>
    </row>
    <row r="21" spans="1:12" x14ac:dyDescent="0.25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5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5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5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5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5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5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5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5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5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5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5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5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5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5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5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5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5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5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5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5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5">
      <c r="L80" s="43"/>
    </row>
    <row r="81" spans="12:12" x14ac:dyDescent="0.25">
      <c r="L81" s="43"/>
    </row>
    <row r="82" spans="12:12" x14ac:dyDescent="0.25">
      <c r="L82" s="43"/>
    </row>
    <row r="83" spans="12:12" x14ac:dyDescent="0.25">
      <c r="L83" s="43"/>
    </row>
    <row r="84" spans="12:12" x14ac:dyDescent="0.25">
      <c r="L84" s="43"/>
    </row>
    <row r="85" spans="12:12" x14ac:dyDescent="0.25">
      <c r="L85" s="43"/>
    </row>
    <row r="86" spans="12:12" x14ac:dyDescent="0.25">
      <c r="L86" s="43"/>
    </row>
    <row r="87" spans="12:12" x14ac:dyDescent="0.25">
      <c r="L87" s="43"/>
    </row>
    <row r="88" spans="12:12" x14ac:dyDescent="0.25">
      <c r="L88" s="43"/>
    </row>
    <row r="89" spans="12:12" x14ac:dyDescent="0.25">
      <c r="L89" s="43"/>
    </row>
    <row r="90" spans="12:12" x14ac:dyDescent="0.25">
      <c r="L90" s="43"/>
    </row>
    <row r="91" spans="12:12" x14ac:dyDescent="0.25">
      <c r="L91" s="43"/>
    </row>
    <row r="92" spans="12:12" x14ac:dyDescent="0.25">
      <c r="L92" s="43"/>
    </row>
    <row r="93" spans="12:12" x14ac:dyDescent="0.25">
      <c r="L93" s="43"/>
    </row>
    <row r="94" spans="12:12" x14ac:dyDescent="0.25">
      <c r="L94" s="43"/>
    </row>
    <row r="95" spans="12:12" x14ac:dyDescent="0.25">
      <c r="L95" s="43"/>
    </row>
    <row r="96" spans="12:12" x14ac:dyDescent="0.25">
      <c r="L96" s="43"/>
    </row>
    <row r="97" spans="12:12" x14ac:dyDescent="0.25">
      <c r="L97" s="43"/>
    </row>
    <row r="98" spans="12:12" x14ac:dyDescent="0.25">
      <c r="L98" s="43"/>
    </row>
    <row r="99" spans="12:12" x14ac:dyDescent="0.25">
      <c r="L99" s="43"/>
    </row>
    <row r="100" spans="12:12" x14ac:dyDescent="0.25">
      <c r="L100" s="43"/>
    </row>
    <row r="101" spans="12:12" x14ac:dyDescent="0.25">
      <c r="L101" s="43"/>
    </row>
    <row r="102" spans="12:12" x14ac:dyDescent="0.25">
      <c r="L102" s="43"/>
    </row>
    <row r="103" spans="12:12" x14ac:dyDescent="0.25">
      <c r="L103" s="43"/>
    </row>
    <row r="104" spans="12:12" x14ac:dyDescent="0.25">
      <c r="L104" s="43"/>
    </row>
    <row r="105" spans="12:12" x14ac:dyDescent="0.25">
      <c r="L105" s="43"/>
    </row>
    <row r="106" spans="12:12" x14ac:dyDescent="0.25">
      <c r="L106" s="43"/>
    </row>
    <row r="107" spans="12:12" x14ac:dyDescent="0.25">
      <c r="L107" s="43"/>
    </row>
    <row r="108" spans="12:12" x14ac:dyDescent="0.25">
      <c r="L108" s="43"/>
    </row>
    <row r="109" spans="12:12" x14ac:dyDescent="0.25">
      <c r="L109" s="43"/>
    </row>
    <row r="110" spans="12:12" x14ac:dyDescent="0.25">
      <c r="L110" s="43"/>
    </row>
    <row r="111" spans="12:12" x14ac:dyDescent="0.25">
      <c r="L111" s="43"/>
    </row>
    <row r="112" spans="12:12" x14ac:dyDescent="0.25">
      <c r="L112" s="43"/>
    </row>
    <row r="113" spans="12:12" x14ac:dyDescent="0.25">
      <c r="L113" s="43"/>
    </row>
    <row r="114" spans="12:12" x14ac:dyDescent="0.25">
      <c r="L114" s="43"/>
    </row>
    <row r="115" spans="12:12" x14ac:dyDescent="0.25">
      <c r="L115" s="43"/>
    </row>
    <row r="116" spans="12:12" x14ac:dyDescent="0.25">
      <c r="L116" s="43"/>
    </row>
    <row r="117" spans="12:12" x14ac:dyDescent="0.25">
      <c r="L117" s="43"/>
    </row>
    <row r="118" spans="12:12" x14ac:dyDescent="0.25">
      <c r="L118" s="43"/>
    </row>
    <row r="119" spans="12:12" x14ac:dyDescent="0.25">
      <c r="L119" s="43"/>
    </row>
    <row r="120" spans="12:12" x14ac:dyDescent="0.25">
      <c r="L120" s="43"/>
    </row>
    <row r="121" spans="12:12" x14ac:dyDescent="0.25">
      <c r="L121" s="43"/>
    </row>
    <row r="122" spans="12:12" x14ac:dyDescent="0.25">
      <c r="L122" s="43"/>
    </row>
    <row r="123" spans="12:12" x14ac:dyDescent="0.25">
      <c r="L123" s="43"/>
    </row>
    <row r="124" spans="12:12" x14ac:dyDescent="0.25">
      <c r="L124" s="43"/>
    </row>
    <row r="125" spans="12:12" x14ac:dyDescent="0.25">
      <c r="L125" s="43"/>
    </row>
    <row r="126" spans="12:12" x14ac:dyDescent="0.25">
      <c r="L126" s="43"/>
    </row>
    <row r="127" spans="12:12" x14ac:dyDescent="0.25">
      <c r="L127" s="43"/>
    </row>
    <row r="128" spans="12:12" x14ac:dyDescent="0.25">
      <c r="L128" s="43"/>
    </row>
    <row r="129" spans="12:12" x14ac:dyDescent="0.25">
      <c r="L129" s="43"/>
    </row>
    <row r="130" spans="12:12" x14ac:dyDescent="0.25">
      <c r="L130" s="43"/>
    </row>
    <row r="131" spans="12:12" x14ac:dyDescent="0.25">
      <c r="L131" s="43"/>
    </row>
    <row r="132" spans="12:12" x14ac:dyDescent="0.25">
      <c r="L132" s="43"/>
    </row>
    <row r="133" spans="12:12" x14ac:dyDescent="0.25">
      <c r="L133" s="43"/>
    </row>
    <row r="134" spans="12:12" x14ac:dyDescent="0.25">
      <c r="L134" s="43"/>
    </row>
    <row r="135" spans="12:12" x14ac:dyDescent="0.25">
      <c r="L135" s="43"/>
    </row>
    <row r="136" spans="12:12" x14ac:dyDescent="0.25">
      <c r="L136" s="43"/>
    </row>
    <row r="137" spans="12:12" x14ac:dyDescent="0.25">
      <c r="L137" s="43"/>
    </row>
    <row r="138" spans="12:12" x14ac:dyDescent="0.25">
      <c r="L138" s="43"/>
    </row>
    <row r="139" spans="12:12" x14ac:dyDescent="0.25">
      <c r="L139" s="43"/>
    </row>
    <row r="140" spans="12:12" x14ac:dyDescent="0.25">
      <c r="L140" s="43"/>
    </row>
    <row r="141" spans="12:12" x14ac:dyDescent="0.25">
      <c r="L141" s="43"/>
    </row>
    <row r="142" spans="12:12" x14ac:dyDescent="0.25">
      <c r="L142" s="43"/>
    </row>
    <row r="143" spans="12:12" x14ac:dyDescent="0.25">
      <c r="L143" s="43"/>
    </row>
    <row r="144" spans="12:12" x14ac:dyDescent="0.25">
      <c r="L144" s="43"/>
    </row>
    <row r="145" spans="12:12" x14ac:dyDescent="0.25">
      <c r="L145" s="43"/>
    </row>
    <row r="146" spans="12:12" x14ac:dyDescent="0.25">
      <c r="L146" s="43"/>
    </row>
    <row r="147" spans="12:12" x14ac:dyDescent="0.25">
      <c r="L147" s="43"/>
    </row>
    <row r="148" spans="12:12" x14ac:dyDescent="0.25">
      <c r="L148" s="43"/>
    </row>
    <row r="149" spans="12:12" x14ac:dyDescent="0.25">
      <c r="L149" s="43"/>
    </row>
    <row r="150" spans="12:12" x14ac:dyDescent="0.25">
      <c r="L150" s="43"/>
    </row>
    <row r="151" spans="12:12" x14ac:dyDescent="0.25">
      <c r="L151" s="43"/>
    </row>
    <row r="152" spans="12:12" x14ac:dyDescent="0.25">
      <c r="L152" s="43"/>
    </row>
    <row r="153" spans="12:12" x14ac:dyDescent="0.25">
      <c r="L153" s="43"/>
    </row>
    <row r="154" spans="12:12" x14ac:dyDescent="0.25">
      <c r="L154" s="43"/>
    </row>
    <row r="155" spans="12:12" x14ac:dyDescent="0.25">
      <c r="L155" s="43"/>
    </row>
    <row r="156" spans="12:12" x14ac:dyDescent="0.25">
      <c r="L156" s="43"/>
    </row>
    <row r="157" spans="12:12" x14ac:dyDescent="0.25">
      <c r="L157" s="43"/>
    </row>
    <row r="158" spans="12:12" x14ac:dyDescent="0.25">
      <c r="L158" s="43"/>
    </row>
    <row r="159" spans="12:12" x14ac:dyDescent="0.25">
      <c r="L159" s="43"/>
    </row>
    <row r="160" spans="12:12" x14ac:dyDescent="0.25">
      <c r="L160" s="43"/>
    </row>
    <row r="161" spans="12:12" x14ac:dyDescent="0.25">
      <c r="L161" s="43"/>
    </row>
    <row r="162" spans="12:12" x14ac:dyDescent="0.25">
      <c r="L162" s="43"/>
    </row>
    <row r="163" spans="12:12" x14ac:dyDescent="0.25">
      <c r="L163" s="43"/>
    </row>
    <row r="164" spans="12:12" x14ac:dyDescent="0.25">
      <c r="L164" s="43"/>
    </row>
    <row r="165" spans="12:12" x14ac:dyDescent="0.25">
      <c r="L165" s="43"/>
    </row>
    <row r="166" spans="12:12" x14ac:dyDescent="0.25">
      <c r="L166" s="43"/>
    </row>
    <row r="167" spans="12:12" x14ac:dyDescent="0.25">
      <c r="L167" s="43"/>
    </row>
    <row r="168" spans="12:12" x14ac:dyDescent="0.25">
      <c r="L168" s="43"/>
    </row>
    <row r="169" spans="12:12" x14ac:dyDescent="0.25">
      <c r="L169" s="43"/>
    </row>
    <row r="170" spans="12:12" x14ac:dyDescent="0.25">
      <c r="L170" s="43"/>
    </row>
    <row r="171" spans="12:12" x14ac:dyDescent="0.25">
      <c r="L171" s="43"/>
    </row>
    <row r="172" spans="12:12" x14ac:dyDescent="0.25">
      <c r="L172" s="43"/>
    </row>
    <row r="173" spans="12:12" x14ac:dyDescent="0.25">
      <c r="L173" s="43"/>
    </row>
    <row r="174" spans="12:12" x14ac:dyDescent="0.25">
      <c r="L174" s="43"/>
    </row>
    <row r="175" spans="12:12" x14ac:dyDescent="0.25">
      <c r="L175" s="43"/>
    </row>
    <row r="176" spans="12:12" x14ac:dyDescent="0.25">
      <c r="L176" s="43"/>
    </row>
    <row r="177" spans="12:12" x14ac:dyDescent="0.25">
      <c r="L177" s="43"/>
    </row>
    <row r="178" spans="12:12" x14ac:dyDescent="0.25">
      <c r="L178" s="43"/>
    </row>
    <row r="179" spans="12:12" x14ac:dyDescent="0.25">
      <c r="L179" s="43"/>
    </row>
    <row r="180" spans="12:12" x14ac:dyDescent="0.25">
      <c r="L180" s="43"/>
    </row>
    <row r="181" spans="12:12" x14ac:dyDescent="0.25">
      <c r="L181" s="43"/>
    </row>
    <row r="182" spans="12:12" x14ac:dyDescent="0.25">
      <c r="L182" s="43"/>
    </row>
    <row r="183" spans="12:12" x14ac:dyDescent="0.25">
      <c r="L183" s="43"/>
    </row>
    <row r="184" spans="12:12" x14ac:dyDescent="0.25">
      <c r="L184" s="43"/>
    </row>
    <row r="185" spans="12:12" x14ac:dyDescent="0.25">
      <c r="L185" s="43"/>
    </row>
    <row r="186" spans="12:12" x14ac:dyDescent="0.25">
      <c r="L186" s="43"/>
    </row>
    <row r="187" spans="12:12" x14ac:dyDescent="0.25">
      <c r="L187" s="43"/>
    </row>
    <row r="188" spans="12:12" x14ac:dyDescent="0.25">
      <c r="L188" s="43"/>
    </row>
    <row r="189" spans="12:12" x14ac:dyDescent="0.25">
      <c r="L189" s="43"/>
    </row>
    <row r="190" spans="12:12" x14ac:dyDescent="0.25">
      <c r="L190" s="43"/>
    </row>
    <row r="191" spans="12:12" x14ac:dyDescent="0.25">
      <c r="L191" s="43"/>
    </row>
    <row r="192" spans="12:12" x14ac:dyDescent="0.25">
      <c r="L192" s="43"/>
    </row>
    <row r="193" spans="12:12" x14ac:dyDescent="0.25">
      <c r="L193" s="43"/>
    </row>
    <row r="194" spans="12:12" x14ac:dyDescent="0.25">
      <c r="L194" s="43"/>
    </row>
    <row r="195" spans="12:12" x14ac:dyDescent="0.25">
      <c r="L195" s="43"/>
    </row>
    <row r="196" spans="12:12" x14ac:dyDescent="0.25">
      <c r="L196" s="43"/>
    </row>
    <row r="197" spans="12:12" x14ac:dyDescent="0.25">
      <c r="L197" s="43"/>
    </row>
    <row r="198" spans="12:12" x14ac:dyDescent="0.25">
      <c r="L198" s="43"/>
    </row>
    <row r="199" spans="12:12" x14ac:dyDescent="0.25">
      <c r="L199" s="43"/>
    </row>
    <row r="200" spans="12:12" x14ac:dyDescent="0.25">
      <c r="L200" s="43"/>
    </row>
    <row r="201" spans="12:12" x14ac:dyDescent="0.25">
      <c r="L201" s="43"/>
    </row>
    <row r="202" spans="12:12" x14ac:dyDescent="0.25">
      <c r="L202" s="43"/>
    </row>
    <row r="203" spans="12:12" x14ac:dyDescent="0.25">
      <c r="L203" s="43"/>
    </row>
    <row r="204" spans="12:12" x14ac:dyDescent="0.25">
      <c r="L204" s="43"/>
    </row>
    <row r="205" spans="12:12" x14ac:dyDescent="0.25">
      <c r="L205" s="43"/>
    </row>
    <row r="206" spans="12:12" x14ac:dyDescent="0.25">
      <c r="L206" s="43"/>
    </row>
    <row r="207" spans="12:12" x14ac:dyDescent="0.25">
      <c r="L207" s="43"/>
    </row>
    <row r="208" spans="12:12" x14ac:dyDescent="0.25">
      <c r="L208" s="43"/>
    </row>
    <row r="209" spans="12:12" x14ac:dyDescent="0.25">
      <c r="L209" s="43"/>
    </row>
    <row r="210" spans="12:12" x14ac:dyDescent="0.25">
      <c r="L210" s="43"/>
    </row>
    <row r="211" spans="12:12" x14ac:dyDescent="0.25">
      <c r="L211" s="43"/>
    </row>
    <row r="212" spans="12:12" x14ac:dyDescent="0.25">
      <c r="L212" s="43"/>
    </row>
    <row r="213" spans="12:12" x14ac:dyDescent="0.25">
      <c r="L213" s="43"/>
    </row>
    <row r="214" spans="12:12" x14ac:dyDescent="0.25">
      <c r="L214" s="43"/>
    </row>
    <row r="215" spans="12:12" x14ac:dyDescent="0.25">
      <c r="L215" s="43"/>
    </row>
    <row r="216" spans="12:12" x14ac:dyDescent="0.25">
      <c r="L216" s="43"/>
    </row>
    <row r="217" spans="12:12" x14ac:dyDescent="0.25">
      <c r="L217" s="43"/>
    </row>
    <row r="218" spans="12:12" x14ac:dyDescent="0.25">
      <c r="L218" s="43"/>
    </row>
    <row r="219" spans="12:12" x14ac:dyDescent="0.25">
      <c r="L219" s="43"/>
    </row>
    <row r="220" spans="12:12" x14ac:dyDescent="0.25">
      <c r="L220" s="43"/>
    </row>
    <row r="221" spans="12:12" x14ac:dyDescent="0.25">
      <c r="L221" s="43"/>
    </row>
    <row r="222" spans="12:12" x14ac:dyDescent="0.25">
      <c r="L222" s="43"/>
    </row>
    <row r="223" spans="12:12" x14ac:dyDescent="0.25">
      <c r="L223" s="43"/>
    </row>
    <row r="224" spans="12:12" x14ac:dyDescent="0.25">
      <c r="L224" s="43"/>
    </row>
    <row r="225" spans="12:12" x14ac:dyDescent="0.25">
      <c r="L225" s="43"/>
    </row>
    <row r="226" spans="12:12" x14ac:dyDescent="0.25">
      <c r="L226" s="43"/>
    </row>
    <row r="227" spans="12:12" x14ac:dyDescent="0.25">
      <c r="L227" s="43"/>
    </row>
    <row r="228" spans="12:12" x14ac:dyDescent="0.25">
      <c r="L228" s="43"/>
    </row>
    <row r="229" spans="12:12" x14ac:dyDescent="0.25">
      <c r="L229" s="43"/>
    </row>
    <row r="230" spans="12:12" x14ac:dyDescent="0.25">
      <c r="L230" s="43"/>
    </row>
    <row r="231" spans="12:12" x14ac:dyDescent="0.25">
      <c r="L231" s="43"/>
    </row>
    <row r="232" spans="12:12" x14ac:dyDescent="0.25">
      <c r="L232" s="43"/>
    </row>
    <row r="233" spans="12:12" x14ac:dyDescent="0.25">
      <c r="L233" s="43"/>
    </row>
    <row r="234" spans="12:12" x14ac:dyDescent="0.25">
      <c r="L234" s="43"/>
    </row>
    <row r="235" spans="12:12" x14ac:dyDescent="0.25">
      <c r="L235" s="43"/>
    </row>
    <row r="236" spans="12:12" x14ac:dyDescent="0.25">
      <c r="L236" s="43"/>
    </row>
    <row r="237" spans="12:12" x14ac:dyDescent="0.25">
      <c r="L237" s="43"/>
    </row>
    <row r="238" spans="12:12" x14ac:dyDescent="0.25">
      <c r="L238" s="43"/>
    </row>
    <row r="239" spans="12:12" x14ac:dyDescent="0.25">
      <c r="L239" s="43"/>
    </row>
    <row r="240" spans="12:12" x14ac:dyDescent="0.25">
      <c r="L240" s="43"/>
    </row>
    <row r="241" spans="12:12" x14ac:dyDescent="0.25">
      <c r="L241" s="43"/>
    </row>
    <row r="242" spans="12:12" x14ac:dyDescent="0.25">
      <c r="L242" s="43"/>
    </row>
    <row r="243" spans="12:12" x14ac:dyDescent="0.25">
      <c r="L243" s="43"/>
    </row>
    <row r="244" spans="12:12" x14ac:dyDescent="0.25">
      <c r="L244" s="43"/>
    </row>
    <row r="245" spans="12:12" x14ac:dyDescent="0.25">
      <c r="L245" s="43"/>
    </row>
    <row r="246" spans="12:12" x14ac:dyDescent="0.25">
      <c r="L246" s="43"/>
    </row>
    <row r="247" spans="12:12" x14ac:dyDescent="0.25">
      <c r="L247" s="43"/>
    </row>
    <row r="248" spans="12:12" x14ac:dyDescent="0.25">
      <c r="L248" s="43"/>
    </row>
    <row r="249" spans="12:12" x14ac:dyDescent="0.25">
      <c r="L249" s="43"/>
    </row>
    <row r="250" spans="12:12" x14ac:dyDescent="0.25">
      <c r="L250" s="43"/>
    </row>
    <row r="251" spans="12:12" x14ac:dyDescent="0.25">
      <c r="L251" s="43"/>
    </row>
    <row r="252" spans="12:12" x14ac:dyDescent="0.25">
      <c r="L252" s="43"/>
    </row>
    <row r="253" spans="12:12" x14ac:dyDescent="0.25">
      <c r="L253" s="43"/>
    </row>
    <row r="254" spans="12:12" x14ac:dyDescent="0.25">
      <c r="L254" s="43"/>
    </row>
    <row r="255" spans="12:12" x14ac:dyDescent="0.25">
      <c r="L255" s="43"/>
    </row>
    <row r="256" spans="12:12" x14ac:dyDescent="0.25">
      <c r="L256" s="43"/>
    </row>
    <row r="257" spans="12:12" x14ac:dyDescent="0.25">
      <c r="L257" s="43"/>
    </row>
    <row r="258" spans="12:12" x14ac:dyDescent="0.25">
      <c r="L258" s="43"/>
    </row>
    <row r="259" spans="12:12" x14ac:dyDescent="0.25">
      <c r="L259" s="43"/>
    </row>
    <row r="260" spans="12:12" x14ac:dyDescent="0.25">
      <c r="L260" s="43"/>
    </row>
    <row r="261" spans="12:12" x14ac:dyDescent="0.25">
      <c r="L261" s="43"/>
    </row>
    <row r="262" spans="12:12" x14ac:dyDescent="0.25">
      <c r="L262" s="43"/>
    </row>
    <row r="263" spans="12:12" x14ac:dyDescent="0.25">
      <c r="L263" s="43"/>
    </row>
    <row r="264" spans="12:12" x14ac:dyDescent="0.25">
      <c r="L264" s="43"/>
    </row>
    <row r="265" spans="12:12" x14ac:dyDescent="0.25">
      <c r="L265" s="43"/>
    </row>
    <row r="266" spans="12:12" x14ac:dyDescent="0.25">
      <c r="L266" s="43"/>
    </row>
    <row r="267" spans="12:12" x14ac:dyDescent="0.25">
      <c r="L267" s="43"/>
    </row>
    <row r="268" spans="12:12" x14ac:dyDescent="0.25">
      <c r="L268" s="43"/>
    </row>
    <row r="269" spans="12:12" x14ac:dyDescent="0.25">
      <c r="L269" s="43"/>
    </row>
    <row r="270" spans="12:12" x14ac:dyDescent="0.25">
      <c r="L270" s="43"/>
    </row>
    <row r="271" spans="12:12" x14ac:dyDescent="0.25">
      <c r="L271" s="43"/>
    </row>
    <row r="272" spans="12:12" x14ac:dyDescent="0.25">
      <c r="L272" s="43"/>
    </row>
    <row r="273" spans="12:12" x14ac:dyDescent="0.25">
      <c r="L273" s="43"/>
    </row>
    <row r="274" spans="12:12" x14ac:dyDescent="0.25">
      <c r="L274" s="43"/>
    </row>
    <row r="275" spans="12:12" x14ac:dyDescent="0.25">
      <c r="L275" s="43"/>
    </row>
    <row r="276" spans="12:12" x14ac:dyDescent="0.25">
      <c r="L276" s="43"/>
    </row>
    <row r="277" spans="12:12" x14ac:dyDescent="0.25">
      <c r="L277" s="43"/>
    </row>
    <row r="278" spans="12:12" x14ac:dyDescent="0.25">
      <c r="L278" s="43"/>
    </row>
    <row r="279" spans="12:12" x14ac:dyDescent="0.25">
      <c r="L279" s="43"/>
    </row>
    <row r="280" spans="12:12" x14ac:dyDescent="0.25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4" sqref="C4"/>
    </sheetView>
  </sheetViews>
  <sheetFormatPr defaultColWidth="12.625" defaultRowHeight="15" customHeight="1" x14ac:dyDescent="0.2"/>
  <cols>
    <col min="1" max="1" width="43.125" style="26" customWidth="1"/>
    <col min="2" max="2" width="17.625" style="26" customWidth="1"/>
    <col min="3" max="3" width="25.875" style="26" customWidth="1"/>
    <col min="4" max="4" width="7.625" style="26" customWidth="1"/>
    <col min="5" max="5" width="10.375" style="26" customWidth="1"/>
    <col min="6" max="7" width="7.625" style="26" customWidth="1"/>
    <col min="8" max="8" width="10.625" style="26" customWidth="1"/>
    <col min="9" max="9" width="9.625" style="26" customWidth="1"/>
    <col min="10" max="10" width="9.875" style="26" customWidth="1"/>
    <col min="11" max="32" width="7.625" style="26" customWidth="1"/>
    <col min="33" max="33" width="8.875" style="26" customWidth="1"/>
    <col min="34" max="36" width="7.625" style="26" customWidth="1"/>
    <col min="37" max="37" width="8.875" style="26" customWidth="1"/>
  </cols>
  <sheetData>
    <row r="1" spans="1:37" x14ac:dyDescent="0.25">
      <c r="A1" s="1" t="s">
        <v>378</v>
      </c>
    </row>
    <row r="2" spans="1:37" x14ac:dyDescent="0.25">
      <c r="A2" s="1" t="s">
        <v>379</v>
      </c>
    </row>
    <row r="3" spans="1:37" x14ac:dyDescent="0.25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5">
      <c r="A4" s="2" t="s">
        <v>380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5">
      <c r="A5" s="2" t="s">
        <v>381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5">
      <c r="A7" s="2" t="s">
        <v>373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5">
      <c r="A8" s="1" t="s">
        <v>382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10" spans="1:37" x14ac:dyDescent="0.25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5">
      <c r="B11" s="50" cm="1">
        <f t="array" ref="B11">TREND(Data!$B8:$C8,Data!$B3:$C3,B10)</f>
        <v>0.99999999999999289</v>
      </c>
      <c r="C11" s="50" cm="1">
        <f t="array" ref="C11">TREND(Data!$B8:$C8,Data!$B3:$C3,C10)</f>
        <v>0.97247629083245357</v>
      </c>
      <c r="D11" s="50" cm="1">
        <f t="array" ref="D11">TREND(Data!$B8:$C8,Data!$B3:$C3,D10)</f>
        <v>0.94495258166490714</v>
      </c>
      <c r="E11" s="50" cm="1">
        <f t="array" ref="E11">TREND(Data!$B8:$C8,Data!$B3:$C3,E10)</f>
        <v>0.91742887249736071</v>
      </c>
      <c r="F11" s="50" cm="1">
        <f t="array" ref="F11">TREND(Data!$B8:$C8,Data!$B3:$C3,F10)</f>
        <v>0.88990516332981429</v>
      </c>
      <c r="G11" s="50" cm="1">
        <f t="array" ref="G11">TREND(Data!$B8:$C8,Data!$B3:$C3,G10)</f>
        <v>0.86238145416227496</v>
      </c>
      <c r="H11" s="50" cm="1">
        <f t="array" ref="H11">TREND(Data!$C8:$D8,Data!$C3:$D3,H10)</f>
        <v>0.86349841938883021</v>
      </c>
      <c r="I11" s="50" cm="1">
        <f t="array" ref="I11">TREND(Data!$C8:$D8,Data!$C3:$D3,I10)</f>
        <v>0.86461538461538456</v>
      </c>
      <c r="J11" s="50" cm="1">
        <f t="array" ref="J11">TREND(Data!$C8:$D8,Data!$C3:$D3,J10)</f>
        <v>0.86573234984193892</v>
      </c>
      <c r="K11" s="50" cm="1">
        <f t="array" ref="K11">TREND(Data!$C8:$D8,Data!$C3:$D3,K10)</f>
        <v>0.86684931506849283</v>
      </c>
      <c r="L11" s="50" cm="1">
        <f t="array" ref="L11">TREND(Data!$C8:$D8,Data!$C3:$D3,L10)</f>
        <v>0.86796628029504719</v>
      </c>
      <c r="M11" s="50" cm="1">
        <f t="array" ref="M11">TREND(Data!$D8:$E8,Data!$D3:$E3,M10)</f>
        <v>0.86908324552160177</v>
      </c>
      <c r="N11" s="50" cm="1">
        <f t="array" ref="N11">TREND(Data!$D8:$E8,Data!$D3:$E3,N10)</f>
        <v>0.87020021074815612</v>
      </c>
      <c r="O11" s="50" cm="1">
        <f t="array" ref="O11">TREND(Data!$D8:$E8,Data!$D3:$E3,O10)</f>
        <v>0.87131717597471048</v>
      </c>
      <c r="P11" s="50">
        <f t="array" ref="P11">TREND(Data!$D8:$E8,Data!$D3:$E3,P10)</f>
        <v>0.87243414120126483</v>
      </c>
      <c r="Q11" s="50">
        <f t="array" ref="Q11">TREND(Data!$D8:$E8,Data!$D3:$E3,Q10)</f>
        <v>0.87355110642781919</v>
      </c>
      <c r="R11" s="50">
        <f t="array" ref="R11">TREND(Data!$E8:$F8,Data!$E3:$F3,R10)</f>
        <v>0.87466807165437332</v>
      </c>
      <c r="S11" s="50">
        <f t="array" ref="S11">TREND(Data!$E8:$F8,Data!$E3:$F3,S10)</f>
        <v>0.87578503688092724</v>
      </c>
      <c r="T11" s="50">
        <f t="array" ref="T11">TREND(Data!$E8:$F8,Data!$E3:$F3,T10)</f>
        <v>0.87690200210748159</v>
      </c>
      <c r="U11" s="50">
        <f t="array" ref="U11">TREND(Data!$E8:$F8,Data!$E3:$F3,U10)</f>
        <v>0.87801896733403595</v>
      </c>
      <c r="V11" s="50">
        <f t="array" ref="V11">TREND(Data!$E8:$F8,Data!$E3:$F3,V10)</f>
        <v>0.87913593256059031</v>
      </c>
      <c r="W11" s="50">
        <f t="array" ref="W11">TREND(Data!$E8:$F8,Data!$E3:$F3,W10)</f>
        <v>0.88025289778714466</v>
      </c>
      <c r="X11" s="50">
        <f t="array" ref="X11">TREND(Data!$E8:$F8,Data!$E3:$F3,X10)</f>
        <v>0.88136986301369857</v>
      </c>
      <c r="Y11" s="50">
        <f t="array" ref="Y11">TREND(Data!$E8:$F8,Data!$E3:$F3,Y10)</f>
        <v>0.88248682824025293</v>
      </c>
      <c r="Z11" s="50">
        <f t="array" ref="Z11">TREND(Data!$E8:$F8,Data!$E3:$F3,Z10)</f>
        <v>0.88360379346680729</v>
      </c>
      <c r="AA11" s="50">
        <f t="array" ref="AA11">TREND(Data!$E8:$F8,Data!$E3:$F3,AA10)</f>
        <v>0.88472075869336164</v>
      </c>
      <c r="AB11" s="50">
        <f t="array" ref="AB11">TREND(Data!$E8:$F8,Data!$E3:$F3,AB10)</f>
        <v>0.88583772391991555</v>
      </c>
      <c r="AC11" s="50">
        <f t="array" ref="AC11">TREND(Data!$E8:$F8,Data!$E3:$F3,AC10)</f>
        <v>0.88695468914646991</v>
      </c>
      <c r="AD11" s="50">
        <f t="array" ref="AD11">TREND(Data!$E8:$F8,Data!$E3:$F3,AD10)</f>
        <v>0.88807165437302427</v>
      </c>
      <c r="AE11" s="50">
        <f t="array" ref="AE11">TREND(Data!$E8:$F8,Data!$E3:$F3,AE10)</f>
        <v>0.88918861959957862</v>
      </c>
      <c r="AF11" s="50">
        <f t="array" ref="AF11">TREND(Data!$E8:$F8,Data!$E3:$F3,AF10)</f>
        <v>0.89030558482613298</v>
      </c>
      <c r="AG11" s="50">
        <f t="array" ref="AG11">TREND(Data!$E8:$F8,Data!$E3:$F3,AG10)</f>
        <v>0.89142255005268689</v>
      </c>
      <c r="AH11" s="50">
        <f t="array" ref="AH11">TREND(Data!$E8:$F8,Data!$E3:$F3,AH10)</f>
        <v>0.89253951527924125</v>
      </c>
      <c r="AI11" s="50">
        <f t="array" ref="AI11">TREND(Data!$E8:$F8,Data!$E3:$F3,AI10)</f>
        <v>0.8936564805057956</v>
      </c>
      <c r="AJ11" s="50">
        <f t="array" ref="AJ11">TREND(Data!$E8:$F8,Data!$E3:$F3,AJ10)</f>
        <v>0.89477344573234996</v>
      </c>
      <c r="AK11" s="50">
        <f t="array" ref="AK11">TREND(Data!$E8:$F8,Data!$E3:$F3,AK10)</f>
        <v>0.89589041095890432</v>
      </c>
    </row>
    <row r="13" spans="1:37" x14ac:dyDescent="0.25">
      <c r="A13" s="2" t="s">
        <v>384</v>
      </c>
    </row>
    <row r="14" spans="1:37" x14ac:dyDescent="0.25">
      <c r="A14" s="2" t="s">
        <v>385</v>
      </c>
    </row>
    <row r="16" spans="1:37" x14ac:dyDescent="0.25">
      <c r="A16" s="2" t="s">
        <v>386</v>
      </c>
    </row>
    <row r="17" spans="1:37" x14ac:dyDescent="0.25">
      <c r="B17" s="1" t="s">
        <v>387</v>
      </c>
      <c r="C17" s="1" t="s">
        <v>388</v>
      </c>
    </row>
    <row r="18" spans="1:37" x14ac:dyDescent="0.25">
      <c r="A18" s="1" t="str">
        <f>About!B1</f>
        <v>Oregon</v>
      </c>
      <c r="B18" s="2">
        <f>SUMIFS('LULUCF Dataframe EPA'!AD2:AD766,'LULUCF Dataframe EPA'!A2:A766,Data!A18)</f>
        <v>-50.506607214710812</v>
      </c>
      <c r="C18" s="2">
        <f>B18/D11</f>
        <v>-53.448827163076771</v>
      </c>
    </row>
    <row r="19" spans="1:37" ht="15" customHeight="1" x14ac:dyDescent="0.25">
      <c r="B19" s="1" t="s">
        <v>389</v>
      </c>
    </row>
    <row r="20" spans="1:37" ht="14.1" customHeight="1" x14ac:dyDescent="0.2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2"/>
    <row r="22" spans="1:37" ht="15.75" customHeight="1" x14ac:dyDescent="0.25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5">
      <c r="A23" s="2" t="s">
        <v>391</v>
      </c>
      <c r="B23" s="56">
        <f>IF($B$20&gt;0,$B$20,($C$18))*10^12*B11</f>
        <v>-53448827163076.391</v>
      </c>
      <c r="C23" s="56">
        <f>$B$23*C11</f>
        <v>-51977717188893.422</v>
      </c>
      <c r="D23" s="56">
        <f t="shared" ref="D23:AK23" si="0">$B$23*D11</f>
        <v>-50506607214710.453</v>
      </c>
      <c r="E23" s="56">
        <f t="shared" si="0"/>
        <v>-49035497240527.477</v>
      </c>
      <c r="F23" s="56">
        <f t="shared" si="0"/>
        <v>-47564387266344.508</v>
      </c>
      <c r="G23" s="56">
        <f t="shared" si="0"/>
        <v>-46093277292161.922</v>
      </c>
      <c r="H23" s="56">
        <f t="shared" si="0"/>
        <v>-46152977773503.234</v>
      </c>
      <c r="I23" s="56">
        <f t="shared" si="0"/>
        <v>-46212678254844.508</v>
      </c>
      <c r="J23" s="56">
        <f t="shared" si="0"/>
        <v>-46272378736185.781</v>
      </c>
      <c r="K23" s="56">
        <f t="shared" si="0"/>
        <v>-46332079217527.023</v>
      </c>
      <c r="L23" s="56">
        <f t="shared" si="0"/>
        <v>-46391779698868.297</v>
      </c>
      <c r="M23" s="56">
        <f t="shared" si="0"/>
        <v>-46451480180209.578</v>
      </c>
      <c r="N23" s="56">
        <f t="shared" si="0"/>
        <v>-46511180661550.844</v>
      </c>
      <c r="O23" s="56">
        <f t="shared" si="0"/>
        <v>-46570881142892.117</v>
      </c>
      <c r="P23" s="56">
        <f t="shared" si="0"/>
        <v>-46630581624233.391</v>
      </c>
      <c r="Q23" s="56">
        <f t="shared" si="0"/>
        <v>-46690282105574.656</v>
      </c>
      <c r="R23" s="56">
        <f t="shared" si="0"/>
        <v>-46749982586915.914</v>
      </c>
      <c r="S23" s="56">
        <f t="shared" si="0"/>
        <v>-46809683068257.164</v>
      </c>
      <c r="T23" s="56">
        <f t="shared" si="0"/>
        <v>-46869383549598.43</v>
      </c>
      <c r="U23" s="56">
        <f t="shared" si="0"/>
        <v>-46929084030939.703</v>
      </c>
      <c r="V23" s="56">
        <f t="shared" si="0"/>
        <v>-46988784512280.977</v>
      </c>
      <c r="W23" s="56">
        <f t="shared" si="0"/>
        <v>-47048484993622.242</v>
      </c>
      <c r="X23" s="56">
        <f t="shared" si="0"/>
        <v>-47108185474963.492</v>
      </c>
      <c r="Y23" s="56">
        <f t="shared" si="0"/>
        <v>-47167885956304.758</v>
      </c>
      <c r="Z23" s="56">
        <f t="shared" si="0"/>
        <v>-47227586437646.031</v>
      </c>
      <c r="AA23" s="56">
        <f t="shared" si="0"/>
        <v>-47287286918987.297</v>
      </c>
      <c r="AB23" s="56">
        <f t="shared" si="0"/>
        <v>-47346987400328.547</v>
      </c>
      <c r="AC23" s="56">
        <f t="shared" si="0"/>
        <v>-47406687881669.82</v>
      </c>
      <c r="AD23" s="56">
        <f t="shared" si="0"/>
        <v>-47466388363011.086</v>
      </c>
      <c r="AE23" s="56">
        <f t="shared" si="0"/>
        <v>-47526088844352.359</v>
      </c>
      <c r="AF23" s="56">
        <f t="shared" si="0"/>
        <v>-47585789325693.625</v>
      </c>
      <c r="AG23" s="56">
        <f t="shared" si="0"/>
        <v>-47645489807034.875</v>
      </c>
      <c r="AH23" s="56">
        <f t="shared" si="0"/>
        <v>-47705190288376.148</v>
      </c>
      <c r="AI23" s="56">
        <f t="shared" si="0"/>
        <v>-47764890769717.414</v>
      </c>
      <c r="AJ23" s="56">
        <f t="shared" si="0"/>
        <v>-47824591251058.688</v>
      </c>
      <c r="AK23" s="56">
        <f t="shared" si="0"/>
        <v>-47884291732399.953</v>
      </c>
    </row>
    <row r="24" spans="1:37" ht="15.75" customHeight="1" x14ac:dyDescent="0.25">
      <c r="A24" s="2"/>
    </row>
    <row r="25" spans="1:37" ht="15.75" customHeight="1" x14ac:dyDescent="0.2">
      <c r="A25" s="58">
        <f>(AK23-B23)/B23</f>
        <v>-0.10410958904109573</v>
      </c>
    </row>
    <row r="26" spans="1:37" ht="15.75" customHeight="1" x14ac:dyDescent="0.25">
      <c r="A26" s="2"/>
    </row>
    <row r="27" spans="1:37" ht="15.75" customHeight="1" x14ac:dyDescent="0.2"/>
    <row r="28" spans="1:37" ht="15.75" customHeight="1" x14ac:dyDescent="0.2"/>
    <row r="29" spans="1:37" ht="15.75" customHeight="1" x14ac:dyDescent="0.2"/>
    <row r="30" spans="1:37" ht="15.75" customHeight="1" x14ac:dyDescent="0.2"/>
    <row r="31" spans="1:37" ht="15.75" customHeight="1" x14ac:dyDescent="0.2"/>
    <row r="32" spans="1:3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D1" sqref="AD1"/>
    </sheetView>
  </sheetViews>
  <sheetFormatPr defaultColWidth="12.625" defaultRowHeight="15" customHeight="1" x14ac:dyDescent="0.2"/>
  <cols>
    <col min="1" max="1" width="9.375" style="26" customWidth="1"/>
    <col min="2" max="2" width="51.375" style="26" customWidth="1"/>
    <col min="3" max="29" width="9.375" style="26" hidden="1" customWidth="1"/>
    <col min="30" max="35" width="9.375" style="26" customWidth="1"/>
  </cols>
  <sheetData>
    <row r="1" spans="1:33" ht="14.1" customHeight="1" x14ac:dyDescent="0.2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5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5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5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5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5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5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5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5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5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5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5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5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5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5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5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5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5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5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5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5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5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5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5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5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5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5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5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5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5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5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5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5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5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5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5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5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5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5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5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5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5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5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5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5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5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5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5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5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5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5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5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5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5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5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5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5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5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5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5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5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5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5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5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5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5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5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5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5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5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5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5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5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5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5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5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5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5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5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5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5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5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5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5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5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5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5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5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5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5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5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5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5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5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5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5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5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5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5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5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5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5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5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5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5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5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5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5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5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5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5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5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5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5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5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5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5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5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5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5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5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5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5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5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5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5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5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5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5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5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5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5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5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5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5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5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5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5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5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5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5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5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5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5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5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5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5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5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5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5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5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5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5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5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5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5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5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5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5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5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5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5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5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5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5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5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5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5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5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5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5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5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5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5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5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5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5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5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5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5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5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5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5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5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5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5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5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5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5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5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5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5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5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5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5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5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5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5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5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5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5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5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5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5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5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5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5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5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5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5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5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5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5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5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5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5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5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5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5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5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5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5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5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5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5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5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5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5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5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5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5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5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5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5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5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5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5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5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5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5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5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5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5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5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5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5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5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5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5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5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5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5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5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5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5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5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5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5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5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5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5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5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5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5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5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5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5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5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5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5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5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5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5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5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5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5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5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5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5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5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5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5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5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5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5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5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5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5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5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5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5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5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5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5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5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5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5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5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5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5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5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5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5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5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5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5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5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5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5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5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5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5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5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5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5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5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5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5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5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5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5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5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5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5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5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5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5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5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5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5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5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5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5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5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5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5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5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5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5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5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5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5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5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5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5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5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5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5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5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5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5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5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5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5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5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5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5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5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5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5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5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5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5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5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5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5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5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5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5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5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5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5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5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5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5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5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5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5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5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5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5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5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5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5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5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5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5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5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5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5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5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5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5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5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5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5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5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5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5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5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5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5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5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5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5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5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5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5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5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5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5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5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5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5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5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5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5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5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5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5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5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5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5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5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5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5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5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5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5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5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5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5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5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5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5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5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5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5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5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5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5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5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5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5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5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5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5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5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5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5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5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5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5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5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5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5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5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5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5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5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5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5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5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5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5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5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5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5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5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5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5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5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5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5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5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5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5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5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5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5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5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5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5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5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5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5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5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5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5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5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5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5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5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5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5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5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5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5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5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5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5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5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5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5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5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5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5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5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5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5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5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5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5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5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5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5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5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5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5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5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5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5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5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5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5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5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5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5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5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5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5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5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5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5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5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5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5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5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5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5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5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5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5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5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5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5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5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5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5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5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5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5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5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5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5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5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5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5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5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5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5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5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5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5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5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5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5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5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5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5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5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5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5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5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5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5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5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5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5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5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5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5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5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5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5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5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5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5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5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5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5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5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5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5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5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5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5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5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5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5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5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5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5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5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5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5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5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5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5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5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5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5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5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5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5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5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5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5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5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5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5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5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5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5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5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5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5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5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5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5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5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5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5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5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5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5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5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5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5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5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5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5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5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5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5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5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5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5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5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5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5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5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5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5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5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5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5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5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5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5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5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5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5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5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5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5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5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5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5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5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5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5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5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5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5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5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5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5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5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5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5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5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5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5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5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5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5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5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5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5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5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5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5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5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5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5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5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5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5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5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5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5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5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5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5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5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5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5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5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5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5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5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5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5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5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5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5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5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5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5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5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5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5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5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5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5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5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5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5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5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5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5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5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5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5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5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5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5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5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5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5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5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5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5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5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5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5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5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5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5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5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5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5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5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5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5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5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5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5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5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5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5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5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5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5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5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5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defaultColWidth="12.625" defaultRowHeight="15" customHeight="1" x14ac:dyDescent="0.2"/>
  <cols>
    <col min="1" max="1" width="7.625" style="26" customWidth="1"/>
    <col min="2" max="2" width="20.125" style="26" customWidth="1"/>
    <col min="3" max="26" width="7.625" style="26" customWidth="1"/>
  </cols>
  <sheetData>
    <row r="1" spans="1:2" x14ac:dyDescent="0.25">
      <c r="B1" s="24" t="s">
        <v>440</v>
      </c>
    </row>
    <row r="2" spans="1:2" x14ac:dyDescent="0.25">
      <c r="A2" s="2" t="s">
        <v>272</v>
      </c>
      <c r="B2" s="2">
        <v>0</v>
      </c>
    </row>
    <row r="3" spans="1:2" x14ac:dyDescent="0.25">
      <c r="A3" s="2" t="s">
        <v>441</v>
      </c>
      <c r="B3" s="2">
        <v>0</v>
      </c>
    </row>
    <row r="4" spans="1:2" x14ac:dyDescent="0.25">
      <c r="A4" s="2" t="s">
        <v>19</v>
      </c>
      <c r="B4" s="2">
        <v>0</v>
      </c>
    </row>
    <row r="5" spans="1:2" x14ac:dyDescent="0.25">
      <c r="A5" s="2" t="s">
        <v>442</v>
      </c>
      <c r="B5" s="2">
        <v>0</v>
      </c>
    </row>
    <row r="6" spans="1:2" x14ac:dyDescent="0.25">
      <c r="A6" s="2" t="s">
        <v>443</v>
      </c>
      <c r="B6" s="2">
        <v>0</v>
      </c>
    </row>
    <row r="7" spans="1:2" x14ac:dyDescent="0.25">
      <c r="A7" s="2" t="s">
        <v>444</v>
      </c>
      <c r="B7" s="2">
        <v>0</v>
      </c>
    </row>
    <row r="8" spans="1:2" x14ac:dyDescent="0.25">
      <c r="A8" s="2" t="s">
        <v>445</v>
      </c>
      <c r="B8" s="2">
        <v>0</v>
      </c>
    </row>
    <row r="9" spans="1:2" x14ac:dyDescent="0.25">
      <c r="A9" s="2" t="s">
        <v>446</v>
      </c>
      <c r="B9" s="2">
        <v>0</v>
      </c>
    </row>
    <row r="10" spans="1:2" x14ac:dyDescent="0.25">
      <c r="A10" s="2" t="s">
        <v>447</v>
      </c>
      <c r="B10" s="2">
        <v>0</v>
      </c>
    </row>
    <row r="11" spans="1:2" x14ac:dyDescent="0.25">
      <c r="A11" s="2" t="s">
        <v>89</v>
      </c>
      <c r="B11" s="25">
        <v>4.299716857791794E-4</v>
      </c>
    </row>
    <row r="12" spans="1:2" x14ac:dyDescent="0.25">
      <c r="A12" s="2" t="s">
        <v>331</v>
      </c>
      <c r="B12" s="25">
        <v>3.5003753313133949E-5</v>
      </c>
    </row>
    <row r="13" spans="1:2" x14ac:dyDescent="0.25">
      <c r="A13" s="2" t="s">
        <v>448</v>
      </c>
      <c r="B13" s="2">
        <v>0</v>
      </c>
    </row>
    <row r="21" spans="4:4" ht="15.75" customHeight="1" x14ac:dyDescent="0.2"/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5">
      <c r="D30" s="2" t="s">
        <v>449</v>
      </c>
    </row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18" sqref="G18"/>
    </sheetView>
  </sheetViews>
  <sheetFormatPr defaultColWidth="12.625" defaultRowHeight="15" customHeight="1" x14ac:dyDescent="0.2"/>
  <cols>
    <col min="1" max="1" width="14.625" style="26" customWidth="1"/>
    <col min="2" max="17" width="9.875" style="26" customWidth="1"/>
    <col min="18" max="34" width="7.625" style="26" customWidth="1"/>
    <col min="35" max="36" width="9.5" style="26" customWidth="1"/>
    <col min="37" max="37" width="10.125" style="26" customWidth="1"/>
  </cols>
  <sheetData>
    <row r="1" spans="1:37" x14ac:dyDescent="0.25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5">
      <c r="A2" s="2" t="s">
        <v>450</v>
      </c>
      <c r="B2" s="25">
        <f>Data!B23</f>
        <v>-53448827163076.391</v>
      </c>
      <c r="C2" s="25">
        <f>$B$2*Data!C$11</f>
        <v>-51977717188893.422</v>
      </c>
      <c r="D2" s="25">
        <f>$B$2*Data!D$11</f>
        <v>-50506607214710.453</v>
      </c>
      <c r="E2" s="25">
        <f>$B$2*Data!E$11</f>
        <v>-49035497240527.477</v>
      </c>
      <c r="F2" s="25">
        <f>$B$2*Data!F$11</f>
        <v>-47564387266344.508</v>
      </c>
      <c r="G2" s="25">
        <f>$B$2*Data!G$11</f>
        <v>-46093277292161.922</v>
      </c>
      <c r="H2" s="25">
        <f>$B$2*Data!H$11</f>
        <v>-46152977773503.234</v>
      </c>
      <c r="I2" s="25">
        <f>$B$2*Data!I$11</f>
        <v>-46212678254844.508</v>
      </c>
      <c r="J2" s="25">
        <f>$B$2*Data!J$11</f>
        <v>-46272378736185.781</v>
      </c>
      <c r="K2" s="25">
        <f>$B$2*Data!K$11</f>
        <v>-46332079217527.023</v>
      </c>
      <c r="L2" s="25">
        <f>$B$2*Data!L$11</f>
        <v>-46391779698868.297</v>
      </c>
      <c r="M2" s="25">
        <f>$B$2*Data!M$11</f>
        <v>-46451480180209.578</v>
      </c>
      <c r="N2" s="25">
        <f>$B$2*Data!N$11</f>
        <v>-46511180661550.844</v>
      </c>
      <c r="O2" s="25">
        <f>$B$2*Data!O$11</f>
        <v>-46570881142892.117</v>
      </c>
      <c r="P2" s="25">
        <f>$B$2*Data!P$11</f>
        <v>-46630581624233.391</v>
      </c>
      <c r="Q2" s="25">
        <f>$B$2*Data!Q$11</f>
        <v>-46690282105574.656</v>
      </c>
      <c r="R2" s="25">
        <f>$B$2*Data!R$11</f>
        <v>-46749982586915.914</v>
      </c>
      <c r="S2" s="25">
        <f>$B$2*Data!S$11</f>
        <v>-46809683068257.164</v>
      </c>
      <c r="T2" s="25">
        <f>$B$2*Data!T$11</f>
        <v>-46869383549598.43</v>
      </c>
      <c r="U2" s="25">
        <f>$B$2*Data!U$11</f>
        <v>-46929084030939.703</v>
      </c>
      <c r="V2" s="25">
        <f>$B$2*Data!V$11</f>
        <v>-46988784512280.977</v>
      </c>
      <c r="W2" s="25">
        <f>$B$2*Data!W$11</f>
        <v>-47048484993622.242</v>
      </c>
      <c r="X2" s="25">
        <f>$B$2*Data!X$11</f>
        <v>-47108185474963.492</v>
      </c>
      <c r="Y2" s="25">
        <f>$B$2*Data!Y$11</f>
        <v>-47167885956304.758</v>
      </c>
      <c r="Z2" s="25">
        <f>$B$2*Data!Z$11</f>
        <v>-47227586437646.031</v>
      </c>
      <c r="AA2" s="25">
        <f>$B$2*Data!AA$11</f>
        <v>-47287286918987.297</v>
      </c>
      <c r="AB2" s="25">
        <f>$B$2*Data!AB$11</f>
        <v>-47346987400328.547</v>
      </c>
      <c r="AC2" s="25">
        <f>$B$2*Data!AC$11</f>
        <v>-47406687881669.82</v>
      </c>
      <c r="AD2" s="25">
        <f>$B$2*Data!AD$11</f>
        <v>-47466388363011.086</v>
      </c>
      <c r="AE2" s="25">
        <f>$B$2*Data!AE$11</f>
        <v>-47526088844352.359</v>
      </c>
      <c r="AF2" s="25">
        <f>$B$2*Data!AF$11</f>
        <v>-47585789325693.625</v>
      </c>
      <c r="AG2" s="25">
        <f>$B$2*Data!AG$11</f>
        <v>-47645489807034.875</v>
      </c>
      <c r="AH2" s="25">
        <f>$B$2*Data!AH$11</f>
        <v>-47705190288376.148</v>
      </c>
      <c r="AI2" s="25">
        <f>$B$2*Data!AI$11</f>
        <v>-47764890769717.414</v>
      </c>
      <c r="AJ2" s="25">
        <f>$B$2*Data!AJ$11</f>
        <v>-47824591251058.688</v>
      </c>
      <c r="AK2" s="25">
        <f>$B$2*Data!AK$11</f>
        <v>-47884291732399.953</v>
      </c>
    </row>
    <row r="3" spans="1:37" x14ac:dyDescent="0.25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5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5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5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5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5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5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5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5">
      <c r="A11" s="2" t="s">
        <v>459</v>
      </c>
      <c r="B11" s="25">
        <f>(ABS(B$2)*'data from RPEpUACE'!$B11)+SUMIFS('Override Calcs'!$E$4:$E$6,'Override Calcs'!$A$4:$A$6,About!$B$2,'Override Calcs'!$B$4:$B$6,"CH4")</f>
        <v>22981482318.227951</v>
      </c>
      <c r="C11" s="25">
        <f>(ABS(C$2)*'data from RPEpUACE'!$B11)+SUMIFS('Override Calcs'!$E$4:$E$6,'Override Calcs'!$A$4:$A$6,About!$B$2,'Override Calcs'!$B$4:$B$6,"CH4")</f>
        <v>22348946682.661934</v>
      </c>
      <c r="D11" s="25">
        <f>(ABS(D$2)*'data from RPEpUACE'!$B11)+SUMIFS('Override Calcs'!$E$4:$E$6,'Override Calcs'!$A$4:$A$6,About!$B$2,'Override Calcs'!$B$4:$B$6,"CH4")</f>
        <v>21716411047.095917</v>
      </c>
      <c r="E11" s="25">
        <f>(ABS(E$2)*'data from RPEpUACE'!$B11)+SUMIFS('Override Calcs'!$E$4:$E$6,'Override Calcs'!$A$4:$A$6,About!$B$2,'Override Calcs'!$B$4:$B$6,"CH4")</f>
        <v>21083875411.5299</v>
      </c>
      <c r="F11" s="25">
        <f>(ABS(F$2)*'data from RPEpUACE'!$B11)+SUMIFS('Override Calcs'!$E$4:$E$6,'Override Calcs'!$A$4:$A$6,About!$B$2,'Override Calcs'!$B$4:$B$6,"CH4")</f>
        <v>20451339775.963882</v>
      </c>
      <c r="G11" s="25">
        <f>(ABS(G$2)*'data from RPEpUACE'!$B11)+SUMIFS('Override Calcs'!$E$4:$E$6,'Override Calcs'!$A$4:$A$6,About!$B$2,'Override Calcs'!$B$4:$B$6,"CH4")</f>
        <v>19818804140.398029</v>
      </c>
      <c r="H11" s="25">
        <f>(ABS(H$2)*'data from RPEpUACE'!$B11)+SUMIFS('Override Calcs'!$E$4:$E$6,'Override Calcs'!$A$4:$A$6,About!$B$2,'Override Calcs'!$B$4:$B$6,"CH4")</f>
        <v>19844473657.002182</v>
      </c>
      <c r="I11" s="25">
        <f>(ABS(I$2)*'data from RPEpUACE'!$B11)+SUMIFS('Override Calcs'!$E$4:$E$6,'Override Calcs'!$A$4:$A$6,About!$B$2,'Override Calcs'!$B$4:$B$6,"CH4")</f>
        <v>19870143173.606319</v>
      </c>
      <c r="J11" s="25">
        <f>(ABS(J$2)*'data from RPEpUACE'!$B11)+SUMIFS('Override Calcs'!$E$4:$E$6,'Override Calcs'!$A$4:$A$6,About!$B$2,'Override Calcs'!$B$4:$B$6,"CH4")</f>
        <v>19895812690.210453</v>
      </c>
      <c r="K11" s="25">
        <f>(ABS(K$2)*'data from RPEpUACE'!$B11)+SUMIFS('Override Calcs'!$E$4:$E$6,'Override Calcs'!$A$4:$A$6,About!$B$2,'Override Calcs'!$B$4:$B$6,"CH4")</f>
        <v>19921482206.814579</v>
      </c>
      <c r="L11" s="25">
        <f>(ABS(L$2)*'data from RPEpUACE'!$B11)+SUMIFS('Override Calcs'!$E$4:$E$6,'Override Calcs'!$A$4:$A$6,About!$B$2,'Override Calcs'!$B$4:$B$6,"CH4")</f>
        <v>19947151723.418713</v>
      </c>
      <c r="M11" s="25">
        <f>(ABS(M$2)*'data from RPEpUACE'!$B11)+SUMIFS('Override Calcs'!$E$4:$E$6,'Override Calcs'!$A$4:$A$6,About!$B$2,'Override Calcs'!$B$4:$B$6,"CH4")</f>
        <v>19972821240.022854</v>
      </c>
      <c r="N11" s="25">
        <f>(ABS(N$2)*'data from RPEpUACE'!$B11)+SUMIFS('Override Calcs'!$E$4:$E$6,'Override Calcs'!$A$4:$A$6,About!$B$2,'Override Calcs'!$B$4:$B$6,"CH4")</f>
        <v>19998490756.626984</v>
      </c>
      <c r="O11" s="25">
        <f>(ABS(O$2)*'data from RPEpUACE'!$B11)+SUMIFS('Override Calcs'!$E$4:$E$6,'Override Calcs'!$A$4:$A$6,About!$B$2,'Override Calcs'!$B$4:$B$6,"CH4")</f>
        <v>20024160273.231121</v>
      </c>
      <c r="P11" s="25">
        <f>(ABS(P$2)*'data from RPEpUACE'!$B11)+SUMIFS('Override Calcs'!$E$4:$E$6,'Override Calcs'!$A$4:$A$6,About!$B$2,'Override Calcs'!$B$4:$B$6,"CH4")</f>
        <v>20049829789.835255</v>
      </c>
      <c r="Q11" s="25">
        <f>(ABS(Q$2)*'data from RPEpUACE'!$B11)+SUMIFS('Override Calcs'!$E$4:$E$6,'Override Calcs'!$A$4:$A$6,About!$B$2,'Override Calcs'!$B$4:$B$6,"CH4")</f>
        <v>20075499306.439388</v>
      </c>
      <c r="R11" s="25">
        <f>(ABS(R$2)*'data from RPEpUACE'!$B11)+SUMIFS('Override Calcs'!$E$4:$E$6,'Override Calcs'!$A$4:$A$6,About!$B$2,'Override Calcs'!$B$4:$B$6,"CH4")</f>
        <v>20101168823.043518</v>
      </c>
      <c r="S11" s="25">
        <f>(ABS(S$2)*'data from RPEpUACE'!$B11)+SUMIFS('Override Calcs'!$E$4:$E$6,'Override Calcs'!$A$4:$A$6,About!$B$2,'Override Calcs'!$B$4:$B$6,"CH4")</f>
        <v>20126838339.647644</v>
      </c>
      <c r="T11" s="25">
        <f>(ABS(T$2)*'data from RPEpUACE'!$B11)+SUMIFS('Override Calcs'!$E$4:$E$6,'Override Calcs'!$A$4:$A$6,About!$B$2,'Override Calcs'!$B$4:$B$6,"CH4")</f>
        <v>20152507856.251778</v>
      </c>
      <c r="U11" s="25">
        <f>(ABS(U$2)*'data from RPEpUACE'!$B11)+SUMIFS('Override Calcs'!$E$4:$E$6,'Override Calcs'!$A$4:$A$6,About!$B$2,'Override Calcs'!$B$4:$B$6,"CH4")</f>
        <v>20178177372.855911</v>
      </c>
      <c r="V11" s="25">
        <f>(ABS(V$2)*'data from RPEpUACE'!$B11)+SUMIFS('Override Calcs'!$E$4:$E$6,'Override Calcs'!$A$4:$A$6,About!$B$2,'Override Calcs'!$B$4:$B$6,"CH4")</f>
        <v>20203846889.460049</v>
      </c>
      <c r="W11" s="25">
        <f>(ABS(W$2)*'data from RPEpUACE'!$B11)+SUMIFS('Override Calcs'!$E$4:$E$6,'Override Calcs'!$A$4:$A$6,About!$B$2,'Override Calcs'!$B$4:$B$6,"CH4")</f>
        <v>20229516406.064178</v>
      </c>
      <c r="X11" s="25">
        <f>(ABS(X$2)*'data from RPEpUACE'!$B11)+SUMIFS('Override Calcs'!$E$4:$E$6,'Override Calcs'!$A$4:$A$6,About!$B$2,'Override Calcs'!$B$4:$B$6,"CH4")</f>
        <v>20255185922.668304</v>
      </c>
      <c r="Y11" s="25">
        <f>(ABS(Y$2)*'data from RPEpUACE'!$B11)+SUMIFS('Override Calcs'!$E$4:$E$6,'Override Calcs'!$A$4:$A$6,About!$B$2,'Override Calcs'!$B$4:$B$6,"CH4")</f>
        <v>20280855439.272438</v>
      </c>
      <c r="Z11" s="25">
        <f>(ABS(Z$2)*'data from RPEpUACE'!$B11)+SUMIFS('Override Calcs'!$E$4:$E$6,'Override Calcs'!$A$4:$A$6,About!$B$2,'Override Calcs'!$B$4:$B$6,"CH4")</f>
        <v>20306524955.876575</v>
      </c>
      <c r="AA11" s="25">
        <f>(ABS(AA$2)*'data from RPEpUACE'!$B11)+SUMIFS('Override Calcs'!$E$4:$E$6,'Override Calcs'!$A$4:$A$6,About!$B$2,'Override Calcs'!$B$4:$B$6,"CH4")</f>
        <v>20332194472.480705</v>
      </c>
      <c r="AB11" s="25">
        <f>(ABS(AB$2)*'data from RPEpUACE'!$B11)+SUMIFS('Override Calcs'!$E$4:$E$6,'Override Calcs'!$A$4:$A$6,About!$B$2,'Override Calcs'!$B$4:$B$6,"CH4")</f>
        <v>20357863989.084831</v>
      </c>
      <c r="AC11" s="25">
        <f>(ABS(AC$2)*'data from RPEpUACE'!$B11)+SUMIFS('Override Calcs'!$E$4:$E$6,'Override Calcs'!$A$4:$A$6,About!$B$2,'Override Calcs'!$B$4:$B$6,"CH4")</f>
        <v>20383533505.688969</v>
      </c>
      <c r="AD11" s="25">
        <f>(ABS(AD$2)*'data from RPEpUACE'!$B11)+SUMIFS('Override Calcs'!$E$4:$E$6,'Override Calcs'!$A$4:$A$6,About!$B$2,'Override Calcs'!$B$4:$B$6,"CH4")</f>
        <v>20409203022.293098</v>
      </c>
      <c r="AE11" s="25">
        <f>(ABS(AE$2)*'data from RPEpUACE'!$B11)+SUMIFS('Override Calcs'!$E$4:$E$6,'Override Calcs'!$A$4:$A$6,About!$B$2,'Override Calcs'!$B$4:$B$6,"CH4")</f>
        <v>20434872538.897236</v>
      </c>
      <c r="AF11" s="25">
        <f>(ABS(AF$2)*'data from RPEpUACE'!$B11)+SUMIFS('Override Calcs'!$E$4:$E$6,'Override Calcs'!$A$4:$A$6,About!$B$2,'Override Calcs'!$B$4:$B$6,"CH4")</f>
        <v>20460542055.501369</v>
      </c>
      <c r="AG11" s="25">
        <f>(ABS(AG$2)*'data from RPEpUACE'!$B11)+SUMIFS('Override Calcs'!$E$4:$E$6,'Override Calcs'!$A$4:$A$6,About!$B$2,'Override Calcs'!$B$4:$B$6,"CH4")</f>
        <v>20486211572.105495</v>
      </c>
      <c r="AH11" s="25">
        <f>(ABS(AH$2)*'data from RPEpUACE'!$B11)+SUMIFS('Override Calcs'!$E$4:$E$6,'Override Calcs'!$A$4:$A$6,About!$B$2,'Override Calcs'!$B$4:$B$6,"CH4")</f>
        <v>20511881088.709629</v>
      </c>
      <c r="AI11" s="25">
        <f>(ABS(AI$2)*'data from RPEpUACE'!$B11)+SUMIFS('Override Calcs'!$E$4:$E$6,'Override Calcs'!$A$4:$A$6,About!$B$2,'Override Calcs'!$B$4:$B$6,"CH4")</f>
        <v>20537550605.313763</v>
      </c>
      <c r="AJ11" s="25">
        <f>(ABS(AJ$2)*'data from RPEpUACE'!$B11)+SUMIFS('Override Calcs'!$E$4:$E$6,'Override Calcs'!$A$4:$A$6,About!$B$2,'Override Calcs'!$B$4:$B$6,"CH4")</f>
        <v>20563220121.917896</v>
      </c>
      <c r="AK11" s="25">
        <f>(ABS(AK$2)*'data from RPEpUACE'!$B11)+SUMIFS('Override Calcs'!$E$4:$E$6,'Override Calcs'!$A$4:$A$6,About!$B$2,'Override Calcs'!$B$4:$B$6,"CH4")</f>
        <v>20588889638.52203</v>
      </c>
    </row>
    <row r="12" spans="1:37" x14ac:dyDescent="0.25">
      <c r="A12" s="2" t="s">
        <v>460</v>
      </c>
      <c r="B12" s="25">
        <f>(ABS(B$2)*'data from RPEpUACE'!$B12)+SUMIFS('Override Calcs'!$E$4:$E$6,'Override Calcs'!$A$4:$A$6,About!$B$2,'Override Calcs'!$B$4:$B$6,"N2O")</f>
        <v>1870909560.8926589</v>
      </c>
      <c r="C12" s="25">
        <f>(ABS(C$2)*'data from RPEpUACE'!$B12)+SUMIFS('Override Calcs'!$E$4:$E$6,'Override Calcs'!$A$4:$A$6,About!$B$2,'Override Calcs'!$B$4:$B$6,"N2O")</f>
        <v>1819415190.2598674</v>
      </c>
      <c r="D12" s="25">
        <f>(ABS(D$2)*'data from RPEpUACE'!$B12)+SUMIFS('Override Calcs'!$E$4:$E$6,'Override Calcs'!$A$4:$A$6,About!$B$2,'Override Calcs'!$B$4:$B$6,"N2O")</f>
        <v>1767920819.6270759</v>
      </c>
      <c r="E12" s="25">
        <f>(ABS(E$2)*'data from RPEpUACE'!$B12)+SUMIFS('Override Calcs'!$E$4:$E$6,'Override Calcs'!$A$4:$A$6,About!$B$2,'Override Calcs'!$B$4:$B$6,"N2O")</f>
        <v>1716426448.9942842</v>
      </c>
      <c r="F12" s="25">
        <f>(ABS(F$2)*'data from RPEpUACE'!$B12)+SUMIFS('Override Calcs'!$E$4:$E$6,'Override Calcs'!$A$4:$A$6,About!$B$2,'Override Calcs'!$B$4:$B$6,"N2O")</f>
        <v>1664932078.3614929</v>
      </c>
      <c r="G12" s="25">
        <f>(ABS(G$2)*'data from RPEpUACE'!$B12)+SUMIFS('Override Calcs'!$E$4:$E$6,'Override Calcs'!$A$4:$A$6,About!$B$2,'Override Calcs'!$B$4:$B$6,"N2O")</f>
        <v>1613437707.7287147</v>
      </c>
      <c r="H12" s="25">
        <f>(ABS(H$2)*'data from RPEpUACE'!$B12)+SUMIFS('Override Calcs'!$E$4:$E$6,'Override Calcs'!$A$4:$A$6,About!$B$2,'Override Calcs'!$B$4:$B$6,"N2O")</f>
        <v>1615527448.6502614</v>
      </c>
      <c r="I12" s="25">
        <f>(ABS(I$2)*'data from RPEpUACE'!$B12)+SUMIFS('Override Calcs'!$E$4:$E$6,'Override Calcs'!$A$4:$A$6,About!$B$2,'Override Calcs'!$B$4:$B$6,"N2O")</f>
        <v>1617617189.5718067</v>
      </c>
      <c r="J12" s="25">
        <f>(ABS(J$2)*'data from RPEpUACE'!$B12)+SUMIFS('Override Calcs'!$E$4:$E$6,'Override Calcs'!$A$4:$A$6,About!$B$2,'Override Calcs'!$B$4:$B$6,"N2O")</f>
        <v>1619706930.4933519</v>
      </c>
      <c r="K12" s="25">
        <f>(ABS(K$2)*'data from RPEpUACE'!$B12)+SUMIFS('Override Calcs'!$E$4:$E$6,'Override Calcs'!$A$4:$A$6,About!$B$2,'Override Calcs'!$B$4:$B$6,"N2O")</f>
        <v>1621796671.414896</v>
      </c>
      <c r="L12" s="25">
        <f>(ABS(L$2)*'data from RPEpUACE'!$B12)+SUMIFS('Override Calcs'!$E$4:$E$6,'Override Calcs'!$A$4:$A$6,About!$B$2,'Override Calcs'!$B$4:$B$6,"N2O")</f>
        <v>1623886412.3364415</v>
      </c>
      <c r="M12" s="25">
        <f>(ABS(M$2)*'data from RPEpUACE'!$B12)+SUMIFS('Override Calcs'!$E$4:$E$6,'Override Calcs'!$A$4:$A$6,About!$B$2,'Override Calcs'!$B$4:$B$6,"N2O")</f>
        <v>1625976153.257987</v>
      </c>
      <c r="N12" s="25">
        <f>(ABS(N$2)*'data from RPEpUACE'!$B12)+SUMIFS('Override Calcs'!$E$4:$E$6,'Override Calcs'!$A$4:$A$6,About!$B$2,'Override Calcs'!$B$4:$B$6,"N2O")</f>
        <v>1628065894.1795321</v>
      </c>
      <c r="O12" s="25">
        <f>(ABS(O$2)*'data from RPEpUACE'!$B12)+SUMIFS('Override Calcs'!$E$4:$E$6,'Override Calcs'!$A$4:$A$6,About!$B$2,'Override Calcs'!$B$4:$B$6,"N2O")</f>
        <v>1630155635.1010773</v>
      </c>
      <c r="P12" s="25">
        <f>(ABS(P$2)*'data from RPEpUACE'!$B12)+SUMIFS('Override Calcs'!$E$4:$E$6,'Override Calcs'!$A$4:$A$6,About!$B$2,'Override Calcs'!$B$4:$B$6,"N2O")</f>
        <v>1632245376.0226226</v>
      </c>
      <c r="Q12" s="25">
        <f>(ABS(Q$2)*'data from RPEpUACE'!$B12)+SUMIFS('Override Calcs'!$E$4:$E$6,'Override Calcs'!$A$4:$A$6,About!$B$2,'Override Calcs'!$B$4:$B$6,"N2O")</f>
        <v>1634335116.9441676</v>
      </c>
      <c r="R12" s="25">
        <f>(ABS(R$2)*'data from RPEpUACE'!$B12)+SUMIFS('Override Calcs'!$E$4:$E$6,'Override Calcs'!$A$4:$A$6,About!$B$2,'Override Calcs'!$B$4:$B$6,"N2O")</f>
        <v>1636424857.8657124</v>
      </c>
      <c r="S12" s="25">
        <f>(ABS(S$2)*'data from RPEpUACE'!$B12)+SUMIFS('Override Calcs'!$E$4:$E$6,'Override Calcs'!$A$4:$A$6,About!$B$2,'Override Calcs'!$B$4:$B$6,"N2O")</f>
        <v>1638514598.7872567</v>
      </c>
      <c r="T12" s="25">
        <f>(ABS(T$2)*'data from RPEpUACE'!$B12)+SUMIFS('Override Calcs'!$E$4:$E$6,'Override Calcs'!$A$4:$A$6,About!$B$2,'Override Calcs'!$B$4:$B$6,"N2O")</f>
        <v>1640604339.7088017</v>
      </c>
      <c r="U12" s="25">
        <f>(ABS(U$2)*'data from RPEpUACE'!$B12)+SUMIFS('Override Calcs'!$E$4:$E$6,'Override Calcs'!$A$4:$A$6,About!$B$2,'Override Calcs'!$B$4:$B$6,"N2O")</f>
        <v>1642694080.630347</v>
      </c>
      <c r="V12" s="25">
        <f>(ABS(V$2)*'data from RPEpUACE'!$B12)+SUMIFS('Override Calcs'!$E$4:$E$6,'Override Calcs'!$A$4:$A$6,About!$B$2,'Override Calcs'!$B$4:$B$6,"N2O")</f>
        <v>1644783821.5518925</v>
      </c>
      <c r="W12" s="25">
        <f>(ABS(W$2)*'data from RPEpUACE'!$B12)+SUMIFS('Override Calcs'!$E$4:$E$6,'Override Calcs'!$A$4:$A$6,About!$B$2,'Override Calcs'!$B$4:$B$6,"N2O")</f>
        <v>1646873562.4734373</v>
      </c>
      <c r="X12" s="25">
        <f>(ABS(X$2)*'data from RPEpUACE'!$B12)+SUMIFS('Override Calcs'!$E$4:$E$6,'Override Calcs'!$A$4:$A$6,About!$B$2,'Override Calcs'!$B$4:$B$6,"N2O")</f>
        <v>1648963303.3949819</v>
      </c>
      <c r="Y12" s="25">
        <f>(ABS(Y$2)*'data from RPEpUACE'!$B12)+SUMIFS('Override Calcs'!$E$4:$E$6,'Override Calcs'!$A$4:$A$6,About!$B$2,'Override Calcs'!$B$4:$B$6,"N2O")</f>
        <v>1651053044.3165269</v>
      </c>
      <c r="Z12" s="25">
        <f>(ABS(Z$2)*'data from RPEpUACE'!$B12)+SUMIFS('Override Calcs'!$E$4:$E$6,'Override Calcs'!$A$4:$A$6,About!$B$2,'Override Calcs'!$B$4:$B$6,"N2O")</f>
        <v>1653142785.2380722</v>
      </c>
      <c r="AA12" s="25">
        <f>(ABS(AA$2)*'data from RPEpUACE'!$B12)+SUMIFS('Override Calcs'!$E$4:$E$6,'Override Calcs'!$A$4:$A$6,About!$B$2,'Override Calcs'!$B$4:$B$6,"N2O")</f>
        <v>1655232526.1596172</v>
      </c>
      <c r="AB12" s="25">
        <f>(ABS(AB$2)*'data from RPEpUACE'!$B12)+SUMIFS('Override Calcs'!$E$4:$E$6,'Override Calcs'!$A$4:$A$6,About!$B$2,'Override Calcs'!$B$4:$B$6,"N2O")</f>
        <v>1657322267.0811617</v>
      </c>
      <c r="AC12" s="25">
        <f>(ABS(AC$2)*'data from RPEpUACE'!$B12)+SUMIFS('Override Calcs'!$E$4:$E$6,'Override Calcs'!$A$4:$A$6,About!$B$2,'Override Calcs'!$B$4:$B$6,"N2O")</f>
        <v>1659412008.002707</v>
      </c>
      <c r="AD12" s="25">
        <f>(ABS(AD$2)*'data from RPEpUACE'!$B12)+SUMIFS('Override Calcs'!$E$4:$E$6,'Override Calcs'!$A$4:$A$6,About!$B$2,'Override Calcs'!$B$4:$B$6,"N2O")</f>
        <v>1661501748.924252</v>
      </c>
      <c r="AE12" s="25">
        <f>(ABS(AE$2)*'data from RPEpUACE'!$B12)+SUMIFS('Override Calcs'!$E$4:$E$6,'Override Calcs'!$A$4:$A$6,About!$B$2,'Override Calcs'!$B$4:$B$6,"N2O")</f>
        <v>1663591489.8457973</v>
      </c>
      <c r="AF12" s="25">
        <f>(ABS(AF$2)*'data from RPEpUACE'!$B12)+SUMIFS('Override Calcs'!$E$4:$E$6,'Override Calcs'!$A$4:$A$6,About!$B$2,'Override Calcs'!$B$4:$B$6,"N2O")</f>
        <v>1665681230.7673423</v>
      </c>
      <c r="AG12" s="25">
        <f>(ABS(AG$2)*'data from RPEpUACE'!$B12)+SUMIFS('Override Calcs'!$E$4:$E$6,'Override Calcs'!$A$4:$A$6,About!$B$2,'Override Calcs'!$B$4:$B$6,"N2O")</f>
        <v>1667770971.6888869</v>
      </c>
      <c r="AH12" s="25">
        <f>(ABS(AH$2)*'data from RPEpUACE'!$B12)+SUMIFS('Override Calcs'!$E$4:$E$6,'Override Calcs'!$A$4:$A$6,About!$B$2,'Override Calcs'!$B$4:$B$6,"N2O")</f>
        <v>1669860712.6104321</v>
      </c>
      <c r="AI12" s="25">
        <f>(ABS(AI$2)*'data from RPEpUACE'!$B12)+SUMIFS('Override Calcs'!$E$4:$E$6,'Override Calcs'!$A$4:$A$6,About!$B$2,'Override Calcs'!$B$4:$B$6,"N2O")</f>
        <v>1671950453.5319772</v>
      </c>
      <c r="AJ12" s="25">
        <f>(ABS(AJ$2)*'data from RPEpUACE'!$B12)+SUMIFS('Override Calcs'!$E$4:$E$6,'Override Calcs'!$A$4:$A$6,About!$B$2,'Override Calcs'!$B$4:$B$6,"N2O")</f>
        <v>1674040194.4535224</v>
      </c>
      <c r="AK12" s="25">
        <f>(ABS(AK$2)*'data from RPEpUACE'!$B12)+SUMIFS('Override Calcs'!$E$4:$E$6,'Override Calcs'!$A$4:$A$6,About!$B$2,'Override Calcs'!$B$4:$B$6,"N2O")</f>
        <v>1676129935.3750675</v>
      </c>
    </row>
    <row r="13" spans="1:37" x14ac:dyDescent="0.25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2">
      <c r="B16" s="5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2015-08-06T00:31:42Z</dcterms:created>
  <dcterms:modified xsi:type="dcterms:W3CDTF">2021-08-04T19:42:37Z</dcterms:modified>
</cp:coreProperties>
</file>