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anM\Documents\eps-oregon\"/>
    </mc:Choice>
  </mc:AlternateContent>
  <bookViews>
    <workbookView xWindow="15" yWindow="0" windowWidth="24660" windowHeight="16950"/>
  </bookViews>
  <sheets>
    <sheet name="About" sheetId="1" r:id="rId1"/>
    <sheet name="PolicyLevers" sheetId="2" r:id="rId2"/>
    <sheet name="UnitControlCenter" sheetId="3" r:id="rId3"/>
    <sheet name="OutputGraphs" sheetId="4" r:id="rId4"/>
    <sheet name="Output Graph Color Key" sheetId="5" r:id="rId5"/>
    <sheet name="ReferenceScenarios" sheetId="6" r:id="rId6"/>
    <sheet name="Target Calculations" sheetId="7" r:id="rId7"/>
    <sheet name="MaxBoundCalculations" sheetId="8" r:id="rId8"/>
  </sheets>
  <calcPr calcId="162913"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jZ12NgzfGc8J9dLkcjIeSOdAgHpA=="/>
    </ext>
  </extLst>
</workbook>
</file>

<file path=xl/calcChain.xml><?xml version="1.0" encoding="utf-8"?>
<calcChain xmlns="http://schemas.openxmlformats.org/spreadsheetml/2006/main">
  <c r="E221" i="8" l="1"/>
  <c r="D221" i="8"/>
  <c r="C221" i="8"/>
  <c r="B221" i="8"/>
  <c r="B222" i="8" s="1"/>
  <c r="M121" i="2" s="1"/>
  <c r="B214" i="8"/>
  <c r="I213" i="8"/>
  <c r="B215" i="8" s="1"/>
  <c r="H213" i="8"/>
  <c r="G213" i="8"/>
  <c r="F213" i="8"/>
  <c r="E213" i="8"/>
  <c r="D213" i="8"/>
  <c r="C213" i="8"/>
  <c r="B213" i="8"/>
  <c r="B207" i="8"/>
  <c r="I205" i="8"/>
  <c r="H205" i="8"/>
  <c r="G205" i="8"/>
  <c r="B206" i="8" s="1"/>
  <c r="M114" i="2" s="1"/>
  <c r="F205" i="8"/>
  <c r="E205" i="8"/>
  <c r="D205" i="8"/>
  <c r="C205" i="8"/>
  <c r="B205" i="8"/>
  <c r="B196" i="8"/>
  <c r="B197" i="8" s="1"/>
  <c r="B194" i="8"/>
  <c r="B186" i="8"/>
  <c r="B188" i="8" s="1"/>
  <c r="B181" i="8"/>
  <c r="B176" i="8"/>
  <c r="B172" i="8"/>
  <c r="B171" i="8"/>
  <c r="B167" i="8"/>
  <c r="B163" i="8"/>
  <c r="B162" i="8"/>
  <c r="G156" i="8"/>
  <c r="G155" i="8"/>
  <c r="G154" i="8"/>
  <c r="G153" i="8"/>
  <c r="G152" i="8"/>
  <c r="B161" i="8" s="1"/>
  <c r="M144" i="2" s="1"/>
  <c r="M150" i="2" s="1"/>
  <c r="M156" i="2" s="1"/>
  <c r="G151" i="8"/>
  <c r="G150" i="8"/>
  <c r="G149" i="8"/>
  <c r="B160" i="8" s="1"/>
  <c r="M146" i="2" s="1"/>
  <c r="M152" i="2" s="1"/>
  <c r="M158" i="2" s="1"/>
  <c r="G148" i="8"/>
  <c r="G147" i="8"/>
  <c r="G146" i="8"/>
  <c r="G145" i="8"/>
  <c r="G144" i="8"/>
  <c r="G143" i="8"/>
  <c r="G142" i="8"/>
  <c r="G141" i="8"/>
  <c r="B159" i="8" s="1"/>
  <c r="M145" i="2" s="1"/>
  <c r="M151" i="2" s="1"/>
  <c r="M157" i="2" s="1"/>
  <c r="G140" i="8"/>
  <c r="G139" i="8"/>
  <c r="A130" i="8"/>
  <c r="A131" i="8" s="1"/>
  <c r="A127" i="8"/>
  <c r="A128" i="8" s="1"/>
  <c r="A116" i="8"/>
  <c r="A117" i="8" s="1"/>
  <c r="A105" i="8"/>
  <c r="A106" i="8" s="1"/>
  <c r="A107" i="8" s="1"/>
  <c r="A103" i="8"/>
  <c r="A102" i="8"/>
  <c r="A101" i="8"/>
  <c r="A91" i="8"/>
  <c r="A93" i="8" s="1"/>
  <c r="A94" i="8" s="1"/>
  <c r="A96" i="8" s="1"/>
  <c r="B88" i="8"/>
  <c r="D681" i="7"/>
  <c r="C681" i="7"/>
  <c r="B681" i="7"/>
  <c r="H675" i="7"/>
  <c r="AJ670" i="7"/>
  <c r="AI670" i="7"/>
  <c r="AE670" i="7"/>
  <c r="AD670" i="7"/>
  <c r="Z670" i="7"/>
  <c r="Y670" i="7"/>
  <c r="X670" i="7"/>
  <c r="W670" i="7"/>
  <c r="T670" i="7"/>
  <c r="S670" i="7"/>
  <c r="R670" i="7"/>
  <c r="P670" i="7"/>
  <c r="O670" i="7"/>
  <c r="N670" i="7"/>
  <c r="M670" i="7"/>
  <c r="L670" i="7"/>
  <c r="K670" i="7"/>
  <c r="I670" i="7"/>
  <c r="G670" i="7"/>
  <c r="E670" i="7"/>
  <c r="D670" i="7"/>
  <c r="C670" i="7"/>
  <c r="B670" i="7"/>
  <c r="AJ669" i="7"/>
  <c r="AI669" i="7"/>
  <c r="AH669" i="7"/>
  <c r="AH670" i="7" s="1"/>
  <c r="AG669" i="7"/>
  <c r="AA669" i="7"/>
  <c r="AA670" i="7" s="1"/>
  <c r="Y669" i="7"/>
  <c r="X669" i="7"/>
  <c r="W669" i="7"/>
  <c r="V669" i="7"/>
  <c r="Q669" i="7"/>
  <c r="Q670" i="7" s="1"/>
  <c r="J669" i="7"/>
  <c r="J670" i="7" s="1"/>
  <c r="H669" i="7"/>
  <c r="H670" i="7" s="1"/>
  <c r="F669" i="7"/>
  <c r="F670" i="7" s="1"/>
  <c r="C669" i="7"/>
  <c r="B669" i="7"/>
  <c r="G665" i="7"/>
  <c r="D665" i="7"/>
  <c r="C665" i="7"/>
  <c r="B665" i="7"/>
  <c r="H664" i="7"/>
  <c r="D664" i="7"/>
  <c r="B664" i="7"/>
  <c r="H663" i="7"/>
  <c r="C663" i="7"/>
  <c r="B663" i="7"/>
  <c r="H662" i="7"/>
  <c r="G662" i="7"/>
  <c r="E662" i="7"/>
  <c r="B662" i="7"/>
  <c r="C661" i="7"/>
  <c r="B661" i="7"/>
  <c r="B660" i="7"/>
  <c r="B666" i="7" s="1"/>
  <c r="B675" i="7" s="1"/>
  <c r="H656" i="7"/>
  <c r="H665" i="7" s="1"/>
  <c r="G656" i="7"/>
  <c r="F656" i="7"/>
  <c r="F665" i="7" s="1"/>
  <c r="E656" i="7"/>
  <c r="E665" i="7" s="1"/>
  <c r="D656" i="7"/>
  <c r="C656" i="7"/>
  <c r="B656" i="7"/>
  <c r="G625" i="7"/>
  <c r="G664" i="7" s="1"/>
  <c r="F625" i="7"/>
  <c r="F664" i="7" s="1"/>
  <c r="E625" i="7"/>
  <c r="E664" i="7" s="1"/>
  <c r="D625" i="7"/>
  <c r="C625" i="7"/>
  <c r="C664" i="7" s="1"/>
  <c r="B625" i="7"/>
  <c r="G590" i="7"/>
  <c r="G663" i="7" s="1"/>
  <c r="F590" i="7"/>
  <c r="F663" i="7" s="1"/>
  <c r="E590" i="7"/>
  <c r="E663" i="7" s="1"/>
  <c r="D590" i="7"/>
  <c r="D663" i="7" s="1"/>
  <c r="C590" i="7"/>
  <c r="B590" i="7"/>
  <c r="AJ505" i="7"/>
  <c r="AI505" i="7"/>
  <c r="AH505" i="7"/>
  <c r="AG505" i="7"/>
  <c r="AF505" i="7"/>
  <c r="AE505" i="7"/>
  <c r="AD505" i="7"/>
  <c r="AC505" i="7"/>
  <c r="AB505" i="7"/>
  <c r="AA505" i="7"/>
  <c r="Z505" i="7"/>
  <c r="Y505" i="7"/>
  <c r="X505" i="7"/>
  <c r="W505" i="7"/>
  <c r="V505" i="7"/>
  <c r="U505" i="7"/>
  <c r="T505" i="7"/>
  <c r="S505" i="7"/>
  <c r="R505" i="7"/>
  <c r="Q505" i="7"/>
  <c r="P505" i="7"/>
  <c r="O505" i="7"/>
  <c r="N505" i="7"/>
  <c r="M505" i="7"/>
  <c r="L505" i="7"/>
  <c r="K505" i="7"/>
  <c r="J505" i="7"/>
  <c r="I505" i="7"/>
  <c r="H505" i="7"/>
  <c r="G505" i="7"/>
  <c r="F505" i="7"/>
  <c r="E505" i="7"/>
  <c r="D505" i="7"/>
  <c r="C505" i="7"/>
  <c r="B505" i="7"/>
  <c r="M459" i="7"/>
  <c r="L459" i="7"/>
  <c r="K459" i="7"/>
  <c r="F662" i="7" s="1"/>
  <c r="J459" i="7"/>
  <c r="I459" i="7"/>
  <c r="H459" i="7"/>
  <c r="G459" i="7"/>
  <c r="F459" i="7"/>
  <c r="E459" i="7"/>
  <c r="D459" i="7"/>
  <c r="D662" i="7" s="1"/>
  <c r="C459" i="7"/>
  <c r="C662" i="7" s="1"/>
  <c r="B459" i="7"/>
  <c r="J402" i="7"/>
  <c r="I402" i="7"/>
  <c r="D661" i="7" s="1"/>
  <c r="H402" i="7"/>
  <c r="G402" i="7"/>
  <c r="F402" i="7"/>
  <c r="E402" i="7"/>
  <c r="D402" i="7"/>
  <c r="C402" i="7"/>
  <c r="B402" i="7"/>
  <c r="H59" i="7"/>
  <c r="H660" i="7" s="1"/>
  <c r="H666" i="7" s="1"/>
  <c r="G59" i="7"/>
  <c r="G660" i="7" s="1"/>
  <c r="G666" i="7" s="1"/>
  <c r="G675" i="7" s="1"/>
  <c r="F59" i="7"/>
  <c r="F660" i="7" s="1"/>
  <c r="E59" i="7"/>
  <c r="E660" i="7" s="1"/>
  <c r="D59" i="7"/>
  <c r="D660" i="7" s="1"/>
  <c r="C59" i="7"/>
  <c r="C660" i="7" s="1"/>
  <c r="B59" i="7"/>
  <c r="F149" i="4"/>
  <c r="F148" i="4"/>
  <c r="F140" i="4"/>
  <c r="F132" i="4"/>
  <c r="F125" i="4"/>
  <c r="F124" i="4"/>
  <c r="F116" i="4"/>
  <c r="F109" i="4"/>
  <c r="F108" i="4"/>
  <c r="F101" i="4"/>
  <c r="F100" i="4"/>
  <c r="F92" i="4"/>
  <c r="F85" i="4"/>
  <c r="F84" i="4"/>
  <c r="F76" i="4"/>
  <c r="F68" i="4"/>
  <c r="F60" i="4"/>
  <c r="F52" i="4"/>
  <c r="F44" i="4"/>
  <c r="F37" i="4"/>
  <c r="F36" i="4"/>
  <c r="F29" i="4"/>
  <c r="F28" i="4"/>
  <c r="F21" i="4"/>
  <c r="F20" i="4"/>
  <c r="F13" i="4"/>
  <c r="F12" i="4"/>
  <c r="F5" i="4"/>
  <c r="F4" i="4"/>
  <c r="B45" i="3"/>
  <c r="B44" i="3"/>
  <c r="B40" i="3"/>
  <c r="F154" i="4" s="1"/>
  <c r="B39" i="3"/>
  <c r="F153" i="4" s="1"/>
  <c r="B38" i="3"/>
  <c r="F150" i="4" s="1"/>
  <c r="B37" i="3"/>
  <c r="B36" i="3"/>
  <c r="B35" i="3"/>
  <c r="F146" i="4" s="1"/>
  <c r="B34" i="3"/>
  <c r="F147" i="4" s="1"/>
  <c r="B33" i="3"/>
  <c r="F142" i="4" s="1"/>
  <c r="B32" i="3"/>
  <c r="F141" i="4" s="1"/>
  <c r="B31" i="3"/>
  <c r="F133" i="4" s="1"/>
  <c r="B30" i="3"/>
  <c r="B29" i="3"/>
  <c r="F122" i="4" s="1"/>
  <c r="B28" i="3"/>
  <c r="F120" i="4" s="1"/>
  <c r="B27" i="3"/>
  <c r="F123" i="4" s="1"/>
  <c r="B26" i="3"/>
  <c r="B25" i="3"/>
  <c r="F115" i="4" s="1"/>
  <c r="B24" i="3"/>
  <c r="B23" i="3"/>
  <c r="F93" i="4" s="1"/>
  <c r="B22" i="3"/>
  <c r="F90" i="4" s="1"/>
  <c r="B21" i="3"/>
  <c r="F86" i="4" s="1"/>
  <c r="B20" i="3"/>
  <c r="B19" i="3"/>
  <c r="F99" i="4" s="1"/>
  <c r="B18" i="3"/>
  <c r="B17" i="3"/>
  <c r="F139" i="4" s="1"/>
  <c r="B16" i="3"/>
  <c r="F80" i="4" s="1"/>
  <c r="B15" i="3"/>
  <c r="F117" i="4" s="1"/>
  <c r="B14" i="3"/>
  <c r="B13" i="3"/>
  <c r="F55" i="4" s="1"/>
  <c r="B12" i="3"/>
  <c r="B11" i="3"/>
  <c r="F75" i="4" s="1"/>
  <c r="B10" i="3"/>
  <c r="F50" i="4" s="1"/>
  <c r="B9" i="3"/>
  <c r="B8" i="3"/>
  <c r="F69" i="4" s="1"/>
  <c r="B7" i="3"/>
  <c r="F40" i="4" s="1"/>
  <c r="B6" i="3"/>
  <c r="F31" i="4" s="1"/>
  <c r="B5" i="3"/>
  <c r="F25" i="4" s="1"/>
  <c r="B4" i="3"/>
  <c r="F7" i="4" s="1"/>
  <c r="B3" i="3"/>
  <c r="F131" i="4" s="1"/>
  <c r="Q745" i="2"/>
  <c r="P745" i="2"/>
  <c r="O745" i="2"/>
  <c r="N745" i="2"/>
  <c r="M745" i="2"/>
  <c r="L745" i="2"/>
  <c r="K745" i="2"/>
  <c r="I745" i="2"/>
  <c r="C745" i="2"/>
  <c r="B745" i="2"/>
  <c r="A745" i="2"/>
  <c r="Q744" i="2"/>
  <c r="P744" i="2"/>
  <c r="O744" i="2"/>
  <c r="N744" i="2"/>
  <c r="M744" i="2"/>
  <c r="L744" i="2"/>
  <c r="K744" i="2"/>
  <c r="I744" i="2"/>
  <c r="C744" i="2"/>
  <c r="B744" i="2"/>
  <c r="A744" i="2"/>
  <c r="Q743" i="2"/>
  <c r="P743" i="2"/>
  <c r="O743" i="2"/>
  <c r="N743" i="2"/>
  <c r="M743" i="2"/>
  <c r="L743" i="2"/>
  <c r="K743" i="2"/>
  <c r="I743" i="2"/>
  <c r="C743" i="2"/>
  <c r="B743" i="2"/>
  <c r="A743" i="2"/>
  <c r="Q742" i="2"/>
  <c r="P742" i="2"/>
  <c r="O742" i="2"/>
  <c r="N742" i="2"/>
  <c r="M742" i="2"/>
  <c r="L742" i="2"/>
  <c r="K742" i="2"/>
  <c r="I742" i="2"/>
  <c r="C742" i="2"/>
  <c r="B742" i="2"/>
  <c r="A742" i="2"/>
  <c r="P741" i="2"/>
  <c r="Q740" i="2"/>
  <c r="P740" i="2"/>
  <c r="O740" i="2"/>
  <c r="N740" i="2"/>
  <c r="M740" i="2"/>
  <c r="L740" i="2"/>
  <c r="K740" i="2"/>
  <c r="I740" i="2"/>
  <c r="C740" i="2"/>
  <c r="B740" i="2"/>
  <c r="A740" i="2"/>
  <c r="Q739" i="2"/>
  <c r="P739" i="2"/>
  <c r="O739" i="2"/>
  <c r="N739" i="2"/>
  <c r="M739" i="2"/>
  <c r="L739" i="2"/>
  <c r="K739" i="2"/>
  <c r="I739" i="2"/>
  <c r="C739" i="2"/>
  <c r="B739" i="2"/>
  <c r="A739" i="2"/>
  <c r="Q738" i="2"/>
  <c r="P738" i="2"/>
  <c r="O738" i="2"/>
  <c r="N738" i="2"/>
  <c r="M738" i="2"/>
  <c r="L738" i="2"/>
  <c r="K738" i="2"/>
  <c r="I738" i="2"/>
  <c r="C738" i="2"/>
  <c r="B738" i="2"/>
  <c r="A738" i="2"/>
  <c r="Q737" i="2"/>
  <c r="P737" i="2"/>
  <c r="O737" i="2"/>
  <c r="N737" i="2"/>
  <c r="M737" i="2"/>
  <c r="L737" i="2"/>
  <c r="K737" i="2"/>
  <c r="I737" i="2"/>
  <c r="C737" i="2"/>
  <c r="B737" i="2"/>
  <c r="A737" i="2"/>
  <c r="P736" i="2"/>
  <c r="Q735" i="2"/>
  <c r="P735" i="2"/>
  <c r="O735" i="2"/>
  <c r="N735" i="2"/>
  <c r="M735" i="2"/>
  <c r="L735" i="2"/>
  <c r="K735" i="2"/>
  <c r="I735" i="2"/>
  <c r="C735" i="2"/>
  <c r="B735" i="2"/>
  <c r="A735" i="2"/>
  <c r="Q734" i="2"/>
  <c r="P734" i="2"/>
  <c r="O734" i="2"/>
  <c r="N734" i="2"/>
  <c r="M734" i="2"/>
  <c r="L734" i="2"/>
  <c r="K734" i="2"/>
  <c r="I734" i="2"/>
  <c r="C734" i="2"/>
  <c r="B734" i="2"/>
  <c r="A734" i="2"/>
  <c r="Q733" i="2"/>
  <c r="P733" i="2"/>
  <c r="O733" i="2"/>
  <c r="N733" i="2"/>
  <c r="M733" i="2"/>
  <c r="L733" i="2"/>
  <c r="K733" i="2"/>
  <c r="I733" i="2"/>
  <c r="C733" i="2"/>
  <c r="B733" i="2"/>
  <c r="A733" i="2"/>
  <c r="Q732" i="2"/>
  <c r="P732" i="2"/>
  <c r="O732" i="2"/>
  <c r="N732" i="2"/>
  <c r="M732" i="2"/>
  <c r="L732" i="2"/>
  <c r="K732" i="2"/>
  <c r="I732" i="2"/>
  <c r="C732" i="2"/>
  <c r="B732" i="2"/>
  <c r="A732" i="2"/>
  <c r="P731" i="2"/>
  <c r="Q730" i="2"/>
  <c r="P730" i="2"/>
  <c r="O730" i="2"/>
  <c r="N730" i="2"/>
  <c r="M730" i="2"/>
  <c r="L730" i="2"/>
  <c r="K730" i="2"/>
  <c r="I730" i="2"/>
  <c r="C730" i="2"/>
  <c r="B730" i="2"/>
  <c r="A730" i="2"/>
  <c r="Q729" i="2"/>
  <c r="P729" i="2"/>
  <c r="O729" i="2"/>
  <c r="N729" i="2"/>
  <c r="M729" i="2"/>
  <c r="L729" i="2"/>
  <c r="K729" i="2"/>
  <c r="I729" i="2"/>
  <c r="C729" i="2"/>
  <c r="B729" i="2"/>
  <c r="A729" i="2"/>
  <c r="Q728" i="2"/>
  <c r="P728" i="2"/>
  <c r="O728" i="2"/>
  <c r="N728" i="2"/>
  <c r="M728" i="2"/>
  <c r="L728" i="2"/>
  <c r="K728" i="2"/>
  <c r="I728" i="2"/>
  <c r="C728" i="2"/>
  <c r="B728" i="2"/>
  <c r="A728" i="2"/>
  <c r="Q727" i="2"/>
  <c r="P727" i="2"/>
  <c r="O727" i="2"/>
  <c r="N727" i="2"/>
  <c r="M727" i="2"/>
  <c r="L727" i="2"/>
  <c r="K727" i="2"/>
  <c r="I727" i="2"/>
  <c r="C727" i="2"/>
  <c r="B727" i="2"/>
  <c r="A727" i="2"/>
  <c r="P726" i="2"/>
  <c r="Q725" i="2"/>
  <c r="P725" i="2"/>
  <c r="O725" i="2"/>
  <c r="N725" i="2"/>
  <c r="M725" i="2"/>
  <c r="L725" i="2"/>
  <c r="K725" i="2"/>
  <c r="I725" i="2"/>
  <c r="C725" i="2"/>
  <c r="B725" i="2"/>
  <c r="A725" i="2"/>
  <c r="Q724" i="2"/>
  <c r="P724" i="2"/>
  <c r="O724" i="2"/>
  <c r="N724" i="2"/>
  <c r="M724" i="2"/>
  <c r="L724" i="2"/>
  <c r="K724" i="2"/>
  <c r="I724" i="2"/>
  <c r="C724" i="2"/>
  <c r="B724" i="2"/>
  <c r="A724" i="2"/>
  <c r="Q723" i="2"/>
  <c r="P723" i="2"/>
  <c r="O723" i="2"/>
  <c r="N723" i="2"/>
  <c r="M723" i="2"/>
  <c r="L723" i="2"/>
  <c r="K723" i="2"/>
  <c r="I723" i="2"/>
  <c r="C723" i="2"/>
  <c r="B723" i="2"/>
  <c r="A723" i="2"/>
  <c r="Q722" i="2"/>
  <c r="P722" i="2"/>
  <c r="O722" i="2"/>
  <c r="N722" i="2"/>
  <c r="M722" i="2"/>
  <c r="L722" i="2"/>
  <c r="K722" i="2"/>
  <c r="I722" i="2"/>
  <c r="C722" i="2"/>
  <c r="B722" i="2"/>
  <c r="A722" i="2"/>
  <c r="P721" i="2"/>
  <c r="Q720" i="2"/>
  <c r="P720" i="2"/>
  <c r="O720" i="2"/>
  <c r="N720" i="2"/>
  <c r="M720" i="2"/>
  <c r="L720" i="2"/>
  <c r="K720" i="2"/>
  <c r="I720" i="2"/>
  <c r="C720" i="2"/>
  <c r="B720" i="2"/>
  <c r="A720" i="2"/>
  <c r="Q719" i="2"/>
  <c r="P719" i="2"/>
  <c r="O719" i="2"/>
  <c r="N719" i="2"/>
  <c r="M719" i="2"/>
  <c r="L719" i="2"/>
  <c r="K719" i="2"/>
  <c r="I719" i="2"/>
  <c r="C719" i="2"/>
  <c r="B719" i="2"/>
  <c r="A719" i="2"/>
  <c r="Q718" i="2"/>
  <c r="P718" i="2"/>
  <c r="O718" i="2"/>
  <c r="N718" i="2"/>
  <c r="M718" i="2"/>
  <c r="L718" i="2"/>
  <c r="K718" i="2"/>
  <c r="I718" i="2"/>
  <c r="C718" i="2"/>
  <c r="B718" i="2"/>
  <c r="A718" i="2"/>
  <c r="Q717" i="2"/>
  <c r="P717" i="2"/>
  <c r="O717" i="2"/>
  <c r="N717" i="2"/>
  <c r="M717" i="2"/>
  <c r="L717" i="2"/>
  <c r="K717" i="2"/>
  <c r="I717" i="2"/>
  <c r="C717" i="2"/>
  <c r="B717" i="2"/>
  <c r="A717" i="2"/>
  <c r="P716" i="2"/>
  <c r="Q715" i="2"/>
  <c r="P715" i="2"/>
  <c r="O715" i="2"/>
  <c r="N715" i="2"/>
  <c r="M715" i="2"/>
  <c r="L715" i="2"/>
  <c r="K715" i="2"/>
  <c r="I715" i="2"/>
  <c r="C715" i="2"/>
  <c r="B715" i="2"/>
  <c r="A715" i="2"/>
  <c r="Q714" i="2"/>
  <c r="P714" i="2"/>
  <c r="O714" i="2"/>
  <c r="N714" i="2"/>
  <c r="M714" i="2"/>
  <c r="L714" i="2"/>
  <c r="K714" i="2"/>
  <c r="I714" i="2"/>
  <c r="C714" i="2"/>
  <c r="B714" i="2"/>
  <c r="A714" i="2"/>
  <c r="Q713" i="2"/>
  <c r="P713" i="2"/>
  <c r="O713" i="2"/>
  <c r="N713" i="2"/>
  <c r="M713" i="2"/>
  <c r="L713" i="2"/>
  <c r="K713" i="2"/>
  <c r="I713" i="2"/>
  <c r="C713" i="2"/>
  <c r="B713" i="2"/>
  <c r="A713" i="2"/>
  <c r="Q712" i="2"/>
  <c r="P712" i="2"/>
  <c r="O712" i="2"/>
  <c r="N712" i="2"/>
  <c r="M712" i="2"/>
  <c r="L712" i="2"/>
  <c r="K712" i="2"/>
  <c r="I712" i="2"/>
  <c r="C712" i="2"/>
  <c r="B712" i="2"/>
  <c r="A712" i="2"/>
  <c r="P711" i="2"/>
  <c r="Q710" i="2"/>
  <c r="P710" i="2"/>
  <c r="O710" i="2"/>
  <c r="N710" i="2"/>
  <c r="M710" i="2"/>
  <c r="L710" i="2"/>
  <c r="K710" i="2"/>
  <c r="I710" i="2"/>
  <c r="C710" i="2"/>
  <c r="B710" i="2"/>
  <c r="A710" i="2"/>
  <c r="Q709" i="2"/>
  <c r="P709" i="2"/>
  <c r="O709" i="2"/>
  <c r="N709" i="2"/>
  <c r="M709" i="2"/>
  <c r="L709" i="2"/>
  <c r="K709" i="2"/>
  <c r="I709" i="2"/>
  <c r="C709" i="2"/>
  <c r="B709" i="2"/>
  <c r="A709" i="2"/>
  <c r="Q708" i="2"/>
  <c r="P708" i="2"/>
  <c r="O708" i="2"/>
  <c r="N708" i="2"/>
  <c r="M708" i="2"/>
  <c r="L708" i="2"/>
  <c r="K708" i="2"/>
  <c r="I708" i="2"/>
  <c r="C708" i="2"/>
  <c r="B708" i="2"/>
  <c r="A708" i="2"/>
  <c r="Q707" i="2"/>
  <c r="P707" i="2"/>
  <c r="O707" i="2"/>
  <c r="N707" i="2"/>
  <c r="M707" i="2"/>
  <c r="L707" i="2"/>
  <c r="K707" i="2"/>
  <c r="I707" i="2"/>
  <c r="C707" i="2"/>
  <c r="B707" i="2"/>
  <c r="A707" i="2"/>
  <c r="P706" i="2"/>
  <c r="Q705" i="2"/>
  <c r="O705" i="2"/>
  <c r="N705" i="2"/>
  <c r="M705" i="2"/>
  <c r="L705" i="2"/>
  <c r="K705" i="2"/>
  <c r="I705" i="2"/>
  <c r="C705" i="2"/>
  <c r="B705" i="2"/>
  <c r="A705" i="2"/>
  <c r="Q704" i="2"/>
  <c r="O704" i="2"/>
  <c r="N704" i="2"/>
  <c r="M704" i="2"/>
  <c r="L704" i="2"/>
  <c r="K704" i="2"/>
  <c r="I704" i="2"/>
  <c r="C704" i="2"/>
  <c r="B704" i="2"/>
  <c r="A704" i="2"/>
  <c r="Q703" i="2"/>
  <c r="O703" i="2"/>
  <c r="N703" i="2"/>
  <c r="M703" i="2"/>
  <c r="L703" i="2"/>
  <c r="K703" i="2"/>
  <c r="I703" i="2"/>
  <c r="C703" i="2"/>
  <c r="B703" i="2"/>
  <c r="A703" i="2"/>
  <c r="Q702" i="2"/>
  <c r="O702" i="2"/>
  <c r="N702" i="2"/>
  <c r="M702" i="2"/>
  <c r="L702" i="2"/>
  <c r="K702" i="2"/>
  <c r="I702" i="2"/>
  <c r="C702" i="2"/>
  <c r="B702" i="2"/>
  <c r="A702" i="2"/>
  <c r="O699" i="2"/>
  <c r="N699" i="2"/>
  <c r="M699" i="2"/>
  <c r="L699" i="2"/>
  <c r="K699" i="2"/>
  <c r="J699" i="2"/>
  <c r="C699" i="2"/>
  <c r="A699" i="2"/>
  <c r="O698" i="2"/>
  <c r="N698" i="2"/>
  <c r="M698" i="2"/>
  <c r="L698" i="2"/>
  <c r="K698" i="2"/>
  <c r="J698" i="2"/>
  <c r="C698" i="2"/>
  <c r="A698" i="2"/>
  <c r="O697" i="2"/>
  <c r="N697" i="2"/>
  <c r="M697" i="2"/>
  <c r="L697" i="2"/>
  <c r="K697" i="2"/>
  <c r="J697" i="2"/>
  <c r="C697" i="2"/>
  <c r="A697" i="2"/>
  <c r="O696" i="2"/>
  <c r="N696" i="2"/>
  <c r="M696" i="2"/>
  <c r="L696" i="2"/>
  <c r="K696" i="2"/>
  <c r="J696" i="2"/>
  <c r="C696" i="2"/>
  <c r="A696" i="2"/>
  <c r="O695" i="2"/>
  <c r="N695" i="2"/>
  <c r="M695" i="2"/>
  <c r="L695" i="2"/>
  <c r="K695" i="2"/>
  <c r="J695" i="2"/>
  <c r="C695" i="2"/>
  <c r="A695" i="2"/>
  <c r="O694" i="2"/>
  <c r="N694" i="2"/>
  <c r="M694" i="2"/>
  <c r="L694" i="2"/>
  <c r="K694" i="2"/>
  <c r="J694" i="2"/>
  <c r="C694" i="2"/>
  <c r="A694" i="2"/>
  <c r="J693" i="2"/>
  <c r="O692" i="2"/>
  <c r="N692" i="2"/>
  <c r="M692" i="2"/>
  <c r="L692" i="2"/>
  <c r="K692" i="2"/>
  <c r="J692" i="2"/>
  <c r="C692" i="2"/>
  <c r="A692" i="2"/>
  <c r="O691" i="2"/>
  <c r="N691" i="2"/>
  <c r="M691" i="2"/>
  <c r="L691" i="2"/>
  <c r="K691" i="2"/>
  <c r="J691" i="2"/>
  <c r="C691" i="2"/>
  <c r="A691" i="2"/>
  <c r="O690" i="2"/>
  <c r="N690" i="2"/>
  <c r="M690" i="2"/>
  <c r="L690" i="2"/>
  <c r="K690" i="2"/>
  <c r="J690" i="2"/>
  <c r="C690" i="2"/>
  <c r="A690" i="2"/>
  <c r="O689" i="2"/>
  <c r="N689" i="2"/>
  <c r="M689" i="2"/>
  <c r="L689" i="2"/>
  <c r="K689" i="2"/>
  <c r="J689" i="2"/>
  <c r="C689" i="2"/>
  <c r="A689" i="2"/>
  <c r="O688" i="2"/>
  <c r="N688" i="2"/>
  <c r="M688" i="2"/>
  <c r="L688" i="2"/>
  <c r="K688" i="2"/>
  <c r="J688" i="2"/>
  <c r="C688" i="2"/>
  <c r="A688" i="2"/>
  <c r="O687" i="2"/>
  <c r="N687" i="2"/>
  <c r="M687" i="2"/>
  <c r="L687" i="2"/>
  <c r="K687" i="2"/>
  <c r="J687" i="2"/>
  <c r="C687" i="2"/>
  <c r="A687" i="2"/>
  <c r="O686" i="2"/>
  <c r="N686" i="2"/>
  <c r="M686" i="2"/>
  <c r="L686" i="2"/>
  <c r="K686" i="2"/>
  <c r="J686" i="2"/>
  <c r="C686" i="2"/>
  <c r="A686" i="2"/>
  <c r="J685" i="2"/>
  <c r="K684" i="2"/>
  <c r="J684" i="2"/>
  <c r="C684" i="2"/>
  <c r="A684" i="2"/>
  <c r="O683" i="2"/>
  <c r="N683" i="2"/>
  <c r="M683" i="2"/>
  <c r="L683" i="2"/>
  <c r="K683" i="2"/>
  <c r="J683" i="2"/>
  <c r="C683" i="2"/>
  <c r="A683" i="2"/>
  <c r="O682" i="2"/>
  <c r="N682" i="2"/>
  <c r="M682" i="2"/>
  <c r="L682" i="2"/>
  <c r="K682" i="2"/>
  <c r="J682" i="2"/>
  <c r="C682" i="2"/>
  <c r="A682" i="2"/>
  <c r="O681" i="2"/>
  <c r="N681" i="2"/>
  <c r="M681" i="2"/>
  <c r="L681" i="2"/>
  <c r="K681" i="2"/>
  <c r="J681" i="2"/>
  <c r="C681" i="2"/>
  <c r="A681" i="2"/>
  <c r="K680" i="2"/>
  <c r="J680" i="2"/>
  <c r="C680" i="2"/>
  <c r="A680" i="2"/>
  <c r="K679" i="2"/>
  <c r="J679" i="2"/>
  <c r="C679" i="2"/>
  <c r="A679" i="2"/>
  <c r="K678" i="2"/>
  <c r="J678" i="2"/>
  <c r="C678" i="2"/>
  <c r="A678" i="2"/>
  <c r="K677" i="2"/>
  <c r="J677" i="2"/>
  <c r="C677" i="2"/>
  <c r="B677" i="2"/>
  <c r="A677" i="2"/>
  <c r="O676" i="2"/>
  <c r="N676" i="2"/>
  <c r="M676" i="2"/>
  <c r="L676" i="2"/>
  <c r="K676" i="2"/>
  <c r="J676" i="2"/>
  <c r="C676" i="2"/>
  <c r="A676" i="2"/>
  <c r="O675" i="2"/>
  <c r="N675" i="2"/>
  <c r="M675" i="2"/>
  <c r="L675" i="2"/>
  <c r="K675" i="2"/>
  <c r="J675" i="2"/>
  <c r="C675" i="2"/>
  <c r="A675" i="2"/>
  <c r="J674" i="2"/>
  <c r="B674" i="2"/>
  <c r="B684" i="2" s="1"/>
  <c r="J673" i="2"/>
  <c r="B673" i="2"/>
  <c r="O672" i="2"/>
  <c r="N672" i="2"/>
  <c r="M672" i="2"/>
  <c r="L672" i="2"/>
  <c r="K672" i="2"/>
  <c r="J672" i="2"/>
  <c r="C672" i="2"/>
  <c r="B672" i="2"/>
  <c r="A672" i="2"/>
  <c r="O671" i="2"/>
  <c r="N671" i="2"/>
  <c r="M671" i="2"/>
  <c r="L671" i="2"/>
  <c r="K671" i="2"/>
  <c r="J671" i="2"/>
  <c r="C671" i="2"/>
  <c r="B671" i="2"/>
  <c r="A671" i="2"/>
  <c r="O670" i="2"/>
  <c r="N670" i="2"/>
  <c r="M670" i="2"/>
  <c r="L670" i="2"/>
  <c r="K670" i="2"/>
  <c r="J670" i="2"/>
  <c r="C670" i="2"/>
  <c r="B670" i="2"/>
  <c r="A670" i="2"/>
  <c r="K669" i="2"/>
  <c r="J669" i="2"/>
  <c r="C669" i="2"/>
  <c r="B669" i="2"/>
  <c r="A669" i="2"/>
  <c r="O668" i="2"/>
  <c r="N668" i="2"/>
  <c r="M668" i="2"/>
  <c r="L668" i="2"/>
  <c r="K668" i="2"/>
  <c r="J668" i="2"/>
  <c r="C668" i="2"/>
  <c r="B668" i="2"/>
  <c r="A668" i="2"/>
  <c r="O665" i="2"/>
  <c r="N665" i="2"/>
  <c r="M665" i="2"/>
  <c r="L665" i="2"/>
  <c r="K665" i="2"/>
  <c r="J665" i="2"/>
  <c r="C665" i="2"/>
  <c r="A665" i="2"/>
  <c r="O664" i="2"/>
  <c r="N664" i="2"/>
  <c r="M664" i="2"/>
  <c r="L664" i="2"/>
  <c r="K664" i="2"/>
  <c r="J664" i="2"/>
  <c r="C664" i="2"/>
  <c r="A664" i="2"/>
  <c r="O663" i="2"/>
  <c r="N663" i="2"/>
  <c r="M663" i="2"/>
  <c r="L663" i="2"/>
  <c r="K663" i="2"/>
  <c r="J663" i="2"/>
  <c r="C663" i="2"/>
  <c r="A663" i="2"/>
  <c r="O662" i="2"/>
  <c r="N662" i="2"/>
  <c r="M662" i="2"/>
  <c r="L662" i="2"/>
  <c r="K662" i="2"/>
  <c r="J662" i="2"/>
  <c r="C662" i="2"/>
  <c r="A662" i="2"/>
  <c r="O661" i="2"/>
  <c r="N661" i="2"/>
  <c r="M661" i="2"/>
  <c r="L661" i="2"/>
  <c r="K661" i="2"/>
  <c r="J661" i="2"/>
  <c r="C661" i="2"/>
  <c r="A661" i="2"/>
  <c r="O660" i="2"/>
  <c r="N660" i="2"/>
  <c r="M660" i="2"/>
  <c r="L660" i="2"/>
  <c r="K660" i="2"/>
  <c r="J660" i="2"/>
  <c r="C660" i="2"/>
  <c r="A660" i="2"/>
  <c r="J659" i="2"/>
  <c r="O658" i="2"/>
  <c r="N658" i="2"/>
  <c r="M658" i="2"/>
  <c r="L658" i="2"/>
  <c r="K658" i="2"/>
  <c r="J658" i="2"/>
  <c r="C658" i="2"/>
  <c r="A658" i="2"/>
  <c r="O657" i="2"/>
  <c r="N657" i="2"/>
  <c r="M657" i="2"/>
  <c r="L657" i="2"/>
  <c r="K657" i="2"/>
  <c r="J657" i="2"/>
  <c r="C657" i="2"/>
  <c r="A657" i="2"/>
  <c r="O656" i="2"/>
  <c r="N656" i="2"/>
  <c r="M656" i="2"/>
  <c r="L656" i="2"/>
  <c r="K656" i="2"/>
  <c r="J656" i="2"/>
  <c r="C656" i="2"/>
  <c r="A656" i="2"/>
  <c r="O655" i="2"/>
  <c r="N655" i="2"/>
  <c r="M655" i="2"/>
  <c r="L655" i="2"/>
  <c r="K655" i="2"/>
  <c r="J655" i="2"/>
  <c r="C655" i="2"/>
  <c r="A655" i="2"/>
  <c r="O654" i="2"/>
  <c r="N654" i="2"/>
  <c r="M654" i="2"/>
  <c r="L654" i="2"/>
  <c r="K654" i="2"/>
  <c r="J654" i="2"/>
  <c r="C654" i="2"/>
  <c r="A654" i="2"/>
  <c r="O653" i="2"/>
  <c r="N653" i="2"/>
  <c r="M653" i="2"/>
  <c r="L653" i="2"/>
  <c r="K653" i="2"/>
  <c r="J653" i="2"/>
  <c r="C653" i="2"/>
  <c r="A653" i="2"/>
  <c r="O652" i="2"/>
  <c r="N652" i="2"/>
  <c r="M652" i="2"/>
  <c r="L652" i="2"/>
  <c r="K652" i="2"/>
  <c r="J652" i="2"/>
  <c r="C652" i="2"/>
  <c r="A652" i="2"/>
  <c r="J651" i="2"/>
  <c r="O650" i="2"/>
  <c r="N650" i="2"/>
  <c r="M650" i="2"/>
  <c r="L650" i="2"/>
  <c r="K650" i="2"/>
  <c r="J650" i="2"/>
  <c r="C650" i="2"/>
  <c r="A650" i="2"/>
  <c r="O649" i="2"/>
  <c r="N649" i="2"/>
  <c r="M649" i="2"/>
  <c r="L649" i="2"/>
  <c r="K649" i="2"/>
  <c r="J649" i="2"/>
  <c r="C649" i="2"/>
  <c r="A649" i="2"/>
  <c r="O648" i="2"/>
  <c r="N648" i="2"/>
  <c r="M648" i="2"/>
  <c r="L648" i="2"/>
  <c r="K648" i="2"/>
  <c r="J648" i="2"/>
  <c r="C648" i="2"/>
  <c r="A648" i="2"/>
  <c r="O647" i="2"/>
  <c r="N647" i="2"/>
  <c r="M647" i="2"/>
  <c r="L647" i="2"/>
  <c r="K647" i="2"/>
  <c r="J647" i="2"/>
  <c r="C647" i="2"/>
  <c r="A647" i="2"/>
  <c r="O646" i="2"/>
  <c r="N646" i="2"/>
  <c r="M646" i="2"/>
  <c r="L646" i="2"/>
  <c r="K646" i="2"/>
  <c r="J646" i="2"/>
  <c r="C646" i="2"/>
  <c r="A646" i="2"/>
  <c r="O645" i="2"/>
  <c r="N645" i="2"/>
  <c r="M645" i="2"/>
  <c r="L645" i="2"/>
  <c r="K645" i="2"/>
  <c r="J645" i="2"/>
  <c r="C645" i="2"/>
  <c r="A645" i="2"/>
  <c r="O644" i="2"/>
  <c r="N644" i="2"/>
  <c r="M644" i="2"/>
  <c r="L644" i="2"/>
  <c r="K644" i="2"/>
  <c r="J644" i="2"/>
  <c r="C644" i="2"/>
  <c r="B644" i="2"/>
  <c r="A644" i="2"/>
  <c r="O643" i="2"/>
  <c r="N643" i="2"/>
  <c r="M643" i="2"/>
  <c r="L643" i="2"/>
  <c r="K643" i="2"/>
  <c r="J643" i="2"/>
  <c r="C643" i="2"/>
  <c r="B643" i="2"/>
  <c r="A643" i="2"/>
  <c r="O642" i="2"/>
  <c r="N642" i="2"/>
  <c r="M642" i="2"/>
  <c r="L642" i="2"/>
  <c r="K642" i="2"/>
  <c r="J642" i="2"/>
  <c r="C642" i="2"/>
  <c r="A642" i="2"/>
  <c r="O641" i="2"/>
  <c r="N641" i="2"/>
  <c r="M641" i="2"/>
  <c r="L641" i="2"/>
  <c r="K641" i="2"/>
  <c r="J641" i="2"/>
  <c r="C641" i="2"/>
  <c r="B641" i="2"/>
  <c r="A641" i="2"/>
  <c r="J640" i="2"/>
  <c r="B640" i="2"/>
  <c r="B651" i="2" s="1"/>
  <c r="J639" i="2"/>
  <c r="B639" i="2"/>
  <c r="A639" i="2"/>
  <c r="O638" i="2"/>
  <c r="N638" i="2"/>
  <c r="M638" i="2"/>
  <c r="L638" i="2"/>
  <c r="K638" i="2"/>
  <c r="J638" i="2"/>
  <c r="C638" i="2"/>
  <c r="B638" i="2"/>
  <c r="A638" i="2"/>
  <c r="O637" i="2"/>
  <c r="N637" i="2"/>
  <c r="M637" i="2"/>
  <c r="L637" i="2"/>
  <c r="K637" i="2"/>
  <c r="J637" i="2"/>
  <c r="C637" i="2"/>
  <c r="B637" i="2"/>
  <c r="A637" i="2"/>
  <c r="O636" i="2"/>
  <c r="N636" i="2"/>
  <c r="M636" i="2"/>
  <c r="L636" i="2"/>
  <c r="K636" i="2"/>
  <c r="J636" i="2"/>
  <c r="C636" i="2"/>
  <c r="B636" i="2"/>
  <c r="A636" i="2"/>
  <c r="O635" i="2"/>
  <c r="N635" i="2"/>
  <c r="M635" i="2"/>
  <c r="L635" i="2"/>
  <c r="K635" i="2"/>
  <c r="J635" i="2"/>
  <c r="C635" i="2"/>
  <c r="B635" i="2"/>
  <c r="A635" i="2"/>
  <c r="O634" i="2"/>
  <c r="N634" i="2"/>
  <c r="M634" i="2"/>
  <c r="L634" i="2"/>
  <c r="K634" i="2"/>
  <c r="J634" i="2"/>
  <c r="C634" i="2"/>
  <c r="B634" i="2"/>
  <c r="A634" i="2"/>
  <c r="K632" i="2"/>
  <c r="J632" i="2"/>
  <c r="C632" i="2"/>
  <c r="B632" i="2"/>
  <c r="A632" i="2"/>
  <c r="K631" i="2"/>
  <c r="J631" i="2"/>
  <c r="C631" i="2"/>
  <c r="B631" i="2"/>
  <c r="A631" i="2"/>
  <c r="K630" i="2"/>
  <c r="J630" i="2"/>
  <c r="C630" i="2"/>
  <c r="B630" i="2"/>
  <c r="A630" i="2"/>
  <c r="K629" i="2"/>
  <c r="J629" i="2"/>
  <c r="C629" i="2"/>
  <c r="B629" i="2"/>
  <c r="A629" i="2"/>
  <c r="K628" i="2"/>
  <c r="J628" i="2"/>
  <c r="C628" i="2"/>
  <c r="B628" i="2"/>
  <c r="A628" i="2"/>
  <c r="K627" i="2"/>
  <c r="J627" i="2"/>
  <c r="C627" i="2"/>
  <c r="B627" i="2"/>
  <c r="A627" i="2"/>
  <c r="K626" i="2"/>
  <c r="J626" i="2"/>
  <c r="C626" i="2"/>
  <c r="B626" i="2"/>
  <c r="A626" i="2"/>
  <c r="K625" i="2"/>
  <c r="J625" i="2"/>
  <c r="C625" i="2"/>
  <c r="B625" i="2"/>
  <c r="A625" i="2"/>
  <c r="K624" i="2"/>
  <c r="J624" i="2"/>
  <c r="C624" i="2"/>
  <c r="B624" i="2"/>
  <c r="A624" i="2"/>
  <c r="K623" i="2"/>
  <c r="J623" i="2"/>
  <c r="C623" i="2"/>
  <c r="B623" i="2"/>
  <c r="A623" i="2"/>
  <c r="S622" i="2"/>
  <c r="O622" i="2"/>
  <c r="N622" i="2"/>
  <c r="M622" i="2"/>
  <c r="L622" i="2"/>
  <c r="K622" i="2"/>
  <c r="J622" i="2"/>
  <c r="C622" i="2"/>
  <c r="B622" i="2"/>
  <c r="A622" i="2"/>
  <c r="S621" i="2"/>
  <c r="O621" i="2"/>
  <c r="N621" i="2"/>
  <c r="M621" i="2"/>
  <c r="L621" i="2"/>
  <c r="K621" i="2"/>
  <c r="J621" i="2"/>
  <c r="C621" i="2"/>
  <c r="B621" i="2"/>
  <c r="A621" i="2"/>
  <c r="K620" i="2"/>
  <c r="J620" i="2"/>
  <c r="C620" i="2"/>
  <c r="B620" i="2"/>
  <c r="A620" i="2"/>
  <c r="K619" i="2"/>
  <c r="J619" i="2"/>
  <c r="C619" i="2"/>
  <c r="B619" i="2"/>
  <c r="A619" i="2"/>
  <c r="S618" i="2"/>
  <c r="O618" i="2"/>
  <c r="N618" i="2"/>
  <c r="M618" i="2"/>
  <c r="L618" i="2"/>
  <c r="K618" i="2"/>
  <c r="J618" i="2"/>
  <c r="C618" i="2"/>
  <c r="B618" i="2"/>
  <c r="A618" i="2"/>
  <c r="S617" i="2"/>
  <c r="O617" i="2"/>
  <c r="N617" i="2"/>
  <c r="M617" i="2"/>
  <c r="L617" i="2"/>
  <c r="K617" i="2"/>
  <c r="J617" i="2"/>
  <c r="C617" i="2"/>
  <c r="B617" i="2"/>
  <c r="A617" i="2"/>
  <c r="K615" i="2"/>
  <c r="J615" i="2"/>
  <c r="C615" i="2"/>
  <c r="B615" i="2"/>
  <c r="A615" i="2"/>
  <c r="K614" i="2"/>
  <c r="J614" i="2"/>
  <c r="C614" i="2"/>
  <c r="B614" i="2"/>
  <c r="A614" i="2"/>
  <c r="K613" i="2"/>
  <c r="J613" i="2"/>
  <c r="C613" i="2"/>
  <c r="B613" i="2"/>
  <c r="A613" i="2"/>
  <c r="K612" i="2"/>
  <c r="J612" i="2"/>
  <c r="C612" i="2"/>
  <c r="B612" i="2"/>
  <c r="A612" i="2"/>
  <c r="K611" i="2"/>
  <c r="J611" i="2"/>
  <c r="C611" i="2"/>
  <c r="B611" i="2"/>
  <c r="A611" i="2"/>
  <c r="K610" i="2"/>
  <c r="J610" i="2"/>
  <c r="C610" i="2"/>
  <c r="B610" i="2"/>
  <c r="A610" i="2"/>
  <c r="K609" i="2"/>
  <c r="J609" i="2"/>
  <c r="C609" i="2"/>
  <c r="B609" i="2"/>
  <c r="A609" i="2"/>
  <c r="K608" i="2"/>
  <c r="J608" i="2"/>
  <c r="C608" i="2"/>
  <c r="B608" i="2"/>
  <c r="A608" i="2"/>
  <c r="K607" i="2"/>
  <c r="J607" i="2"/>
  <c r="C607" i="2"/>
  <c r="B607" i="2"/>
  <c r="A607" i="2"/>
  <c r="K606" i="2"/>
  <c r="J606" i="2"/>
  <c r="C606" i="2"/>
  <c r="B606" i="2"/>
  <c r="A606" i="2"/>
  <c r="K605" i="2"/>
  <c r="J605" i="2"/>
  <c r="C605" i="2"/>
  <c r="B605" i="2"/>
  <c r="A605" i="2"/>
  <c r="K604" i="2"/>
  <c r="J604" i="2"/>
  <c r="C604" i="2"/>
  <c r="B604" i="2"/>
  <c r="A604" i="2"/>
  <c r="K603" i="2"/>
  <c r="J603" i="2"/>
  <c r="C603" i="2"/>
  <c r="B603" i="2"/>
  <c r="A603" i="2"/>
  <c r="K602" i="2"/>
  <c r="J602" i="2"/>
  <c r="C602" i="2"/>
  <c r="B602" i="2"/>
  <c r="A602" i="2"/>
  <c r="K600" i="2"/>
  <c r="J600" i="2"/>
  <c r="C600" i="2"/>
  <c r="B600" i="2"/>
  <c r="A600" i="2"/>
  <c r="K599" i="2"/>
  <c r="J599" i="2"/>
  <c r="C599" i="2"/>
  <c r="B599" i="2"/>
  <c r="A599" i="2"/>
  <c r="K598" i="2"/>
  <c r="J598" i="2"/>
  <c r="C598" i="2"/>
  <c r="B598" i="2"/>
  <c r="A598" i="2"/>
  <c r="K597" i="2"/>
  <c r="J597" i="2"/>
  <c r="C597" i="2"/>
  <c r="B597" i="2"/>
  <c r="A597" i="2"/>
  <c r="K596" i="2"/>
  <c r="J596" i="2"/>
  <c r="C596" i="2"/>
  <c r="B596" i="2"/>
  <c r="A596" i="2"/>
  <c r="K595" i="2"/>
  <c r="J595" i="2"/>
  <c r="C595" i="2"/>
  <c r="B595" i="2"/>
  <c r="A595" i="2"/>
  <c r="K594" i="2"/>
  <c r="J594" i="2"/>
  <c r="C594" i="2"/>
  <c r="B594" i="2"/>
  <c r="A594" i="2"/>
  <c r="K593" i="2"/>
  <c r="J593" i="2"/>
  <c r="C593" i="2"/>
  <c r="B593" i="2"/>
  <c r="A593" i="2"/>
  <c r="K592" i="2"/>
  <c r="J592" i="2"/>
  <c r="C592" i="2"/>
  <c r="B592" i="2"/>
  <c r="A592" i="2"/>
  <c r="K591" i="2"/>
  <c r="J591" i="2"/>
  <c r="C591" i="2"/>
  <c r="B591" i="2"/>
  <c r="A591" i="2"/>
  <c r="K590" i="2"/>
  <c r="J590" i="2"/>
  <c r="C590" i="2"/>
  <c r="B590" i="2"/>
  <c r="A590" i="2"/>
  <c r="K589" i="2"/>
  <c r="K588" i="2"/>
  <c r="J588" i="2"/>
  <c r="C588" i="2"/>
  <c r="B588" i="2"/>
  <c r="A588" i="2"/>
  <c r="K587" i="2"/>
  <c r="J587" i="2"/>
  <c r="C587" i="2"/>
  <c r="B587" i="2"/>
  <c r="A587" i="2"/>
  <c r="K583" i="2"/>
  <c r="J583" i="2"/>
  <c r="C583" i="2"/>
  <c r="B583" i="2"/>
  <c r="A583" i="2"/>
  <c r="K582" i="2"/>
  <c r="J582" i="2"/>
  <c r="C582" i="2"/>
  <c r="B582" i="2"/>
  <c r="A582" i="2"/>
  <c r="K581" i="2"/>
  <c r="J581" i="2"/>
  <c r="C581" i="2"/>
  <c r="B581" i="2"/>
  <c r="A581" i="2"/>
  <c r="K580" i="2"/>
  <c r="J580" i="2"/>
  <c r="C580" i="2"/>
  <c r="B580" i="2"/>
  <c r="A580" i="2"/>
  <c r="K579" i="2"/>
  <c r="J579" i="2"/>
  <c r="C579" i="2"/>
  <c r="B579" i="2"/>
  <c r="A579" i="2"/>
  <c r="K578" i="2"/>
  <c r="J578" i="2"/>
  <c r="C578" i="2"/>
  <c r="B578" i="2"/>
  <c r="A578" i="2"/>
  <c r="K577" i="2"/>
  <c r="J577" i="2"/>
  <c r="C577" i="2"/>
  <c r="B577" i="2"/>
  <c r="A577" i="2"/>
  <c r="K576" i="2"/>
  <c r="J576" i="2"/>
  <c r="C576" i="2"/>
  <c r="B576" i="2"/>
  <c r="A576" i="2"/>
  <c r="K575" i="2"/>
  <c r="J575" i="2"/>
  <c r="C575" i="2"/>
  <c r="B575" i="2"/>
  <c r="A575" i="2"/>
  <c r="K574" i="2"/>
  <c r="J574" i="2"/>
  <c r="C574" i="2"/>
  <c r="B574" i="2"/>
  <c r="A574" i="2"/>
  <c r="K573" i="2"/>
  <c r="J573" i="2"/>
  <c r="C573" i="2"/>
  <c r="B573" i="2"/>
  <c r="A573" i="2"/>
  <c r="O572" i="2"/>
  <c r="N572" i="2"/>
  <c r="M572" i="2"/>
  <c r="L572" i="2"/>
  <c r="K572" i="2"/>
  <c r="J572" i="2"/>
  <c r="C572" i="2"/>
  <c r="B572" i="2"/>
  <c r="A572" i="2"/>
  <c r="O571" i="2"/>
  <c r="N571" i="2"/>
  <c r="M571" i="2"/>
  <c r="L571" i="2"/>
  <c r="K571" i="2"/>
  <c r="J571" i="2"/>
  <c r="C571" i="2"/>
  <c r="B571" i="2"/>
  <c r="A571" i="2"/>
  <c r="K570" i="2"/>
  <c r="J570" i="2"/>
  <c r="C570" i="2"/>
  <c r="B570" i="2"/>
  <c r="A570" i="2"/>
  <c r="O569" i="2"/>
  <c r="N569" i="2"/>
  <c r="M569" i="2"/>
  <c r="L569" i="2"/>
  <c r="K569" i="2"/>
  <c r="J569" i="2"/>
  <c r="C569" i="2"/>
  <c r="B569" i="2"/>
  <c r="A569" i="2"/>
  <c r="K568" i="2"/>
  <c r="J568" i="2"/>
  <c r="C568" i="2"/>
  <c r="B568" i="2"/>
  <c r="A568" i="2"/>
  <c r="K567" i="2"/>
  <c r="J567" i="2"/>
  <c r="C567" i="2"/>
  <c r="B567" i="2"/>
  <c r="A567" i="2"/>
  <c r="O566" i="2"/>
  <c r="N566" i="2"/>
  <c r="M566" i="2"/>
  <c r="L566" i="2"/>
  <c r="K566" i="2"/>
  <c r="J566" i="2"/>
  <c r="C566" i="2"/>
  <c r="B566" i="2"/>
  <c r="A566" i="2"/>
  <c r="O565" i="2"/>
  <c r="N565" i="2"/>
  <c r="M565" i="2"/>
  <c r="L565" i="2"/>
  <c r="K565" i="2"/>
  <c r="J565" i="2"/>
  <c r="C565" i="2"/>
  <c r="B565" i="2"/>
  <c r="A565" i="2"/>
  <c r="K564" i="2"/>
  <c r="J564" i="2"/>
  <c r="C564" i="2"/>
  <c r="B564" i="2"/>
  <c r="A564" i="2"/>
  <c r="R562" i="2"/>
  <c r="Q562" i="2"/>
  <c r="N562" i="2"/>
  <c r="M562" i="2"/>
  <c r="L562" i="2"/>
  <c r="K562" i="2"/>
  <c r="J562" i="2"/>
  <c r="C562" i="2"/>
  <c r="B562" i="2"/>
  <c r="A562" i="2"/>
  <c r="R561" i="2"/>
  <c r="Q561" i="2"/>
  <c r="N561" i="2"/>
  <c r="M561" i="2"/>
  <c r="L561" i="2"/>
  <c r="K561" i="2"/>
  <c r="J561" i="2"/>
  <c r="C561" i="2"/>
  <c r="B561" i="2"/>
  <c r="A561" i="2"/>
  <c r="R560" i="2"/>
  <c r="Q560" i="2"/>
  <c r="N560" i="2"/>
  <c r="M560" i="2"/>
  <c r="L560" i="2"/>
  <c r="K560" i="2"/>
  <c r="J560" i="2"/>
  <c r="C560" i="2"/>
  <c r="B560" i="2"/>
  <c r="A560" i="2"/>
  <c r="R559" i="2"/>
  <c r="Q559" i="2"/>
  <c r="N559" i="2"/>
  <c r="M559" i="2"/>
  <c r="L559" i="2"/>
  <c r="K559" i="2"/>
  <c r="J559" i="2"/>
  <c r="C559" i="2"/>
  <c r="B559" i="2"/>
  <c r="A559" i="2"/>
  <c r="R558" i="2"/>
  <c r="Q558" i="2"/>
  <c r="O558" i="2"/>
  <c r="N558" i="2"/>
  <c r="M558" i="2"/>
  <c r="L558" i="2"/>
  <c r="K558" i="2"/>
  <c r="J558" i="2"/>
  <c r="C558" i="2"/>
  <c r="B558" i="2"/>
  <c r="A558" i="2"/>
  <c r="O557" i="2"/>
  <c r="O561" i="2" s="1"/>
  <c r="S544" i="2"/>
  <c r="R544" i="2"/>
  <c r="O544" i="2"/>
  <c r="N544" i="2"/>
  <c r="M544" i="2"/>
  <c r="L544" i="2"/>
  <c r="K544" i="2"/>
  <c r="J544" i="2"/>
  <c r="C544" i="2"/>
  <c r="B544" i="2"/>
  <c r="A544" i="2"/>
  <c r="S543" i="2"/>
  <c r="R543" i="2"/>
  <c r="O543" i="2"/>
  <c r="N543" i="2"/>
  <c r="M543" i="2"/>
  <c r="L543" i="2"/>
  <c r="K543" i="2"/>
  <c r="J543" i="2"/>
  <c r="C543" i="2"/>
  <c r="B543" i="2"/>
  <c r="A543" i="2"/>
  <c r="S542" i="2"/>
  <c r="R542" i="2"/>
  <c r="O542" i="2"/>
  <c r="N542" i="2"/>
  <c r="M542" i="2"/>
  <c r="L542" i="2"/>
  <c r="K542" i="2"/>
  <c r="J542" i="2"/>
  <c r="C542" i="2"/>
  <c r="B542" i="2"/>
  <c r="A542" i="2"/>
  <c r="S541" i="2"/>
  <c r="C541" i="2"/>
  <c r="B541" i="2"/>
  <c r="A541" i="2"/>
  <c r="S540" i="2"/>
  <c r="R540" i="2"/>
  <c r="O540" i="2"/>
  <c r="N540" i="2"/>
  <c r="M540" i="2"/>
  <c r="L540" i="2"/>
  <c r="K540" i="2"/>
  <c r="J540" i="2"/>
  <c r="C540" i="2"/>
  <c r="B540" i="2"/>
  <c r="A540" i="2"/>
  <c r="S539" i="2"/>
  <c r="R539" i="2"/>
  <c r="O539" i="2"/>
  <c r="N539" i="2"/>
  <c r="M539" i="2"/>
  <c r="L539" i="2"/>
  <c r="K539" i="2"/>
  <c r="J539" i="2"/>
  <c r="C539" i="2"/>
  <c r="B539" i="2"/>
  <c r="A539" i="2"/>
  <c r="S538" i="2"/>
  <c r="R538" i="2"/>
  <c r="O538" i="2"/>
  <c r="N538" i="2"/>
  <c r="M538" i="2"/>
  <c r="L538" i="2"/>
  <c r="K538" i="2"/>
  <c r="J538" i="2"/>
  <c r="C538" i="2"/>
  <c r="B538" i="2"/>
  <c r="A538" i="2"/>
  <c r="R537" i="2"/>
  <c r="O537" i="2"/>
  <c r="N537" i="2"/>
  <c r="M537" i="2"/>
  <c r="L537" i="2"/>
  <c r="K537" i="2"/>
  <c r="J537" i="2"/>
  <c r="C537" i="2"/>
  <c r="B537" i="2"/>
  <c r="A537" i="2"/>
  <c r="S535" i="2"/>
  <c r="R535" i="2"/>
  <c r="Q535" i="2"/>
  <c r="O535" i="2"/>
  <c r="N535" i="2"/>
  <c r="M535" i="2"/>
  <c r="L535" i="2"/>
  <c r="K535" i="2"/>
  <c r="J535" i="2"/>
  <c r="C535" i="2"/>
  <c r="B535" i="2"/>
  <c r="A535" i="2"/>
  <c r="S534" i="2"/>
  <c r="R534" i="2"/>
  <c r="Q534" i="2"/>
  <c r="O534" i="2"/>
  <c r="N534" i="2"/>
  <c r="M534" i="2"/>
  <c r="L534" i="2"/>
  <c r="K534" i="2"/>
  <c r="J534" i="2"/>
  <c r="C534" i="2"/>
  <c r="B534" i="2"/>
  <c r="A534" i="2"/>
  <c r="S532" i="2"/>
  <c r="R532" i="2"/>
  <c r="Q532" i="2"/>
  <c r="O532" i="2"/>
  <c r="N532" i="2"/>
  <c r="M532" i="2"/>
  <c r="L532" i="2"/>
  <c r="K532" i="2"/>
  <c r="J532" i="2"/>
  <c r="C532" i="2"/>
  <c r="B532" i="2"/>
  <c r="A532" i="2"/>
  <c r="S531" i="2"/>
  <c r="R531" i="2"/>
  <c r="Q531" i="2"/>
  <c r="O531" i="2"/>
  <c r="N531" i="2"/>
  <c r="M531" i="2"/>
  <c r="L531" i="2"/>
  <c r="K531" i="2"/>
  <c r="J531" i="2"/>
  <c r="C531" i="2"/>
  <c r="B531" i="2"/>
  <c r="A531" i="2"/>
  <c r="O529" i="2"/>
  <c r="N529" i="2"/>
  <c r="M529" i="2"/>
  <c r="L529" i="2"/>
  <c r="K529" i="2"/>
  <c r="J529" i="2"/>
  <c r="C529" i="2"/>
  <c r="B529" i="2"/>
  <c r="A529" i="2"/>
  <c r="R528" i="2"/>
  <c r="O528" i="2"/>
  <c r="N528" i="2"/>
  <c r="M528" i="2"/>
  <c r="L528" i="2"/>
  <c r="K528" i="2"/>
  <c r="J528" i="2"/>
  <c r="C528" i="2"/>
  <c r="B528" i="2"/>
  <c r="A528" i="2"/>
  <c r="R522" i="2"/>
  <c r="Q522" i="2"/>
  <c r="O522" i="2"/>
  <c r="N522" i="2"/>
  <c r="M522" i="2"/>
  <c r="L522" i="2"/>
  <c r="K522" i="2"/>
  <c r="J522" i="2"/>
  <c r="C522" i="2"/>
  <c r="B522" i="2"/>
  <c r="A522" i="2"/>
  <c r="R521" i="2"/>
  <c r="Q521" i="2"/>
  <c r="O521" i="2"/>
  <c r="N521" i="2"/>
  <c r="M521" i="2"/>
  <c r="L521" i="2"/>
  <c r="K521" i="2"/>
  <c r="J521" i="2"/>
  <c r="C521" i="2"/>
  <c r="B521" i="2"/>
  <c r="A521" i="2"/>
  <c r="R520" i="2"/>
  <c r="Q520" i="2"/>
  <c r="O520" i="2"/>
  <c r="N520" i="2"/>
  <c r="M520" i="2"/>
  <c r="L520" i="2"/>
  <c r="K520" i="2"/>
  <c r="J520" i="2"/>
  <c r="C520" i="2"/>
  <c r="B520" i="2"/>
  <c r="A520" i="2"/>
  <c r="R519" i="2"/>
  <c r="Q519" i="2"/>
  <c r="O519" i="2"/>
  <c r="N519" i="2"/>
  <c r="M519" i="2"/>
  <c r="L519" i="2"/>
  <c r="K519" i="2"/>
  <c r="J519" i="2"/>
  <c r="C519" i="2"/>
  <c r="B519" i="2"/>
  <c r="A519" i="2"/>
  <c r="R518" i="2"/>
  <c r="Q518" i="2"/>
  <c r="O518" i="2"/>
  <c r="N518" i="2"/>
  <c r="M518" i="2"/>
  <c r="L518" i="2"/>
  <c r="K518" i="2"/>
  <c r="J518" i="2"/>
  <c r="C518" i="2"/>
  <c r="B518" i="2"/>
  <c r="A518" i="2"/>
  <c r="R517" i="2"/>
  <c r="Q517" i="2"/>
  <c r="O517" i="2"/>
  <c r="N517" i="2"/>
  <c r="M517" i="2"/>
  <c r="L517" i="2"/>
  <c r="K517" i="2"/>
  <c r="J517" i="2"/>
  <c r="C517" i="2"/>
  <c r="B517" i="2"/>
  <c r="A517" i="2"/>
  <c r="R516" i="2"/>
  <c r="Q516" i="2"/>
  <c r="O516" i="2"/>
  <c r="N516" i="2"/>
  <c r="M516" i="2"/>
  <c r="L516" i="2"/>
  <c r="K516" i="2"/>
  <c r="J516" i="2"/>
  <c r="C516" i="2"/>
  <c r="B516" i="2"/>
  <c r="A516" i="2"/>
  <c r="R515" i="2"/>
  <c r="Q515" i="2"/>
  <c r="O515" i="2"/>
  <c r="N515" i="2"/>
  <c r="M515" i="2"/>
  <c r="L515" i="2"/>
  <c r="K515" i="2"/>
  <c r="J515" i="2"/>
  <c r="C515" i="2"/>
  <c r="B515" i="2"/>
  <c r="A515" i="2"/>
  <c r="R514" i="2"/>
  <c r="Q514" i="2"/>
  <c r="O514" i="2"/>
  <c r="N514" i="2"/>
  <c r="M514" i="2"/>
  <c r="L514" i="2"/>
  <c r="K514" i="2"/>
  <c r="J514" i="2"/>
  <c r="C514" i="2"/>
  <c r="B514" i="2"/>
  <c r="A514" i="2"/>
  <c r="R513" i="2"/>
  <c r="Q513" i="2"/>
  <c r="O513" i="2"/>
  <c r="N513" i="2"/>
  <c r="M513" i="2"/>
  <c r="L513" i="2"/>
  <c r="K513" i="2"/>
  <c r="J513" i="2"/>
  <c r="C513" i="2"/>
  <c r="B513" i="2"/>
  <c r="A513" i="2"/>
  <c r="R512" i="2"/>
  <c r="Q512" i="2"/>
  <c r="O512" i="2"/>
  <c r="N512" i="2"/>
  <c r="M512" i="2"/>
  <c r="L512" i="2"/>
  <c r="K512" i="2"/>
  <c r="J512" i="2"/>
  <c r="C512" i="2"/>
  <c r="B512" i="2"/>
  <c r="A512" i="2"/>
  <c r="R511" i="2"/>
  <c r="Q511" i="2"/>
  <c r="O511" i="2"/>
  <c r="N511" i="2"/>
  <c r="M511" i="2"/>
  <c r="L511" i="2"/>
  <c r="K511" i="2"/>
  <c r="J511" i="2"/>
  <c r="C511" i="2"/>
  <c r="B511" i="2"/>
  <c r="A511" i="2"/>
  <c r="R510" i="2"/>
  <c r="Q510" i="2"/>
  <c r="O510" i="2"/>
  <c r="N510" i="2"/>
  <c r="M510" i="2"/>
  <c r="L510" i="2"/>
  <c r="K510" i="2"/>
  <c r="J510" i="2"/>
  <c r="C510" i="2"/>
  <c r="B510" i="2"/>
  <c r="A510" i="2"/>
  <c r="R509" i="2"/>
  <c r="Q509" i="2"/>
  <c r="O509" i="2"/>
  <c r="N509" i="2"/>
  <c r="M509" i="2"/>
  <c r="L509" i="2"/>
  <c r="K509" i="2"/>
  <c r="J509" i="2"/>
  <c r="C509" i="2"/>
  <c r="B509" i="2"/>
  <c r="A509" i="2"/>
  <c r="R508" i="2"/>
  <c r="Q508" i="2"/>
  <c r="O508" i="2"/>
  <c r="N508" i="2"/>
  <c r="M508" i="2"/>
  <c r="L508" i="2"/>
  <c r="K508" i="2"/>
  <c r="J508" i="2"/>
  <c r="C508" i="2"/>
  <c r="B508" i="2"/>
  <c r="A508" i="2"/>
  <c r="R507" i="2"/>
  <c r="Q507" i="2"/>
  <c r="O507" i="2"/>
  <c r="N507" i="2"/>
  <c r="M507" i="2"/>
  <c r="L507" i="2"/>
  <c r="K507" i="2"/>
  <c r="J507" i="2"/>
  <c r="C507" i="2"/>
  <c r="B507" i="2"/>
  <c r="A507" i="2"/>
  <c r="R506" i="2"/>
  <c r="Q506" i="2"/>
  <c r="O506" i="2"/>
  <c r="N506" i="2"/>
  <c r="M506" i="2"/>
  <c r="L506" i="2"/>
  <c r="K506" i="2"/>
  <c r="J506" i="2"/>
  <c r="C506" i="2"/>
  <c r="B506" i="2"/>
  <c r="A506" i="2"/>
  <c r="R505" i="2"/>
  <c r="Q505" i="2"/>
  <c r="O505" i="2"/>
  <c r="N505" i="2"/>
  <c r="M505" i="2"/>
  <c r="L505" i="2"/>
  <c r="K505" i="2"/>
  <c r="J505" i="2"/>
  <c r="C505" i="2"/>
  <c r="B505" i="2"/>
  <c r="A505" i="2"/>
  <c r="R504" i="2"/>
  <c r="Q504" i="2"/>
  <c r="O504" i="2"/>
  <c r="N504" i="2"/>
  <c r="M504" i="2"/>
  <c r="L504" i="2"/>
  <c r="K504" i="2"/>
  <c r="J504" i="2"/>
  <c r="C504" i="2"/>
  <c r="B504" i="2"/>
  <c r="A504" i="2"/>
  <c r="R503" i="2"/>
  <c r="Q503" i="2"/>
  <c r="O503" i="2"/>
  <c r="N503" i="2"/>
  <c r="M503" i="2"/>
  <c r="L503" i="2"/>
  <c r="K503" i="2"/>
  <c r="J503" i="2"/>
  <c r="C503" i="2"/>
  <c r="B503" i="2"/>
  <c r="A503" i="2"/>
  <c r="R502" i="2"/>
  <c r="Q502" i="2"/>
  <c r="O502" i="2"/>
  <c r="N502" i="2"/>
  <c r="M502" i="2"/>
  <c r="L502" i="2"/>
  <c r="K502" i="2"/>
  <c r="J502" i="2"/>
  <c r="C502" i="2"/>
  <c r="B502" i="2"/>
  <c r="A502" i="2"/>
  <c r="R501" i="2"/>
  <c r="Q501" i="2"/>
  <c r="O501" i="2"/>
  <c r="N501" i="2"/>
  <c r="M501" i="2"/>
  <c r="L501" i="2"/>
  <c r="K501" i="2"/>
  <c r="J501" i="2"/>
  <c r="C501" i="2"/>
  <c r="B501" i="2"/>
  <c r="A501" i="2"/>
  <c r="R500" i="2"/>
  <c r="Q500" i="2"/>
  <c r="O500" i="2"/>
  <c r="N500" i="2"/>
  <c r="M500" i="2"/>
  <c r="L500" i="2"/>
  <c r="K500" i="2"/>
  <c r="J500" i="2"/>
  <c r="C500" i="2"/>
  <c r="B500" i="2"/>
  <c r="A500" i="2"/>
  <c r="R499" i="2"/>
  <c r="Q499" i="2"/>
  <c r="O499" i="2"/>
  <c r="N499" i="2"/>
  <c r="M499" i="2"/>
  <c r="L499" i="2"/>
  <c r="K499" i="2"/>
  <c r="J499" i="2"/>
  <c r="C499" i="2"/>
  <c r="B499" i="2"/>
  <c r="A499" i="2"/>
  <c r="R498" i="2"/>
  <c r="Q498" i="2"/>
  <c r="O498" i="2"/>
  <c r="N498" i="2"/>
  <c r="M498" i="2"/>
  <c r="L498" i="2"/>
  <c r="K498" i="2"/>
  <c r="J498" i="2"/>
  <c r="C498" i="2"/>
  <c r="B498" i="2"/>
  <c r="A498" i="2"/>
  <c r="R497" i="2"/>
  <c r="Q497" i="2"/>
  <c r="O497" i="2"/>
  <c r="N497" i="2"/>
  <c r="M497" i="2"/>
  <c r="L497" i="2"/>
  <c r="K497" i="2"/>
  <c r="J497" i="2"/>
  <c r="C497" i="2"/>
  <c r="B497" i="2"/>
  <c r="A497" i="2"/>
  <c r="R496" i="2"/>
  <c r="Q496" i="2"/>
  <c r="O496" i="2"/>
  <c r="N496" i="2"/>
  <c r="M496" i="2"/>
  <c r="L496" i="2"/>
  <c r="K496" i="2"/>
  <c r="J496" i="2"/>
  <c r="C496" i="2"/>
  <c r="B496" i="2"/>
  <c r="A496" i="2"/>
  <c r="R495" i="2"/>
  <c r="Q495" i="2"/>
  <c r="O495" i="2"/>
  <c r="N495" i="2"/>
  <c r="M495" i="2"/>
  <c r="L495" i="2"/>
  <c r="K495" i="2"/>
  <c r="J495" i="2"/>
  <c r="C495" i="2"/>
  <c r="B495" i="2"/>
  <c r="A495" i="2"/>
  <c r="R494" i="2"/>
  <c r="Q494" i="2"/>
  <c r="O494" i="2"/>
  <c r="N494" i="2"/>
  <c r="M494" i="2"/>
  <c r="L494" i="2"/>
  <c r="K494" i="2"/>
  <c r="J494" i="2"/>
  <c r="C494" i="2"/>
  <c r="B494" i="2"/>
  <c r="A494" i="2"/>
  <c r="R493" i="2"/>
  <c r="Q493" i="2"/>
  <c r="O493" i="2"/>
  <c r="N493" i="2"/>
  <c r="M493" i="2"/>
  <c r="L493" i="2"/>
  <c r="K493" i="2"/>
  <c r="J493" i="2"/>
  <c r="C493" i="2"/>
  <c r="B493" i="2"/>
  <c r="A493" i="2"/>
  <c r="R492" i="2"/>
  <c r="Q492" i="2"/>
  <c r="O492" i="2"/>
  <c r="N492" i="2"/>
  <c r="M492" i="2"/>
  <c r="L492" i="2"/>
  <c r="K492" i="2"/>
  <c r="J492" i="2"/>
  <c r="C492" i="2"/>
  <c r="B492" i="2"/>
  <c r="A492" i="2"/>
  <c r="R491" i="2"/>
  <c r="Q491" i="2"/>
  <c r="O491" i="2"/>
  <c r="N491" i="2"/>
  <c r="M491" i="2"/>
  <c r="L491" i="2"/>
  <c r="K491" i="2"/>
  <c r="J491" i="2"/>
  <c r="C491" i="2"/>
  <c r="B491" i="2"/>
  <c r="A491" i="2"/>
  <c r="R490" i="2"/>
  <c r="Q490" i="2"/>
  <c r="O490" i="2"/>
  <c r="N490" i="2"/>
  <c r="M490" i="2"/>
  <c r="L490" i="2"/>
  <c r="K490" i="2"/>
  <c r="J490" i="2"/>
  <c r="C490" i="2"/>
  <c r="B490" i="2"/>
  <c r="A490" i="2"/>
  <c r="R489" i="2"/>
  <c r="Q489" i="2"/>
  <c r="O489" i="2"/>
  <c r="N489" i="2"/>
  <c r="M489" i="2"/>
  <c r="L489" i="2"/>
  <c r="K489" i="2"/>
  <c r="J489" i="2"/>
  <c r="C489" i="2"/>
  <c r="B489" i="2"/>
  <c r="A489" i="2"/>
  <c r="R488" i="2"/>
  <c r="Q488" i="2"/>
  <c r="O488" i="2"/>
  <c r="N488" i="2"/>
  <c r="M488" i="2"/>
  <c r="L488" i="2"/>
  <c r="K488" i="2"/>
  <c r="J488" i="2"/>
  <c r="C488" i="2"/>
  <c r="B488" i="2"/>
  <c r="A488" i="2"/>
  <c r="R487" i="2"/>
  <c r="Q487" i="2"/>
  <c r="O487" i="2"/>
  <c r="N487" i="2"/>
  <c r="M487" i="2"/>
  <c r="L487" i="2"/>
  <c r="K487" i="2"/>
  <c r="J487" i="2"/>
  <c r="C487" i="2"/>
  <c r="B487" i="2"/>
  <c r="A487" i="2"/>
  <c r="R486" i="2"/>
  <c r="Q486" i="2"/>
  <c r="O486" i="2"/>
  <c r="N486" i="2"/>
  <c r="M486" i="2"/>
  <c r="L486" i="2"/>
  <c r="K486" i="2"/>
  <c r="J486" i="2"/>
  <c r="C486" i="2"/>
  <c r="B486" i="2"/>
  <c r="A486" i="2"/>
  <c r="R485" i="2"/>
  <c r="Q485" i="2"/>
  <c r="O485" i="2"/>
  <c r="N485" i="2"/>
  <c r="M485" i="2"/>
  <c r="L485" i="2"/>
  <c r="K485" i="2"/>
  <c r="J485" i="2"/>
  <c r="C485" i="2"/>
  <c r="B485" i="2"/>
  <c r="A485" i="2"/>
  <c r="R484" i="2"/>
  <c r="Q484" i="2"/>
  <c r="O484" i="2"/>
  <c r="N484" i="2"/>
  <c r="M484" i="2"/>
  <c r="L484" i="2"/>
  <c r="K484" i="2"/>
  <c r="J484" i="2"/>
  <c r="C484" i="2"/>
  <c r="B484" i="2"/>
  <c r="A484" i="2"/>
  <c r="R483" i="2"/>
  <c r="Q483" i="2"/>
  <c r="O483" i="2"/>
  <c r="N483" i="2"/>
  <c r="M483" i="2"/>
  <c r="L483" i="2"/>
  <c r="K483" i="2"/>
  <c r="J483" i="2"/>
  <c r="C483" i="2"/>
  <c r="B483" i="2"/>
  <c r="A483" i="2"/>
  <c r="R482" i="2"/>
  <c r="Q482" i="2"/>
  <c r="O482" i="2"/>
  <c r="N482" i="2"/>
  <c r="M482" i="2"/>
  <c r="L482" i="2"/>
  <c r="K482" i="2"/>
  <c r="J482" i="2"/>
  <c r="C482" i="2"/>
  <c r="B482" i="2"/>
  <c r="A482" i="2"/>
  <c r="R481" i="2"/>
  <c r="Q481" i="2"/>
  <c r="O481" i="2"/>
  <c r="N481" i="2"/>
  <c r="M481" i="2"/>
  <c r="L481" i="2"/>
  <c r="K481" i="2"/>
  <c r="J481" i="2"/>
  <c r="C481" i="2"/>
  <c r="B481" i="2"/>
  <c r="A481" i="2"/>
  <c r="R480" i="2"/>
  <c r="Q480" i="2"/>
  <c r="O480" i="2"/>
  <c r="N480" i="2"/>
  <c r="M480" i="2"/>
  <c r="L480" i="2"/>
  <c r="K480" i="2"/>
  <c r="J480" i="2"/>
  <c r="C480" i="2"/>
  <c r="B480" i="2"/>
  <c r="A480" i="2"/>
  <c r="R479" i="2"/>
  <c r="Q479" i="2"/>
  <c r="O479" i="2"/>
  <c r="N479" i="2"/>
  <c r="M479" i="2"/>
  <c r="L479" i="2"/>
  <c r="K479" i="2"/>
  <c r="J479" i="2"/>
  <c r="C479" i="2"/>
  <c r="B479" i="2"/>
  <c r="A479" i="2"/>
  <c r="R478" i="2"/>
  <c r="Q478" i="2"/>
  <c r="O478" i="2"/>
  <c r="N478" i="2"/>
  <c r="M478" i="2"/>
  <c r="L478" i="2"/>
  <c r="K478" i="2"/>
  <c r="J478" i="2"/>
  <c r="C478" i="2"/>
  <c r="B478" i="2"/>
  <c r="A478" i="2"/>
  <c r="R477" i="2"/>
  <c r="Q477" i="2"/>
  <c r="O477" i="2"/>
  <c r="N477" i="2"/>
  <c r="M477" i="2"/>
  <c r="L477" i="2"/>
  <c r="K477" i="2"/>
  <c r="J477" i="2"/>
  <c r="C477" i="2"/>
  <c r="B477" i="2"/>
  <c r="A477" i="2"/>
  <c r="R476" i="2"/>
  <c r="Q476" i="2"/>
  <c r="O476" i="2"/>
  <c r="N476" i="2"/>
  <c r="M476" i="2"/>
  <c r="L476" i="2"/>
  <c r="K476" i="2"/>
  <c r="J476" i="2"/>
  <c r="C476" i="2"/>
  <c r="B476" i="2"/>
  <c r="A476" i="2"/>
  <c r="R475" i="2"/>
  <c r="Q475" i="2"/>
  <c r="O475" i="2"/>
  <c r="N475" i="2"/>
  <c r="M475" i="2"/>
  <c r="L475" i="2"/>
  <c r="K475" i="2"/>
  <c r="J475" i="2"/>
  <c r="C475" i="2"/>
  <c r="B475" i="2"/>
  <c r="A475" i="2"/>
  <c r="R474" i="2"/>
  <c r="Q474" i="2"/>
  <c r="O474" i="2"/>
  <c r="N474" i="2"/>
  <c r="M474" i="2"/>
  <c r="L474" i="2"/>
  <c r="K474" i="2"/>
  <c r="J474" i="2"/>
  <c r="C474" i="2"/>
  <c r="B474" i="2"/>
  <c r="A474" i="2"/>
  <c r="R473" i="2"/>
  <c r="Q473" i="2"/>
  <c r="O473" i="2"/>
  <c r="N473" i="2"/>
  <c r="M473" i="2"/>
  <c r="L473" i="2"/>
  <c r="K473" i="2"/>
  <c r="J473" i="2"/>
  <c r="C473" i="2"/>
  <c r="B473" i="2"/>
  <c r="A473" i="2"/>
  <c r="R472" i="2"/>
  <c r="Q472" i="2"/>
  <c r="O472" i="2"/>
  <c r="N472" i="2"/>
  <c r="M472" i="2"/>
  <c r="L472" i="2"/>
  <c r="K472" i="2"/>
  <c r="J472" i="2"/>
  <c r="C472" i="2"/>
  <c r="B472" i="2"/>
  <c r="A472" i="2"/>
  <c r="R471" i="2"/>
  <c r="Q471" i="2"/>
  <c r="O471" i="2"/>
  <c r="N471" i="2"/>
  <c r="M471" i="2"/>
  <c r="L471" i="2"/>
  <c r="K471" i="2"/>
  <c r="J471" i="2"/>
  <c r="C471" i="2"/>
  <c r="B471" i="2"/>
  <c r="A471" i="2"/>
  <c r="R470" i="2"/>
  <c r="Q470" i="2"/>
  <c r="O470" i="2"/>
  <c r="N470" i="2"/>
  <c r="M470" i="2"/>
  <c r="L470" i="2"/>
  <c r="K470" i="2"/>
  <c r="J470" i="2"/>
  <c r="C470" i="2"/>
  <c r="B470" i="2"/>
  <c r="A470" i="2"/>
  <c r="R469" i="2"/>
  <c r="Q469" i="2"/>
  <c r="O469" i="2"/>
  <c r="N469" i="2"/>
  <c r="M469" i="2"/>
  <c r="L469" i="2"/>
  <c r="K469" i="2"/>
  <c r="J469" i="2"/>
  <c r="C469" i="2"/>
  <c r="B469" i="2"/>
  <c r="A469" i="2"/>
  <c r="R468" i="2"/>
  <c r="Q468" i="2"/>
  <c r="O468" i="2"/>
  <c r="N468" i="2"/>
  <c r="M468" i="2"/>
  <c r="L468" i="2"/>
  <c r="K468" i="2"/>
  <c r="J468" i="2"/>
  <c r="C468" i="2"/>
  <c r="B468" i="2"/>
  <c r="A468" i="2"/>
  <c r="R467" i="2"/>
  <c r="Q467" i="2"/>
  <c r="O467" i="2"/>
  <c r="N467" i="2"/>
  <c r="M467" i="2"/>
  <c r="L467" i="2"/>
  <c r="K467" i="2"/>
  <c r="J467" i="2"/>
  <c r="C467" i="2"/>
  <c r="B467" i="2"/>
  <c r="A467" i="2"/>
  <c r="R466" i="2"/>
  <c r="Q466" i="2"/>
  <c r="O466" i="2"/>
  <c r="N466" i="2"/>
  <c r="M466" i="2"/>
  <c r="L466" i="2"/>
  <c r="K466" i="2"/>
  <c r="J466" i="2"/>
  <c r="C466" i="2"/>
  <c r="B466" i="2"/>
  <c r="A466" i="2"/>
  <c r="R465" i="2"/>
  <c r="Q465" i="2"/>
  <c r="O465" i="2"/>
  <c r="N465" i="2"/>
  <c r="M465" i="2"/>
  <c r="L465" i="2"/>
  <c r="K465" i="2"/>
  <c r="J465" i="2"/>
  <c r="C465" i="2"/>
  <c r="B465" i="2"/>
  <c r="A465" i="2"/>
  <c r="R464" i="2"/>
  <c r="Q464" i="2"/>
  <c r="O464" i="2"/>
  <c r="N464" i="2"/>
  <c r="M464" i="2"/>
  <c r="L464" i="2"/>
  <c r="K464" i="2"/>
  <c r="J464" i="2"/>
  <c r="C464" i="2"/>
  <c r="B464" i="2"/>
  <c r="A464" i="2"/>
  <c r="R463" i="2"/>
  <c r="Q463" i="2"/>
  <c r="O463" i="2"/>
  <c r="N463" i="2"/>
  <c r="M463" i="2"/>
  <c r="L463" i="2"/>
  <c r="K463" i="2"/>
  <c r="J463" i="2"/>
  <c r="C463" i="2"/>
  <c r="B463" i="2"/>
  <c r="A463" i="2"/>
  <c r="R462" i="2"/>
  <c r="Q462" i="2"/>
  <c r="O462" i="2"/>
  <c r="N462" i="2"/>
  <c r="M462" i="2"/>
  <c r="L462" i="2"/>
  <c r="K462" i="2"/>
  <c r="J462" i="2"/>
  <c r="C462" i="2"/>
  <c r="B462" i="2"/>
  <c r="A462" i="2"/>
  <c r="R461" i="2"/>
  <c r="Q461" i="2"/>
  <c r="O461" i="2"/>
  <c r="N461" i="2"/>
  <c r="M461" i="2"/>
  <c r="L461" i="2"/>
  <c r="K461" i="2"/>
  <c r="J461" i="2"/>
  <c r="C461" i="2"/>
  <c r="B461" i="2"/>
  <c r="A461" i="2"/>
  <c r="R460" i="2"/>
  <c r="Q460" i="2"/>
  <c r="O460" i="2"/>
  <c r="N460" i="2"/>
  <c r="M460" i="2"/>
  <c r="L460" i="2"/>
  <c r="K460" i="2"/>
  <c r="J460" i="2"/>
  <c r="C460" i="2"/>
  <c r="B460" i="2"/>
  <c r="A460" i="2"/>
  <c r="R459" i="2"/>
  <c r="Q459" i="2"/>
  <c r="O459" i="2"/>
  <c r="N459" i="2"/>
  <c r="M459" i="2"/>
  <c r="L459" i="2"/>
  <c r="K459" i="2"/>
  <c r="J459" i="2"/>
  <c r="C459" i="2"/>
  <c r="B459" i="2"/>
  <c r="A459" i="2"/>
  <c r="R458" i="2"/>
  <c r="Q458" i="2"/>
  <c r="O458" i="2"/>
  <c r="N458" i="2"/>
  <c r="M458" i="2"/>
  <c r="L458" i="2"/>
  <c r="K458" i="2"/>
  <c r="J458" i="2"/>
  <c r="C458" i="2"/>
  <c r="B458" i="2"/>
  <c r="A458" i="2"/>
  <c r="R457" i="2"/>
  <c r="Q457" i="2"/>
  <c r="O457" i="2"/>
  <c r="N457" i="2"/>
  <c r="M457" i="2"/>
  <c r="L457" i="2"/>
  <c r="K457" i="2"/>
  <c r="J457" i="2"/>
  <c r="C457" i="2"/>
  <c r="B457" i="2"/>
  <c r="A457" i="2"/>
  <c r="R456" i="2"/>
  <c r="Q456" i="2"/>
  <c r="O456" i="2"/>
  <c r="N456" i="2"/>
  <c r="M456" i="2"/>
  <c r="L456" i="2"/>
  <c r="K456" i="2"/>
  <c r="J456" i="2"/>
  <c r="C456" i="2"/>
  <c r="B456" i="2"/>
  <c r="A456" i="2"/>
  <c r="R455" i="2"/>
  <c r="Q455" i="2"/>
  <c r="O455" i="2"/>
  <c r="N455" i="2"/>
  <c r="M455" i="2"/>
  <c r="L455" i="2"/>
  <c r="K455" i="2"/>
  <c r="J455" i="2"/>
  <c r="C455" i="2"/>
  <c r="B455" i="2"/>
  <c r="A455" i="2"/>
  <c r="R454" i="2"/>
  <c r="Q454" i="2"/>
  <c r="O454" i="2"/>
  <c r="N454" i="2"/>
  <c r="M454" i="2"/>
  <c r="L454" i="2"/>
  <c r="K454" i="2"/>
  <c r="J454" i="2"/>
  <c r="C454" i="2"/>
  <c r="B454" i="2"/>
  <c r="A454" i="2"/>
  <c r="R453" i="2"/>
  <c r="Q453" i="2"/>
  <c r="O453" i="2"/>
  <c r="N453" i="2"/>
  <c r="M453" i="2"/>
  <c r="L453" i="2"/>
  <c r="K453" i="2"/>
  <c r="J453" i="2"/>
  <c r="C453" i="2"/>
  <c r="B453" i="2"/>
  <c r="A453" i="2"/>
  <c r="R452" i="2"/>
  <c r="Q452" i="2"/>
  <c r="O452" i="2"/>
  <c r="N452" i="2"/>
  <c r="M452" i="2"/>
  <c r="L452" i="2"/>
  <c r="K452" i="2"/>
  <c r="J452" i="2"/>
  <c r="C452" i="2"/>
  <c r="B452" i="2"/>
  <c r="A452" i="2"/>
  <c r="R451" i="2"/>
  <c r="Q451" i="2"/>
  <c r="O451" i="2"/>
  <c r="N451" i="2"/>
  <c r="M451" i="2"/>
  <c r="L451" i="2"/>
  <c r="K451" i="2"/>
  <c r="J451" i="2"/>
  <c r="C451" i="2"/>
  <c r="B451" i="2"/>
  <c r="A451" i="2"/>
  <c r="R450" i="2"/>
  <c r="Q450" i="2"/>
  <c r="O450" i="2"/>
  <c r="N450" i="2"/>
  <c r="M450" i="2"/>
  <c r="L450" i="2"/>
  <c r="K450" i="2"/>
  <c r="J450" i="2"/>
  <c r="C450" i="2"/>
  <c r="B450" i="2"/>
  <c r="A450" i="2"/>
  <c r="R449" i="2"/>
  <c r="Q449" i="2"/>
  <c r="O449" i="2"/>
  <c r="N449" i="2"/>
  <c r="M449" i="2"/>
  <c r="L449" i="2"/>
  <c r="K449" i="2"/>
  <c r="J449" i="2"/>
  <c r="C449" i="2"/>
  <c r="B449" i="2"/>
  <c r="A449" i="2"/>
  <c r="R448" i="2"/>
  <c r="Q448" i="2"/>
  <c r="O448" i="2"/>
  <c r="N448" i="2"/>
  <c r="M448" i="2"/>
  <c r="L448" i="2"/>
  <c r="K448" i="2"/>
  <c r="J448" i="2"/>
  <c r="C448" i="2"/>
  <c r="B448" i="2"/>
  <c r="A448" i="2"/>
  <c r="R447" i="2"/>
  <c r="Q447" i="2"/>
  <c r="O447" i="2"/>
  <c r="N447" i="2"/>
  <c r="M447" i="2"/>
  <c r="L447" i="2"/>
  <c r="K447" i="2"/>
  <c r="J447" i="2"/>
  <c r="C447" i="2"/>
  <c r="B447" i="2"/>
  <c r="A447" i="2"/>
  <c r="R446" i="2"/>
  <c r="Q446" i="2"/>
  <c r="O446" i="2"/>
  <c r="N446" i="2"/>
  <c r="M446" i="2"/>
  <c r="L446" i="2"/>
  <c r="K446" i="2"/>
  <c r="J446" i="2"/>
  <c r="C446" i="2"/>
  <c r="B446" i="2"/>
  <c r="A446" i="2"/>
  <c r="R445" i="2"/>
  <c r="Q445" i="2"/>
  <c r="O445" i="2"/>
  <c r="N445" i="2"/>
  <c r="M445" i="2"/>
  <c r="L445" i="2"/>
  <c r="K445" i="2"/>
  <c r="J445" i="2"/>
  <c r="C445" i="2"/>
  <c r="B445" i="2"/>
  <c r="A445" i="2"/>
  <c r="R444" i="2"/>
  <c r="Q444" i="2"/>
  <c r="O444" i="2"/>
  <c r="N444" i="2"/>
  <c r="M444" i="2"/>
  <c r="L444" i="2"/>
  <c r="K444" i="2"/>
  <c r="J444" i="2"/>
  <c r="C444" i="2"/>
  <c r="B444" i="2"/>
  <c r="A444" i="2"/>
  <c r="T441" i="2"/>
  <c r="S441" i="2"/>
  <c r="R441" i="2"/>
  <c r="Q441" i="2"/>
  <c r="P441" i="2"/>
  <c r="O441" i="2"/>
  <c r="N441" i="2"/>
  <c r="L441" i="2"/>
  <c r="K441" i="2"/>
  <c r="J441" i="2"/>
  <c r="C441" i="2"/>
  <c r="B441" i="2"/>
  <c r="A441" i="2"/>
  <c r="T440" i="2"/>
  <c r="S440" i="2"/>
  <c r="R440" i="2"/>
  <c r="Q440" i="2"/>
  <c r="P440" i="2"/>
  <c r="O440" i="2"/>
  <c r="N440" i="2"/>
  <c r="L440" i="2"/>
  <c r="K440" i="2"/>
  <c r="J440" i="2"/>
  <c r="C440" i="2"/>
  <c r="B440" i="2"/>
  <c r="A440" i="2"/>
  <c r="T439" i="2"/>
  <c r="S439" i="2"/>
  <c r="R439" i="2"/>
  <c r="Q439" i="2"/>
  <c r="P439" i="2"/>
  <c r="O439" i="2"/>
  <c r="N439" i="2"/>
  <c r="L439" i="2"/>
  <c r="K439" i="2"/>
  <c r="J439" i="2"/>
  <c r="C439" i="2"/>
  <c r="B439" i="2"/>
  <c r="A439" i="2"/>
  <c r="T438" i="2"/>
  <c r="S438" i="2"/>
  <c r="R438" i="2"/>
  <c r="Q438" i="2"/>
  <c r="P438" i="2"/>
  <c r="O438" i="2"/>
  <c r="N438" i="2"/>
  <c r="L438" i="2"/>
  <c r="K438" i="2"/>
  <c r="J438" i="2"/>
  <c r="C438" i="2"/>
  <c r="B438" i="2"/>
  <c r="A438" i="2"/>
  <c r="T437" i="2"/>
  <c r="S437" i="2"/>
  <c r="R437" i="2"/>
  <c r="Q437" i="2"/>
  <c r="P437" i="2"/>
  <c r="O437" i="2"/>
  <c r="N437" i="2"/>
  <c r="L437" i="2"/>
  <c r="K437" i="2"/>
  <c r="J437" i="2"/>
  <c r="C437" i="2"/>
  <c r="B437" i="2"/>
  <c r="A437" i="2"/>
  <c r="T436" i="2"/>
  <c r="S436" i="2"/>
  <c r="R436" i="2"/>
  <c r="Q436" i="2"/>
  <c r="P436" i="2"/>
  <c r="O436" i="2"/>
  <c r="N436" i="2"/>
  <c r="L436" i="2"/>
  <c r="K436" i="2"/>
  <c r="J436" i="2"/>
  <c r="C436" i="2"/>
  <c r="B436" i="2"/>
  <c r="A436" i="2"/>
  <c r="T435" i="2"/>
  <c r="S435" i="2"/>
  <c r="R435" i="2"/>
  <c r="Q435" i="2"/>
  <c r="P435" i="2"/>
  <c r="O435" i="2"/>
  <c r="N435" i="2"/>
  <c r="L435" i="2"/>
  <c r="K435" i="2"/>
  <c r="J435" i="2"/>
  <c r="C435" i="2"/>
  <c r="B435" i="2"/>
  <c r="A435" i="2"/>
  <c r="T434" i="2"/>
  <c r="S434" i="2"/>
  <c r="R434" i="2"/>
  <c r="Q434" i="2"/>
  <c r="P434" i="2"/>
  <c r="O434" i="2"/>
  <c r="N434" i="2"/>
  <c r="L434" i="2"/>
  <c r="K434" i="2"/>
  <c r="J434" i="2"/>
  <c r="C434" i="2"/>
  <c r="B434" i="2"/>
  <c r="A434" i="2"/>
  <c r="T433" i="2"/>
  <c r="S433" i="2"/>
  <c r="R433" i="2"/>
  <c r="Q433" i="2"/>
  <c r="P433" i="2"/>
  <c r="O433" i="2"/>
  <c r="N433" i="2"/>
  <c r="L433" i="2"/>
  <c r="K433" i="2"/>
  <c r="J433" i="2"/>
  <c r="C433" i="2"/>
  <c r="B433" i="2"/>
  <c r="A433" i="2"/>
  <c r="T432" i="2"/>
  <c r="S432" i="2"/>
  <c r="R432" i="2"/>
  <c r="Q432" i="2"/>
  <c r="P432" i="2"/>
  <c r="O432" i="2"/>
  <c r="N432" i="2"/>
  <c r="L432" i="2"/>
  <c r="K432" i="2"/>
  <c r="J432" i="2"/>
  <c r="C432" i="2"/>
  <c r="B432" i="2"/>
  <c r="A432" i="2"/>
  <c r="T431" i="2"/>
  <c r="S431" i="2"/>
  <c r="R431" i="2"/>
  <c r="Q431" i="2"/>
  <c r="P431" i="2"/>
  <c r="O431" i="2"/>
  <c r="N431" i="2"/>
  <c r="L431" i="2"/>
  <c r="K431" i="2"/>
  <c r="J431" i="2"/>
  <c r="C431" i="2"/>
  <c r="B431" i="2"/>
  <c r="A431" i="2"/>
  <c r="T430" i="2"/>
  <c r="S430" i="2"/>
  <c r="R430" i="2"/>
  <c r="Q430" i="2"/>
  <c r="P430" i="2"/>
  <c r="O430" i="2"/>
  <c r="N430" i="2"/>
  <c r="L430" i="2"/>
  <c r="K430" i="2"/>
  <c r="J430" i="2"/>
  <c r="C430" i="2"/>
  <c r="B430" i="2"/>
  <c r="A430" i="2"/>
  <c r="T429" i="2"/>
  <c r="S429" i="2"/>
  <c r="R429" i="2"/>
  <c r="Q429" i="2"/>
  <c r="P429" i="2"/>
  <c r="O429" i="2"/>
  <c r="N429" i="2"/>
  <c r="L429" i="2"/>
  <c r="K429" i="2"/>
  <c r="J429" i="2"/>
  <c r="C429" i="2"/>
  <c r="B429" i="2"/>
  <c r="A429" i="2"/>
  <c r="T428" i="2"/>
  <c r="S428" i="2"/>
  <c r="R428" i="2"/>
  <c r="Q428" i="2"/>
  <c r="P428" i="2"/>
  <c r="O428" i="2"/>
  <c r="N428" i="2"/>
  <c r="L428" i="2"/>
  <c r="K428" i="2"/>
  <c r="J428" i="2"/>
  <c r="C428" i="2"/>
  <c r="B428" i="2"/>
  <c r="A428" i="2"/>
  <c r="T427" i="2"/>
  <c r="S427" i="2"/>
  <c r="R427" i="2"/>
  <c r="Q427" i="2"/>
  <c r="P427" i="2"/>
  <c r="O427" i="2"/>
  <c r="N427" i="2"/>
  <c r="L427" i="2"/>
  <c r="K427" i="2"/>
  <c r="J427" i="2"/>
  <c r="C427" i="2"/>
  <c r="B427" i="2"/>
  <c r="A427" i="2"/>
  <c r="T426" i="2"/>
  <c r="S426" i="2"/>
  <c r="R426" i="2"/>
  <c r="Q426" i="2"/>
  <c r="P426" i="2"/>
  <c r="O426" i="2"/>
  <c r="N426" i="2"/>
  <c r="L426" i="2"/>
  <c r="K426" i="2"/>
  <c r="J426" i="2"/>
  <c r="C426" i="2"/>
  <c r="B426" i="2"/>
  <c r="A426" i="2"/>
  <c r="T425" i="2"/>
  <c r="S425" i="2"/>
  <c r="R425" i="2"/>
  <c r="Q425" i="2"/>
  <c r="P425" i="2"/>
  <c r="O425" i="2"/>
  <c r="N425" i="2"/>
  <c r="L425" i="2"/>
  <c r="K425" i="2"/>
  <c r="J425" i="2"/>
  <c r="C425" i="2"/>
  <c r="B425" i="2"/>
  <c r="A425" i="2"/>
  <c r="T424" i="2"/>
  <c r="S424" i="2"/>
  <c r="R424" i="2"/>
  <c r="Q424" i="2"/>
  <c r="P424" i="2"/>
  <c r="O424" i="2"/>
  <c r="N424" i="2"/>
  <c r="L424" i="2"/>
  <c r="K424" i="2"/>
  <c r="J424" i="2"/>
  <c r="C424" i="2"/>
  <c r="B424" i="2"/>
  <c r="A424" i="2"/>
  <c r="T423" i="2"/>
  <c r="S423" i="2"/>
  <c r="R423" i="2"/>
  <c r="Q423" i="2"/>
  <c r="P423" i="2"/>
  <c r="O423" i="2"/>
  <c r="N423" i="2"/>
  <c r="L423" i="2"/>
  <c r="K423" i="2"/>
  <c r="J423" i="2"/>
  <c r="C423" i="2"/>
  <c r="B423" i="2"/>
  <c r="A423" i="2"/>
  <c r="T422" i="2"/>
  <c r="S422" i="2"/>
  <c r="R422" i="2"/>
  <c r="Q422" i="2"/>
  <c r="P422" i="2"/>
  <c r="O422" i="2"/>
  <c r="N422" i="2"/>
  <c r="L422" i="2"/>
  <c r="K422" i="2"/>
  <c r="J422" i="2"/>
  <c r="C422" i="2"/>
  <c r="B422" i="2"/>
  <c r="A422" i="2"/>
  <c r="T421" i="2"/>
  <c r="S421" i="2"/>
  <c r="R421" i="2"/>
  <c r="Q421" i="2"/>
  <c r="P421" i="2"/>
  <c r="O421" i="2"/>
  <c r="N421" i="2"/>
  <c r="L421" i="2"/>
  <c r="K421" i="2"/>
  <c r="J421" i="2"/>
  <c r="C421" i="2"/>
  <c r="B421" i="2"/>
  <c r="A421" i="2"/>
  <c r="T420" i="2"/>
  <c r="S420" i="2"/>
  <c r="R420" i="2"/>
  <c r="Q420" i="2"/>
  <c r="P420" i="2"/>
  <c r="O420" i="2"/>
  <c r="N420" i="2"/>
  <c r="L420" i="2"/>
  <c r="K420" i="2"/>
  <c r="J420" i="2"/>
  <c r="C420" i="2"/>
  <c r="B420" i="2"/>
  <c r="A420" i="2"/>
  <c r="T419" i="2"/>
  <c r="S419" i="2"/>
  <c r="R419" i="2"/>
  <c r="Q419" i="2"/>
  <c r="P419" i="2"/>
  <c r="O419" i="2"/>
  <c r="N419" i="2"/>
  <c r="L419" i="2"/>
  <c r="K419" i="2"/>
  <c r="J419" i="2"/>
  <c r="C419" i="2"/>
  <c r="B419" i="2"/>
  <c r="A419" i="2"/>
  <c r="T418" i="2"/>
  <c r="S418" i="2"/>
  <c r="R418" i="2"/>
  <c r="Q418" i="2"/>
  <c r="P418" i="2"/>
  <c r="O418" i="2"/>
  <c r="N418" i="2"/>
  <c r="L418" i="2"/>
  <c r="K418" i="2"/>
  <c r="J418" i="2"/>
  <c r="C418" i="2"/>
  <c r="B418" i="2"/>
  <c r="A418" i="2"/>
  <c r="T417" i="2"/>
  <c r="S417" i="2"/>
  <c r="R417" i="2"/>
  <c r="Q417" i="2"/>
  <c r="P417" i="2"/>
  <c r="O417" i="2"/>
  <c r="N417" i="2"/>
  <c r="L417" i="2"/>
  <c r="K417" i="2"/>
  <c r="J417" i="2"/>
  <c r="C417" i="2"/>
  <c r="B417" i="2"/>
  <c r="A417" i="2"/>
  <c r="T416" i="2"/>
  <c r="S416" i="2"/>
  <c r="R416" i="2"/>
  <c r="Q416" i="2"/>
  <c r="P416" i="2"/>
  <c r="O416" i="2"/>
  <c r="N416" i="2"/>
  <c r="L416" i="2"/>
  <c r="K416" i="2"/>
  <c r="J416" i="2"/>
  <c r="C416" i="2"/>
  <c r="B416" i="2"/>
  <c r="A416" i="2"/>
  <c r="T415" i="2"/>
  <c r="S415" i="2"/>
  <c r="R415" i="2"/>
  <c r="Q415" i="2"/>
  <c r="P415" i="2"/>
  <c r="O415" i="2"/>
  <c r="N415" i="2"/>
  <c r="L415" i="2"/>
  <c r="K415" i="2"/>
  <c r="J415" i="2"/>
  <c r="C415" i="2"/>
  <c r="B415" i="2"/>
  <c r="A415" i="2"/>
  <c r="T414" i="2"/>
  <c r="S414" i="2"/>
  <c r="R414" i="2"/>
  <c r="Q414" i="2"/>
  <c r="P414" i="2"/>
  <c r="O414" i="2"/>
  <c r="N414" i="2"/>
  <c r="L414" i="2"/>
  <c r="K414" i="2"/>
  <c r="J414" i="2"/>
  <c r="C414" i="2"/>
  <c r="B414" i="2"/>
  <c r="A414" i="2"/>
  <c r="T413" i="2"/>
  <c r="S413" i="2"/>
  <c r="R413" i="2"/>
  <c r="Q413" i="2"/>
  <c r="P413" i="2"/>
  <c r="O413" i="2"/>
  <c r="N413" i="2"/>
  <c r="L413" i="2"/>
  <c r="K413" i="2"/>
  <c r="J413" i="2"/>
  <c r="C413" i="2"/>
  <c r="B413" i="2"/>
  <c r="A413" i="2"/>
  <c r="T412" i="2"/>
  <c r="S412" i="2"/>
  <c r="R412" i="2"/>
  <c r="Q412" i="2"/>
  <c r="P412" i="2"/>
  <c r="O412" i="2"/>
  <c r="N412" i="2"/>
  <c r="L412" i="2"/>
  <c r="K412" i="2"/>
  <c r="J412" i="2"/>
  <c r="C412" i="2"/>
  <c r="B412" i="2"/>
  <c r="A412" i="2"/>
  <c r="T411" i="2"/>
  <c r="S411" i="2"/>
  <c r="R411" i="2"/>
  <c r="Q411" i="2"/>
  <c r="P411" i="2"/>
  <c r="O411" i="2"/>
  <c r="N411" i="2"/>
  <c r="L411" i="2"/>
  <c r="K411" i="2"/>
  <c r="J411" i="2"/>
  <c r="C411" i="2"/>
  <c r="B411" i="2"/>
  <c r="A411" i="2"/>
  <c r="T410" i="2"/>
  <c r="S410" i="2"/>
  <c r="R410" i="2"/>
  <c r="Q410" i="2"/>
  <c r="P410" i="2"/>
  <c r="O410" i="2"/>
  <c r="N410" i="2"/>
  <c r="L410" i="2"/>
  <c r="K410" i="2"/>
  <c r="J410" i="2"/>
  <c r="C410" i="2"/>
  <c r="B410" i="2"/>
  <c r="A410" i="2"/>
  <c r="T409" i="2"/>
  <c r="S409" i="2"/>
  <c r="R409" i="2"/>
  <c r="Q409" i="2"/>
  <c r="P409" i="2"/>
  <c r="O409" i="2"/>
  <c r="N409" i="2"/>
  <c r="L409" i="2"/>
  <c r="K409" i="2"/>
  <c r="J409" i="2"/>
  <c r="C409" i="2"/>
  <c r="B409" i="2"/>
  <c r="A409" i="2"/>
  <c r="T408" i="2"/>
  <c r="S408" i="2"/>
  <c r="R408" i="2"/>
  <c r="Q408" i="2"/>
  <c r="P408" i="2"/>
  <c r="O408" i="2"/>
  <c r="N408" i="2"/>
  <c r="L408" i="2"/>
  <c r="K408" i="2"/>
  <c r="J408" i="2"/>
  <c r="C408" i="2"/>
  <c r="B408" i="2"/>
  <c r="A408" i="2"/>
  <c r="T407" i="2"/>
  <c r="S407" i="2"/>
  <c r="R407" i="2"/>
  <c r="Q407" i="2"/>
  <c r="P407" i="2"/>
  <c r="O407" i="2"/>
  <c r="N407" i="2"/>
  <c r="L407" i="2"/>
  <c r="K407" i="2"/>
  <c r="J407" i="2"/>
  <c r="C407" i="2"/>
  <c r="B407" i="2"/>
  <c r="A407" i="2"/>
  <c r="T406" i="2"/>
  <c r="S406" i="2"/>
  <c r="R406" i="2"/>
  <c r="Q406" i="2"/>
  <c r="P406" i="2"/>
  <c r="O406" i="2"/>
  <c r="N406" i="2"/>
  <c r="L406" i="2"/>
  <c r="K406" i="2"/>
  <c r="J406" i="2"/>
  <c r="C406" i="2"/>
  <c r="B406" i="2"/>
  <c r="A406" i="2"/>
  <c r="T405" i="2"/>
  <c r="S405" i="2"/>
  <c r="R405" i="2"/>
  <c r="Q405" i="2"/>
  <c r="P405" i="2"/>
  <c r="O405" i="2"/>
  <c r="N405" i="2"/>
  <c r="L405" i="2"/>
  <c r="K405" i="2"/>
  <c r="J405" i="2"/>
  <c r="C405" i="2"/>
  <c r="B405" i="2"/>
  <c r="A405" i="2"/>
  <c r="T404" i="2"/>
  <c r="S404" i="2"/>
  <c r="R404" i="2"/>
  <c r="Q404" i="2"/>
  <c r="P404" i="2"/>
  <c r="O404" i="2"/>
  <c r="N404" i="2"/>
  <c r="L404" i="2"/>
  <c r="K404" i="2"/>
  <c r="J404" i="2"/>
  <c r="C404" i="2"/>
  <c r="B404" i="2"/>
  <c r="A404" i="2"/>
  <c r="T403" i="2"/>
  <c r="S403" i="2"/>
  <c r="R403" i="2"/>
  <c r="Q403" i="2"/>
  <c r="P403" i="2"/>
  <c r="O403" i="2"/>
  <c r="N403" i="2"/>
  <c r="L403" i="2"/>
  <c r="K403" i="2"/>
  <c r="J403" i="2"/>
  <c r="C403" i="2"/>
  <c r="B403" i="2"/>
  <c r="A403" i="2"/>
  <c r="T402" i="2"/>
  <c r="S402" i="2"/>
  <c r="R402" i="2"/>
  <c r="Q402" i="2"/>
  <c r="P402" i="2"/>
  <c r="O402" i="2"/>
  <c r="N402" i="2"/>
  <c r="L402" i="2"/>
  <c r="K402" i="2"/>
  <c r="J402" i="2"/>
  <c r="C402" i="2"/>
  <c r="B402" i="2"/>
  <c r="A402" i="2"/>
  <c r="T401" i="2"/>
  <c r="S401" i="2"/>
  <c r="R401" i="2"/>
  <c r="Q401" i="2"/>
  <c r="P401" i="2"/>
  <c r="O401" i="2"/>
  <c r="N401" i="2"/>
  <c r="L401" i="2"/>
  <c r="K401" i="2"/>
  <c r="J401" i="2"/>
  <c r="C401" i="2"/>
  <c r="B401" i="2"/>
  <c r="A401" i="2"/>
  <c r="T400" i="2"/>
  <c r="S400" i="2"/>
  <c r="R400" i="2"/>
  <c r="Q400" i="2"/>
  <c r="P400" i="2"/>
  <c r="O400" i="2"/>
  <c r="N400" i="2"/>
  <c r="L400" i="2"/>
  <c r="K400" i="2"/>
  <c r="J400" i="2"/>
  <c r="C400" i="2"/>
  <c r="B400" i="2"/>
  <c r="A400" i="2"/>
  <c r="T399" i="2"/>
  <c r="S399" i="2"/>
  <c r="R399" i="2"/>
  <c r="Q399" i="2"/>
  <c r="P399" i="2"/>
  <c r="O399" i="2"/>
  <c r="N399" i="2"/>
  <c r="L399" i="2"/>
  <c r="K399" i="2"/>
  <c r="J399" i="2"/>
  <c r="C399" i="2"/>
  <c r="B399" i="2"/>
  <c r="A399" i="2"/>
  <c r="T398" i="2"/>
  <c r="S398" i="2"/>
  <c r="R398" i="2"/>
  <c r="Q398" i="2"/>
  <c r="P398" i="2"/>
  <c r="O398" i="2"/>
  <c r="N398" i="2"/>
  <c r="L398" i="2"/>
  <c r="K398" i="2"/>
  <c r="J398" i="2"/>
  <c r="C398" i="2"/>
  <c r="B398" i="2"/>
  <c r="A398" i="2"/>
  <c r="T397" i="2"/>
  <c r="S397" i="2"/>
  <c r="R397" i="2"/>
  <c r="Q397" i="2"/>
  <c r="P397" i="2"/>
  <c r="O397" i="2"/>
  <c r="N397" i="2"/>
  <c r="L397" i="2"/>
  <c r="K397" i="2"/>
  <c r="J397" i="2"/>
  <c r="C397" i="2"/>
  <c r="B397" i="2"/>
  <c r="A397" i="2"/>
  <c r="T396" i="2"/>
  <c r="S396" i="2"/>
  <c r="R396" i="2"/>
  <c r="Q396" i="2"/>
  <c r="P396" i="2"/>
  <c r="O396" i="2"/>
  <c r="N396" i="2"/>
  <c r="L396" i="2"/>
  <c r="K396" i="2"/>
  <c r="J396" i="2"/>
  <c r="C396" i="2"/>
  <c r="B396" i="2"/>
  <c r="A396" i="2"/>
  <c r="T395" i="2"/>
  <c r="S395" i="2"/>
  <c r="R395" i="2"/>
  <c r="Q395" i="2"/>
  <c r="P395" i="2"/>
  <c r="O395" i="2"/>
  <c r="N395" i="2"/>
  <c r="L395" i="2"/>
  <c r="K395" i="2"/>
  <c r="J395" i="2"/>
  <c r="C395" i="2"/>
  <c r="B395" i="2"/>
  <c r="A395" i="2"/>
  <c r="T394" i="2"/>
  <c r="S394" i="2"/>
  <c r="R394" i="2"/>
  <c r="Q394" i="2"/>
  <c r="P394" i="2"/>
  <c r="O394" i="2"/>
  <c r="N394" i="2"/>
  <c r="L394" i="2"/>
  <c r="K394" i="2"/>
  <c r="J394" i="2"/>
  <c r="C394" i="2"/>
  <c r="B394" i="2"/>
  <c r="A394" i="2"/>
  <c r="T393" i="2"/>
  <c r="S393" i="2"/>
  <c r="R393" i="2"/>
  <c r="Q393" i="2"/>
  <c r="P393" i="2"/>
  <c r="O393" i="2"/>
  <c r="N393" i="2"/>
  <c r="L393" i="2"/>
  <c r="K393" i="2"/>
  <c r="J393" i="2"/>
  <c r="C393" i="2"/>
  <c r="B393" i="2"/>
  <c r="A393" i="2"/>
  <c r="T392" i="2"/>
  <c r="S392" i="2"/>
  <c r="R392" i="2"/>
  <c r="Q392" i="2"/>
  <c r="P392" i="2"/>
  <c r="O392" i="2"/>
  <c r="N392" i="2"/>
  <c r="L392" i="2"/>
  <c r="K392" i="2"/>
  <c r="J392" i="2"/>
  <c r="C392" i="2"/>
  <c r="B392" i="2"/>
  <c r="A392" i="2"/>
  <c r="T391" i="2"/>
  <c r="S391" i="2"/>
  <c r="R391" i="2"/>
  <c r="Q391" i="2"/>
  <c r="P391" i="2"/>
  <c r="O391" i="2"/>
  <c r="N391" i="2"/>
  <c r="L391" i="2"/>
  <c r="K391" i="2"/>
  <c r="J391" i="2"/>
  <c r="C391" i="2"/>
  <c r="B391" i="2"/>
  <c r="A391" i="2"/>
  <c r="T390" i="2"/>
  <c r="S390" i="2"/>
  <c r="R390" i="2"/>
  <c r="Q390" i="2"/>
  <c r="P390" i="2"/>
  <c r="O390" i="2"/>
  <c r="N390" i="2"/>
  <c r="L390" i="2"/>
  <c r="K390" i="2"/>
  <c r="J390" i="2"/>
  <c r="C390" i="2"/>
  <c r="B390" i="2"/>
  <c r="A390" i="2"/>
  <c r="T389" i="2"/>
  <c r="S389" i="2"/>
  <c r="R389" i="2"/>
  <c r="Q389" i="2"/>
  <c r="P389" i="2"/>
  <c r="O389" i="2"/>
  <c r="N389" i="2"/>
  <c r="L389" i="2"/>
  <c r="K389" i="2"/>
  <c r="J389" i="2"/>
  <c r="C389" i="2"/>
  <c r="B389" i="2"/>
  <c r="A389" i="2"/>
  <c r="T388" i="2"/>
  <c r="S388" i="2"/>
  <c r="R388" i="2"/>
  <c r="Q388" i="2"/>
  <c r="P388" i="2"/>
  <c r="O388" i="2"/>
  <c r="N388" i="2"/>
  <c r="L388" i="2"/>
  <c r="K388" i="2"/>
  <c r="J388" i="2"/>
  <c r="C388" i="2"/>
  <c r="B388" i="2"/>
  <c r="A388" i="2"/>
  <c r="T387" i="2"/>
  <c r="S387" i="2"/>
  <c r="R387" i="2"/>
  <c r="Q387" i="2"/>
  <c r="P387" i="2"/>
  <c r="O387" i="2"/>
  <c r="N387" i="2"/>
  <c r="L387" i="2"/>
  <c r="K387" i="2"/>
  <c r="J387" i="2"/>
  <c r="C387" i="2"/>
  <c r="B387" i="2"/>
  <c r="A387" i="2"/>
  <c r="T386" i="2"/>
  <c r="S386" i="2"/>
  <c r="R386" i="2"/>
  <c r="Q386" i="2"/>
  <c r="P386" i="2"/>
  <c r="O386" i="2"/>
  <c r="N386" i="2"/>
  <c r="L386" i="2"/>
  <c r="K386" i="2"/>
  <c r="J386" i="2"/>
  <c r="C386" i="2"/>
  <c r="B386" i="2"/>
  <c r="A386" i="2"/>
  <c r="T385" i="2"/>
  <c r="S385" i="2"/>
  <c r="R385" i="2"/>
  <c r="Q385" i="2"/>
  <c r="P385" i="2"/>
  <c r="O385" i="2"/>
  <c r="N385" i="2"/>
  <c r="L385" i="2"/>
  <c r="K385" i="2"/>
  <c r="J385" i="2"/>
  <c r="C385" i="2"/>
  <c r="B385" i="2"/>
  <c r="A385" i="2"/>
  <c r="T384" i="2"/>
  <c r="S384" i="2"/>
  <c r="R384" i="2"/>
  <c r="Q384" i="2"/>
  <c r="P384" i="2"/>
  <c r="O384" i="2"/>
  <c r="N384" i="2"/>
  <c r="L384" i="2"/>
  <c r="K384" i="2"/>
  <c r="J384" i="2"/>
  <c r="C384" i="2"/>
  <c r="B384" i="2"/>
  <c r="A384" i="2"/>
  <c r="T383" i="2"/>
  <c r="S383" i="2"/>
  <c r="R383" i="2"/>
  <c r="Q383" i="2"/>
  <c r="P383" i="2"/>
  <c r="O383" i="2"/>
  <c r="N383" i="2"/>
  <c r="L383" i="2"/>
  <c r="K383" i="2"/>
  <c r="J383" i="2"/>
  <c r="C383" i="2"/>
  <c r="B383" i="2"/>
  <c r="A383" i="2"/>
  <c r="T382" i="2"/>
  <c r="S382" i="2"/>
  <c r="R382" i="2"/>
  <c r="Q382" i="2"/>
  <c r="P382" i="2"/>
  <c r="O382" i="2"/>
  <c r="N382" i="2"/>
  <c r="L382" i="2"/>
  <c r="K382" i="2"/>
  <c r="J382" i="2"/>
  <c r="C382" i="2"/>
  <c r="B382" i="2"/>
  <c r="A382" i="2"/>
  <c r="T381" i="2"/>
  <c r="S381" i="2"/>
  <c r="R381" i="2"/>
  <c r="Q381" i="2"/>
  <c r="P381" i="2"/>
  <c r="O381" i="2"/>
  <c r="N381" i="2"/>
  <c r="L381" i="2"/>
  <c r="K381" i="2"/>
  <c r="J381" i="2"/>
  <c r="C381" i="2"/>
  <c r="B381" i="2"/>
  <c r="A381" i="2"/>
  <c r="T380" i="2"/>
  <c r="S380" i="2"/>
  <c r="R380" i="2"/>
  <c r="Q380" i="2"/>
  <c r="P380" i="2"/>
  <c r="O380" i="2"/>
  <c r="N380" i="2"/>
  <c r="L380" i="2"/>
  <c r="K380" i="2"/>
  <c r="J380" i="2"/>
  <c r="C380" i="2"/>
  <c r="B380" i="2"/>
  <c r="A380" i="2"/>
  <c r="T379" i="2"/>
  <c r="S379" i="2"/>
  <c r="R379" i="2"/>
  <c r="Q379" i="2"/>
  <c r="P379" i="2"/>
  <c r="O379" i="2"/>
  <c r="N379" i="2"/>
  <c r="L379" i="2"/>
  <c r="K379" i="2"/>
  <c r="J379" i="2"/>
  <c r="C379" i="2"/>
  <c r="B379" i="2"/>
  <c r="A379" i="2"/>
  <c r="T378" i="2"/>
  <c r="S378" i="2"/>
  <c r="R378" i="2"/>
  <c r="Q378" i="2"/>
  <c r="P378" i="2"/>
  <c r="O378" i="2"/>
  <c r="N378" i="2"/>
  <c r="L378" i="2"/>
  <c r="K378" i="2"/>
  <c r="J378" i="2"/>
  <c r="C378" i="2"/>
  <c r="B378" i="2"/>
  <c r="A378" i="2"/>
  <c r="T377" i="2"/>
  <c r="S377" i="2"/>
  <c r="R377" i="2"/>
  <c r="Q377" i="2"/>
  <c r="P377" i="2"/>
  <c r="O377" i="2"/>
  <c r="N377" i="2"/>
  <c r="L377" i="2"/>
  <c r="K377" i="2"/>
  <c r="J377" i="2"/>
  <c r="C377" i="2"/>
  <c r="B377" i="2"/>
  <c r="A377" i="2"/>
  <c r="T376" i="2"/>
  <c r="S376" i="2"/>
  <c r="R376" i="2"/>
  <c r="Q376" i="2"/>
  <c r="P376" i="2"/>
  <c r="O376" i="2"/>
  <c r="N376" i="2"/>
  <c r="L376" i="2"/>
  <c r="K376" i="2"/>
  <c r="J376" i="2"/>
  <c r="C376" i="2"/>
  <c r="B376" i="2"/>
  <c r="A376" i="2"/>
  <c r="T375" i="2"/>
  <c r="S375" i="2"/>
  <c r="R375" i="2"/>
  <c r="Q375" i="2"/>
  <c r="P375" i="2"/>
  <c r="O375" i="2"/>
  <c r="N375" i="2"/>
  <c r="L375" i="2"/>
  <c r="K375" i="2"/>
  <c r="J375" i="2"/>
  <c r="C375" i="2"/>
  <c r="B375" i="2"/>
  <c r="A375" i="2"/>
  <c r="T374" i="2"/>
  <c r="S374" i="2"/>
  <c r="R374" i="2"/>
  <c r="Q374" i="2"/>
  <c r="P374" i="2"/>
  <c r="O374" i="2"/>
  <c r="N374" i="2"/>
  <c r="L374" i="2"/>
  <c r="K374" i="2"/>
  <c r="J374" i="2"/>
  <c r="C374" i="2"/>
  <c r="B374" i="2"/>
  <c r="A374" i="2"/>
  <c r="T373" i="2"/>
  <c r="S373" i="2"/>
  <c r="R373" i="2"/>
  <c r="Q373" i="2"/>
  <c r="P373" i="2"/>
  <c r="O373" i="2"/>
  <c r="N373" i="2"/>
  <c r="L373" i="2"/>
  <c r="K373" i="2"/>
  <c r="J373" i="2"/>
  <c r="C373" i="2"/>
  <c r="B373" i="2"/>
  <c r="A373" i="2"/>
  <c r="T372" i="2"/>
  <c r="S372" i="2"/>
  <c r="R372" i="2"/>
  <c r="Q372" i="2"/>
  <c r="P372" i="2"/>
  <c r="O372" i="2"/>
  <c r="N372" i="2"/>
  <c r="L372" i="2"/>
  <c r="K372" i="2"/>
  <c r="J372" i="2"/>
  <c r="C372" i="2"/>
  <c r="B372" i="2"/>
  <c r="A372" i="2"/>
  <c r="T371" i="2"/>
  <c r="S371" i="2"/>
  <c r="R371" i="2"/>
  <c r="Q371" i="2"/>
  <c r="P371" i="2"/>
  <c r="O371" i="2"/>
  <c r="N371" i="2"/>
  <c r="L371" i="2"/>
  <c r="K371" i="2"/>
  <c r="J371" i="2"/>
  <c r="C371" i="2"/>
  <c r="B371" i="2"/>
  <c r="A371" i="2"/>
  <c r="T370" i="2"/>
  <c r="S370" i="2"/>
  <c r="R370" i="2"/>
  <c r="Q370" i="2"/>
  <c r="P370" i="2"/>
  <c r="O370" i="2"/>
  <c r="N370" i="2"/>
  <c r="L370" i="2"/>
  <c r="K370" i="2"/>
  <c r="J370" i="2"/>
  <c r="C370" i="2"/>
  <c r="B370" i="2"/>
  <c r="A370" i="2"/>
  <c r="T369" i="2"/>
  <c r="S369" i="2"/>
  <c r="R369" i="2"/>
  <c r="Q369" i="2"/>
  <c r="P369" i="2"/>
  <c r="O369" i="2"/>
  <c r="N369" i="2"/>
  <c r="L369" i="2"/>
  <c r="K369" i="2"/>
  <c r="J369" i="2"/>
  <c r="C369" i="2"/>
  <c r="B369" i="2"/>
  <c r="A369" i="2"/>
  <c r="T368" i="2"/>
  <c r="S368" i="2"/>
  <c r="R368" i="2"/>
  <c r="Q368" i="2"/>
  <c r="P368" i="2"/>
  <c r="O368" i="2"/>
  <c r="N368" i="2"/>
  <c r="L368" i="2"/>
  <c r="K368" i="2"/>
  <c r="J368" i="2"/>
  <c r="C368" i="2"/>
  <c r="B368" i="2"/>
  <c r="A368" i="2"/>
  <c r="T367" i="2"/>
  <c r="S367" i="2"/>
  <c r="R367" i="2"/>
  <c r="Q367" i="2"/>
  <c r="P367" i="2"/>
  <c r="O367" i="2"/>
  <c r="N367" i="2"/>
  <c r="L367" i="2"/>
  <c r="K367" i="2"/>
  <c r="J367" i="2"/>
  <c r="C367" i="2"/>
  <c r="B367" i="2"/>
  <c r="A367" i="2"/>
  <c r="T366" i="2"/>
  <c r="S366" i="2"/>
  <c r="R366" i="2"/>
  <c r="Q366" i="2"/>
  <c r="P366" i="2"/>
  <c r="O366" i="2"/>
  <c r="N366" i="2"/>
  <c r="L366" i="2"/>
  <c r="K366" i="2"/>
  <c r="J366" i="2"/>
  <c r="C366" i="2"/>
  <c r="B366" i="2"/>
  <c r="A366" i="2"/>
  <c r="T365" i="2"/>
  <c r="S365" i="2"/>
  <c r="R365" i="2"/>
  <c r="Q365" i="2"/>
  <c r="P365" i="2"/>
  <c r="O365" i="2"/>
  <c r="N365" i="2"/>
  <c r="L365" i="2"/>
  <c r="K365" i="2"/>
  <c r="J365" i="2"/>
  <c r="C365" i="2"/>
  <c r="B365" i="2"/>
  <c r="A365" i="2"/>
  <c r="T364" i="2"/>
  <c r="S364" i="2"/>
  <c r="R364" i="2"/>
  <c r="Q364" i="2"/>
  <c r="P364" i="2"/>
  <c r="O364" i="2"/>
  <c r="N364" i="2"/>
  <c r="L364" i="2"/>
  <c r="K364" i="2"/>
  <c r="J364" i="2"/>
  <c r="C364" i="2"/>
  <c r="B364" i="2"/>
  <c r="A364" i="2"/>
  <c r="T363" i="2"/>
  <c r="S363" i="2"/>
  <c r="R363" i="2"/>
  <c r="Q363" i="2"/>
  <c r="P363" i="2"/>
  <c r="O363" i="2"/>
  <c r="N363" i="2"/>
  <c r="L363" i="2"/>
  <c r="K363" i="2"/>
  <c r="J363" i="2"/>
  <c r="C363" i="2"/>
  <c r="B363" i="2"/>
  <c r="A363" i="2"/>
  <c r="R358" i="2"/>
  <c r="Q358" i="2"/>
  <c r="P358" i="2"/>
  <c r="O358" i="2"/>
  <c r="N358" i="2"/>
  <c r="M358" i="2"/>
  <c r="L358" i="2"/>
  <c r="K358" i="2"/>
  <c r="J358" i="2"/>
  <c r="C358" i="2"/>
  <c r="B358" i="2"/>
  <c r="A358" i="2"/>
  <c r="K357" i="2"/>
  <c r="J357" i="2"/>
  <c r="C357" i="2"/>
  <c r="B357" i="2"/>
  <c r="A357" i="2"/>
  <c r="K356" i="2"/>
  <c r="J356" i="2"/>
  <c r="C356" i="2"/>
  <c r="B356" i="2"/>
  <c r="A356" i="2"/>
  <c r="K355" i="2"/>
  <c r="J355" i="2"/>
  <c r="C355" i="2"/>
  <c r="B355" i="2"/>
  <c r="A355" i="2"/>
  <c r="R354" i="2"/>
  <c r="Q354" i="2"/>
  <c r="P354" i="2"/>
  <c r="O354" i="2"/>
  <c r="N354" i="2"/>
  <c r="M354" i="2"/>
  <c r="L354" i="2"/>
  <c r="K354" i="2"/>
  <c r="J354" i="2"/>
  <c r="C354" i="2"/>
  <c r="B354" i="2"/>
  <c r="A354" i="2"/>
  <c r="R353" i="2"/>
  <c r="Q353" i="2"/>
  <c r="P353" i="2"/>
  <c r="O353" i="2"/>
  <c r="N353" i="2"/>
  <c r="M353" i="2"/>
  <c r="L353" i="2"/>
  <c r="K353" i="2"/>
  <c r="J353" i="2"/>
  <c r="C353" i="2"/>
  <c r="B353" i="2"/>
  <c r="A353" i="2"/>
  <c r="R352" i="2"/>
  <c r="Q352" i="2"/>
  <c r="P352" i="2"/>
  <c r="O352" i="2"/>
  <c r="N352" i="2"/>
  <c r="M352" i="2"/>
  <c r="L352" i="2"/>
  <c r="K352" i="2"/>
  <c r="J352" i="2"/>
  <c r="C352" i="2"/>
  <c r="B352" i="2"/>
  <c r="A352" i="2"/>
  <c r="K350" i="2"/>
  <c r="J350" i="2"/>
  <c r="C350" i="2"/>
  <c r="B350" i="2"/>
  <c r="A350" i="2"/>
  <c r="K349" i="2"/>
  <c r="J349" i="2"/>
  <c r="C349" i="2"/>
  <c r="B349" i="2"/>
  <c r="A349" i="2"/>
  <c r="K348" i="2"/>
  <c r="J348" i="2"/>
  <c r="C348" i="2"/>
  <c r="B348" i="2"/>
  <c r="A348" i="2"/>
  <c r="S347" i="2"/>
  <c r="N347" i="2"/>
  <c r="M347" i="2"/>
  <c r="L347" i="2"/>
  <c r="K347" i="2"/>
  <c r="J347" i="2"/>
  <c r="C347" i="2"/>
  <c r="B347" i="2"/>
  <c r="A347" i="2"/>
  <c r="K346" i="2"/>
  <c r="J346" i="2"/>
  <c r="C346" i="2"/>
  <c r="B346" i="2"/>
  <c r="A346" i="2"/>
  <c r="S345" i="2"/>
  <c r="N345" i="2"/>
  <c r="M345" i="2"/>
  <c r="L345" i="2"/>
  <c r="K345" i="2"/>
  <c r="J345" i="2"/>
  <c r="C345" i="2"/>
  <c r="B345" i="2"/>
  <c r="A345" i="2"/>
  <c r="S344" i="2"/>
  <c r="N344" i="2"/>
  <c r="M344" i="2"/>
  <c r="L344" i="2"/>
  <c r="K344" i="2"/>
  <c r="J344" i="2"/>
  <c r="C344" i="2"/>
  <c r="B344" i="2"/>
  <c r="A344" i="2"/>
  <c r="S343" i="2"/>
  <c r="N343" i="2"/>
  <c r="M343" i="2"/>
  <c r="L343" i="2"/>
  <c r="K343" i="2"/>
  <c r="J343" i="2"/>
  <c r="C343" i="2"/>
  <c r="B343" i="2"/>
  <c r="A343" i="2"/>
  <c r="S342" i="2"/>
  <c r="N342" i="2"/>
  <c r="M342" i="2"/>
  <c r="L342" i="2"/>
  <c r="K342" i="2"/>
  <c r="J342" i="2"/>
  <c r="C342" i="2"/>
  <c r="B342" i="2"/>
  <c r="A342" i="2"/>
  <c r="K341" i="2"/>
  <c r="J341" i="2"/>
  <c r="C341" i="2"/>
  <c r="B341" i="2"/>
  <c r="A341" i="2"/>
  <c r="O340" i="2"/>
  <c r="O343" i="2" s="1"/>
  <c r="K340" i="2"/>
  <c r="J340" i="2"/>
  <c r="C340" i="2"/>
  <c r="B340" i="2"/>
  <c r="A340" i="2"/>
  <c r="K339" i="2"/>
  <c r="J339" i="2"/>
  <c r="C339" i="2"/>
  <c r="B339" i="2"/>
  <c r="A339" i="2"/>
  <c r="Q337" i="2"/>
  <c r="O337" i="2"/>
  <c r="N337" i="2"/>
  <c r="M337" i="2"/>
  <c r="L337" i="2"/>
  <c r="K337" i="2"/>
  <c r="J337" i="2"/>
  <c r="C337" i="2"/>
  <c r="B337" i="2"/>
  <c r="A337" i="2"/>
  <c r="Q336" i="2"/>
  <c r="O336" i="2"/>
  <c r="N336" i="2"/>
  <c r="M336" i="2"/>
  <c r="L336" i="2"/>
  <c r="K336" i="2"/>
  <c r="J336" i="2"/>
  <c r="C336" i="2"/>
  <c r="B336" i="2"/>
  <c r="A336" i="2"/>
  <c r="Q335" i="2"/>
  <c r="O335" i="2"/>
  <c r="N335" i="2"/>
  <c r="M335" i="2"/>
  <c r="L335" i="2"/>
  <c r="K335" i="2"/>
  <c r="J335" i="2"/>
  <c r="C335" i="2"/>
  <c r="B335" i="2"/>
  <c r="A335" i="2"/>
  <c r="Q334" i="2"/>
  <c r="O334" i="2"/>
  <c r="N334" i="2"/>
  <c r="M334" i="2"/>
  <c r="L334" i="2"/>
  <c r="K334" i="2"/>
  <c r="J334" i="2"/>
  <c r="C334" i="2"/>
  <c r="B334" i="2"/>
  <c r="A334" i="2"/>
  <c r="Q333" i="2"/>
  <c r="O333" i="2"/>
  <c r="N333" i="2"/>
  <c r="M333" i="2"/>
  <c r="L333" i="2"/>
  <c r="K333" i="2"/>
  <c r="J333" i="2"/>
  <c r="C333" i="2"/>
  <c r="B333" i="2"/>
  <c r="A333" i="2"/>
  <c r="Q332" i="2"/>
  <c r="O332" i="2"/>
  <c r="N332" i="2"/>
  <c r="M332" i="2"/>
  <c r="L332" i="2"/>
  <c r="K332" i="2"/>
  <c r="J332" i="2"/>
  <c r="C332" i="2"/>
  <c r="B332" i="2"/>
  <c r="A332" i="2"/>
  <c r="Q331" i="2"/>
  <c r="O331" i="2"/>
  <c r="N331" i="2"/>
  <c r="M331" i="2"/>
  <c r="L331" i="2"/>
  <c r="K331" i="2"/>
  <c r="J331" i="2"/>
  <c r="C331" i="2"/>
  <c r="B331" i="2"/>
  <c r="A331" i="2"/>
  <c r="Q330" i="2"/>
  <c r="O330" i="2"/>
  <c r="N330" i="2"/>
  <c r="M330" i="2"/>
  <c r="L330" i="2"/>
  <c r="K330" i="2"/>
  <c r="J330" i="2"/>
  <c r="C330" i="2"/>
  <c r="B330" i="2"/>
  <c r="A330" i="2"/>
  <c r="Q329" i="2"/>
  <c r="O329" i="2"/>
  <c r="N329" i="2"/>
  <c r="M329" i="2"/>
  <c r="L329" i="2"/>
  <c r="K329" i="2"/>
  <c r="J329" i="2"/>
  <c r="C329" i="2"/>
  <c r="B329" i="2"/>
  <c r="A329" i="2"/>
  <c r="Q328" i="2"/>
  <c r="O328" i="2"/>
  <c r="N328" i="2"/>
  <c r="M328" i="2"/>
  <c r="L328" i="2"/>
  <c r="K328" i="2"/>
  <c r="J328" i="2"/>
  <c r="C328" i="2"/>
  <c r="B328" i="2"/>
  <c r="A328" i="2"/>
  <c r="Q327" i="2"/>
  <c r="O327" i="2"/>
  <c r="N327" i="2"/>
  <c r="M327" i="2"/>
  <c r="L327" i="2"/>
  <c r="K327" i="2"/>
  <c r="J327" i="2"/>
  <c r="C327" i="2"/>
  <c r="B327" i="2"/>
  <c r="A327" i="2"/>
  <c r="Q326" i="2"/>
  <c r="O326" i="2"/>
  <c r="N326" i="2"/>
  <c r="M326" i="2"/>
  <c r="L326" i="2"/>
  <c r="K326" i="2"/>
  <c r="J326" i="2"/>
  <c r="C326" i="2"/>
  <c r="B326" i="2"/>
  <c r="A326" i="2"/>
  <c r="R323" i="2"/>
  <c r="Q323" i="2"/>
  <c r="O323" i="2"/>
  <c r="N323" i="2"/>
  <c r="M323" i="2"/>
  <c r="L323" i="2"/>
  <c r="K323" i="2"/>
  <c r="J323" i="2"/>
  <c r="C323" i="2"/>
  <c r="B323" i="2"/>
  <c r="A323" i="2"/>
  <c r="R322" i="2"/>
  <c r="Q322" i="2"/>
  <c r="O322" i="2"/>
  <c r="N322" i="2"/>
  <c r="M322" i="2"/>
  <c r="L322" i="2"/>
  <c r="K322" i="2"/>
  <c r="J322" i="2"/>
  <c r="C322" i="2"/>
  <c r="B322" i="2"/>
  <c r="A322" i="2"/>
  <c r="K320" i="2"/>
  <c r="J320" i="2"/>
  <c r="C320" i="2"/>
  <c r="B320" i="2"/>
  <c r="A320" i="2"/>
  <c r="J319" i="2"/>
  <c r="C319" i="2"/>
  <c r="B319" i="2"/>
  <c r="A319" i="2"/>
  <c r="J318" i="2"/>
  <c r="C318" i="2"/>
  <c r="B318" i="2"/>
  <c r="A318" i="2"/>
  <c r="J317" i="2"/>
  <c r="C317" i="2"/>
  <c r="B317" i="2"/>
  <c r="A317" i="2"/>
  <c r="J316" i="2"/>
  <c r="C316" i="2"/>
  <c r="B316" i="2"/>
  <c r="A316" i="2"/>
  <c r="J315" i="2"/>
  <c r="C315" i="2"/>
  <c r="B315" i="2"/>
  <c r="A315" i="2"/>
  <c r="J314" i="2"/>
  <c r="C314" i="2"/>
  <c r="B314" i="2"/>
  <c r="A314" i="2"/>
  <c r="J313" i="2"/>
  <c r="C313" i="2"/>
  <c r="B313" i="2"/>
  <c r="A313" i="2"/>
  <c r="K312" i="2"/>
  <c r="J312" i="2"/>
  <c r="C312" i="2"/>
  <c r="B312" i="2"/>
  <c r="A312" i="2"/>
  <c r="J311" i="2"/>
  <c r="C311" i="2"/>
  <c r="B311" i="2"/>
  <c r="A311" i="2"/>
  <c r="K310" i="2"/>
  <c r="J310" i="2"/>
  <c r="C310" i="2"/>
  <c r="B310" i="2"/>
  <c r="A310" i="2"/>
  <c r="K309" i="2"/>
  <c r="J309" i="2"/>
  <c r="C309" i="2"/>
  <c r="B309" i="2"/>
  <c r="A309" i="2"/>
  <c r="K308" i="2"/>
  <c r="J308" i="2"/>
  <c r="C308" i="2"/>
  <c r="B308" i="2"/>
  <c r="A308" i="2"/>
  <c r="K307" i="2"/>
  <c r="J307" i="2"/>
  <c r="C307" i="2"/>
  <c r="B307" i="2"/>
  <c r="A307" i="2"/>
  <c r="K306" i="2"/>
  <c r="J306" i="2"/>
  <c r="C306" i="2"/>
  <c r="B306" i="2"/>
  <c r="A306" i="2"/>
  <c r="K305" i="2"/>
  <c r="J305" i="2"/>
  <c r="C305" i="2"/>
  <c r="B305" i="2"/>
  <c r="A305" i="2"/>
  <c r="K304" i="2"/>
  <c r="J304" i="2"/>
  <c r="C304" i="2"/>
  <c r="B304" i="2"/>
  <c r="A304" i="2"/>
  <c r="K303" i="2"/>
  <c r="J303" i="2"/>
  <c r="C303" i="2"/>
  <c r="B303" i="2"/>
  <c r="A303" i="2"/>
  <c r="K302" i="2"/>
  <c r="J302" i="2"/>
  <c r="C302" i="2"/>
  <c r="B302" i="2"/>
  <c r="A302" i="2"/>
  <c r="K301" i="2"/>
  <c r="J301" i="2"/>
  <c r="C301" i="2"/>
  <c r="B301" i="2"/>
  <c r="A301" i="2"/>
  <c r="K300" i="2"/>
  <c r="J300" i="2"/>
  <c r="C300" i="2"/>
  <c r="B300" i="2"/>
  <c r="A300" i="2"/>
  <c r="K299" i="2"/>
  <c r="J299" i="2"/>
  <c r="C299" i="2"/>
  <c r="B299" i="2"/>
  <c r="A299" i="2"/>
  <c r="K298" i="2"/>
  <c r="J298" i="2"/>
  <c r="C298" i="2"/>
  <c r="B298" i="2"/>
  <c r="A298" i="2"/>
  <c r="K297" i="2"/>
  <c r="J297" i="2"/>
  <c r="C297" i="2"/>
  <c r="B297" i="2"/>
  <c r="A297" i="2"/>
  <c r="K296" i="2"/>
  <c r="J296" i="2"/>
  <c r="C296" i="2"/>
  <c r="B296" i="2"/>
  <c r="A296" i="2"/>
  <c r="K295" i="2"/>
  <c r="J295" i="2"/>
  <c r="C295" i="2"/>
  <c r="B295" i="2"/>
  <c r="A295" i="2"/>
  <c r="K294" i="2"/>
  <c r="J294" i="2"/>
  <c r="C294" i="2"/>
  <c r="B294" i="2"/>
  <c r="A294" i="2"/>
  <c r="K293" i="2"/>
  <c r="J293" i="2"/>
  <c r="C293" i="2"/>
  <c r="B293" i="2"/>
  <c r="A293" i="2"/>
  <c r="K292" i="2"/>
  <c r="J292" i="2"/>
  <c r="C292" i="2"/>
  <c r="B292" i="2"/>
  <c r="A292" i="2"/>
  <c r="K291" i="2"/>
  <c r="J291" i="2"/>
  <c r="C291" i="2"/>
  <c r="B291" i="2"/>
  <c r="A291" i="2"/>
  <c r="K290" i="2"/>
  <c r="J290" i="2"/>
  <c r="C290" i="2"/>
  <c r="B290" i="2"/>
  <c r="A290" i="2"/>
  <c r="K289" i="2"/>
  <c r="J289" i="2"/>
  <c r="C289" i="2"/>
  <c r="B289" i="2"/>
  <c r="A289" i="2"/>
  <c r="K288" i="2"/>
  <c r="J288" i="2"/>
  <c r="C288" i="2"/>
  <c r="B288" i="2"/>
  <c r="A288" i="2"/>
  <c r="K287" i="2"/>
  <c r="J287" i="2"/>
  <c r="C287" i="2"/>
  <c r="B287" i="2"/>
  <c r="A287" i="2"/>
  <c r="K286" i="2"/>
  <c r="J286" i="2"/>
  <c r="C286" i="2"/>
  <c r="B286" i="2"/>
  <c r="A286" i="2"/>
  <c r="K285" i="2"/>
  <c r="J285" i="2"/>
  <c r="C285" i="2"/>
  <c r="B285" i="2"/>
  <c r="A285" i="2"/>
  <c r="K284" i="2"/>
  <c r="J284" i="2"/>
  <c r="C284" i="2"/>
  <c r="B284" i="2"/>
  <c r="A284" i="2"/>
  <c r="K283" i="2"/>
  <c r="J283" i="2"/>
  <c r="C283" i="2"/>
  <c r="B283" i="2"/>
  <c r="A283" i="2"/>
  <c r="K282" i="2"/>
  <c r="J282" i="2"/>
  <c r="C282" i="2"/>
  <c r="B282" i="2"/>
  <c r="A282" i="2"/>
  <c r="K281" i="2"/>
  <c r="J281" i="2"/>
  <c r="C281" i="2"/>
  <c r="B281" i="2"/>
  <c r="A281" i="2"/>
  <c r="K280" i="2"/>
  <c r="J280" i="2"/>
  <c r="C280" i="2"/>
  <c r="B280" i="2"/>
  <c r="A280" i="2"/>
  <c r="K279" i="2"/>
  <c r="K317" i="2" s="1"/>
  <c r="J279" i="2"/>
  <c r="C279" i="2"/>
  <c r="B279" i="2"/>
  <c r="A279" i="2"/>
  <c r="K278" i="2"/>
  <c r="J278" i="2"/>
  <c r="C278" i="2"/>
  <c r="B278" i="2"/>
  <c r="A278" i="2"/>
  <c r="K277" i="2"/>
  <c r="J277" i="2"/>
  <c r="C277" i="2"/>
  <c r="B277" i="2"/>
  <c r="A277" i="2"/>
  <c r="J273" i="2"/>
  <c r="C273" i="2"/>
  <c r="B273" i="2"/>
  <c r="A273" i="2"/>
  <c r="J272" i="2"/>
  <c r="C272" i="2"/>
  <c r="B272" i="2"/>
  <c r="A272" i="2"/>
  <c r="J271" i="2"/>
  <c r="C271" i="2"/>
  <c r="B271" i="2"/>
  <c r="A271" i="2"/>
  <c r="J270" i="2"/>
  <c r="C270" i="2"/>
  <c r="B270" i="2"/>
  <c r="A270" i="2"/>
  <c r="J269" i="2"/>
  <c r="C269" i="2"/>
  <c r="B269" i="2"/>
  <c r="A269" i="2"/>
  <c r="J268" i="2"/>
  <c r="C268" i="2"/>
  <c r="B268" i="2"/>
  <c r="A268" i="2"/>
  <c r="J267" i="2"/>
  <c r="C267" i="2"/>
  <c r="B267" i="2"/>
  <c r="A267" i="2"/>
  <c r="J266" i="2"/>
  <c r="C266" i="2"/>
  <c r="B266" i="2"/>
  <c r="A266" i="2"/>
  <c r="J265" i="2"/>
  <c r="C265" i="2"/>
  <c r="B265" i="2"/>
  <c r="A265" i="2"/>
  <c r="J264" i="2"/>
  <c r="C264" i="2"/>
  <c r="B264" i="2"/>
  <c r="A264" i="2"/>
  <c r="J263" i="2"/>
  <c r="C263" i="2"/>
  <c r="B263" i="2"/>
  <c r="A263" i="2"/>
  <c r="J262" i="2"/>
  <c r="C262" i="2"/>
  <c r="B262" i="2"/>
  <c r="A262" i="2"/>
  <c r="J261" i="2"/>
  <c r="C261" i="2"/>
  <c r="B261" i="2"/>
  <c r="A261" i="2"/>
  <c r="J260" i="2"/>
  <c r="C260" i="2"/>
  <c r="B260" i="2"/>
  <c r="A260" i="2"/>
  <c r="J259" i="2"/>
  <c r="C259" i="2"/>
  <c r="B259" i="2"/>
  <c r="A259" i="2"/>
  <c r="J257" i="2"/>
  <c r="C257" i="2"/>
  <c r="B257" i="2"/>
  <c r="A257" i="2"/>
  <c r="J256" i="2"/>
  <c r="C256" i="2"/>
  <c r="B256" i="2"/>
  <c r="A256" i="2"/>
  <c r="J255" i="2"/>
  <c r="C255" i="2"/>
  <c r="B255" i="2"/>
  <c r="A255" i="2"/>
  <c r="J254" i="2"/>
  <c r="C254" i="2"/>
  <c r="B254" i="2"/>
  <c r="A254" i="2"/>
  <c r="J253" i="2"/>
  <c r="C253" i="2"/>
  <c r="B253" i="2"/>
  <c r="A253" i="2"/>
  <c r="J252" i="2"/>
  <c r="C252" i="2"/>
  <c r="B252" i="2"/>
  <c r="A252" i="2"/>
  <c r="J251" i="2"/>
  <c r="C251" i="2"/>
  <c r="B251" i="2"/>
  <c r="A251" i="2"/>
  <c r="J250" i="2"/>
  <c r="C250" i="2"/>
  <c r="B250" i="2"/>
  <c r="A250" i="2"/>
  <c r="J249" i="2"/>
  <c r="C249" i="2"/>
  <c r="B249" i="2"/>
  <c r="A249" i="2"/>
  <c r="J248" i="2"/>
  <c r="C248" i="2"/>
  <c r="B248" i="2"/>
  <c r="A248" i="2"/>
  <c r="J247" i="2"/>
  <c r="C247" i="2"/>
  <c r="B247" i="2"/>
  <c r="A247" i="2"/>
  <c r="J246" i="2"/>
  <c r="C246" i="2"/>
  <c r="B246" i="2"/>
  <c r="A246" i="2"/>
  <c r="J245" i="2"/>
  <c r="C245" i="2"/>
  <c r="B245" i="2"/>
  <c r="A245" i="2"/>
  <c r="J244" i="2"/>
  <c r="C244" i="2"/>
  <c r="B244" i="2"/>
  <c r="A244" i="2"/>
  <c r="J243" i="2"/>
  <c r="C243" i="2"/>
  <c r="B243" i="2"/>
  <c r="A243" i="2"/>
  <c r="M241" i="2"/>
  <c r="K239" i="2"/>
  <c r="J239" i="2"/>
  <c r="C239" i="2"/>
  <c r="B239" i="2"/>
  <c r="A239" i="2"/>
  <c r="K238" i="2"/>
  <c r="J238" i="2"/>
  <c r="C238" i="2"/>
  <c r="B238" i="2"/>
  <c r="A238" i="2"/>
  <c r="K237" i="2"/>
  <c r="J237" i="2"/>
  <c r="C237" i="2"/>
  <c r="B237" i="2"/>
  <c r="A237" i="2"/>
  <c r="K236" i="2"/>
  <c r="J236" i="2"/>
  <c r="C236" i="2"/>
  <c r="B236" i="2"/>
  <c r="A236" i="2"/>
  <c r="R235" i="2"/>
  <c r="Q235" i="2"/>
  <c r="O235" i="2"/>
  <c r="K235" i="2"/>
  <c r="J235" i="2"/>
  <c r="C235" i="2"/>
  <c r="B235" i="2"/>
  <c r="A235" i="2"/>
  <c r="O234" i="2"/>
  <c r="N234" i="2"/>
  <c r="M234" i="2"/>
  <c r="L234" i="2"/>
  <c r="K234" i="2"/>
  <c r="J234" i="2"/>
  <c r="C234" i="2"/>
  <c r="B234" i="2"/>
  <c r="A234" i="2"/>
  <c r="K233" i="2"/>
  <c r="J233" i="2"/>
  <c r="C233" i="2"/>
  <c r="B233" i="2"/>
  <c r="A233" i="2"/>
  <c r="K232" i="2"/>
  <c r="J232" i="2"/>
  <c r="C232" i="2"/>
  <c r="B232" i="2"/>
  <c r="A232" i="2"/>
  <c r="K231" i="2"/>
  <c r="J231" i="2"/>
  <c r="C231" i="2"/>
  <c r="B231" i="2"/>
  <c r="A231" i="2"/>
  <c r="K230" i="2"/>
  <c r="J230" i="2"/>
  <c r="C230" i="2"/>
  <c r="B230" i="2"/>
  <c r="A230" i="2"/>
  <c r="K229" i="2"/>
  <c r="J229" i="2"/>
  <c r="C229" i="2"/>
  <c r="B229" i="2"/>
  <c r="A229" i="2"/>
  <c r="K228" i="2"/>
  <c r="J228" i="2"/>
  <c r="C228" i="2"/>
  <c r="B228" i="2"/>
  <c r="A228" i="2"/>
  <c r="K227" i="2"/>
  <c r="J227" i="2"/>
  <c r="C227" i="2"/>
  <c r="B227" i="2"/>
  <c r="A227" i="2"/>
  <c r="R226" i="2"/>
  <c r="Q226" i="2"/>
  <c r="O226" i="2"/>
  <c r="N226" i="2"/>
  <c r="M226" i="2"/>
  <c r="L226" i="2"/>
  <c r="K226" i="2"/>
  <c r="J226" i="2"/>
  <c r="C226" i="2"/>
  <c r="B226" i="2"/>
  <c r="A226" i="2"/>
  <c r="O225" i="2"/>
  <c r="N225" i="2"/>
  <c r="M225" i="2"/>
  <c r="L225" i="2"/>
  <c r="K225" i="2"/>
  <c r="J225" i="2"/>
  <c r="C225" i="2"/>
  <c r="B225" i="2"/>
  <c r="A225" i="2"/>
  <c r="S221" i="2"/>
  <c r="R221" i="2"/>
  <c r="Q221" i="2"/>
  <c r="O221" i="2"/>
  <c r="N221" i="2"/>
  <c r="M221" i="2"/>
  <c r="L221" i="2"/>
  <c r="K221" i="2"/>
  <c r="J221" i="2"/>
  <c r="C221" i="2"/>
  <c r="B221" i="2"/>
  <c r="A221" i="2"/>
  <c r="S220" i="2"/>
  <c r="R220" i="2"/>
  <c r="Q220" i="2"/>
  <c r="O220" i="2"/>
  <c r="N220" i="2"/>
  <c r="M220" i="2"/>
  <c r="L220" i="2"/>
  <c r="K220" i="2"/>
  <c r="J220" i="2"/>
  <c r="C220" i="2"/>
  <c r="B220" i="2"/>
  <c r="A220" i="2"/>
  <c r="S219" i="2"/>
  <c r="R219" i="2"/>
  <c r="Q219" i="2"/>
  <c r="O219" i="2"/>
  <c r="N219" i="2"/>
  <c r="M219" i="2"/>
  <c r="L219" i="2"/>
  <c r="K219" i="2"/>
  <c r="J219" i="2"/>
  <c r="C219" i="2"/>
  <c r="B219" i="2"/>
  <c r="A219" i="2"/>
  <c r="S218" i="2"/>
  <c r="R218" i="2"/>
  <c r="Q218" i="2"/>
  <c r="O218" i="2"/>
  <c r="N218" i="2"/>
  <c r="M218" i="2"/>
  <c r="L218" i="2"/>
  <c r="K218" i="2"/>
  <c r="J218" i="2"/>
  <c r="C218" i="2"/>
  <c r="B218" i="2"/>
  <c r="A218" i="2"/>
  <c r="S217" i="2"/>
  <c r="R217" i="2"/>
  <c r="Q217" i="2"/>
  <c r="O217" i="2"/>
  <c r="N217" i="2"/>
  <c r="M217" i="2"/>
  <c r="L217" i="2"/>
  <c r="K217" i="2"/>
  <c r="J217" i="2"/>
  <c r="C217" i="2"/>
  <c r="B217" i="2"/>
  <c r="A217" i="2"/>
  <c r="S216" i="2"/>
  <c r="R216" i="2"/>
  <c r="Q216" i="2"/>
  <c r="O216" i="2"/>
  <c r="N216" i="2"/>
  <c r="M216" i="2"/>
  <c r="L216" i="2"/>
  <c r="K216" i="2"/>
  <c r="J216" i="2"/>
  <c r="C216" i="2"/>
  <c r="B216" i="2"/>
  <c r="A216" i="2"/>
  <c r="S215" i="2"/>
  <c r="R215" i="2"/>
  <c r="Q215" i="2"/>
  <c r="P215" i="2"/>
  <c r="O215" i="2"/>
  <c r="N215" i="2"/>
  <c r="M215" i="2"/>
  <c r="L215" i="2"/>
  <c r="K215" i="2"/>
  <c r="J215" i="2"/>
  <c r="C215" i="2"/>
  <c r="B215" i="2"/>
  <c r="A215" i="2"/>
  <c r="S214" i="2"/>
  <c r="R214" i="2"/>
  <c r="Q214" i="2"/>
  <c r="O214" i="2"/>
  <c r="N214" i="2"/>
  <c r="M214" i="2"/>
  <c r="L214" i="2"/>
  <c r="K214" i="2"/>
  <c r="J214" i="2"/>
  <c r="C214" i="2"/>
  <c r="B214" i="2"/>
  <c r="A214" i="2"/>
  <c r="S213" i="2"/>
  <c r="R213" i="2"/>
  <c r="Q213" i="2"/>
  <c r="P213" i="2"/>
  <c r="O213" i="2"/>
  <c r="N213" i="2"/>
  <c r="M213" i="2"/>
  <c r="L213" i="2"/>
  <c r="K213" i="2"/>
  <c r="J213" i="2"/>
  <c r="C213" i="2"/>
  <c r="B213" i="2"/>
  <c r="A213" i="2"/>
  <c r="S212" i="2"/>
  <c r="R212" i="2"/>
  <c r="Q212" i="2"/>
  <c r="O212" i="2"/>
  <c r="N212" i="2"/>
  <c r="M212" i="2"/>
  <c r="L212" i="2"/>
  <c r="K212" i="2"/>
  <c r="J212" i="2"/>
  <c r="C212" i="2"/>
  <c r="B212" i="2"/>
  <c r="A212" i="2"/>
  <c r="S211" i="2"/>
  <c r="R211" i="2"/>
  <c r="Q211" i="2"/>
  <c r="P211" i="2"/>
  <c r="O211" i="2"/>
  <c r="N211" i="2"/>
  <c r="M211" i="2"/>
  <c r="L211" i="2"/>
  <c r="K211" i="2"/>
  <c r="J211" i="2"/>
  <c r="C211" i="2"/>
  <c r="B211" i="2"/>
  <c r="A211" i="2"/>
  <c r="S210" i="2"/>
  <c r="R210" i="2"/>
  <c r="Q210" i="2"/>
  <c r="P210" i="2"/>
  <c r="O210" i="2"/>
  <c r="N210" i="2"/>
  <c r="M210" i="2"/>
  <c r="L210" i="2"/>
  <c r="K210" i="2"/>
  <c r="J210" i="2"/>
  <c r="C210" i="2"/>
  <c r="B210" i="2"/>
  <c r="A210" i="2"/>
  <c r="S209" i="2"/>
  <c r="R209" i="2"/>
  <c r="Q209" i="2"/>
  <c r="P209" i="2"/>
  <c r="O209" i="2"/>
  <c r="N209" i="2"/>
  <c r="M209" i="2"/>
  <c r="L209" i="2"/>
  <c r="K209" i="2"/>
  <c r="J209" i="2"/>
  <c r="C209" i="2"/>
  <c r="B209" i="2"/>
  <c r="A209" i="2"/>
  <c r="S208" i="2"/>
  <c r="R208" i="2"/>
  <c r="Q208" i="2"/>
  <c r="P208" i="2"/>
  <c r="O208" i="2"/>
  <c r="N208" i="2"/>
  <c r="M208" i="2"/>
  <c r="L208" i="2"/>
  <c r="K208" i="2"/>
  <c r="J208" i="2"/>
  <c r="C208" i="2"/>
  <c r="B208" i="2"/>
  <c r="A208" i="2"/>
  <c r="S207" i="2"/>
  <c r="R207" i="2"/>
  <c r="Q207" i="2"/>
  <c r="P207" i="2"/>
  <c r="O207" i="2"/>
  <c r="N207" i="2"/>
  <c r="M207" i="2"/>
  <c r="L207" i="2"/>
  <c r="K207" i="2"/>
  <c r="J207" i="2"/>
  <c r="C207" i="2"/>
  <c r="B207" i="2"/>
  <c r="A207" i="2"/>
  <c r="R203" i="2"/>
  <c r="Q203" i="2"/>
  <c r="P203" i="2"/>
  <c r="O203" i="2"/>
  <c r="N203" i="2"/>
  <c r="M203" i="2"/>
  <c r="L203" i="2"/>
  <c r="K203" i="2"/>
  <c r="J203" i="2"/>
  <c r="C203" i="2"/>
  <c r="B203" i="2"/>
  <c r="A203" i="2"/>
  <c r="K202" i="2"/>
  <c r="J202" i="2"/>
  <c r="C202" i="2"/>
  <c r="B202" i="2"/>
  <c r="A202" i="2"/>
  <c r="K201" i="2"/>
  <c r="J201" i="2"/>
  <c r="C201" i="2"/>
  <c r="B201" i="2"/>
  <c r="A201" i="2"/>
  <c r="K200" i="2"/>
  <c r="J200" i="2"/>
  <c r="C200" i="2"/>
  <c r="B200" i="2"/>
  <c r="A200" i="2"/>
  <c r="R199" i="2"/>
  <c r="Q199" i="2"/>
  <c r="P199" i="2"/>
  <c r="O199" i="2"/>
  <c r="N199" i="2"/>
  <c r="M199" i="2"/>
  <c r="L199" i="2"/>
  <c r="K199" i="2"/>
  <c r="J199" i="2"/>
  <c r="C199" i="2"/>
  <c r="B199" i="2"/>
  <c r="A199" i="2"/>
  <c r="R198" i="2"/>
  <c r="Q198" i="2"/>
  <c r="P198" i="2"/>
  <c r="O198" i="2"/>
  <c r="N198" i="2"/>
  <c r="M198" i="2"/>
  <c r="L198" i="2"/>
  <c r="K198" i="2"/>
  <c r="J198" i="2"/>
  <c r="C198" i="2"/>
  <c r="B198" i="2"/>
  <c r="A198" i="2"/>
  <c r="R197" i="2"/>
  <c r="Q197" i="2"/>
  <c r="P197" i="2"/>
  <c r="O197" i="2"/>
  <c r="N197" i="2"/>
  <c r="M197" i="2"/>
  <c r="L197" i="2"/>
  <c r="K197" i="2"/>
  <c r="J197" i="2"/>
  <c r="C197" i="2"/>
  <c r="B197" i="2"/>
  <c r="A197" i="2"/>
  <c r="K196" i="2"/>
  <c r="J196" i="2"/>
  <c r="C196" i="2"/>
  <c r="B196" i="2"/>
  <c r="A196" i="2"/>
  <c r="R195" i="2"/>
  <c r="Q195" i="2"/>
  <c r="P195" i="2"/>
  <c r="O195" i="2"/>
  <c r="N195" i="2"/>
  <c r="M195" i="2"/>
  <c r="L195" i="2"/>
  <c r="K195" i="2"/>
  <c r="J195" i="2"/>
  <c r="C195" i="2"/>
  <c r="B195" i="2"/>
  <c r="A195" i="2"/>
  <c r="K194" i="2"/>
  <c r="J194" i="2"/>
  <c r="C194" i="2"/>
  <c r="B194" i="2"/>
  <c r="A194" i="2"/>
  <c r="K193" i="2"/>
  <c r="J193" i="2"/>
  <c r="C193" i="2"/>
  <c r="B193" i="2"/>
  <c r="A193" i="2"/>
  <c r="K192" i="2"/>
  <c r="J192" i="2"/>
  <c r="C192" i="2"/>
  <c r="B192" i="2"/>
  <c r="A192" i="2"/>
  <c r="K191" i="2"/>
  <c r="J191" i="2"/>
  <c r="C191" i="2"/>
  <c r="B191" i="2"/>
  <c r="A191" i="2"/>
  <c r="K190" i="2"/>
  <c r="J190" i="2"/>
  <c r="C190" i="2"/>
  <c r="B190" i="2"/>
  <c r="A190" i="2"/>
  <c r="R189" i="2"/>
  <c r="Q189" i="2"/>
  <c r="P189" i="2"/>
  <c r="O189" i="2"/>
  <c r="N189" i="2"/>
  <c r="M189" i="2"/>
  <c r="L189" i="2"/>
  <c r="K189" i="2"/>
  <c r="J189" i="2"/>
  <c r="C189" i="2"/>
  <c r="B189" i="2"/>
  <c r="A189" i="2"/>
  <c r="K187" i="2"/>
  <c r="J187" i="2"/>
  <c r="C187" i="2"/>
  <c r="B187" i="2"/>
  <c r="A187" i="2"/>
  <c r="K186" i="2"/>
  <c r="J186" i="2"/>
  <c r="C186" i="2"/>
  <c r="B186" i="2"/>
  <c r="A186" i="2"/>
  <c r="K185" i="2"/>
  <c r="J185" i="2"/>
  <c r="C185" i="2"/>
  <c r="B185" i="2"/>
  <c r="A185" i="2"/>
  <c r="K184" i="2"/>
  <c r="J184" i="2"/>
  <c r="C184" i="2"/>
  <c r="B184" i="2"/>
  <c r="A184" i="2"/>
  <c r="R183" i="2"/>
  <c r="Q183" i="2"/>
  <c r="O183" i="2"/>
  <c r="N183" i="2"/>
  <c r="M183" i="2"/>
  <c r="L183" i="2"/>
  <c r="K183" i="2"/>
  <c r="J183" i="2"/>
  <c r="C183" i="2"/>
  <c r="B183" i="2"/>
  <c r="A183" i="2"/>
  <c r="K182" i="2"/>
  <c r="J182" i="2"/>
  <c r="C182" i="2"/>
  <c r="B182" i="2"/>
  <c r="A182" i="2"/>
  <c r="K181" i="2"/>
  <c r="J181" i="2"/>
  <c r="C181" i="2"/>
  <c r="B181" i="2"/>
  <c r="A181" i="2"/>
  <c r="K180" i="2"/>
  <c r="J180" i="2"/>
  <c r="C180" i="2"/>
  <c r="B180" i="2"/>
  <c r="A180" i="2"/>
  <c r="K179" i="2"/>
  <c r="J179" i="2"/>
  <c r="C179" i="2"/>
  <c r="B179" i="2"/>
  <c r="A179" i="2"/>
  <c r="K178" i="2"/>
  <c r="J178" i="2"/>
  <c r="C178" i="2"/>
  <c r="B178" i="2"/>
  <c r="A178" i="2"/>
  <c r="K177" i="2"/>
  <c r="J177" i="2"/>
  <c r="C177" i="2"/>
  <c r="B177" i="2"/>
  <c r="A177" i="2"/>
  <c r="K176" i="2"/>
  <c r="J176" i="2"/>
  <c r="C176" i="2"/>
  <c r="B176" i="2"/>
  <c r="A176" i="2"/>
  <c r="R175" i="2"/>
  <c r="Q175" i="2"/>
  <c r="O175" i="2"/>
  <c r="N175" i="2"/>
  <c r="M175" i="2"/>
  <c r="L175" i="2"/>
  <c r="K175" i="2"/>
  <c r="J175" i="2"/>
  <c r="C175" i="2"/>
  <c r="B175" i="2"/>
  <c r="A175" i="2"/>
  <c r="R174" i="2"/>
  <c r="Q174" i="2"/>
  <c r="O174" i="2"/>
  <c r="N174" i="2"/>
  <c r="M174" i="2"/>
  <c r="L174" i="2"/>
  <c r="K174" i="2"/>
  <c r="J174" i="2"/>
  <c r="C174" i="2"/>
  <c r="B174" i="2"/>
  <c r="A174" i="2"/>
  <c r="R173" i="2"/>
  <c r="Q173" i="2"/>
  <c r="O173" i="2"/>
  <c r="N173" i="2"/>
  <c r="M173" i="2"/>
  <c r="L173" i="2"/>
  <c r="K173" i="2"/>
  <c r="J173" i="2"/>
  <c r="C173" i="2"/>
  <c r="B173" i="2"/>
  <c r="A173" i="2"/>
  <c r="K171" i="2"/>
  <c r="J171" i="2"/>
  <c r="C171" i="2"/>
  <c r="B171" i="2"/>
  <c r="A171" i="2"/>
  <c r="O170" i="2"/>
  <c r="N170" i="2"/>
  <c r="M170" i="2"/>
  <c r="L170" i="2"/>
  <c r="K170" i="2"/>
  <c r="J170" i="2"/>
  <c r="C170" i="2"/>
  <c r="B170" i="2"/>
  <c r="A170" i="2"/>
  <c r="K169" i="2"/>
  <c r="J169" i="2"/>
  <c r="C169" i="2"/>
  <c r="B169" i="2"/>
  <c r="A169" i="2"/>
  <c r="K168" i="2"/>
  <c r="J168" i="2"/>
  <c r="C168" i="2"/>
  <c r="B168" i="2"/>
  <c r="A168" i="2"/>
  <c r="O167" i="2"/>
  <c r="N167" i="2"/>
  <c r="M167" i="2"/>
  <c r="L167" i="2"/>
  <c r="K167" i="2"/>
  <c r="J167" i="2"/>
  <c r="C167" i="2"/>
  <c r="B167" i="2"/>
  <c r="A167" i="2"/>
  <c r="S165" i="2"/>
  <c r="O165" i="2"/>
  <c r="N165" i="2"/>
  <c r="M165" i="2"/>
  <c r="L165" i="2"/>
  <c r="K165" i="2"/>
  <c r="J165" i="2"/>
  <c r="C165" i="2"/>
  <c r="B165" i="2"/>
  <c r="A165" i="2"/>
  <c r="S164" i="2"/>
  <c r="O164" i="2"/>
  <c r="N164" i="2"/>
  <c r="M164" i="2"/>
  <c r="L164" i="2"/>
  <c r="K164" i="2"/>
  <c r="J164" i="2"/>
  <c r="C164" i="2"/>
  <c r="B164" i="2"/>
  <c r="A164" i="2"/>
  <c r="M160" i="2"/>
  <c r="S158" i="2"/>
  <c r="R158" i="2"/>
  <c r="Q158" i="2"/>
  <c r="O158" i="2"/>
  <c r="N158" i="2"/>
  <c r="L158" i="2"/>
  <c r="K158" i="2"/>
  <c r="J158" i="2"/>
  <c r="C158" i="2"/>
  <c r="B158" i="2"/>
  <c r="A158" i="2"/>
  <c r="S157" i="2"/>
  <c r="R157" i="2"/>
  <c r="Q157" i="2"/>
  <c r="O157" i="2"/>
  <c r="N157" i="2"/>
  <c r="L157" i="2"/>
  <c r="K157" i="2"/>
  <c r="J157" i="2"/>
  <c r="C157" i="2"/>
  <c r="B157" i="2"/>
  <c r="A157" i="2"/>
  <c r="S156" i="2"/>
  <c r="R156" i="2"/>
  <c r="Q156" i="2"/>
  <c r="O156" i="2"/>
  <c r="N156" i="2"/>
  <c r="L156" i="2"/>
  <c r="K156" i="2"/>
  <c r="J156" i="2"/>
  <c r="C156" i="2"/>
  <c r="B156" i="2"/>
  <c r="A156" i="2"/>
  <c r="S155" i="2"/>
  <c r="R155" i="2"/>
  <c r="Q155" i="2"/>
  <c r="O155" i="2"/>
  <c r="N155" i="2"/>
  <c r="L155" i="2"/>
  <c r="K155" i="2"/>
  <c r="J155" i="2"/>
  <c r="C155" i="2"/>
  <c r="B155" i="2"/>
  <c r="A155" i="2"/>
  <c r="S154" i="2"/>
  <c r="R154" i="2"/>
  <c r="Q154" i="2"/>
  <c r="O154" i="2"/>
  <c r="N154" i="2"/>
  <c r="L154" i="2"/>
  <c r="K154" i="2"/>
  <c r="J154" i="2"/>
  <c r="C154" i="2"/>
  <c r="B154" i="2"/>
  <c r="A154" i="2"/>
  <c r="R153" i="2"/>
  <c r="Q153" i="2"/>
  <c r="O153" i="2"/>
  <c r="N153" i="2"/>
  <c r="L153" i="2"/>
  <c r="K153" i="2"/>
  <c r="J153" i="2"/>
  <c r="C153" i="2"/>
  <c r="B153" i="2"/>
  <c r="A153" i="2"/>
  <c r="S152" i="2"/>
  <c r="R152" i="2"/>
  <c r="Q152" i="2"/>
  <c r="O152" i="2"/>
  <c r="N152" i="2"/>
  <c r="L152" i="2"/>
  <c r="K152" i="2"/>
  <c r="J152" i="2"/>
  <c r="C152" i="2"/>
  <c r="B152" i="2"/>
  <c r="A152" i="2"/>
  <c r="S151" i="2"/>
  <c r="R151" i="2"/>
  <c r="Q151" i="2"/>
  <c r="O151" i="2"/>
  <c r="N151" i="2"/>
  <c r="L151" i="2"/>
  <c r="K151" i="2"/>
  <c r="J151" i="2"/>
  <c r="C151" i="2"/>
  <c r="B151" i="2"/>
  <c r="A151" i="2"/>
  <c r="S150" i="2"/>
  <c r="R150" i="2"/>
  <c r="Q150" i="2"/>
  <c r="O150" i="2"/>
  <c r="N150" i="2"/>
  <c r="L150" i="2"/>
  <c r="K150" i="2"/>
  <c r="J150" i="2"/>
  <c r="C150" i="2"/>
  <c r="B150" i="2"/>
  <c r="A150" i="2"/>
  <c r="S149" i="2"/>
  <c r="R149" i="2"/>
  <c r="Q149" i="2"/>
  <c r="O149" i="2"/>
  <c r="N149" i="2"/>
  <c r="M149" i="2"/>
  <c r="M155" i="2" s="1"/>
  <c r="L149" i="2"/>
  <c r="K149" i="2"/>
  <c r="J149" i="2"/>
  <c r="C149" i="2"/>
  <c r="B149" i="2"/>
  <c r="A149" i="2"/>
  <c r="S148" i="2"/>
  <c r="R148" i="2"/>
  <c r="Q148" i="2"/>
  <c r="O148" i="2"/>
  <c r="N148" i="2"/>
  <c r="L148" i="2"/>
  <c r="K148" i="2"/>
  <c r="J148" i="2"/>
  <c r="C148" i="2"/>
  <c r="B148" i="2"/>
  <c r="A148" i="2"/>
  <c r="S147" i="2"/>
  <c r="R147" i="2"/>
  <c r="Q147" i="2"/>
  <c r="O147" i="2"/>
  <c r="N147" i="2"/>
  <c r="L147" i="2"/>
  <c r="K147" i="2"/>
  <c r="J147" i="2"/>
  <c r="C147" i="2"/>
  <c r="B147" i="2"/>
  <c r="A147" i="2"/>
  <c r="S146" i="2"/>
  <c r="R146" i="2"/>
  <c r="Q146" i="2"/>
  <c r="O146" i="2"/>
  <c r="N146" i="2"/>
  <c r="L146" i="2"/>
  <c r="K146" i="2"/>
  <c r="J146" i="2"/>
  <c r="C146" i="2"/>
  <c r="B146" i="2"/>
  <c r="A146" i="2"/>
  <c r="S145" i="2"/>
  <c r="R145" i="2"/>
  <c r="Q145" i="2"/>
  <c r="O145" i="2"/>
  <c r="N145" i="2"/>
  <c r="L145" i="2"/>
  <c r="K145" i="2"/>
  <c r="J145" i="2"/>
  <c r="C145" i="2"/>
  <c r="B145" i="2"/>
  <c r="A145" i="2"/>
  <c r="S144" i="2"/>
  <c r="R144" i="2"/>
  <c r="Q144" i="2"/>
  <c r="O144" i="2"/>
  <c r="N144" i="2"/>
  <c r="L144" i="2"/>
  <c r="K144" i="2"/>
  <c r="J144" i="2"/>
  <c r="C144" i="2"/>
  <c r="B144" i="2"/>
  <c r="A144" i="2"/>
  <c r="T143" i="2"/>
  <c r="T144" i="2" s="1"/>
  <c r="T145" i="2" s="1"/>
  <c r="T146" i="2" s="1"/>
  <c r="T147" i="2" s="1"/>
  <c r="T148" i="2" s="1"/>
  <c r="T149" i="2" s="1"/>
  <c r="T150" i="2" s="1"/>
  <c r="T151" i="2" s="1"/>
  <c r="T152" i="2" s="1"/>
  <c r="T153" i="2" s="1"/>
  <c r="T154" i="2" s="1"/>
  <c r="T155" i="2" s="1"/>
  <c r="T156" i="2" s="1"/>
  <c r="T157" i="2" s="1"/>
  <c r="T158" i="2" s="1"/>
  <c r="S143" i="2"/>
  <c r="R143" i="2"/>
  <c r="Q143" i="2"/>
  <c r="O143" i="2"/>
  <c r="N143" i="2"/>
  <c r="M143" i="2"/>
  <c r="L143" i="2"/>
  <c r="K143" i="2"/>
  <c r="J143" i="2"/>
  <c r="C143" i="2"/>
  <c r="B143" i="2"/>
  <c r="A143" i="2"/>
  <c r="T142" i="2"/>
  <c r="S142" i="2"/>
  <c r="R142" i="2"/>
  <c r="Q142" i="2"/>
  <c r="O142" i="2"/>
  <c r="N142" i="2"/>
  <c r="M142" i="2"/>
  <c r="M148" i="2" s="1"/>
  <c r="M154" i="2" s="1"/>
  <c r="L142" i="2"/>
  <c r="K142" i="2"/>
  <c r="J142" i="2"/>
  <c r="C142" i="2"/>
  <c r="B142" i="2"/>
  <c r="A142" i="2"/>
  <c r="M141" i="2"/>
  <c r="M147" i="2" s="1"/>
  <c r="M153" i="2" s="1"/>
  <c r="R140" i="2"/>
  <c r="Q140" i="2"/>
  <c r="O140" i="2"/>
  <c r="N140" i="2"/>
  <c r="M140" i="2"/>
  <c r="L140" i="2"/>
  <c r="K140" i="2"/>
  <c r="J140" i="2"/>
  <c r="C140" i="2"/>
  <c r="B140" i="2"/>
  <c r="A140" i="2"/>
  <c r="R139" i="2"/>
  <c r="Q139" i="2"/>
  <c r="O139" i="2"/>
  <c r="N139" i="2"/>
  <c r="M139" i="2"/>
  <c r="L139" i="2"/>
  <c r="K139" i="2"/>
  <c r="J139" i="2"/>
  <c r="C139" i="2"/>
  <c r="B139" i="2"/>
  <c r="A139" i="2"/>
  <c r="C138" i="2"/>
  <c r="B138" i="2"/>
  <c r="A138" i="2"/>
  <c r="C137" i="2"/>
  <c r="B137" i="2"/>
  <c r="A137" i="2"/>
  <c r="R136" i="2"/>
  <c r="Q136" i="2"/>
  <c r="O136" i="2"/>
  <c r="N136" i="2"/>
  <c r="M136" i="2"/>
  <c r="L136" i="2"/>
  <c r="K136" i="2"/>
  <c r="J136" i="2"/>
  <c r="C136" i="2"/>
  <c r="B136" i="2"/>
  <c r="A136" i="2"/>
  <c r="R135" i="2"/>
  <c r="Q135" i="2"/>
  <c r="O135" i="2"/>
  <c r="N135" i="2"/>
  <c r="M135" i="2"/>
  <c r="L135" i="2"/>
  <c r="K135" i="2"/>
  <c r="J135" i="2"/>
  <c r="C135" i="2"/>
  <c r="B135" i="2"/>
  <c r="A135" i="2"/>
  <c r="R134" i="2"/>
  <c r="Q134" i="2"/>
  <c r="O134" i="2"/>
  <c r="N134" i="2"/>
  <c r="M134" i="2"/>
  <c r="L134" i="2"/>
  <c r="K134" i="2"/>
  <c r="J134" i="2"/>
  <c r="C134" i="2"/>
  <c r="B134" i="2"/>
  <c r="A134" i="2"/>
  <c r="C133" i="2"/>
  <c r="B133" i="2"/>
  <c r="A133" i="2"/>
  <c r="C132" i="2"/>
  <c r="B132" i="2"/>
  <c r="A132" i="2"/>
  <c r="R131" i="2"/>
  <c r="Q131" i="2"/>
  <c r="O131" i="2"/>
  <c r="N131" i="2"/>
  <c r="M131" i="2"/>
  <c r="L131" i="2"/>
  <c r="K131" i="2"/>
  <c r="J131" i="2"/>
  <c r="C131" i="2"/>
  <c r="B131" i="2"/>
  <c r="A131" i="2"/>
  <c r="R130" i="2"/>
  <c r="Q130" i="2"/>
  <c r="O130" i="2"/>
  <c r="N130" i="2"/>
  <c r="M130" i="2"/>
  <c r="L130" i="2"/>
  <c r="K130" i="2"/>
  <c r="J130" i="2"/>
  <c r="C130" i="2"/>
  <c r="B130" i="2"/>
  <c r="A130" i="2"/>
  <c r="R129" i="2"/>
  <c r="Q129" i="2"/>
  <c r="O129" i="2"/>
  <c r="N129" i="2"/>
  <c r="M129" i="2"/>
  <c r="L129" i="2"/>
  <c r="K129" i="2"/>
  <c r="J129" i="2"/>
  <c r="C129" i="2"/>
  <c r="B129" i="2"/>
  <c r="A129" i="2"/>
  <c r="C128" i="2"/>
  <c r="B128" i="2"/>
  <c r="A128" i="2"/>
  <c r="C127" i="2"/>
  <c r="B127" i="2"/>
  <c r="A127" i="2"/>
  <c r="C125" i="2"/>
  <c r="B125" i="2"/>
  <c r="A125" i="2"/>
  <c r="C124" i="2"/>
  <c r="B124" i="2"/>
  <c r="A124" i="2"/>
  <c r="C123" i="2"/>
  <c r="B123" i="2"/>
  <c r="A123" i="2"/>
  <c r="C122" i="2"/>
  <c r="B122" i="2"/>
  <c r="A122" i="2"/>
  <c r="S121" i="2"/>
  <c r="R121" i="2"/>
  <c r="Q121" i="2"/>
  <c r="O121" i="2"/>
  <c r="N121" i="2"/>
  <c r="L121" i="2"/>
  <c r="K121" i="2"/>
  <c r="J121" i="2"/>
  <c r="C121" i="2"/>
  <c r="B121" i="2"/>
  <c r="A121" i="2"/>
  <c r="C120" i="2"/>
  <c r="B120" i="2"/>
  <c r="A120" i="2"/>
  <c r="C119" i="2"/>
  <c r="B119" i="2"/>
  <c r="A119" i="2"/>
  <c r="C118" i="2"/>
  <c r="B118" i="2"/>
  <c r="A118" i="2"/>
  <c r="C117" i="2"/>
  <c r="B117" i="2"/>
  <c r="A117" i="2"/>
  <c r="S116" i="2"/>
  <c r="R116" i="2"/>
  <c r="Q116" i="2"/>
  <c r="O116" i="2"/>
  <c r="N116" i="2"/>
  <c r="M116" i="2"/>
  <c r="L116" i="2"/>
  <c r="K116" i="2"/>
  <c r="J116" i="2"/>
  <c r="C116" i="2"/>
  <c r="B116" i="2"/>
  <c r="A116" i="2"/>
  <c r="C115" i="2"/>
  <c r="B115" i="2"/>
  <c r="A115" i="2"/>
  <c r="C112" i="2"/>
  <c r="B112" i="2"/>
  <c r="A112" i="2"/>
  <c r="C111" i="2"/>
  <c r="B111" i="2"/>
  <c r="A111" i="2"/>
  <c r="O110" i="2"/>
  <c r="N110" i="2"/>
  <c r="M110" i="2"/>
  <c r="L110" i="2"/>
  <c r="K110" i="2"/>
  <c r="J110" i="2"/>
  <c r="C110" i="2"/>
  <c r="B110" i="2"/>
  <c r="A110" i="2"/>
  <c r="O109" i="2"/>
  <c r="N109" i="2"/>
  <c r="M109" i="2"/>
  <c r="L109" i="2"/>
  <c r="K109" i="2"/>
  <c r="J109" i="2"/>
  <c r="C109" i="2"/>
  <c r="B109" i="2"/>
  <c r="A109" i="2"/>
  <c r="O108" i="2"/>
  <c r="N108" i="2"/>
  <c r="M108" i="2"/>
  <c r="L108" i="2"/>
  <c r="K108" i="2"/>
  <c r="J108" i="2"/>
  <c r="C108" i="2"/>
  <c r="B108" i="2"/>
  <c r="A108" i="2"/>
  <c r="O107" i="2"/>
  <c r="N107" i="2"/>
  <c r="M107" i="2"/>
  <c r="L107" i="2"/>
  <c r="K107" i="2"/>
  <c r="J107" i="2"/>
  <c r="C107" i="2"/>
  <c r="B107" i="2"/>
  <c r="A107" i="2"/>
  <c r="O106" i="2"/>
  <c r="N106" i="2"/>
  <c r="M106" i="2"/>
  <c r="L106" i="2"/>
  <c r="K106" i="2"/>
  <c r="J106" i="2"/>
  <c r="C106" i="2"/>
  <c r="B106" i="2"/>
  <c r="A106" i="2"/>
  <c r="O105" i="2"/>
  <c r="N105" i="2"/>
  <c r="M105" i="2"/>
  <c r="L105" i="2"/>
  <c r="K105" i="2"/>
  <c r="J105" i="2"/>
  <c r="C105" i="2"/>
  <c r="B105" i="2"/>
  <c r="A105" i="2"/>
  <c r="R104" i="2"/>
  <c r="O104" i="2"/>
  <c r="N104" i="2"/>
  <c r="M104" i="2"/>
  <c r="L104" i="2"/>
  <c r="K104" i="2"/>
  <c r="J104" i="2"/>
  <c r="C104" i="2"/>
  <c r="B104" i="2"/>
  <c r="A104" i="2"/>
  <c r="R103" i="2"/>
  <c r="O103" i="2"/>
  <c r="N103" i="2"/>
  <c r="M103" i="2"/>
  <c r="L103" i="2"/>
  <c r="K103" i="2"/>
  <c r="J103" i="2"/>
  <c r="C103" i="2"/>
  <c r="B103" i="2"/>
  <c r="A103" i="2"/>
  <c r="R102" i="2"/>
  <c r="O102" i="2"/>
  <c r="N102" i="2"/>
  <c r="M102" i="2"/>
  <c r="L102" i="2"/>
  <c r="K102" i="2"/>
  <c r="J102" i="2"/>
  <c r="C102" i="2"/>
  <c r="B102" i="2"/>
  <c r="A102" i="2"/>
  <c r="K100" i="2"/>
  <c r="J100" i="2"/>
  <c r="C100" i="2"/>
  <c r="B100" i="2"/>
  <c r="A100" i="2"/>
  <c r="R99" i="2"/>
  <c r="Q99" i="2"/>
  <c r="O99" i="2"/>
  <c r="N99" i="2"/>
  <c r="L99" i="2"/>
  <c r="K99" i="2"/>
  <c r="J99" i="2"/>
  <c r="C99" i="2"/>
  <c r="B99" i="2"/>
  <c r="A99" i="2"/>
  <c r="T98" i="2"/>
  <c r="R98" i="2"/>
  <c r="Q98" i="2"/>
  <c r="O98" i="2"/>
  <c r="N98" i="2"/>
  <c r="M98" i="2"/>
  <c r="L98" i="2"/>
  <c r="K98" i="2"/>
  <c r="J98" i="2"/>
  <c r="C98" i="2"/>
  <c r="B98" i="2"/>
  <c r="A98" i="2"/>
  <c r="R97" i="2"/>
  <c r="Q97" i="2"/>
  <c r="O97" i="2"/>
  <c r="N97" i="2"/>
  <c r="L97" i="2"/>
  <c r="K97" i="2"/>
  <c r="J97" i="2"/>
  <c r="C97" i="2"/>
  <c r="B97" i="2"/>
  <c r="A97" i="2"/>
  <c r="T96" i="2"/>
  <c r="R96" i="2"/>
  <c r="Q96" i="2"/>
  <c r="O96" i="2"/>
  <c r="N96" i="2"/>
  <c r="M96" i="2"/>
  <c r="L96" i="2"/>
  <c r="K96" i="2"/>
  <c r="J96" i="2"/>
  <c r="C96" i="2"/>
  <c r="B96" i="2"/>
  <c r="A96" i="2"/>
  <c r="R95" i="2"/>
  <c r="Q95" i="2"/>
  <c r="O95" i="2"/>
  <c r="N95" i="2"/>
  <c r="L95" i="2"/>
  <c r="K95" i="2"/>
  <c r="J95" i="2"/>
  <c r="C95" i="2"/>
  <c r="B95" i="2"/>
  <c r="A95" i="2"/>
  <c r="T94" i="2"/>
  <c r="R94" i="2"/>
  <c r="Q94" i="2"/>
  <c r="O94" i="2"/>
  <c r="N94" i="2"/>
  <c r="M94" i="2"/>
  <c r="L94" i="2"/>
  <c r="K94" i="2"/>
  <c r="J94" i="2"/>
  <c r="C94" i="2"/>
  <c r="B94" i="2"/>
  <c r="A94" i="2"/>
  <c r="R93" i="2"/>
  <c r="Q93" i="2"/>
  <c r="O93" i="2"/>
  <c r="N93" i="2"/>
  <c r="L93" i="2"/>
  <c r="K93" i="2"/>
  <c r="J93" i="2"/>
  <c r="C93" i="2"/>
  <c r="B93" i="2"/>
  <c r="A93" i="2"/>
  <c r="T92" i="2"/>
  <c r="S92" i="2"/>
  <c r="R92" i="2"/>
  <c r="Q92" i="2"/>
  <c r="O92" i="2"/>
  <c r="N92" i="2"/>
  <c r="M92" i="2"/>
  <c r="L92" i="2"/>
  <c r="K92" i="2"/>
  <c r="J92" i="2"/>
  <c r="C92" i="2"/>
  <c r="B92" i="2"/>
  <c r="A92" i="2"/>
  <c r="R91" i="2"/>
  <c r="Q91" i="2"/>
  <c r="O91" i="2"/>
  <c r="N91" i="2"/>
  <c r="L91" i="2"/>
  <c r="K91" i="2"/>
  <c r="J91" i="2"/>
  <c r="C91" i="2"/>
  <c r="B91" i="2"/>
  <c r="A91" i="2"/>
  <c r="T90" i="2"/>
  <c r="S90" i="2"/>
  <c r="R90" i="2"/>
  <c r="Q90" i="2"/>
  <c r="O90" i="2"/>
  <c r="N90" i="2"/>
  <c r="L90" i="2"/>
  <c r="K90" i="2"/>
  <c r="J90" i="2"/>
  <c r="C90" i="2"/>
  <c r="B90" i="2"/>
  <c r="A90" i="2"/>
  <c r="M89" i="2"/>
  <c r="M90" i="2" s="1"/>
  <c r="K87" i="2"/>
  <c r="J87" i="2"/>
  <c r="C87" i="2"/>
  <c r="B87" i="2"/>
  <c r="A87" i="2"/>
  <c r="K86" i="2"/>
  <c r="J86" i="2"/>
  <c r="C86" i="2"/>
  <c r="B86" i="2"/>
  <c r="A86" i="2"/>
  <c r="K85" i="2"/>
  <c r="J85" i="2"/>
  <c r="C85" i="2"/>
  <c r="B85" i="2"/>
  <c r="A85" i="2"/>
  <c r="K84" i="2"/>
  <c r="J84" i="2"/>
  <c r="C84" i="2"/>
  <c r="B84" i="2"/>
  <c r="A84" i="2"/>
  <c r="K83" i="2"/>
  <c r="J83" i="2"/>
  <c r="C83" i="2"/>
  <c r="B83" i="2"/>
  <c r="A83" i="2"/>
  <c r="K82" i="2"/>
  <c r="J82" i="2"/>
  <c r="C82" i="2"/>
  <c r="B82" i="2"/>
  <c r="A82" i="2"/>
  <c r="K81" i="2"/>
  <c r="J81" i="2"/>
  <c r="C81" i="2"/>
  <c r="B81" i="2"/>
  <c r="A81" i="2"/>
  <c r="K80" i="2"/>
  <c r="J80" i="2"/>
  <c r="C80" i="2"/>
  <c r="B80" i="2"/>
  <c r="A80" i="2"/>
  <c r="K79" i="2"/>
  <c r="J79" i="2"/>
  <c r="C79" i="2"/>
  <c r="B79" i="2"/>
  <c r="A79" i="2"/>
  <c r="K78" i="2"/>
  <c r="J78" i="2"/>
  <c r="C78" i="2"/>
  <c r="B78" i="2"/>
  <c r="A78" i="2"/>
  <c r="K77" i="2"/>
  <c r="J77" i="2"/>
  <c r="C77" i="2"/>
  <c r="B77" i="2"/>
  <c r="A77" i="2"/>
  <c r="K75" i="2"/>
  <c r="J75" i="2"/>
  <c r="C75" i="2"/>
  <c r="B75" i="2"/>
  <c r="A75" i="2"/>
  <c r="R74" i="2"/>
  <c r="Q74" i="2"/>
  <c r="O74" i="2"/>
  <c r="N74" i="2"/>
  <c r="M74" i="2"/>
  <c r="L74" i="2"/>
  <c r="K74" i="2"/>
  <c r="J74" i="2"/>
  <c r="C74" i="2"/>
  <c r="B74" i="2"/>
  <c r="A74" i="2"/>
  <c r="R73" i="2"/>
  <c r="Q73" i="2"/>
  <c r="O73" i="2"/>
  <c r="N73" i="2"/>
  <c r="M73" i="2"/>
  <c r="L73" i="2"/>
  <c r="K73" i="2"/>
  <c r="J73" i="2"/>
  <c r="C73" i="2"/>
  <c r="B73" i="2"/>
  <c r="A73" i="2"/>
  <c r="R72" i="2"/>
  <c r="Q72" i="2"/>
  <c r="O72" i="2"/>
  <c r="N72" i="2"/>
  <c r="M72" i="2"/>
  <c r="L72" i="2"/>
  <c r="K72" i="2"/>
  <c r="J72" i="2"/>
  <c r="C72" i="2"/>
  <c r="B72" i="2"/>
  <c r="A72" i="2"/>
  <c r="R71" i="2"/>
  <c r="Q71" i="2"/>
  <c r="O71" i="2"/>
  <c r="N71" i="2"/>
  <c r="M71" i="2"/>
  <c r="L71" i="2"/>
  <c r="K71" i="2"/>
  <c r="J71" i="2"/>
  <c r="C71" i="2"/>
  <c r="B71" i="2"/>
  <c r="A71" i="2"/>
  <c r="R70" i="2"/>
  <c r="Q70" i="2"/>
  <c r="O70" i="2"/>
  <c r="N70" i="2"/>
  <c r="M70" i="2"/>
  <c r="L70" i="2"/>
  <c r="K70" i="2"/>
  <c r="J70" i="2"/>
  <c r="C70" i="2"/>
  <c r="B70" i="2"/>
  <c r="A70" i="2"/>
  <c r="R69" i="2"/>
  <c r="Q69" i="2"/>
  <c r="O69" i="2"/>
  <c r="N69" i="2"/>
  <c r="M69" i="2"/>
  <c r="L69" i="2"/>
  <c r="K69" i="2"/>
  <c r="J69" i="2"/>
  <c r="C69" i="2"/>
  <c r="B69" i="2"/>
  <c r="A69" i="2"/>
  <c r="R68" i="2"/>
  <c r="Q68" i="2"/>
  <c r="O68" i="2"/>
  <c r="N68" i="2"/>
  <c r="M68" i="2"/>
  <c r="L68" i="2"/>
  <c r="K68" i="2"/>
  <c r="J68" i="2"/>
  <c r="C68" i="2"/>
  <c r="B68" i="2"/>
  <c r="A68" i="2"/>
  <c r="R67" i="2"/>
  <c r="Q67" i="2"/>
  <c r="O67" i="2"/>
  <c r="N67" i="2"/>
  <c r="M67" i="2"/>
  <c r="L67" i="2"/>
  <c r="K67" i="2"/>
  <c r="J67" i="2"/>
  <c r="C67" i="2"/>
  <c r="B67" i="2"/>
  <c r="A67" i="2"/>
  <c r="R66" i="2"/>
  <c r="Q66" i="2"/>
  <c r="O66" i="2"/>
  <c r="N66" i="2"/>
  <c r="M66" i="2"/>
  <c r="L66" i="2"/>
  <c r="K66" i="2"/>
  <c r="J66" i="2"/>
  <c r="C66" i="2"/>
  <c r="B66" i="2"/>
  <c r="A66" i="2"/>
  <c r="R65" i="2"/>
  <c r="Q65" i="2"/>
  <c r="O65" i="2"/>
  <c r="N65" i="2"/>
  <c r="M65" i="2"/>
  <c r="L65" i="2"/>
  <c r="K65" i="2"/>
  <c r="J65" i="2"/>
  <c r="C65" i="2"/>
  <c r="B65" i="2"/>
  <c r="A65" i="2"/>
  <c r="C61" i="2"/>
  <c r="B61" i="2"/>
  <c r="A61" i="2"/>
  <c r="C60" i="2"/>
  <c r="B60" i="2"/>
  <c r="A60" i="2"/>
  <c r="R59" i="2"/>
  <c r="Q59" i="2"/>
  <c r="O59" i="2"/>
  <c r="N59" i="2"/>
  <c r="M59" i="2"/>
  <c r="L59" i="2"/>
  <c r="K59" i="2"/>
  <c r="J59" i="2"/>
  <c r="C59" i="2"/>
  <c r="B59" i="2"/>
  <c r="A59" i="2"/>
  <c r="R58" i="2"/>
  <c r="Q58" i="2"/>
  <c r="O58" i="2"/>
  <c r="N58" i="2"/>
  <c r="M58" i="2"/>
  <c r="L58" i="2"/>
  <c r="K58" i="2"/>
  <c r="J58" i="2"/>
  <c r="C58" i="2"/>
  <c r="B58" i="2"/>
  <c r="A58" i="2"/>
  <c r="R57" i="2"/>
  <c r="Q57" i="2"/>
  <c r="O57" i="2"/>
  <c r="N57" i="2"/>
  <c r="M57" i="2"/>
  <c r="L57" i="2"/>
  <c r="K57" i="2"/>
  <c r="J57" i="2"/>
  <c r="C57" i="2"/>
  <c r="B57" i="2"/>
  <c r="A57" i="2"/>
  <c r="R56" i="2"/>
  <c r="Q56" i="2"/>
  <c r="O56" i="2"/>
  <c r="N56" i="2"/>
  <c r="M56" i="2"/>
  <c r="L56" i="2"/>
  <c r="K56" i="2"/>
  <c r="J56" i="2"/>
  <c r="C56" i="2"/>
  <c r="B56" i="2"/>
  <c r="A56" i="2"/>
  <c r="R55" i="2"/>
  <c r="Q55" i="2"/>
  <c r="O55" i="2"/>
  <c r="N55" i="2"/>
  <c r="M55" i="2"/>
  <c r="L55" i="2"/>
  <c r="K55" i="2"/>
  <c r="J55" i="2"/>
  <c r="C55" i="2"/>
  <c r="B55" i="2"/>
  <c r="A55" i="2"/>
  <c r="R54" i="2"/>
  <c r="Q54" i="2"/>
  <c r="O54" i="2"/>
  <c r="N54" i="2"/>
  <c r="M54" i="2"/>
  <c r="L54" i="2"/>
  <c r="K54" i="2"/>
  <c r="J54" i="2"/>
  <c r="C54" i="2"/>
  <c r="B54" i="2"/>
  <c r="A54" i="2"/>
  <c r="R53" i="2"/>
  <c r="Q53" i="2"/>
  <c r="O53" i="2"/>
  <c r="N53" i="2"/>
  <c r="M53" i="2"/>
  <c r="L53" i="2"/>
  <c r="K53" i="2"/>
  <c r="J53" i="2"/>
  <c r="C53" i="2"/>
  <c r="B53" i="2"/>
  <c r="A53" i="2"/>
  <c r="R52" i="2"/>
  <c r="Q52" i="2"/>
  <c r="O52" i="2"/>
  <c r="N52" i="2"/>
  <c r="M52" i="2"/>
  <c r="L52" i="2"/>
  <c r="K52" i="2"/>
  <c r="J52" i="2"/>
  <c r="C52" i="2"/>
  <c r="B52" i="2"/>
  <c r="A52" i="2"/>
  <c r="C51" i="2"/>
  <c r="B51" i="2"/>
  <c r="A51" i="2"/>
  <c r="C50" i="2"/>
  <c r="B50" i="2"/>
  <c r="A50" i="2"/>
  <c r="R49" i="2"/>
  <c r="Q49" i="2"/>
  <c r="O49" i="2"/>
  <c r="N49" i="2"/>
  <c r="M49" i="2"/>
  <c r="L49" i="2"/>
  <c r="K49" i="2"/>
  <c r="J49" i="2"/>
  <c r="C49" i="2"/>
  <c r="B49" i="2"/>
  <c r="A49" i="2"/>
  <c r="R48" i="2"/>
  <c r="Q48" i="2"/>
  <c r="O48" i="2"/>
  <c r="N48" i="2"/>
  <c r="M48" i="2"/>
  <c r="L48" i="2"/>
  <c r="K48" i="2"/>
  <c r="J48" i="2"/>
  <c r="C48" i="2"/>
  <c r="B48" i="2"/>
  <c r="A48" i="2"/>
  <c r="C47" i="2"/>
  <c r="B47" i="2"/>
  <c r="A47" i="2"/>
  <c r="R46" i="2"/>
  <c r="Q46" i="2"/>
  <c r="O46" i="2"/>
  <c r="N46" i="2"/>
  <c r="M46" i="2"/>
  <c r="L46" i="2"/>
  <c r="K46" i="2"/>
  <c r="J46" i="2"/>
  <c r="C46" i="2"/>
  <c r="B46" i="2"/>
  <c r="A46" i="2"/>
  <c r="R45" i="2"/>
  <c r="Q45" i="2"/>
  <c r="O45" i="2"/>
  <c r="N45" i="2"/>
  <c r="M45" i="2"/>
  <c r="L45" i="2"/>
  <c r="K45" i="2"/>
  <c r="J45" i="2"/>
  <c r="C45" i="2"/>
  <c r="B45" i="2"/>
  <c r="A45" i="2"/>
  <c r="R44" i="2"/>
  <c r="Q44" i="2"/>
  <c r="O44" i="2"/>
  <c r="N44" i="2"/>
  <c r="M44" i="2"/>
  <c r="L44" i="2"/>
  <c r="K44" i="2"/>
  <c r="J44" i="2"/>
  <c r="C44" i="2"/>
  <c r="B44" i="2"/>
  <c r="A44" i="2"/>
  <c r="R43" i="2"/>
  <c r="Q43" i="2"/>
  <c r="O43" i="2"/>
  <c r="N43" i="2"/>
  <c r="M43" i="2"/>
  <c r="L43" i="2"/>
  <c r="K43" i="2"/>
  <c r="J43" i="2"/>
  <c r="C43" i="2"/>
  <c r="B43" i="2"/>
  <c r="A43" i="2"/>
  <c r="R42" i="2"/>
  <c r="Q42" i="2"/>
  <c r="O42" i="2"/>
  <c r="N42" i="2"/>
  <c r="M42" i="2"/>
  <c r="L42" i="2"/>
  <c r="K42" i="2"/>
  <c r="J42" i="2"/>
  <c r="C42" i="2"/>
  <c r="B42" i="2"/>
  <c r="A42" i="2"/>
  <c r="C41" i="2"/>
  <c r="B41" i="2"/>
  <c r="A41" i="2"/>
  <c r="C40" i="2"/>
  <c r="B40" i="2"/>
  <c r="A40" i="2"/>
  <c r="R39" i="2"/>
  <c r="Q39" i="2"/>
  <c r="O39" i="2"/>
  <c r="N39" i="2"/>
  <c r="M39" i="2"/>
  <c r="L39" i="2"/>
  <c r="K39" i="2"/>
  <c r="J39" i="2"/>
  <c r="C39" i="2"/>
  <c r="B39" i="2"/>
  <c r="A39" i="2"/>
  <c r="R38" i="2"/>
  <c r="Q38" i="2"/>
  <c r="O38" i="2"/>
  <c r="N38" i="2"/>
  <c r="M38" i="2"/>
  <c r="L38" i="2"/>
  <c r="K38" i="2"/>
  <c r="J38" i="2"/>
  <c r="C38" i="2"/>
  <c r="B38" i="2"/>
  <c r="A38" i="2"/>
  <c r="C37" i="2"/>
  <c r="B37" i="2"/>
  <c r="A37" i="2"/>
  <c r="R36" i="2"/>
  <c r="Q36" i="2"/>
  <c r="O36" i="2"/>
  <c r="N36" i="2"/>
  <c r="M36" i="2"/>
  <c r="L36" i="2"/>
  <c r="K36" i="2"/>
  <c r="J36" i="2"/>
  <c r="C36" i="2"/>
  <c r="B36" i="2"/>
  <c r="A36" i="2"/>
  <c r="R35" i="2"/>
  <c r="Q35" i="2"/>
  <c r="O35" i="2"/>
  <c r="N35" i="2"/>
  <c r="M35" i="2"/>
  <c r="L35" i="2"/>
  <c r="K35" i="2"/>
  <c r="J35" i="2"/>
  <c r="C35" i="2"/>
  <c r="B35" i="2"/>
  <c r="A35" i="2"/>
  <c r="R34" i="2"/>
  <c r="Q34" i="2"/>
  <c r="O34" i="2"/>
  <c r="N34" i="2"/>
  <c r="M34" i="2"/>
  <c r="L34" i="2"/>
  <c r="K34" i="2"/>
  <c r="J34" i="2"/>
  <c r="C34" i="2"/>
  <c r="B34" i="2"/>
  <c r="A34" i="2"/>
  <c r="R33" i="2"/>
  <c r="Q33" i="2"/>
  <c r="O33" i="2"/>
  <c r="N33" i="2"/>
  <c r="M33" i="2"/>
  <c r="L33" i="2"/>
  <c r="K33" i="2"/>
  <c r="J33" i="2"/>
  <c r="C33" i="2"/>
  <c r="B33" i="2"/>
  <c r="A33" i="2"/>
  <c r="R32" i="2"/>
  <c r="Q32" i="2"/>
  <c r="O32" i="2"/>
  <c r="N32" i="2"/>
  <c r="M32" i="2"/>
  <c r="L32" i="2"/>
  <c r="K32" i="2"/>
  <c r="J32" i="2"/>
  <c r="C32" i="2"/>
  <c r="B32" i="2"/>
  <c r="A32" i="2"/>
  <c r="C31" i="2"/>
  <c r="B31" i="2"/>
  <c r="A31" i="2"/>
  <c r="C30" i="2"/>
  <c r="B30" i="2"/>
  <c r="A30" i="2"/>
  <c r="C29" i="2"/>
  <c r="B29" i="2"/>
  <c r="A29" i="2"/>
  <c r="C28" i="2"/>
  <c r="B28" i="2"/>
  <c r="A28" i="2"/>
  <c r="C27" i="2"/>
  <c r="B27" i="2"/>
  <c r="A27" i="2"/>
  <c r="C26" i="2"/>
  <c r="B26" i="2"/>
  <c r="A26" i="2"/>
  <c r="C25" i="2"/>
  <c r="B25" i="2"/>
  <c r="A25" i="2"/>
  <c r="R24" i="2"/>
  <c r="Q24" i="2"/>
  <c r="O24" i="2"/>
  <c r="N24" i="2"/>
  <c r="M24" i="2"/>
  <c r="L24" i="2"/>
  <c r="K24" i="2"/>
  <c r="J24" i="2"/>
  <c r="C24" i="2"/>
  <c r="B24" i="2"/>
  <c r="A24" i="2"/>
  <c r="C23" i="2"/>
  <c r="B23" i="2"/>
  <c r="A23" i="2"/>
  <c r="R22" i="2"/>
  <c r="Q22" i="2"/>
  <c r="O22" i="2"/>
  <c r="N22" i="2"/>
  <c r="M22" i="2"/>
  <c r="L22" i="2"/>
  <c r="K22" i="2"/>
  <c r="J22" i="2"/>
  <c r="C22" i="2"/>
  <c r="B22" i="2"/>
  <c r="A22" i="2"/>
  <c r="C21" i="2"/>
  <c r="B21" i="2"/>
  <c r="A21" i="2"/>
  <c r="C20" i="2"/>
  <c r="B20" i="2"/>
  <c r="A20" i="2"/>
  <c r="R19" i="2"/>
  <c r="Q19" i="2"/>
  <c r="O19" i="2"/>
  <c r="N19" i="2"/>
  <c r="M19" i="2"/>
  <c r="L19" i="2"/>
  <c r="K19" i="2"/>
  <c r="J19" i="2"/>
  <c r="C19" i="2"/>
  <c r="B19" i="2"/>
  <c r="A19" i="2"/>
  <c r="R18" i="2"/>
  <c r="Q18" i="2"/>
  <c r="O18" i="2"/>
  <c r="N18" i="2"/>
  <c r="M18" i="2"/>
  <c r="L18" i="2"/>
  <c r="K18" i="2"/>
  <c r="J18" i="2"/>
  <c r="C18" i="2"/>
  <c r="B18" i="2"/>
  <c r="A18" i="2"/>
  <c r="R17" i="2"/>
  <c r="Q17" i="2"/>
  <c r="O17" i="2"/>
  <c r="N17" i="2"/>
  <c r="M17" i="2"/>
  <c r="L17" i="2"/>
  <c r="K17" i="2"/>
  <c r="J17" i="2"/>
  <c r="C17" i="2"/>
  <c r="B17" i="2"/>
  <c r="A17" i="2"/>
  <c r="R16" i="2"/>
  <c r="Q16" i="2"/>
  <c r="O16" i="2"/>
  <c r="N16" i="2"/>
  <c r="M16" i="2"/>
  <c r="L16" i="2"/>
  <c r="K16" i="2"/>
  <c r="J16" i="2"/>
  <c r="C16" i="2"/>
  <c r="B16" i="2"/>
  <c r="A16" i="2"/>
  <c r="R15" i="2"/>
  <c r="Q15" i="2"/>
  <c r="O15" i="2"/>
  <c r="N15" i="2"/>
  <c r="M15" i="2"/>
  <c r="L15" i="2"/>
  <c r="K15" i="2"/>
  <c r="J15" i="2"/>
  <c r="C15" i="2"/>
  <c r="B15" i="2"/>
  <c r="A15" i="2"/>
  <c r="R14" i="2"/>
  <c r="Q14" i="2"/>
  <c r="O14" i="2"/>
  <c r="N14" i="2"/>
  <c r="M14" i="2"/>
  <c r="L14" i="2"/>
  <c r="K14" i="2"/>
  <c r="J14" i="2"/>
  <c r="C14" i="2"/>
  <c r="B14" i="2"/>
  <c r="A14" i="2"/>
  <c r="R13" i="2"/>
  <c r="Q13" i="2"/>
  <c r="O13" i="2"/>
  <c r="N13" i="2"/>
  <c r="M13" i="2"/>
  <c r="L13" i="2"/>
  <c r="K13" i="2"/>
  <c r="J13" i="2"/>
  <c r="C13" i="2"/>
  <c r="B13" i="2"/>
  <c r="A13" i="2"/>
  <c r="R12" i="2"/>
  <c r="Q12" i="2"/>
  <c r="O12" i="2"/>
  <c r="N12" i="2"/>
  <c r="M12" i="2"/>
  <c r="L12" i="2"/>
  <c r="K12" i="2"/>
  <c r="J12" i="2"/>
  <c r="C12" i="2"/>
  <c r="B12" i="2"/>
  <c r="A12" i="2"/>
  <c r="C11" i="2"/>
  <c r="B11" i="2"/>
  <c r="A11" i="2"/>
  <c r="C10" i="2"/>
  <c r="B10" i="2"/>
  <c r="A10" i="2"/>
  <c r="R9" i="2"/>
  <c r="Q9" i="2"/>
  <c r="O9" i="2"/>
  <c r="N9" i="2"/>
  <c r="M9" i="2"/>
  <c r="L9" i="2"/>
  <c r="K9" i="2"/>
  <c r="J9" i="2"/>
  <c r="C9" i="2"/>
  <c r="B9" i="2"/>
  <c r="A9" i="2"/>
  <c r="R8" i="2"/>
  <c r="Q8" i="2"/>
  <c r="O8" i="2"/>
  <c r="N8" i="2"/>
  <c r="M8" i="2"/>
  <c r="L8" i="2"/>
  <c r="K8" i="2"/>
  <c r="J8" i="2"/>
  <c r="C8" i="2"/>
  <c r="B8" i="2"/>
  <c r="A8" i="2"/>
  <c r="R7" i="2"/>
  <c r="Q7" i="2"/>
  <c r="O7" i="2"/>
  <c r="N7" i="2"/>
  <c r="M7" i="2"/>
  <c r="L7" i="2"/>
  <c r="K7" i="2"/>
  <c r="J7" i="2"/>
  <c r="C7" i="2"/>
  <c r="B7" i="2"/>
  <c r="A7" i="2"/>
  <c r="R6" i="2"/>
  <c r="Q6" i="2"/>
  <c r="O6" i="2"/>
  <c r="N6" i="2"/>
  <c r="M6" i="2"/>
  <c r="L6" i="2"/>
  <c r="K6" i="2"/>
  <c r="J6" i="2"/>
  <c r="C6" i="2"/>
  <c r="B6" i="2"/>
  <c r="A6" i="2"/>
  <c r="R5" i="2"/>
  <c r="Q5" i="2"/>
  <c r="O5" i="2"/>
  <c r="N5" i="2"/>
  <c r="M5" i="2"/>
  <c r="L5" i="2"/>
  <c r="K5" i="2"/>
  <c r="J5" i="2"/>
  <c r="C5" i="2"/>
  <c r="B5" i="2"/>
  <c r="A5" i="2"/>
  <c r="R4" i="2"/>
  <c r="Q4" i="2"/>
  <c r="O4" i="2"/>
  <c r="N4" i="2"/>
  <c r="M4" i="2"/>
  <c r="L4" i="2"/>
  <c r="K4" i="2"/>
  <c r="J4" i="2"/>
  <c r="C4" i="2"/>
  <c r="B4" i="2"/>
  <c r="A4" i="2"/>
  <c r="R3" i="2"/>
  <c r="Q3" i="2"/>
  <c r="O3" i="2"/>
  <c r="N3" i="2"/>
  <c r="M3" i="2"/>
  <c r="L3" i="2"/>
  <c r="K3" i="2"/>
  <c r="J3" i="2"/>
  <c r="C3" i="2"/>
  <c r="B3" i="2"/>
  <c r="A3" i="2"/>
  <c r="B19" i="1" a="1"/>
  <c r="B19" i="1" s="1"/>
  <c r="B18" i="1" a="1"/>
  <c r="B18" i="1" s="1"/>
  <c r="B17" i="1"/>
  <c r="C666" i="7" l="1"/>
  <c r="C675" i="7" s="1"/>
  <c r="D666" i="7"/>
  <c r="D675" i="7" s="1"/>
  <c r="B677" i="7"/>
  <c r="B684" i="7" s="1"/>
  <c r="B672" i="7"/>
  <c r="I675" i="7" s="1"/>
  <c r="B659" i="2"/>
  <c r="B658" i="2"/>
  <c r="B657" i="2"/>
  <c r="B656" i="2"/>
  <c r="B655" i="2"/>
  <c r="B654" i="2"/>
  <c r="B653" i="2"/>
  <c r="B652" i="2"/>
  <c r="E666" i="7"/>
  <c r="E675" i="7" s="1"/>
  <c r="A120" i="8"/>
  <c r="A121" i="8" s="1"/>
  <c r="A122" i="8" s="1"/>
  <c r="A111" i="8" s="1"/>
  <c r="A118" i="8"/>
  <c r="F666" i="7"/>
  <c r="F675" i="7" s="1"/>
  <c r="K314" i="2"/>
  <c r="B645" i="2"/>
  <c r="B679" i="2"/>
  <c r="F6" i="4"/>
  <c r="F14" i="4"/>
  <c r="F22" i="4"/>
  <c r="F30" i="4"/>
  <c r="F38" i="4"/>
  <c r="F46" i="4"/>
  <c r="F54" i="4"/>
  <c r="F62" i="4"/>
  <c r="F70" i="4"/>
  <c r="F78" i="4"/>
  <c r="F94" i="4"/>
  <c r="F102" i="4"/>
  <c r="F110" i="4"/>
  <c r="F118" i="4"/>
  <c r="F126" i="4"/>
  <c r="F134" i="4"/>
  <c r="K311" i="2"/>
  <c r="K319" i="2"/>
  <c r="O344" i="2"/>
  <c r="O559" i="2"/>
  <c r="B646" i="2"/>
  <c r="B685" i="2"/>
  <c r="F15" i="4"/>
  <c r="F23" i="4"/>
  <c r="F39" i="4"/>
  <c r="F47" i="4"/>
  <c r="F63" i="4"/>
  <c r="F71" i="4"/>
  <c r="F79" i="4"/>
  <c r="F87" i="4"/>
  <c r="F95" i="4"/>
  <c r="F103" i="4"/>
  <c r="F111" i="4"/>
  <c r="F119" i="4"/>
  <c r="F127" i="4"/>
  <c r="F135" i="4"/>
  <c r="F143" i="4"/>
  <c r="F151" i="4"/>
  <c r="B187" i="8"/>
  <c r="B189" i="8" s="1"/>
  <c r="M362" i="2" s="1"/>
  <c r="K316" i="2"/>
  <c r="O347" i="2"/>
  <c r="O562" i="2"/>
  <c r="B647" i="2"/>
  <c r="B681" i="2"/>
  <c r="F2" i="4"/>
  <c r="F8" i="4"/>
  <c r="F16" i="4"/>
  <c r="F24" i="4"/>
  <c r="F32" i="4"/>
  <c r="F48" i="4"/>
  <c r="F56" i="4"/>
  <c r="F64" i="4"/>
  <c r="F72" i="4"/>
  <c r="F88" i="4"/>
  <c r="F96" i="4"/>
  <c r="F104" i="4"/>
  <c r="F112" i="4"/>
  <c r="F128" i="4"/>
  <c r="F136" i="4"/>
  <c r="F144" i="4"/>
  <c r="F152" i="4"/>
  <c r="K313" i="2"/>
  <c r="O345" i="2"/>
  <c r="B648" i="2"/>
  <c r="B678" i="2"/>
  <c r="B682" i="2"/>
  <c r="F9" i="4"/>
  <c r="F17" i="4"/>
  <c r="F33" i="4"/>
  <c r="F41" i="4"/>
  <c r="F49" i="4"/>
  <c r="F57" i="4"/>
  <c r="F65" i="4"/>
  <c r="F73" i="4"/>
  <c r="F81" i="4"/>
  <c r="F89" i="4"/>
  <c r="F97" i="4"/>
  <c r="F105" i="4"/>
  <c r="F113" i="4"/>
  <c r="F121" i="4"/>
  <c r="F129" i="4"/>
  <c r="F137" i="4"/>
  <c r="F145" i="4"/>
  <c r="K318" i="2"/>
  <c r="O560" i="2"/>
  <c r="B649" i="2"/>
  <c r="B675" i="2"/>
  <c r="B683" i="2"/>
  <c r="F10" i="4"/>
  <c r="F18" i="4"/>
  <c r="F26" i="4"/>
  <c r="F34" i="4"/>
  <c r="F42" i="4"/>
  <c r="F58" i="4"/>
  <c r="F66" i="4"/>
  <c r="F74" i="4"/>
  <c r="F82" i="4"/>
  <c r="F98" i="4"/>
  <c r="F106" i="4"/>
  <c r="F114" i="4"/>
  <c r="F130" i="4"/>
  <c r="F138" i="4"/>
  <c r="K315" i="2"/>
  <c r="O342" i="2"/>
  <c r="B642" i="2"/>
  <c r="B650" i="2"/>
  <c r="B676" i="2"/>
  <c r="B680" i="2"/>
  <c r="F3" i="4"/>
  <c r="F11" i="4"/>
  <c r="F19" i="4"/>
  <c r="F27" i="4"/>
  <c r="F35" i="4"/>
  <c r="F43" i="4"/>
  <c r="F51" i="4"/>
  <c r="F59" i="4"/>
  <c r="F67" i="4"/>
  <c r="F83" i="4"/>
  <c r="F91" i="4"/>
  <c r="F107" i="4"/>
  <c r="F45" i="4"/>
  <c r="F53" i="4"/>
  <c r="F61" i="4"/>
  <c r="F77" i="4"/>
  <c r="M440" i="2" l="1"/>
  <c r="M436" i="2"/>
  <c r="M432" i="2"/>
  <c r="M428" i="2"/>
  <c r="M424" i="2"/>
  <c r="M420" i="2"/>
  <c r="M416" i="2"/>
  <c r="M412" i="2"/>
  <c r="M408" i="2"/>
  <c r="M404" i="2"/>
  <c r="M400" i="2"/>
  <c r="M396" i="2"/>
  <c r="M392" i="2"/>
  <c r="M388" i="2"/>
  <c r="M384" i="2"/>
  <c r="M380" i="2"/>
  <c r="M376" i="2"/>
  <c r="M372" i="2"/>
  <c r="M368" i="2"/>
  <c r="M364" i="2"/>
  <c r="M441" i="2"/>
  <c r="M437" i="2"/>
  <c r="M433" i="2"/>
  <c r="M429" i="2"/>
  <c r="M425" i="2"/>
  <c r="M421" i="2"/>
  <c r="M417" i="2"/>
  <c r="M413" i="2"/>
  <c r="M409" i="2"/>
  <c r="M405" i="2"/>
  <c r="M401" i="2"/>
  <c r="M397" i="2"/>
  <c r="M393" i="2"/>
  <c r="M389" i="2"/>
  <c r="M385" i="2"/>
  <c r="M381" i="2"/>
  <c r="M377" i="2"/>
  <c r="M373" i="2"/>
  <c r="M369" i="2"/>
  <c r="M365" i="2"/>
  <c r="M438" i="2"/>
  <c r="M434" i="2"/>
  <c r="M430" i="2"/>
  <c r="M426" i="2"/>
  <c r="M422" i="2"/>
  <c r="M418" i="2"/>
  <c r="M414" i="2"/>
  <c r="M410" i="2"/>
  <c r="M406" i="2"/>
  <c r="M402" i="2"/>
  <c r="M398" i="2"/>
  <c r="M394" i="2"/>
  <c r="M390" i="2"/>
  <c r="M386" i="2"/>
  <c r="M382" i="2"/>
  <c r="M378" i="2"/>
  <c r="M374" i="2"/>
  <c r="M370" i="2"/>
  <c r="M366" i="2"/>
  <c r="M439" i="2"/>
  <c r="M435" i="2"/>
  <c r="M431" i="2"/>
  <c r="M427" i="2"/>
  <c r="M423" i="2"/>
  <c r="M419" i="2"/>
  <c r="M415" i="2"/>
  <c r="M411" i="2"/>
  <c r="M407" i="2"/>
  <c r="M403" i="2"/>
  <c r="M399" i="2"/>
  <c r="M395" i="2"/>
  <c r="M391" i="2"/>
  <c r="M387" i="2"/>
  <c r="M383" i="2"/>
  <c r="M379" i="2"/>
  <c r="M375" i="2"/>
  <c r="M371" i="2"/>
  <c r="M367" i="2"/>
  <c r="M363" i="2"/>
  <c r="M2" i="4"/>
  <c r="L2" i="4"/>
  <c r="B665" i="2"/>
  <c r="B664" i="2"/>
  <c r="B663" i="2"/>
  <c r="B662" i="2"/>
  <c r="B661" i="2"/>
  <c r="B660" i="2"/>
  <c r="B689" i="2"/>
  <c r="B688" i="2"/>
  <c r="B687" i="2"/>
  <c r="B686" i="2"/>
  <c r="B693" i="2"/>
  <c r="B692" i="2"/>
  <c r="B691" i="2"/>
  <c r="B690" i="2"/>
  <c r="B696" i="2" l="1"/>
  <c r="B695" i="2"/>
  <c r="B694" i="2"/>
  <c r="B699" i="2"/>
  <c r="B698" i="2"/>
  <c r="B697" i="2"/>
</calcChain>
</file>

<file path=xl/comments1.xml><?xml version="1.0" encoding="utf-8"?>
<comments xmlns="http://schemas.openxmlformats.org/spreadsheetml/2006/main">
  <authors>
    <author/>
  </authors>
  <commentList>
    <comment ref="K242" authorId="0" shapeId="0">
      <text>
        <r>
          <rPr>
            <sz val="11"/>
            <color theme="1"/>
            <rFont val="Arial"/>
          </rPr>
          <t>======
ID#AAAALDu1ETI
tc={D8BC22E7-5E4B-4E69-A99F-514DF896998F}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3" authorId="0" shapeId="0">
      <text>
        <r>
          <rPr>
            <sz val="11"/>
            <color theme="1"/>
            <rFont val="Arial"/>
          </rPr>
          <t>======
ID#AAAALDu1ESo
tc={4719359A-2DCE-4D4A-9B31-09C6D06F1036}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4" authorId="0" shapeId="0">
      <text>
        <r>
          <rPr>
            <sz val="11"/>
            <color theme="1"/>
            <rFont val="Arial"/>
          </rPr>
          <t>======
ID#AAAALDu1EVA
tc={2DF5F560-4205-43C6-ADD2-523B5B87DD5C}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5" authorId="0" shapeId="0">
      <text>
        <r>
          <rPr>
            <sz val="11"/>
            <color theme="1"/>
            <rFont val="Arial"/>
          </rPr>
          <t>======
ID#AAAALDu1ERU
tc={AAC1E820-4211-4839-A581-BEC95A9C56D1}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6" authorId="0" shapeId="0">
      <text>
        <r>
          <rPr>
            <sz val="11"/>
            <color theme="1"/>
            <rFont val="Arial"/>
          </rPr>
          <t>======
ID#AAAALDu1EPY
tc={BE1A066C-516F-43F0-9FAF-6A74F83B6E53}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7" authorId="0" shapeId="0">
      <text>
        <r>
          <rPr>
            <sz val="11"/>
            <color theme="1"/>
            <rFont val="Arial"/>
          </rPr>
          <t>======
ID#AAAALDu1ET8
tc={84B2F875-57F6-45AD-8D33-1A389AFEF6E7}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8" authorId="0" shapeId="0">
      <text>
        <r>
          <rPr>
            <sz val="11"/>
            <color theme="1"/>
            <rFont val="Arial"/>
          </rPr>
          <t>======
ID#AAAALDu1ESM
tc={FB1E33C4-672F-4ACC-A6FB-DB5A584449D9}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9" authorId="0" shapeId="0">
      <text>
        <r>
          <rPr>
            <sz val="11"/>
            <color theme="1"/>
            <rFont val="Arial"/>
          </rPr>
          <t>======
ID#AAAALDu1ERs
tc={C9AECEF6-7E72-4428-B4A1-5B09E3171358}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0" authorId="0" shapeId="0">
      <text>
        <r>
          <rPr>
            <sz val="11"/>
            <color theme="1"/>
            <rFont val="Arial"/>
          </rPr>
          <t>======
ID#AAAALDu1EP8
tc={1821A4D8-6285-4871-822C-BD466BEFF3F4}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1" authorId="0" shapeId="0">
      <text>
        <r>
          <rPr>
            <sz val="11"/>
            <color theme="1"/>
            <rFont val="Arial"/>
          </rPr>
          <t>======
ID#AAAALDu1ESk
tc={8C764F58-03D3-4313-B03B-2487608CEE3B}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2" authorId="0" shapeId="0">
      <text>
        <r>
          <rPr>
            <sz val="11"/>
            <color theme="1"/>
            <rFont val="Arial"/>
          </rPr>
          <t>======
ID#AAAALDu1EQw
tc={F0A2CC72-69DD-49FB-91FC-5BB95013C268}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3" authorId="0" shapeId="0">
      <text>
        <r>
          <rPr>
            <sz val="11"/>
            <color theme="1"/>
            <rFont val="Arial"/>
          </rPr>
          <t>======
ID#AAAALDu1EUM
tc={3A4BC0F9-03CD-4500-8B5F-43B4B5D1AAA7}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4" authorId="0" shapeId="0">
      <text>
        <r>
          <rPr>
            <sz val="11"/>
            <color theme="1"/>
            <rFont val="Arial"/>
          </rPr>
          <t>======
ID#AAAALDu1EPw
tc={C2AC6155-5EAA-4DAB-8F56-C709284C893A}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5" authorId="0" shapeId="0">
      <text>
        <r>
          <rPr>
            <sz val="11"/>
            <color theme="1"/>
            <rFont val="Arial"/>
          </rPr>
          <t>======
ID#AAAALDu1EUw
tc={844DE996-EA15-42DE-A3E1-F8D6CC17A057}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6" authorId="0" shapeId="0">
      <text>
        <r>
          <rPr>
            <sz val="11"/>
            <color theme="1"/>
            <rFont val="Arial"/>
          </rPr>
          <t>======
ID#AAAALDu1EQA
tc={5E7505E1-E6BB-4D2F-8859-ABB9E04C3C75}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7" authorId="0" shapeId="0">
      <text>
        <r>
          <rPr>
            <sz val="11"/>
            <color theme="1"/>
            <rFont val="Arial"/>
          </rPr>
          <t>======
ID#AAAALDu1EPs
tc={4961651C-93B2-48FF-987C-6FDAFD566A17}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8" authorId="0" shapeId="0">
      <text>
        <r>
          <rPr>
            <sz val="11"/>
            <color theme="1"/>
            <rFont val="Arial"/>
          </rPr>
          <t>======
ID#AAAALDu1ETM
tc={56DE15BF-B07A-48EA-BB1E-33D4E41B158D}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9" authorId="0" shapeId="0">
      <text>
        <r>
          <rPr>
            <sz val="11"/>
            <color theme="1"/>
            <rFont val="Arial"/>
          </rPr>
          <t>======
ID#AAAALDu1ETo
tc={1AF877CE-A417-4C2E-929E-01EF64C79A91}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0" authorId="0" shapeId="0">
      <text>
        <r>
          <rPr>
            <sz val="11"/>
            <color theme="1"/>
            <rFont val="Arial"/>
          </rPr>
          <t>======
ID#AAAALDu1ESc
tc={B010E26F-B81F-445B-A3E9-844FCEA209CC}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1" authorId="0" shapeId="0">
      <text>
        <r>
          <rPr>
            <sz val="11"/>
            <color theme="1"/>
            <rFont val="Arial"/>
          </rPr>
          <t>======
ID#AAAALDu1ET0
tc={0BE03E32-522D-4B6C-9E72-796A25BB2F86}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2" authorId="0" shapeId="0">
      <text>
        <r>
          <rPr>
            <sz val="11"/>
            <color theme="1"/>
            <rFont val="Arial"/>
          </rPr>
          <t>======
ID#AAAALDu1ERM
tc={DF0B24D8-D30C-4F61-96F4-541EC0F9A597}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3" authorId="0" shapeId="0">
      <text>
        <r>
          <rPr>
            <sz val="11"/>
            <color theme="1"/>
            <rFont val="Arial"/>
          </rPr>
          <t>======
ID#AAAALDu1EQk
tc={665939B3-FA49-4CD1-867A-F48AEB4136CF}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4" authorId="0" shapeId="0">
      <text>
        <r>
          <rPr>
            <sz val="11"/>
            <color theme="1"/>
            <rFont val="Arial"/>
          </rPr>
          <t>======
ID#AAAALDu1ETg
tc={2AAF08B1-F38B-4E9D-940D-9E8DD11DAD7A}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5" authorId="0" shapeId="0">
      <text>
        <r>
          <rPr>
            <sz val="11"/>
            <color theme="1"/>
            <rFont val="Arial"/>
          </rPr>
          <t>======
ID#AAAALDu1ET4
tc={666096EB-9F71-46E7-B73A-8A86C345CC5E}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6" authorId="0" shapeId="0">
      <text>
        <r>
          <rPr>
            <sz val="11"/>
            <color theme="1"/>
            <rFont val="Arial"/>
          </rPr>
          <t>======
ID#AAAALDu1ESs
tc={FE6CA4E8-2334-4016-8092-B21235B44AAA}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7" authorId="0" shapeId="0">
      <text>
        <r>
          <rPr>
            <sz val="11"/>
            <color theme="1"/>
            <rFont val="Arial"/>
          </rPr>
          <t>======
ID#AAAALDu1EUI
tc={6BA51780-05A4-4279-A522-12491D2E2FFA}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8" authorId="0" shapeId="0">
      <text>
        <r>
          <rPr>
            <sz val="11"/>
            <color theme="1"/>
            <rFont val="Arial"/>
          </rPr>
          <t>======
ID#AAAALDu1EU0
tc={A040C028-66B1-4AA2-866A-F119BA1D18DB}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9" authorId="0" shapeId="0">
      <text>
        <r>
          <rPr>
            <sz val="11"/>
            <color theme="1"/>
            <rFont val="Arial"/>
          </rPr>
          <t>======
ID#AAAALDu1ETA
tc={63C386A1-78B8-4895-9141-AD6FEF0620FF}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0" authorId="0" shapeId="0">
      <text>
        <r>
          <rPr>
            <sz val="11"/>
            <color theme="1"/>
            <rFont val="Arial"/>
          </rPr>
          <t>======
ID#AAAALDu1EVE
tc={0CA4600B-DD10-4025-884A-0E9A2F8C9E4E}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1" authorId="0" shapeId="0">
      <text>
        <r>
          <rPr>
            <sz val="11"/>
            <color theme="1"/>
            <rFont val="Arial"/>
          </rPr>
          <t>======
ID#AAAALDu1ERk
tc={95F161BC-FBE0-4BB5-8FE4-7F8A969EEDA0}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2" authorId="0" shapeId="0">
      <text>
        <r>
          <rPr>
            <sz val="11"/>
            <color theme="1"/>
            <rFont val="Arial"/>
          </rPr>
          <t>======
ID#AAAALDu1ERY
tc={BE83ABD1-99FC-4148-9172-B63C6EBC4A59}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3" authorId="0" shapeId="0">
      <text>
        <r>
          <rPr>
            <sz val="11"/>
            <color theme="1"/>
            <rFont val="Arial"/>
          </rPr>
          <t>======
ID#AAAALDu1EQE
tc={52367C29-1B1E-4EA4-AD30-54A258FC672B}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5" authorId="0" shapeId="0">
      <text>
        <r>
          <rPr>
            <sz val="11"/>
            <color theme="1"/>
            <rFont val="Arial"/>
          </rPr>
          <t>======
ID#AAAALDu1EQg
tc={863FCACB-53FD-4B92-9224-77C322F8DD1C}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0" authorId="0" shapeId="0">
      <text>
        <r>
          <rPr>
            <sz val="11"/>
            <color theme="1"/>
            <rFont val="Arial"/>
          </rPr>
          <t>======
ID#AAAALDu1ETE
tc={7BF93571-9CF6-447B-99CD-002E059926B2}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1" authorId="0" shapeId="0">
      <text>
        <r>
          <rPr>
            <sz val="11"/>
            <color theme="1"/>
            <rFont val="Arial"/>
          </rPr>
          <t>======
ID#AAAALDu1ES0
tc={F422E5CA-C931-4256-86E1-6E7BAE2C6877}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2" authorId="0" shapeId="0">
      <text>
        <r>
          <rPr>
            <sz val="11"/>
            <color theme="1"/>
            <rFont val="Arial"/>
          </rPr>
          <t>======
ID#AAAALDu1ESE
tc={B077F48B-4F26-42E4-B905-0F2E53AC6DC9}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3" authorId="0" shapeId="0">
      <text>
        <r>
          <rPr>
            <sz val="11"/>
            <color theme="1"/>
            <rFont val="Arial"/>
          </rPr>
          <t>======
ID#AAAALDu1ETU
tc={1C459CFD-223D-4A7D-8010-9CCFEFB72962}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4" authorId="0" shapeId="0">
      <text>
        <r>
          <rPr>
            <sz val="11"/>
            <color theme="1"/>
            <rFont val="Arial"/>
          </rPr>
          <t>======
ID#AAAALDu1EU4
tc={737FD5C7-4764-4EEA-A45B-054B2A8D9D1C}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5" authorId="0" shapeId="0">
      <text>
        <r>
          <rPr>
            <sz val="11"/>
            <color theme="1"/>
            <rFont val="Arial"/>
          </rPr>
          <t>======
ID#AAAALDu1ETc
tc={9551B0E7-27D9-4D32-8D84-EDA6DFE4420B}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6" authorId="0" shapeId="0">
      <text>
        <r>
          <rPr>
            <sz val="11"/>
            <color theme="1"/>
            <rFont val="Arial"/>
          </rPr>
          <t>======
ID#AAAALDu1EUA
tc={BC3B4505-40FF-4290-B29E-E5CCCB556BB5}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7" authorId="0" shapeId="0">
      <text>
        <r>
          <rPr>
            <sz val="11"/>
            <color theme="1"/>
            <rFont val="Arial"/>
          </rPr>
          <t>======
ID#AAAALDu1EUQ
tc={B9902E6F-2C5E-4631-B6E7-A56DCA7CE4A1}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8" authorId="0" shapeId="0">
      <text>
        <r>
          <rPr>
            <sz val="11"/>
            <color theme="1"/>
            <rFont val="Arial"/>
          </rPr>
          <t>======
ID#AAAALDu1ERg
tc={10F88E55-A161-4BBA-AA94-A0F950B65361}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9" authorId="0" shapeId="0">
      <text>
        <r>
          <rPr>
            <sz val="11"/>
            <color theme="1"/>
            <rFont val="Arial"/>
          </rPr>
          <t>======
ID#AAAALDu1ESI
tc={B1434192-CFB6-4003-A8EE-C584FE32C61B}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0" authorId="0" shapeId="0">
      <text>
        <r>
          <rPr>
            <sz val="11"/>
            <color theme="1"/>
            <rFont val="Arial"/>
          </rPr>
          <t>======
ID#AAAALDu1EUY
tc={56DCBF8F-53FF-4E9E-809D-77DC9AA51E2C}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1" authorId="0" shapeId="0">
      <text>
        <r>
          <rPr>
            <sz val="11"/>
            <color theme="1"/>
            <rFont val="Arial"/>
          </rPr>
          <t>======
ID#AAAALDu1ERo
tc={981DAC5D-3F40-4F1A-A1D6-18A0BFE874F7}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2" authorId="0" shapeId="0">
      <text>
        <r>
          <rPr>
            <sz val="11"/>
            <color theme="1"/>
            <rFont val="Arial"/>
          </rPr>
          <t>======
ID#AAAALDu1EQs
tc={740A9F22-8048-475A-81FC-4226142D3942}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3" authorId="0" shapeId="0">
      <text>
        <r>
          <rPr>
            <sz val="11"/>
            <color theme="1"/>
            <rFont val="Arial"/>
          </rPr>
          <t>======
ID#AAAALDu1ETY
tc={8789F1B7-B8B5-48B5-8649-7554E0A34DF1}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4" authorId="0" shapeId="0">
      <text>
        <r>
          <rPr>
            <sz val="11"/>
            <color theme="1"/>
            <rFont val="Arial"/>
          </rPr>
          <t>======
ID#AAAALDu1ESg
tc={8AC83195-2394-40C3-B13F-88587643256F}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5" authorId="0" shapeId="0">
      <text>
        <r>
          <rPr>
            <sz val="11"/>
            <color theme="1"/>
            <rFont val="Arial"/>
          </rPr>
          <t>======
ID#AAAALDu1EPc
tc={37C2AC24-037F-4BE8-B71F-070CF5F70ED2}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6" authorId="0" shapeId="0">
      <text>
        <r>
          <rPr>
            <sz val="11"/>
            <color theme="1"/>
            <rFont val="Arial"/>
          </rPr>
          <t>======
ID#AAAALDu1ER8
tc={A97D972D-B5F1-4EC9-B717-15D0366EBA61}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7" authorId="0" shapeId="0">
      <text>
        <r>
          <rPr>
            <sz val="11"/>
            <color theme="1"/>
            <rFont val="Arial"/>
          </rPr>
          <t>======
ID#AAAALDu1ES4
tc={046CD791-5C2E-458B-B90C-46956936B739}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8" authorId="0" shapeId="0">
      <text>
        <r>
          <rPr>
            <sz val="11"/>
            <color theme="1"/>
            <rFont val="Arial"/>
          </rPr>
          <t>======
ID#AAAALDu1EQQ
tc={90D220F6-A989-4C47-9D4A-6E068CE05AC6}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9" authorId="0" shapeId="0">
      <text>
        <r>
          <rPr>
            <sz val="11"/>
            <color theme="1"/>
            <rFont val="Arial"/>
          </rPr>
          <t>======
ID#AAAALDu1ETk
tc={EA1687CC-BC43-4F28-BA1C-D884E284D462}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0" authorId="0" shapeId="0">
      <text>
        <r>
          <rPr>
            <sz val="11"/>
            <color theme="1"/>
            <rFont val="Arial"/>
          </rPr>
          <t>======
ID#AAAALDu1EUU
tc={D8ACA209-2C3A-4507-8F9B-851457E08E53}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1" authorId="0" shapeId="0">
      <text>
        <r>
          <rPr>
            <sz val="11"/>
            <color theme="1"/>
            <rFont val="Arial"/>
          </rPr>
          <t>======
ID#AAAALDu1ESw
tc={14B43F01-99D0-4ABE-A3C5-81DB10AB3486}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2" authorId="0" shapeId="0">
      <text>
        <r>
          <rPr>
            <sz val="11"/>
            <color theme="1"/>
            <rFont val="Arial"/>
          </rPr>
          <t>======
ID#AAAALDu1EP0
tc={CE683A2D-6888-4C76-B510-EA33413BFB45}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3" authorId="0" shapeId="0">
      <text>
        <r>
          <rPr>
            <sz val="11"/>
            <color theme="1"/>
            <rFont val="Arial"/>
          </rPr>
          <t>======
ID#AAAALDu1EP4
tc={3585020B-D3D6-436B-BF2C-497DB8D83D16}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4" authorId="0" shapeId="0">
      <text>
        <r>
          <rPr>
            <sz val="11"/>
            <color theme="1"/>
            <rFont val="Arial"/>
          </rPr>
          <t>======
ID#AAAALDu1EQU
tc={6840C87F-E029-494E-9155-61BA98E1A07F}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5" authorId="0" shapeId="0">
      <text>
        <r>
          <rPr>
            <sz val="11"/>
            <color theme="1"/>
            <rFont val="Arial"/>
          </rPr>
          <t>======
ID#AAAALDu1EQ8
tc={E5D1DCB7-E949-4001-9257-130168942053}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6" authorId="0" shapeId="0">
      <text>
        <r>
          <rPr>
            <sz val="11"/>
            <color theme="1"/>
            <rFont val="Arial"/>
          </rPr>
          <t>======
ID#AAAALDu1ETs
tc={7A5BCBF0-4FEF-42B0-A49D-758E57BC0DE9}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7" authorId="0" shapeId="0">
      <text>
        <r>
          <rPr>
            <sz val="11"/>
            <color theme="1"/>
            <rFont val="Arial"/>
          </rPr>
          <t>======
ID#AAAALDu1ERw
tc={B6821D36-52DB-4BFB-8AB2-C94A025C59F2}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8" authorId="0" shapeId="0">
      <text>
        <r>
          <rPr>
            <sz val="11"/>
            <color theme="1"/>
            <rFont val="Arial"/>
          </rPr>
          <t>======
ID#AAAALDu1EQo
tc={209FB231-ACB7-4EE7-A2E0-00ACDFBDE0F9}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9" authorId="0" shapeId="0">
      <text>
        <r>
          <rPr>
            <sz val="11"/>
            <color theme="1"/>
            <rFont val="Arial"/>
          </rPr>
          <t>======
ID#AAAALDu1ESY
tc={3AE4E1CD-B26C-4AC5-B603-361348A8A3F4}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0" authorId="0" shapeId="0">
      <text>
        <r>
          <rPr>
            <sz val="11"/>
            <color theme="1"/>
            <rFont val="Arial"/>
          </rPr>
          <t>======
ID#AAAALDu1EUo
tc={76A15DE0-75DF-4750-9275-CB1902F171EB}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1" authorId="0" shapeId="0">
      <text>
        <r>
          <rPr>
            <sz val="11"/>
            <color theme="1"/>
            <rFont val="Arial"/>
          </rPr>
          <t>======
ID#AAAALDu1EQ4
tc={A70FDA6A-2E07-4A71-A1C5-7B518C5F85AE}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2" authorId="0" shapeId="0">
      <text>
        <r>
          <rPr>
            <sz val="11"/>
            <color theme="1"/>
            <rFont val="Arial"/>
          </rPr>
          <t>======
ID#AAAALDu1ES8
tc={A41EA453-E3EA-46E9-9CEC-DBF4392E3C4E}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3" authorId="0" shapeId="0">
      <text>
        <r>
          <rPr>
            <sz val="11"/>
            <color theme="1"/>
            <rFont val="Arial"/>
          </rPr>
          <t>======
ID#AAAALDu1EU8
tc={C62A54C5-B11C-45EE-B380-45165DD330F3}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4" authorId="0" shapeId="0">
      <text>
        <r>
          <rPr>
            <sz val="11"/>
            <color theme="1"/>
            <rFont val="Arial"/>
          </rPr>
          <t>======
ID#AAAALDu1EPk
tc={B6A5B64F-15F3-4730-BBAB-FB39A29B4485}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5" authorId="0" shapeId="0">
      <text>
        <r>
          <rPr>
            <sz val="11"/>
            <color theme="1"/>
            <rFont val="Arial"/>
          </rPr>
          <t>======
ID#AAAALDu1EUs
tc={265814B5-B3CE-4D25-B657-D2D67C976AB9}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6" authorId="0" shapeId="0">
      <text>
        <r>
          <rPr>
            <sz val="11"/>
            <color theme="1"/>
            <rFont val="Arial"/>
          </rPr>
          <t>======
ID#AAAALDu1EQI
tc={91806FA9-AE1C-4BCB-9AEE-F9146D826367}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7" authorId="0" shapeId="0">
      <text>
        <r>
          <rPr>
            <sz val="11"/>
            <color theme="1"/>
            <rFont val="Arial"/>
          </rPr>
          <t>======
ID#AAAALDu1EVQ
tc={FDFD6DE5-CBAE-4ECE-93D8-516C4E52329A}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8" authorId="0" shapeId="0">
      <text>
        <r>
          <rPr>
            <sz val="11"/>
            <color theme="1"/>
            <rFont val="Arial"/>
          </rPr>
          <t>======
ID#AAAALDu1ERI
tc={3D49B80C-3F49-4AFD-BC0C-CFE0FD4F3FB0}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9" authorId="0" shapeId="0">
      <text>
        <r>
          <rPr>
            <sz val="11"/>
            <color theme="1"/>
            <rFont val="Arial"/>
          </rPr>
          <t>======
ID#AAAALDu1ERc
tc={3F110F2D-CE70-480A-9729-BD0CA26CAF34}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0" authorId="0" shapeId="0">
      <text>
        <r>
          <rPr>
            <sz val="11"/>
            <color theme="1"/>
            <rFont val="Arial"/>
          </rPr>
          <t>======
ID#AAAALDu1EPo
tc={D7D0D4DF-549C-489F-BAF1-B684FE56DBF1}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1" authorId="0" shapeId="0">
      <text>
        <r>
          <rPr>
            <sz val="11"/>
            <color theme="1"/>
            <rFont val="Arial"/>
          </rPr>
          <t>======
ID#AAAALDu1EPg
tc={659B7298-A1CB-4502-86A3-7B1310627F3A}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2" authorId="0" shapeId="0">
      <text>
        <r>
          <rPr>
            <sz val="11"/>
            <color theme="1"/>
            <rFont val="Arial"/>
          </rPr>
          <t>======
ID#AAAALDu1ER0
tc={053508FC-7798-4F0B-834A-E37FC492FBAF}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3" authorId="0" shapeId="0">
      <text>
        <r>
          <rPr>
            <sz val="11"/>
            <color theme="1"/>
            <rFont val="Arial"/>
          </rPr>
          <t>======
ID#AAAALDu1ERA
tc={90C2A815-B630-4159-978A-E2AA3347A0C3}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4" authorId="0" shapeId="0">
      <text>
        <r>
          <rPr>
            <sz val="11"/>
            <color theme="1"/>
            <rFont val="Arial"/>
          </rPr>
          <t>======
ID#AAAALDu1ETQ
tc={C4B19A60-30FE-4DCF-B971-F7F679596A70}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5" authorId="0" shapeId="0">
      <text>
        <r>
          <rPr>
            <sz val="11"/>
            <color theme="1"/>
            <rFont val="Arial"/>
          </rPr>
          <t>======
ID#AAAALDu1EVI
tc={2E2768FE-C8F8-4B43-AC1C-A56470B14F7A}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List>
  <extLst>
    <ext xmlns:r="http://schemas.openxmlformats.org/officeDocument/2006/relationships" uri="GoogleSheetsCustomDataVersion1">
      <go:sheetsCustomData xmlns:go="http://customooxmlschemas.google.com/" r:id="rId1" roundtripDataSignature="AMtx7mhvVcC7g44aFq1exBTK9Zaeu0lZfA=="/>
    </ext>
  </extLst>
</comments>
</file>

<file path=xl/comments2.xml><?xml version="1.0" encoding="utf-8"?>
<comments xmlns="http://schemas.openxmlformats.org/spreadsheetml/2006/main">
  <authors>
    <author/>
  </authors>
  <commentList>
    <comment ref="B261" authorId="0" shapeId="0">
      <text>
        <r>
          <rPr>
            <sz val="11"/>
            <color theme="1"/>
            <rFont val="Arial"/>
          </rPr>
          <t>======
ID#AAAALDu1EUk
    (2021-01-06 16:32:13)
Evaporative Emissions are accounted for in on-road transportation emissions</t>
        </r>
      </text>
    </comment>
    <comment ref="G261" authorId="0" shapeId="0">
      <text>
        <r>
          <rPr>
            <sz val="11"/>
            <color theme="1"/>
            <rFont val="Arial"/>
          </rPr>
          <t>======
ID#AAAALDu1ESA
    (2021-01-06 16:32:13)
Evaporative Emissions are accounted for in on-road transportation emissions</t>
        </r>
      </text>
    </comment>
    <comment ref="B262" authorId="0" shapeId="0">
      <text>
        <r>
          <rPr>
            <sz val="11"/>
            <color theme="1"/>
            <rFont val="Arial"/>
          </rPr>
          <t>======
ID#AAAALDu1ER4
    (2021-01-06 16:32:13)
Evaporative Emissions are accounted for in on-road transportation emissions</t>
        </r>
      </text>
    </comment>
    <comment ref="G262" authorId="0" shapeId="0">
      <text>
        <r>
          <rPr>
            <sz val="11"/>
            <color theme="1"/>
            <rFont val="Arial"/>
          </rPr>
          <t>======
ID#AAAALDu1EVM
    (2021-01-06 16:32:13)
Evaporative Emissions are accounted for in on-road transportation emissions</t>
        </r>
      </text>
    </comment>
    <comment ref="B263" authorId="0" shapeId="0">
      <text>
        <r>
          <rPr>
            <sz val="11"/>
            <color theme="1"/>
            <rFont val="Arial"/>
          </rPr>
          <t>======
ID#AAAALDu1EUE
    (2021-01-06 16:32:13)
Evaporative Emissions are accounted for in on-road transportation emissions</t>
        </r>
      </text>
    </comment>
    <comment ref="G263" authorId="0" shapeId="0">
      <text>
        <r>
          <rPr>
            <sz val="11"/>
            <color theme="1"/>
            <rFont val="Arial"/>
          </rPr>
          <t>======
ID#AAAALDu1ERE
    (2021-01-06 16:32:13)
Evaporative Emissions are accounted for in on-road transportation emissions</t>
        </r>
      </text>
    </comment>
    <comment ref="B264" authorId="0" shapeId="0">
      <text>
        <r>
          <rPr>
            <sz val="11"/>
            <color theme="1"/>
            <rFont val="Arial"/>
          </rPr>
          <t>======
ID#AAAALDu1EQM
    (2021-01-06 16:32:13)
Evaporative Emissions are accounted for in on-road transportation emissions</t>
        </r>
      </text>
    </comment>
    <comment ref="G264" authorId="0" shapeId="0">
      <text>
        <r>
          <rPr>
            <sz val="11"/>
            <color theme="1"/>
            <rFont val="Arial"/>
          </rPr>
          <t>======
ID#AAAALDu1EQc
    (2021-01-06 16:32:13)
Evaporative Emissions are accounted for in on-road transportation emissions</t>
        </r>
      </text>
    </comment>
    <comment ref="B265" authorId="0" shapeId="0">
      <text>
        <r>
          <rPr>
            <sz val="11"/>
            <color theme="1"/>
            <rFont val="Arial"/>
          </rPr>
          <t>======
ID#AAAALDu1ESQ
    (2021-01-06 16:32:13)
Evaporative Emissions are accounted for in on-road transportation emissions</t>
        </r>
      </text>
    </comment>
    <comment ref="G265" authorId="0" shapeId="0">
      <text>
        <r>
          <rPr>
            <sz val="11"/>
            <color theme="1"/>
            <rFont val="Arial"/>
          </rPr>
          <t>======
ID#AAAALDu1EUc
    (2021-01-06 16:32:13)
Evaporative Emissions are accounted for in on-road transportation emissions</t>
        </r>
      </text>
    </comment>
    <comment ref="B266" authorId="0" shapeId="0">
      <text>
        <r>
          <rPr>
            <sz val="11"/>
            <color theme="1"/>
            <rFont val="Arial"/>
          </rPr>
          <t>======
ID#AAAALDu1EUg
    (2021-01-06 16:32:13)
Evaporative Emissions are accounted for in on-road transportation emissions</t>
        </r>
      </text>
    </comment>
    <comment ref="G266" authorId="0" shapeId="0">
      <text>
        <r>
          <rPr>
            <sz val="11"/>
            <color theme="1"/>
            <rFont val="Arial"/>
          </rPr>
          <t>======
ID#AAAALDu1EQ0
    (2021-01-06 16:32:13)
Evaporative Emissions are accounted for in on-road transportation emissions</t>
        </r>
      </text>
    </comment>
    <comment ref="B267" authorId="0" shapeId="0">
      <text>
        <r>
          <rPr>
            <sz val="11"/>
            <color theme="1"/>
            <rFont val="Arial"/>
          </rPr>
          <t>======
ID#AAAALDu1ESU
    (2021-01-06 16:32:13)
Evaporative Emissions are accounted for in on-road transportation emissions</t>
        </r>
      </text>
    </comment>
    <comment ref="G267" authorId="0" shapeId="0">
      <text>
        <r>
          <rPr>
            <sz val="11"/>
            <color theme="1"/>
            <rFont val="Arial"/>
          </rPr>
          <t>======
ID#AAAALDu1ERQ
    (2021-01-06 16:32:13)
Evaporative Emissions are accounted for in on-road transportation emissions</t>
        </r>
      </text>
    </comment>
    <comment ref="H267" authorId="0" shapeId="0">
      <text>
        <r>
          <rPr>
            <sz val="11"/>
            <color theme="1"/>
            <rFont val="Arial"/>
          </rPr>
          <t>======
ID#AAAALDu1EQY
    (2021-01-06 16:32:13)
Evaporative Emissions are accounted for in on-road transportation emissions</t>
        </r>
      </text>
    </comment>
    <comment ref="I267" authorId="0" shapeId="0">
      <text>
        <r>
          <rPr>
            <sz val="11"/>
            <color theme="1"/>
            <rFont val="Arial"/>
          </rPr>
          <t>======
ID#AAAALDu1ETw
    (2021-01-06 16:32:13)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jCRO0SVZQ/Nbpo+8W+umsSMQd9GA=="/>
    </ext>
  </extLst>
</comments>
</file>

<file path=xl/sharedStrings.xml><?xml version="1.0" encoding="utf-8"?>
<sst xmlns="http://schemas.openxmlformats.org/spreadsheetml/2006/main" count="12796" uniqueCount="4116">
  <si>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</si>
  <si>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</si>
  <si>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</si>
  <si>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</si>
  <si>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</si>
  <si>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</si>
  <si>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</si>
  <si>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</si>
  <si>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</si>
  <si>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</si>
  <si>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</si>
  <si>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</si>
  <si>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</si>
  <si>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</si>
  <si>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policy missing a valid ID number</t>
  </si>
  <si>
    <t>Notes on Meaning of Blank Cells on the Policy Levers Tab</t>
  </si>
  <si>
    <r>
      <rPr>
        <sz val="11"/>
        <color theme="1"/>
        <rFont val="Calibri"/>
      </rPr>
      <t>Leave the "</t>
    </r>
    <r>
      <rPr>
        <b/>
        <sz val="11"/>
        <color rgb="FF740000"/>
        <rFont val="Calibri"/>
      </rPr>
      <t>Policy Schedule Subscript</t>
    </r>
    <r>
      <rPr>
        <sz val="11"/>
        <color theme="1"/>
        <rFont val="Calibri"/>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</si>
  <si>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</si>
  <si>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</si>
  <si>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</si>
  <si>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</si>
  <si>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rPr>
        <sz val="11"/>
        <color theme="1"/>
        <rFont val="Calibri"/>
      </rPr>
      <t>Leave the "</t>
    </r>
    <r>
      <rPr>
        <b/>
        <sz val="11"/>
        <color rgb="FF740000"/>
        <rFont val="Calibri"/>
      </rPr>
      <t>Policy Group</t>
    </r>
    <r>
      <rPr>
        <sz val="11"/>
        <color theme="1"/>
        <rFont val="Calibri"/>
      </rPr>
      <t>" cell blank to exclude a lever from wedge diagrams and abatement cost curves.</t>
    </r>
  </si>
  <si>
    <t>This should always be done for "Control Settings" (which affect both the BAU and policy cases),</t>
  </si>
  <si>
    <t>and should generally never be done for actual policy levers.</t>
  </si>
  <si>
    <r>
      <rPr>
        <sz val="11"/>
        <color theme="1"/>
        <rFont val="Calibri"/>
      </rPr>
      <t>Leave the "</t>
    </r>
    <r>
      <rPr>
        <b/>
        <sz val="11"/>
        <color rgb="FF740000"/>
        <rFont val="Calibri"/>
      </rPr>
      <t>URL for "How the model handles this policy" links</t>
    </r>
    <r>
      <rPr>
        <sz val="11"/>
        <color theme="1"/>
        <rFont val="Calibri"/>
      </rPr>
      <t>" cell blank to exclude this link from</t>
    </r>
  </si>
  <si>
    <t>the policy's pop-over pane.  You should generally do this whenever there is no on-topic place</t>
  </si>
  <si>
    <t>in the documentation to which to send a user.</t>
  </si>
  <si>
    <r>
      <rPr>
        <sz val="11"/>
        <color theme="1"/>
        <rFont val="Calibri"/>
      </rPr>
      <t>Leave the "</t>
    </r>
    <r>
      <rPr>
        <b/>
        <sz val="11"/>
        <color rgb="FF740000"/>
        <rFont val="Calibri"/>
      </rPr>
      <t>URL for "How to design this policy well" links</t>
    </r>
    <r>
      <rPr>
        <sz val="11"/>
        <color theme="1"/>
        <rFont val="Calibri"/>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</si>
  <si>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</si>
  <si>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</si>
  <si>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</si>
  <si>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</si>
  <si>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</si>
  <si>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</si>
  <si>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rPr>
        <sz val="11"/>
        <color theme="1"/>
        <rFont val="Calibri"/>
      </rPr>
      <t>policy settings based on the "</t>
    </r>
    <r>
      <rPr>
        <b/>
        <sz val="11"/>
        <color rgb="FF740000"/>
        <rFont val="Calibri"/>
      </rPr>
      <t>Slider Step Size</t>
    </r>
    <r>
      <rPr>
        <sz val="11"/>
        <color theme="1"/>
        <rFont val="Calibri"/>
      </rPr>
      <t>."  Up to 2 decimal places (e.g. showing values as</t>
    </r>
  </si>
  <si>
    <t>small as 0.01%) are supported.  If the slider step size is 1% or larger, you must use an integer</t>
  </si>
  <si>
    <r>
      <rPr>
        <sz val="11"/>
        <color theme="1"/>
        <rFont val="Calibri"/>
      </rPr>
      <t xml:space="preserve">step size (e.g. 1.5% is </t>
    </r>
    <r>
      <rPr>
        <b/>
        <sz val="11"/>
        <color theme="1"/>
        <rFont val="Calibri"/>
      </rPr>
      <t>not</t>
    </r>
    <r>
      <rPr>
        <sz val="11"/>
        <color theme="1"/>
        <rFont val="Calibri"/>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</si>
  <si>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</si>
  <si>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</si>
  <si>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</si>
  <si>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</si>
  <si>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</si>
  <si>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</si>
  <si>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</si>
  <si>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</si>
  <si>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</si>
  <si>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</si>
  <si>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</si>
  <si>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</si>
  <si>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</si>
  <si>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</si>
  <si>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</si>
  <si>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</si>
  <si>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</si>
  <si>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</si>
  <si>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</si>
  <si>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</si>
  <si>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</si>
  <si>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</si>
  <si>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</si>
  <si>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</si>
  <si>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</si>
  <si>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</si>
  <si>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</si>
  <si>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</si>
  <si>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</si>
  <si>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</si>
  <si>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</si>
  <si>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</si>
  <si>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</si>
  <si>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CO</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</si>
  <si>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</si>
  <si>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</si>
  <si>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</si>
  <si>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</si>
  <si>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</si>
  <si>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</si>
  <si>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</si>
  <si>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</si>
  <si>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</si>
  <si>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</si>
  <si>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</si>
  <si>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</si>
  <si>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</si>
  <si>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</si>
  <si>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</si>
  <si>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</si>
  <si>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</si>
  <si>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</si>
  <si>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</si>
  <si>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</si>
  <si>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</si>
  <si>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</si>
  <si>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</si>
  <si>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</si>
  <si>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</si>
  <si>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</si>
  <si>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</si>
  <si>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</si>
  <si>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</si>
  <si>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</si>
  <si>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</si>
  <si>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</si>
  <si>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</si>
  <si>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</si>
  <si>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</si>
  <si>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</si>
  <si>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</si>
  <si>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</si>
  <si>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</si>
  <si>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</si>
  <si>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</si>
  <si>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</si>
  <si>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</si>
  <si>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</si>
  <si>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</si>
  <si>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</si>
  <si>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</si>
  <si>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</si>
  <si>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</si>
  <si>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</si>
  <si>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</si>
  <si>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</si>
  <si>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</si>
  <si>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</si>
  <si>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</si>
  <si>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</si>
  <si>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</si>
  <si>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</si>
  <si>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January 2021, Oregon had 1864 chargers, or roughly 43 chargers per 100k pop.  In 2016, the U.S. had approximately 275 gas fuel pumps per 100k pop.  Therefore, a lever setting of 232 would cause the population density of EV chargers to equal the 2016 population density of fuel pumps.</t>
  </si>
  <si>
    <t>ev-charger-deployment.html</t>
  </si>
  <si>
    <r>
      <rPr>
        <u/>
        <sz val="11"/>
        <color rgb="FF1155CC"/>
        <rFont val="Arial"/>
      </rPr>
      <t>Oregon Population 2020</t>
    </r>
    <r>
      <rPr>
        <sz val="11"/>
        <rFont val="Arial"/>
      </rPr>
      <t xml:space="preserve"> </t>
    </r>
    <r>
      <rPr>
        <b/>
        <sz val="11"/>
        <rFont val="Arial"/>
      </rPr>
      <t>Number of EV chargers:</t>
    </r>
    <r>
      <rPr>
        <sz val="11"/>
        <rFont val="Arial"/>
      </rPr>
      <t xml:space="preserve"> https://evadoption.com/ev-charging-stations-statistics/                                             </t>
    </r>
    <r>
      <rPr>
        <b/>
        <sz val="11"/>
        <rFont val="Arial"/>
      </rPr>
      <t xml:space="preserve">Number of gas stations: </t>
    </r>
    <r>
      <rPr>
        <sz val="11"/>
        <rFont val="Arial"/>
      </rPr>
      <t xml:space="preserve">U.S. Census, Statistics of U.S. Businesses, https://www.census.gov/data/tables/2016/econ/susb/2016-susb-annual.html                                                            </t>
    </r>
    <r>
      <rPr>
        <b/>
        <sz val="11"/>
        <rFont val="Arial"/>
      </rPr>
      <t xml:space="preserve">Pumps per station: </t>
    </r>
    <r>
      <rPr>
        <u/>
        <sz val="11"/>
        <color rgb="FF1155CC"/>
        <rFont val="Arial"/>
      </rPr>
      <t>https://247wallst.com/economy/2014/05/22/why-are-there-115000-or-150000-gas-stations-in-america/</t>
    </r>
  </si>
  <si>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</si>
  <si>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</si>
  <si>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</si>
  <si>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</si>
  <si>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</si>
  <si>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</si>
  <si>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</si>
  <si>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r>
      <rPr>
        <b/>
        <sz val="11"/>
        <color theme="1"/>
        <rFont val="Calibri"/>
      </rPr>
      <t xml:space="preserve">Ranges: </t>
    </r>
    <r>
      <rPr>
        <sz val="11"/>
        <color theme="1"/>
        <rFont val="Calibri"/>
      </rPr>
      <t xml:space="preserve">https://www.energy.gov/eere/vehicles/articles/fotw-1010-january-1-2018-all-electric-light-vehicle-ranges-can-exceed-those                                              </t>
    </r>
    <r>
      <rPr>
        <b/>
        <sz val="11"/>
        <color theme="1"/>
        <rFont val="Calibri"/>
      </rPr>
      <t xml:space="preserve">Charging Times: </t>
    </r>
    <r>
      <rPr>
        <sz val="11"/>
        <color theme="1"/>
        <rFont val="Calibri"/>
      </rPr>
      <t>https://www.chargepoint.com/files/Quick_Guide_to_Fast_Charging.pdf</t>
    </r>
  </si>
  <si>
    <t>Electric Vehicle Sales Standard</t>
  </si>
  <si>
    <t>Additional Minimum Required EV Sales Percentage</t>
  </si>
  <si>
    <t>passenger</t>
  </si>
  <si>
    <t>Passenger</t>
  </si>
  <si>
    <t>EV Sales Standard</t>
  </si>
  <si>
    <t>trans EV minimum</t>
  </si>
  <si>
    <t>% of new vehicles sold</t>
  </si>
  <si>
    <t xml:space="preserve">**Description:**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values:**Oregon currently does not have any legislation mandating a specific percentage of new vehicle sales that must be electric. However, the state has laid out the goal that 50% of all new vehicle purchases will be zero-emission by 2030, growing to 90% by 2035. 
</t>
  </si>
  <si>
    <t>transportation-sector-main.html#ev-mandate</t>
  </si>
  <si>
    <t>ev-mandate.html</t>
  </si>
  <si>
    <t>https://afdc.energy.gov/laws/12300</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</si>
  <si>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</si>
  <si>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</si>
  <si>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</si>
  <si>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</si>
  <si>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</si>
  <si>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</si>
  <si>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</si>
  <si>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</si>
  <si>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</si>
  <si>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</si>
  <si>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t>
  </si>
  <si>
    <t>**Description:**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</si>
  <si>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</si>
  <si>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</si>
  <si>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</si>
  <si>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</si>
  <si>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</si>
  <si>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</si>
  <si>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</si>
  <si>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</si>
  <si>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</si>
  <si>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</si>
  <si>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</si>
  <si>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Oregon currently has a $2,500 EV tax credit for new LDVs. Low- and moderate-income Oregonians can receive $2,500 towards a used EV, or $5,000 for the purchase or lease of a new EV.</t>
  </si>
  <si>
    <t>transportation-sector-main.html#ev-subsidy</t>
  </si>
  <si>
    <t>ev-subsidy.html</t>
  </si>
  <si>
    <r>
      <rPr>
        <sz val="11"/>
        <rFont val="Arial"/>
      </rPr>
      <t xml:space="preserve">https://www.fueleconomy.gov/feg/taxevb.shtml plus Chevrolet and Tesla websites
</t>
    </r>
    <r>
      <rPr>
        <u/>
        <sz val="11"/>
        <color rgb="FF1155CC"/>
        <rFont val="Arial"/>
      </rPr>
      <t>https://evstationslocal.com/states/oregon/</t>
    </r>
  </si>
  <si>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</si>
  <si>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</si>
  <si>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</si>
  <si>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</si>
  <si>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</si>
  <si>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</si>
  <si>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</si>
  <si>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</si>
  <si>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</si>
  <si>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</si>
  <si>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</si>
  <si>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</si>
  <si>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</si>
  <si>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</si>
  <si>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</si>
  <si>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</si>
  <si>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</si>
  <si>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</si>
  <si>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</si>
  <si>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</si>
  <si>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</si>
  <si>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</si>
  <si>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</si>
  <si>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</si>
  <si>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</si>
  <si>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</si>
  <si>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</si>
  <si>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</si>
  <si>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</si>
  <si>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</si>
  <si>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</si>
  <si>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</si>
  <si>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</si>
  <si>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</si>
  <si>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</si>
  <si>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</si>
  <si>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</si>
  <si>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</si>
  <si>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</si>
  <si>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 xml:space="preserve">**Description:**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Oregon does not currently have the fueling infrastructure for hydrogen vehicles. 
</t>
  </si>
  <si>
    <t>hydrogen-vehicle-mandate.html</t>
  </si>
  <si>
    <r>
      <rPr>
        <u/>
        <sz val="11"/>
        <color rgb="FF0000FF"/>
        <rFont val="Arial"/>
      </rPr>
      <t xml:space="preserve">https://wamu.org/story/19/03/18/japan-is-betting-big-on-the-future-of-hydrogen-cars/
</t>
    </r>
    <r>
      <rPr>
        <u/>
        <sz val="11"/>
        <color rgb="FF1155CC"/>
        <rFont val="Arial"/>
      </rPr>
      <t>https://www.oregon.gov/energy/energy-oregon/Pages/Zero-Emissions-Vehicles.aspx</t>
    </r>
  </si>
  <si>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</si>
  <si>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</si>
  <si>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</si>
  <si>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</si>
  <si>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</si>
  <si>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</si>
  <si>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</si>
  <si>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</si>
  <si>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</si>
  <si>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</si>
  <si>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</si>
  <si>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</si>
  <si>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</si>
  <si>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</si>
  <si>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</si>
  <si>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</si>
  <si>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</si>
  <si>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</si>
  <si>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</si>
  <si>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</si>
  <si>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</si>
  <si>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</si>
  <si>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</si>
  <si>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</si>
  <si>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</si>
  <si>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</si>
  <si>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</si>
  <si>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</si>
  <si>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</si>
  <si>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</si>
  <si>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</si>
  <si>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</si>
  <si>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</si>
  <si>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</si>
  <si>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</si>
  <si>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 xml:space="preserve">**Description:** This policy replaces the specified fraction of newly sold non-electric heating systems in urban, residential buildings with electricity-using heating systems. // **Guidance for setting values:** In Oregon, approximately 16% of residential homes currently use electricity as a primary space heating fuel. </t>
  </si>
  <si>
    <t>buildings-sector-main.html#component-elec</t>
  </si>
  <si>
    <t>building-component-electrification.html</t>
  </si>
  <si>
    <t>cooling and ventilation</t>
  </si>
  <si>
    <t>Cooling and Ventilation</t>
  </si>
  <si>
    <t>lighting</t>
  </si>
  <si>
    <t>Lighting</t>
  </si>
  <si>
    <t>appliances</t>
  </si>
  <si>
    <t>Appliances</t>
  </si>
  <si>
    <t>**Description:**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grow from 52% in 2019 to 55% 2050.</t>
  </si>
  <si>
    <t>other component</t>
  </si>
  <si>
    <t>Other Components</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</si>
  <si>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urban, residential buildings will stay constant at 100% through 2050.</t>
  </si>
  <si>
    <t>rural residential</t>
  </si>
  <si>
    <t>Rural Residential</t>
  </si>
  <si>
    <t>**Description:**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16% to 24% through 2050.</t>
  </si>
  <si>
    <t>**Description:** This policy replaces the specified fraction of newly sold non-electric appliances in rural, residential buildings with electricity-using appliances. // **Guidance for setting values:** In the BAU case, in Oregon, the share of electricity among fuels used by appliances in rural, residential buildings will rise from 52% in 2019 to 55% through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</si>
  <si>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rural, residential buildings will stay constant at 100%.</t>
  </si>
  <si>
    <t>commercial</t>
  </si>
  <si>
    <t>Commercial</t>
  </si>
  <si>
    <t>**Description:**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19% to 17% through 2050.</t>
  </si>
  <si>
    <t>**Description:**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grow from 50% to 51% through 2050.</t>
  </si>
  <si>
    <t>**Description:** This policy replaces the specified fraction of newly sold non-electric other components in commercial buildings with electricity-using components. // **Guidance for setting values:** In the BAU case, in Oregon, the share of electricity among fuels used by other components in commercial buildings will grow from 69% to 82% through 2050.</t>
  </si>
  <si>
    <t>Building Energy Efficiency Standards</t>
  </si>
  <si>
    <t>Reduction in E Use Allowed by Component Eff Std</t>
  </si>
  <si>
    <t>bldgs efficiency standards</t>
  </si>
  <si>
    <t>% reduction in energy use</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</si>
  <si>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</si>
  <si>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buildings-sector-main.html#eff-stds</t>
  </si>
  <si>
    <t>building-energy-efficiency-standards.html</t>
  </si>
  <si>
    <r>
      <rPr>
        <sz val="11"/>
        <color theme="1"/>
        <rFont val="Arial"/>
      </rPr>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r>
    <r>
      <rPr>
        <sz val="11"/>
        <color rgb="FF000000"/>
        <rFont val="Arial"/>
      </rPr>
      <t xml:space="preserve">
</t>
    </r>
    <r>
      <rPr>
        <u/>
        <sz val="11"/>
        <color rgb="FF1155CC"/>
        <rFont val="Arial"/>
      </rPr>
      <t>https://www.energycodes.gov/adoption/states</t>
    </r>
  </si>
  <si>
    <t>Itron, 2007, "ASSESSMENT OF LONG-TERM
ELECTRIC ENERGY EFFICIENCY
POTENTIAL IN CALIFORNIA’S
RESIDENTIAL SECTOR," http://www.energy.ca.gov/2007publications/CEC-500-2007-002/CEC-500-2007-002.PDF, p.33, Table 5-1</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</si>
  <si>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</si>
  <si>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envelope</t>
  </si>
  <si>
    <t>Envelope</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</si>
  <si>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</si>
  <si>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</si>
  <si>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</si>
  <si>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</si>
  <si>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</si>
  <si>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</si>
  <si>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</si>
  <si>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</si>
  <si>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</si>
  <si>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</si>
  <si>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</si>
  <si>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r>
      <rPr>
        <sz val="11"/>
        <color rgb="FF7F7F7F"/>
        <rFont val="Arial"/>
      </rPr>
      <t xml:space="preserve">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t>
    </r>
    <r>
      <rPr>
        <u/>
        <sz val="11"/>
        <color rgb="FF1155CC"/>
        <rFont val="Arial"/>
      </rPr>
      <t>https://www.oregon.gov/bcd/codes-stand/Pages/energy-efficiency.aspx</t>
    </r>
  </si>
  <si>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</si>
  <si>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</si>
  <si>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</si>
  <si>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appliances in commercial buildings.  The policy only applies to newly sold appliances each year (whether for new buildings or replacement of old appliances in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</si>
  <si>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other energy-using components in commercial buildings.  The policy only applies to newly sold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</si>
  <si>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</si>
  <si>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</si>
  <si>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</si>
  <si>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</si>
  <si>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</si>
  <si>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</si>
  <si>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</si>
  <si>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Distributed Solar Carve-Out</t>
  </si>
  <si>
    <t>Min Fraction of Total Elec Demand to be Met by Distributed Solar PV</t>
  </si>
  <si>
    <t>Distributed Solar Promotion</t>
  </si>
  <si>
    <t>bldgs min fraction distributed solar</t>
  </si>
  <si>
    <t>minimum % elec from solar</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</si>
  <si>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</si>
  <si>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buildings-sector-main.html#solar-carve-out</t>
  </si>
  <si>
    <t>solar-carve-out.html</t>
  </si>
  <si>
    <t xml:space="preserve">MASSACHUSETTS: http://www.mass.gov/eea/energy-utilities-clean-tech/renewable-energy/solar/rps-solar-carve-out/current-status-of-the-rps-solar-carve-out-program.html  COLORADO: http://www.seia.org/research-resources/rps-solar-carve-out-colorado
</t>
  </si>
  <si>
    <t>RMI, 2011, "Reinventing Fire Electricity Sector Methodology," http://www.rmi.org/cms/Download.aspx?id=10765&amp;file=Reinventing+Fire+Electricity+Sector+Methodology.pdf&amp;title=Reinventing+Fire+Electricity+Sector+Methodology, Page 11, 2050 Generation by Case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</si>
  <si>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</si>
  <si>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</si>
  <si>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</si>
  <si>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</si>
  <si>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</si>
  <si>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</si>
  <si>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</si>
  <si>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</si>
  <si>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</si>
  <si>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</si>
  <si>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</si>
  <si>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</si>
  <si>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</si>
  <si>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</si>
  <si>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none</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</si>
  <si>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</si>
  <si>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</si>
  <si>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</si>
  <si>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</si>
  <si>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</si>
  <si>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</si>
  <si>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</si>
  <si>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</si>
  <si>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</si>
  <si>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</si>
  <si>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</si>
  <si>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</si>
  <si>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</si>
  <si>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**Description:** This policy represents a modest rebate paid to customers who purchase energy-efficient heating equipment. // **Guidance for setting values:**Energy Trust of Oregon provides Oregonians with several cash incentives to upgrade their heating systems to more efficient options. They offer $950 for the purchase of a heat pump, $500 for a ductless heat pump, $1,000 for a gas furnace, and up to $250 for a gas fireplace.</t>
  </si>
  <si>
    <t>buildings-sector-main.html#rebate</t>
  </si>
  <si>
    <t>rebate-for-efficient-products.html</t>
  </si>
  <si>
    <t>https://www.energytrust.org/solutions/heating-and-cooling/</t>
  </si>
  <si>
    <t>**Description:** This policy represents a modest rebate paid to customers who purchase energy-efficient cooling and ventilation equipment. // **Guidance for setting values:**Energy Trust of Oregon provides Oregonians with two cash incentives to upgrade their cooling and ventilation systems to more efficient options. These include $250 toward upgrading to central air conditioning and $100 toward a smart thermostat.</t>
  </si>
  <si>
    <t>**Description:** This policy represents a modest rebate paid to customers who purchase energy-efficient appliances.  Typical rebate amounts represented by this policy are $50-100 for a clothes washer and $25-50 for a dishwasher or refrigerator.</t>
  </si>
  <si>
    <t>Electricity Supply</t>
  </si>
  <si>
    <t>Ban New Power Plants</t>
  </si>
  <si>
    <t>Boolean Ban New Power Plants</t>
  </si>
  <si>
    <t>hard coal es</t>
  </si>
  <si>
    <t>Hard Coal</t>
  </si>
  <si>
    <t>elec ban new power plants</t>
  </si>
  <si>
    <t>**Description:** This policy prevents new coal capacity from being built or deployed. // **Guidance for setting values:** No new coal plants are planned in Oregon.</t>
  </si>
  <si>
    <t>electricity-sector-main.html#ban</t>
  </si>
  <si>
    <t>ban-new-capacity.html</t>
  </si>
  <si>
    <t>https://www.opb.org/article/2020/10/16/portland-general-electric-coal-boardman-power-plant/</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</si>
  <si>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</si>
  <si>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</si>
  <si>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</si>
  <si>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</si>
  <si>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</si>
  <si>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</si>
  <si>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</si>
  <si>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</si>
  <si>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</si>
  <si>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</si>
  <si>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</si>
  <si>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</si>
  <si>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</si>
  <si>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</si>
  <si>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</si>
  <si>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</si>
  <si>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</si>
  <si>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</si>
  <si>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</si>
  <si>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</si>
  <si>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</si>
  <si>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</si>
  <si>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</si>
  <si>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</si>
  <si>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</si>
  <si>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</si>
  <si>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</si>
  <si>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</si>
  <si>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</si>
  <si>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</si>
  <si>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</si>
  <si>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</si>
  <si>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</si>
  <si>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</si>
  <si>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</si>
  <si>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</si>
  <si>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</si>
  <si>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</si>
  <si>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</si>
  <si>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</si>
  <si>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</si>
  <si>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</si>
  <si>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</si>
  <si>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</si>
  <si>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</si>
  <si>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</si>
  <si>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 xml:space="preserve">**Description:** This policy specifies an increase in the fraction of electricity generation that must come from qualifying carbon-free sources (wind, solar, biomass, hydro, and geothermal) in 2050.  This policy has no effect until the user-set value exceeds the existing fraction of renewable electricity. Without legislation, renewables are expected to account for 30% of electricity generation in 2050. // **Guidance for setting values:** In 2016, Oregon increased its RPS percentage from 25% in 2025 to 50% by 2040. The 50% goal only applies to large investor-owned utilities who supply more than 3% of state electricity sales. Small investor-owned utilities are capped at 25% by 2025.
</t>
  </si>
  <si>
    <t>electricity-sector-main.html#ces</t>
  </si>
  <si>
    <t>clean-energy-standard.html</t>
  </si>
  <si>
    <t>https://www.oregon.gov/energy/Data-and-Reports/Documents/2020-BER-Energy-101.pdf</t>
  </si>
  <si>
    <t>Change Electricity Exports</t>
  </si>
  <si>
    <t>Percent Change in Electricity Exports</t>
  </si>
  <si>
    <t>Electricity Imports and Exports</t>
  </si>
  <si>
    <t>elec change exports</t>
  </si>
  <si>
    <t>% change in exports</t>
  </si>
  <si>
    <t>**Description:** This policy increases or decreases the amount of electricity exported from the United States to Canada and Mexico.  It does not cause the construction or removal of transmission lines linking these countries. // **Guidance for setting values:** Oregon currently is a net exporter of electricity, importing electricity ~7.5% of total in-state generation.</t>
  </si>
  <si>
    <t>electricity-sector-main.html#elec-exports</t>
  </si>
  <si>
    <t>electricity-imports-exports.html</t>
  </si>
  <si>
    <r>
      <rPr>
        <u/>
        <sz val="11"/>
        <color rgb="FF0000FF"/>
        <rFont val="Arial"/>
      </rPr>
      <t>https://www.oregon.gov/energy/Data-and-Reports/Documents/2020-BER-Energy-by-the-Numbers.pdf</t>
    </r>
    <r>
      <rPr>
        <sz val="11"/>
        <color rgb="FF000000"/>
        <rFont val="Arial"/>
      </rPr>
      <t xml:space="preserve"> page 1</t>
    </r>
  </si>
  <si>
    <t>Change Electricity Imports</t>
  </si>
  <si>
    <t>Percent Change in Electricity Imports</t>
  </si>
  <si>
    <t>elec change imports</t>
  </si>
  <si>
    <t>% change in imports</t>
  </si>
  <si>
    <t>**Description:**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t>
  </si>
  <si>
    <t>electricity-sector-main.html#elec-imports</t>
  </si>
  <si>
    <t>Energy Information Administation.  2016.  Electric Power Annual.  Table 2.13.</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</si>
  <si>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</si>
  <si>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</si>
  <si>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</si>
  <si>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</si>
  <si>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</si>
  <si>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</si>
  <si>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</si>
  <si>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 100% setting provides for an additional 350 GW of demand response capacity in 2050 (on top of a BAU quantity of 41 GW).</t>
  </si>
  <si>
    <t>electricity-sector-main.html#dr</t>
  </si>
  <si>
    <t>demand-response.html</t>
  </si>
  <si>
    <t>Early Retirement of Power Plants</t>
  </si>
  <si>
    <t>Annual Additional Capacity Retired due to Early Retirement Policy</t>
  </si>
  <si>
    <t>elec early retirement</t>
  </si>
  <si>
    <t>MW/year</t>
  </si>
  <si>
    <t xml:space="preserve">**Description:** This policy causes the specified quantity of otherwise non-retiring coal capacity to be retired each year. // **Guidance for setting values:** The last remaining coal plant in Oregon was set to retire at the end of 2020.
</t>
  </si>
  <si>
    <t>electricity-sector-main.html#early-ret</t>
  </si>
  <si>
    <t>early-retirement-of-power-plants.html</t>
  </si>
  <si>
    <t>https://www.eastoregonian.com/townnews/economics/climate-changed-oregon-bids-goodbye-to-coal-power/article_edbade08-ab88-11ea-99c6-832b254db428.html#:~:text=The%20Portland%20General%20Electric%2Downed,end%20of%20an%20energy%20era.</t>
  </si>
  <si>
    <t>The Brattle Group, 2012, "Potential Coal Plant Retirements: 2012 Update," http://greatlakeslegalfoundation.org/wwcms/wp-content/uploads/documents/regulatory/TrainWreck/12Oct15_BrattleStudy.pdf, Page 8, Table 4</t>
  </si>
  <si>
    <t xml:space="preserve">**Description:** This policy causes the specified quantity of otherwise non-retiring natural gas non-peaker capacity to be retired each year. // **Guidance for setting values:** Oregon policy does not currently require the early retirement of gas power plants. </t>
  </si>
  <si>
    <t>**Description:** This policy causes the specified quantity of otherwise non-retiring nuclear capacity to be retired each year. // **Guidance for setting values:** Oregon has no nuclear plants.</t>
  </si>
  <si>
    <t>**Description:** This policy causes the specified quantity of otherwise non-retiring biomass capacity to be retired each year. // **Guidance for setting values:** Biomass makes up less than 1% of Oregon electricity total generation</t>
  </si>
  <si>
    <t>**Description:** This policy causes the specified quantity of otherwise non-retiring natural gas peaker capacity to be retired each year. // **Guidance for setting values:** The U.S. has about 195 GW of natural gas peaker plants, of which 20 GW are projected to retire by 2050.</t>
  </si>
  <si>
    <t>**Description:** This policy causes the specified quantity of otherwise non-retiring lignite capacity to be retired each year. // **Guidance for setting values:** The U.S. has about 7,000 MW of lignite power plants, none of which are projected to retire by 2050 in the BAU case.</t>
  </si>
  <si>
    <t>Grid-Scale Electricity Storage</t>
  </si>
  <si>
    <t>Fraction of Additional Grid Battery Storage Potential Achieved</t>
  </si>
  <si>
    <t>elec storage growth</t>
  </si>
  <si>
    <t>**Description:** This policy causes grid-scale electricity storage from chemical batteries to increase above the amount predicted in the BAU Scenario. // **Guidance for setting values:**In the BAU scenario, Oregon grid battery storage capacity grew from 1 GW in 2020 to 13 MW by 2050. The maximum storage potential is 4.6 GWs.</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</si>
  <si>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</si>
  <si>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</si>
  <si>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</si>
  <si>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</si>
  <si>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</si>
  <si>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</si>
  <si>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</si>
  <si>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an additional 21% of new transmission capacity. In a BAU case, Oregon's transmission capacity is expected to remain constant.</t>
  </si>
  <si>
    <t>electricity-sector-main.html#transmission</t>
  </si>
  <si>
    <t>increase-transmission.html</t>
  </si>
  <si>
    <t>National Renewable Energy Laboratory, 2014, Renewable Electricity Futures (Vol. 1),
http://www.nrel.gov/docs/fy12osti/52409-1.pdf, Page xli, Figure ES-8, 80% RE scenario.
Used OR variable elec&gt;BTC. No change in transmission capacity circuit miles</t>
  </si>
  <si>
    <t>National Renewable Energy Laboratory, 2014, Renewable Electricity Futures (Vol. 1),
http://www.nrel.gov/docs/fy12osti/52409-1.pdf, Page 2-10, 90% RE scenario.</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</si>
  <si>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</si>
  <si>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</si>
  <si>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</si>
  <si>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</si>
  <si>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 **Guidance for setting values:** Currently Oregon does not specify any specific capacity.</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</si>
  <si>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</si>
  <si>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</si>
  <si>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</si>
  <si>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</si>
  <si>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</si>
  <si>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</si>
  <si>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</si>
  <si>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</si>
  <si>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</si>
  <si>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</si>
  <si>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</si>
  <si>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</si>
  <si>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</si>
  <si>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</si>
  <si>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</si>
  <si>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</si>
  <si>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</si>
  <si>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</si>
  <si>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</si>
  <si>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</si>
  <si>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</si>
  <si>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</si>
  <si>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</si>
  <si>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</si>
  <si>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</si>
  <si>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</si>
  <si>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</si>
  <si>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</si>
  <si>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</si>
  <si>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</si>
  <si>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</si>
  <si>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</si>
  <si>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</si>
  <si>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</si>
  <si>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</si>
  <si>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</si>
  <si>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</si>
  <si>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</si>
  <si>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</si>
  <si>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</si>
  <si>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</si>
  <si>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</si>
  <si>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</si>
  <si>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</si>
  <si>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</si>
  <si>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</si>
  <si>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</si>
  <si>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</si>
  <si>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</si>
  <si>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</si>
  <si>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</si>
  <si>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</si>
  <si>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</si>
  <si>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</si>
  <si>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nuclear energy.</t>
  </si>
  <si>
    <t>https://www.energy.gov/articles/secretary-perry-announces-financial-close-additional-loan-guarantees-during-trip-vogtle</t>
  </si>
  <si>
    <t xml:space="preserve">
**Description:**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a similar program for solar power, covers 26% of system costs through 2021, with declining amounts thereafter.</t>
  </si>
  <si>
    <t>https://www.oregon.gov/energy/Incentives/Pages/Renewable-Energy-Grants.aspx</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</si>
  <si>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enacted in 2005, covers 26% of solar system costs through 2021, with declining amounts thereafter.</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</si>
  <si>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</si>
  <si>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</si>
  <si>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</si>
  <si>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Investment Tax Credit, a similar program for solar power, covers 30% of system costs through 2019, with declining amounts thereafter.</t>
  </si>
  <si>
    <t>Subsidy for Electricity Production</t>
  </si>
  <si>
    <t>Subsidy for Elec Production by Fuel</t>
  </si>
  <si>
    <t>elec generation subsidy</t>
  </si>
  <si>
    <t>**Description:** This policy is a subsidy paid by the government to suppliers of electricity per unit of electricity generated from nuclear energy.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</si>
  <si>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</si>
  <si>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</si>
  <si>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**Description:** This policy is a subsidy paid by the government to suppliers of electricity per unit of electricity generated from onshore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</si>
  <si>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photovoltaic solar panels.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</si>
  <si>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solar heat to power systems.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</si>
  <si>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biomass.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</si>
  <si>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offshore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</si>
  <si>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Industry</t>
  </si>
  <si>
    <t>Industry Sector Fraction of Potential Additional CCS Achieved</t>
  </si>
  <si>
    <t>cement and other carbonates</t>
  </si>
  <si>
    <t>Cement Industry</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</si>
  <si>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</si>
  <si>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</si>
  <si>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</si>
  <si>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</si>
  <si>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</si>
  <si>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</si>
  <si>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</si>
  <si>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</si>
  <si>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</si>
  <si>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</si>
  <si>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</si>
  <si>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</si>
  <si>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</si>
  <si>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</si>
  <si>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</si>
  <si>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</si>
  <si>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</si>
  <si>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</si>
  <si>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</si>
  <si>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</si>
  <si>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</si>
  <si>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</si>
  <si>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</si>
  <si>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</si>
  <si>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</si>
  <si>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</si>
  <si>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</si>
  <si>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</si>
  <si>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</si>
  <si>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</si>
  <si>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</si>
  <si>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</si>
  <si>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</si>
  <si>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</si>
  <si>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</si>
  <si>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</si>
  <si>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</si>
  <si>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</si>
  <si>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</si>
  <si>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</si>
  <si>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</si>
  <si>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</si>
  <si>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</si>
  <si>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</si>
  <si>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</si>
  <si>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</si>
  <si>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</si>
  <si>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</si>
  <si>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</si>
  <si>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</si>
  <si>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</si>
  <si>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</si>
  <si>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</si>
  <si>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</si>
  <si>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</si>
  <si>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</si>
  <si>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</si>
  <si>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</si>
  <si>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</si>
  <si>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</si>
  <si>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</si>
  <si>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</si>
  <si>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</si>
  <si>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</si>
  <si>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</si>
  <si>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</si>
  <si>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</si>
  <si>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</si>
  <si>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</si>
  <si>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</si>
  <si>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</si>
  <si>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</si>
  <si>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</si>
  <si>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</si>
  <si>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</si>
  <si>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</si>
  <si>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</si>
  <si>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</si>
  <si>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</si>
  <si>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</si>
  <si>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</si>
  <si>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</si>
  <si>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</si>
  <si>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</si>
  <si>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</si>
  <si>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</si>
  <si>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</si>
  <si>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</si>
  <si>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</si>
  <si>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</si>
  <si>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</si>
  <si>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</si>
  <si>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</si>
  <si>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</si>
  <si>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</si>
  <si>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</si>
  <si>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</si>
  <si>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</si>
  <si>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</si>
  <si>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</si>
  <si>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</si>
  <si>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</si>
  <si>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</si>
  <si>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</si>
  <si>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</si>
  <si>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</si>
  <si>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</si>
  <si>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</si>
  <si>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</si>
  <si>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</si>
  <si>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</si>
  <si>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</si>
  <si>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</si>
  <si>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</si>
  <si>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</si>
  <si>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</si>
  <si>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</si>
  <si>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</si>
  <si>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</si>
  <si>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</si>
  <si>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</si>
  <si>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</si>
  <si>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</si>
  <si>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</si>
  <si>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</si>
  <si>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</si>
  <si>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</si>
  <si>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</si>
  <si>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</si>
  <si>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</si>
  <si>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</si>
  <si>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</si>
  <si>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</si>
  <si>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</si>
  <si>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</si>
  <si>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</si>
  <si>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</si>
  <si>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</si>
  <si>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</si>
  <si>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</si>
  <si>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</si>
  <si>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</si>
  <si>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</si>
  <si>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</si>
  <si>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</si>
  <si>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</si>
  <si>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</si>
  <si>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</si>
  <si>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</si>
  <si>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</si>
  <si>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</si>
  <si>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</si>
  <si>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</si>
  <si>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</si>
  <si>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</si>
  <si>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</si>
  <si>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</si>
  <si>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</si>
  <si>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hard coal</t>
  </si>
  <si>
    <t>indst reduce fossil fuel exports</t>
  </si>
  <si>
    <t>% reduction in exports</t>
  </si>
  <si>
    <t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coal. </t>
  </si>
  <si>
    <t>reduce-fuel-exports.html</t>
  </si>
  <si>
    <t>natural gas</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</si>
  <si>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natural gas. </t>
  </si>
  <si>
    <t>https://www.oregonlegislature.gov/lpro/Publications/Background-Brief-Energy-2019.pdf</t>
  </si>
  <si>
    <t>petroleum gasoline</t>
  </si>
  <si>
    <t>Petroleum Gasoline</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</si>
  <si>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petroleum. </t>
  </si>
  <si>
    <t>petroleum diesel</t>
  </si>
  <si>
    <t>Petroleum Diesel</t>
  </si>
  <si>
    <t>jet fuel or kerosene</t>
  </si>
  <si>
    <t>Jet Fuel/Kerosene</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</si>
  <si>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jet fuel and kerosene.</t>
  </si>
  <si>
    <t>lignite</t>
  </si>
  <si>
    <t>crude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</si>
  <si>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crude oil.</t>
  </si>
  <si>
    <t>heavy or residual fuel oil</t>
  </si>
  <si>
    <t>Heavy/Residual Fuel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</si>
  <si>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heavy and residual fuel oil.</t>
  </si>
  <si>
    <t>LPG propane or butane</t>
  </si>
  <si>
    <t>LPG/Propane/Butane</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</si>
  <si>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LPG, propane, and butane.</t>
  </si>
  <si>
    <t>Agriculture, Land Use, and Forestry</t>
  </si>
  <si>
    <t>Afforestation and Reforestation</t>
  </si>
  <si>
    <t>Fraction of Afforestation and Reforestation Achieved</t>
  </si>
  <si>
    <t>land afforestation and reforestation</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</si>
  <si>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</si>
  <si>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</si>
  <si>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</si>
  <si>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</si>
  <si>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</si>
  <si>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</si>
  <si>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</si>
  <si>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</si>
  <si>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</si>
  <si>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</si>
  <si>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</si>
  <si>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</si>
  <si>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</si>
  <si>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</si>
  <si>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</si>
  <si>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</si>
  <si>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</si>
  <si>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</si>
  <si>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</si>
  <si>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</si>
  <si>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</si>
  <si>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</si>
  <si>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</si>
  <si>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</si>
  <si>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</si>
  <si>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</si>
  <si>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</si>
  <si>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</si>
  <si>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</si>
  <si>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</si>
  <si>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</si>
  <si>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</si>
  <si>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</si>
  <si>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</si>
  <si>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</si>
  <si>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</si>
  <si>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</si>
  <si>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</si>
  <si>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</si>
  <si>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</si>
  <si>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</si>
  <si>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</si>
  <si>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</si>
  <si>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</si>
  <si>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</si>
  <si>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</si>
  <si>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</si>
  <si>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</si>
  <si>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</si>
  <si>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</si>
  <si>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</si>
  <si>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</si>
  <si>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</si>
  <si>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</si>
  <si>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</si>
  <si>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</si>
  <si>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</si>
  <si>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</si>
  <si>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</si>
  <si>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</si>
  <si>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</si>
  <si>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</si>
  <si>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This is estimated to be similar for district heating in Oregon.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</si>
  <si>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</si>
  <si>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</si>
  <si>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</si>
  <si>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</si>
  <si>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</si>
  <si>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</si>
  <si>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</si>
  <si>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</si>
  <si>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</si>
  <si>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</si>
  <si>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</si>
  <si>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</si>
  <si>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</si>
  <si>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</si>
  <si>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</si>
  <si>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**Description:** This policy applies a tax on fuels used in the Transportation Sector based on their greenhouse gas emissions.  It also increases the base cost of vehicles according to their embedded carbon content. // **Guidance for setting values:** Oregon does not currently apply carbon pricing to the transportation sector. The U.S. government's revised 2015 Social Cost of Carbon estimates for the year 2050 range from $32 to $115 per ton (in inflation-adjusted 2018 dollars), depending on one's choice of discount rate.</t>
  </si>
  <si>
    <t>fuels.html#carbon-tax</t>
  </si>
  <si>
    <t>carbon-tax.html</t>
  </si>
  <si>
    <t>https://www.reneworegon.org/history_of_carbon_pricing_in_oregon</t>
  </si>
  <si>
    <t>U.S. EPA, 2016, "Social Cost of CO2, 2015-2020," https://www.epa.gov/climatechange/social-cost-carbon</t>
  </si>
  <si>
    <t>electricity sector</t>
  </si>
  <si>
    <t>Electricity Sector</t>
  </si>
  <si>
    <t>**Description:** This policy applies a tax on fuels used in the Electricity Sector based on their greenhouse gas emissions.  It also increases the base cost of new power plants according to their embedded carbon content. // **Guidance for setting values:** Oregon does not currently apply carbon pricing to the electricity sector. The U.S. government's revised 2015 Social Cost of Carbon estimates for the year 2050 range from $32 to $115 per ton (in inflation-adjusted 2018 dollars), depending on one's choice of discount rate.</t>
  </si>
  <si>
    <t>residential buildings sector</t>
  </si>
  <si>
    <t>Residential Bldg Sector</t>
  </si>
  <si>
    <t>**Description:** This policy applies a tax on fuels used in residential buildings based on their greenhouse gas emissions.  It also increases the base cost of building components according to their embedded carbon content. // **Guidance for setting values:** Oregon does not currently apply carbon pricing to the residential building sector. The U.S. government's revised 2015 Social Cost of Carbon estimates for the year 2050 range from $32 to $115 per ton (in inflation-adjusted 2018 dollars), depending on one's choice of discount rate.</t>
  </si>
  <si>
    <t>commercial buildings sector</t>
  </si>
  <si>
    <t>Commercial Bldg Sector</t>
  </si>
  <si>
    <t>**Description:** This policy applies a tax on fuels used in commercial buildings based on their greenhouse gas emissions.  It also increases the base cost of building components according to their embedded carbon content. // **Guidance for setting values:**  Oregon does not currently apply carbon pricing to the commercial building sector. The U.S. government's revised 2015 Social Cost of Carbon estimates for the year 2050 range from $32 to $115 per ton (in inflation-adjusted 2018 dollars), depending on one's choice of discount rate.</t>
  </si>
  <si>
    <t>industry sector</t>
  </si>
  <si>
    <t>Industry Sector</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</si>
  <si>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Oregon does not currently apply carbon pricing to the industrial sector. The U.S. government's revised 2015 Social Cost of Carbon estimates for the year 2050 range from $32 to $115 per ton (in inflation-adjusted 2018 dollars), depending on one's choice of discount rate.</t>
  </si>
  <si>
    <t>district heat and hydrogen sector</t>
  </si>
  <si>
    <t>District Heat &amp; Hydrogen Sector</t>
  </si>
  <si>
    <t>**Description:** This policy applies a tax on fuels used in the District Heat and Hydrogen Sector based on their greenhouse gas emissions.  // **Guidance for setting values:**  Oregon does not currently apply carbon pricing to the district heat and hydrogen sector. The U.S. government's revised 2015 Social Cost of Carbon estimates for the year 2050 range from $32 to $115 per ton (in inflation-adjusted 2018 dollars), depending on one's choice of discount rate.</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</si>
  <si>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</si>
  <si>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</si>
  <si>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</si>
  <si>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</si>
  <si>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</si>
  <si>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</si>
  <si>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</si>
  <si>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</si>
  <si>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</si>
  <si>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</si>
  <si>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</si>
  <si>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</si>
  <si>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</si>
  <si>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</si>
  <si>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</si>
  <si>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</si>
  <si>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</si>
  <si>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</si>
  <si>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</si>
  <si>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</si>
  <si>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</si>
  <si>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</si>
  <si>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</si>
  <si>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</si>
  <si>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Oregon provides a three- to five-year property tax exemption for investments that produce, distribute, or store any variety of biofuels. 
</t>
  </si>
  <si>
    <t>https://www.oregon4biz.com/Oregon-Business/Tax-Incentives/Renewable-Energy/Zones/</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</si>
  <si>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</si>
  <si>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</si>
  <si>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</si>
  <si>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</si>
  <si>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</si>
  <si>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</si>
  <si>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</si>
  <si>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</si>
  <si>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</si>
  <si>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</si>
  <si>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</si>
  <si>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</si>
  <si>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</si>
  <si>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</si>
  <si>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</si>
  <si>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</si>
  <si>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</si>
  <si>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</si>
  <si>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</si>
  <si>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</si>
  <si>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</si>
  <si>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</si>
  <si>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</si>
  <si>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</si>
  <si>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</si>
  <si>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</si>
  <si>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</si>
  <si>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</si>
  <si>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 xml:space="preserve">**Description:** This policy increases the tax rate for electricity.  It is expressed as a percentage of the BAU Scenario price, which includes sales and excise taxes. // **Guidance for setting values:**  Oregon has no statewide sales tax. </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</si>
  <si>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</si>
  <si>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</si>
  <si>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</si>
  <si>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 xml:space="preserve">**Description:** This policy increases the tax rate for coal.  It is expressed as a percentage of the BAU Scenario price, which includes sales and excise taxes. // **Guidance for setting values:** Oregon has no statewide sales tax. </t>
  </si>
  <si>
    <t xml:space="preserve">**Description:** This policy increases the tax rate for natural gas.  It is expressed as a percentage of the BAU Scenario price, which includes sales and excise taxes. // **Guidance for setting values:** Oregon has no statewide sales tax. </t>
  </si>
  <si>
    <t xml:space="preserve">**Description:** This policy increases the tax rate for petroleum gasoline.  It is expressed as a percentage of the BAU Scenario price, which includes sales and excise taxes. // **Guidance for setting values:** Oregon has no statewide sales tax. </t>
  </si>
  <si>
    <t xml:space="preserve">**Description:** This policy increases the tax rate for petroleum diesel.  It is expressed as a percentage of the BAU Scenario price, which includes sales and excise taxes. // **Guidance for setting values:** Oregon has no statewide sales tax. </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</si>
  <si>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</si>
  <si>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</si>
  <si>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</si>
  <si>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</si>
  <si>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</si>
  <si>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</si>
  <si>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</si>
  <si>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</si>
  <si>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</si>
  <si>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</si>
  <si>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</si>
  <si>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</si>
  <si>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</si>
  <si>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</si>
  <si>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</si>
  <si>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</si>
  <si>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</si>
  <si>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</si>
  <si>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</si>
  <si>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</si>
  <si>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</si>
  <si>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</si>
  <si>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</si>
  <si>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</si>
  <si>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</si>
  <si>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</si>
  <si>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</si>
  <si>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</si>
  <si>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</si>
  <si>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</si>
  <si>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</si>
  <si>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</si>
  <si>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</si>
  <si>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</si>
  <si>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</si>
  <si>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</si>
  <si>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</si>
  <si>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</si>
  <si>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</si>
  <si>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</si>
  <si>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</si>
  <si>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</si>
  <si>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</si>
  <si>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</si>
  <si>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</si>
  <si>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</si>
  <si>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</si>
  <si>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</si>
  <si>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</si>
  <si>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</si>
  <si>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</si>
  <si>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</si>
  <si>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</si>
  <si>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</si>
  <si>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</si>
  <si>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</si>
  <si>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</si>
  <si>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</si>
  <si>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</si>
  <si>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</si>
  <si>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</si>
  <si>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</si>
  <si>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</si>
  <si>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</si>
  <si>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</si>
  <si>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</si>
  <si>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</si>
  <si>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</si>
  <si>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</si>
  <si>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</si>
  <si>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</si>
  <si>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</si>
  <si>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</si>
  <si>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</si>
  <si>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</si>
  <si>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</si>
  <si>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</si>
  <si>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</si>
  <si>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</si>
  <si>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</si>
  <si>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</si>
  <si>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</si>
  <si>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</si>
  <si>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</si>
  <si>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</si>
  <si>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</si>
  <si>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</si>
  <si>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</si>
  <si>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</si>
  <si>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</si>
  <si>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</si>
  <si>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</si>
  <si>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</si>
  <si>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</si>
  <si>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</si>
  <si>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</si>
  <si>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</si>
  <si>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</si>
  <si>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</si>
  <si>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</si>
  <si>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</si>
  <si>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</si>
  <si>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</si>
  <si>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</si>
  <si>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</si>
  <si>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</si>
  <si>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</si>
  <si>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</si>
  <si>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</si>
  <si>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</si>
  <si>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</si>
  <si>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</si>
  <si>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</si>
  <si>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</si>
  <si>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</si>
  <si>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</si>
  <si>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</si>
  <si>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</si>
  <si>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</si>
  <si>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</si>
  <si>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</si>
  <si>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</si>
  <si>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</si>
  <si>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</si>
  <si>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</si>
  <si>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</si>
  <si>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</si>
  <si>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</si>
  <si>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</si>
  <si>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</si>
  <si>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</si>
  <si>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</si>
  <si>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</si>
  <si>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</si>
  <si>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</si>
  <si>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</si>
  <si>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</si>
  <si>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</si>
  <si>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</si>
  <si>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</si>
  <si>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</si>
  <si>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</si>
  <si>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</si>
  <si>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</si>
  <si>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</si>
  <si>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</si>
  <si>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</si>
  <si>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</si>
  <si>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</si>
  <si>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</si>
  <si>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</si>
  <si>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</si>
  <si>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</si>
  <si>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</si>
  <si>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</si>
  <si>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</si>
  <si>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</si>
  <si>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</si>
  <si>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</si>
  <si>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</si>
  <si>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</si>
  <si>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</si>
  <si>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</si>
  <si>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</si>
  <si>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</si>
  <si>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</si>
  <si>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</si>
  <si>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</si>
  <si>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</si>
  <si>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</si>
  <si>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</si>
  <si>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</si>
  <si>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</si>
  <si>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</si>
  <si>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</si>
  <si>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</si>
  <si>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</si>
  <si>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</si>
  <si>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</si>
  <si>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</si>
  <si>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</si>
  <si>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</si>
  <si>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</si>
  <si>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</si>
  <si>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</si>
  <si>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</si>
  <si>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</si>
  <si>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</si>
  <si>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</si>
  <si>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</si>
  <si>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</si>
  <si>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</si>
  <si>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</si>
  <si>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</si>
  <si>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</si>
  <si>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</si>
  <si>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</si>
  <si>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</si>
  <si>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</si>
  <si>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</si>
  <si>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</si>
  <si>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</si>
  <si>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</si>
  <si>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</si>
  <si>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</si>
  <si>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</si>
  <si>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</si>
  <si>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</si>
  <si>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</si>
  <si>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</si>
  <si>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</si>
  <si>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</si>
  <si>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</si>
  <si>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</si>
  <si>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</si>
  <si>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</si>
  <si>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</si>
  <si>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</si>
  <si>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</si>
  <si>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</si>
  <si>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</si>
  <si>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</si>
  <si>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</si>
  <si>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</si>
  <si>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</si>
  <si>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</si>
  <si>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</si>
  <si>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</si>
  <si>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</si>
  <si>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</si>
  <si>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</si>
  <si>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</si>
  <si>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</si>
  <si>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</si>
  <si>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</si>
  <si>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</si>
  <si>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</si>
  <si>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</si>
  <si>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</si>
  <si>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</si>
  <si>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</si>
  <si>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</si>
  <si>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</si>
  <si>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</si>
  <si>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</si>
  <si>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</si>
  <si>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</si>
  <si>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</si>
  <si>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</si>
  <si>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</si>
  <si>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</si>
  <si>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</si>
  <si>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</si>
  <si>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2025 Target from Paris Climate Accord 2015</t>
  </si>
  <si>
    <t>In its Nationally Determined Contribution (NDC) to the U.N. Framework Convention on Climate Change, the U.S. committed to reduce greenhouse gas emissions 26-28 percent below 2005 levels by 2025.</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</si>
  <si>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</si>
  <si>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</si>
  <si>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</si>
  <si>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</si>
  <si>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</si>
  <si>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</si>
  <si>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</si>
  <si>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</si>
  <si>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</si>
  <si>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</si>
  <si>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</si>
  <si>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</si>
  <si>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</si>
  <si>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</si>
  <si>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</si>
  <si>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</si>
  <si>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</si>
  <si>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</si>
  <si>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</si>
  <si>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</si>
  <si>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</si>
  <si>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</si>
  <si>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</si>
  <si>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</si>
  <si>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</si>
  <si>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</si>
  <si>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</si>
  <si>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</si>
  <si>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</si>
  <si>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</si>
  <si>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</si>
  <si>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</si>
  <si>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</si>
  <si>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</si>
  <si>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</si>
  <si>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</si>
  <si>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</si>
  <si>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</si>
  <si>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</si>
  <si>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</si>
  <si>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</si>
  <si>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</si>
  <si>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</si>
  <si>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</si>
  <si>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</si>
  <si>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</si>
  <si>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</si>
  <si>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</si>
  <si>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</si>
  <si>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</si>
  <si>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</si>
  <si>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</si>
  <si>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</si>
  <si>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</si>
  <si>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</si>
  <si>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</si>
  <si>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</si>
  <si>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</si>
  <si>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</si>
  <si>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</si>
  <si>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</si>
  <si>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</si>
  <si>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</si>
  <si>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</si>
  <si>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</si>
  <si>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</si>
  <si>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</si>
  <si>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</si>
  <si>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</si>
  <si>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</si>
  <si>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</si>
  <si>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</si>
  <si>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</si>
  <si>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</si>
  <si>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</si>
  <si>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</si>
  <si>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</si>
  <si>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</si>
  <si>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</si>
  <si>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</si>
  <si>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</si>
  <si>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</si>
  <si>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</si>
  <si>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</si>
  <si>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</si>
  <si>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</si>
  <si>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</si>
  <si>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</si>
  <si>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</si>
  <si>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</si>
  <si>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</si>
  <si>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</si>
  <si>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</si>
  <si>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</si>
  <si>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</si>
  <si>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</si>
  <si>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</si>
  <si>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</si>
  <si>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</si>
  <si>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</si>
  <si>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</si>
  <si>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</si>
  <si>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</si>
  <si>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</si>
  <si>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</si>
  <si>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</si>
  <si>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</si>
  <si>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</si>
  <si>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</si>
  <si>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</si>
  <si>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</si>
  <si>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</si>
  <si>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</si>
  <si>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</si>
  <si>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</si>
  <si>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</si>
  <si>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</si>
  <si>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</si>
  <si>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</si>
  <si>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</si>
  <si>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</si>
  <si>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</si>
  <si>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</si>
  <si>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</si>
  <si>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</si>
  <si>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</si>
  <si>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</si>
  <si>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</si>
  <si>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</si>
  <si>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</si>
  <si>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</si>
  <si>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</si>
  <si>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</si>
  <si>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</si>
  <si>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</si>
  <si>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</si>
  <si>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</si>
  <si>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</si>
  <si>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</si>
  <si>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</si>
  <si>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</si>
  <si>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</si>
  <si>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</si>
  <si>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</si>
  <si>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</si>
  <si>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</si>
  <si>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</si>
  <si>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</si>
  <si>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</si>
  <si>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</si>
  <si>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</si>
  <si>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</si>
  <si>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</si>
  <si>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</si>
  <si>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</si>
  <si>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</si>
  <si>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</si>
  <si>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</si>
  <si>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</si>
  <si>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</si>
  <si>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</si>
  <si>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</si>
  <si>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</si>
  <si>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</si>
  <si>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</si>
  <si>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</si>
  <si>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</si>
  <si>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</si>
  <si>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</si>
  <si>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</si>
  <si>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</si>
  <si>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</si>
  <si>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</si>
  <si>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</si>
  <si>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</si>
  <si>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</si>
  <si>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</si>
  <si>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</si>
  <si>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</si>
  <si>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</si>
  <si>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</si>
  <si>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</si>
  <si>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</si>
  <si>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</si>
  <si>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</si>
  <si>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</si>
  <si>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</si>
  <si>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</si>
  <si>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</si>
  <si>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</si>
  <si>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</si>
  <si>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</si>
  <si>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</si>
  <si>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</si>
  <si>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</si>
  <si>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</si>
  <si>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</si>
  <si>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</si>
  <si>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</si>
  <si>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</si>
  <si>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</si>
  <si>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</si>
  <si>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</si>
  <si>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</si>
  <si>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</si>
  <si>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</si>
  <si>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</si>
  <si>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</si>
  <si>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</si>
  <si>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</si>
  <si>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</si>
  <si>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</si>
  <si>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</si>
  <si>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</si>
  <si>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</si>
  <si>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</si>
  <si>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</si>
  <si>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</si>
  <si>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</si>
  <si>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</si>
  <si>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</si>
  <si>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</si>
  <si>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</si>
  <si>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</si>
  <si>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</si>
  <si>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</si>
  <si>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</si>
  <si>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</si>
  <si>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</si>
  <si>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</si>
  <si>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</si>
  <si>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</si>
  <si>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</si>
  <si>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</si>
  <si>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</si>
  <si>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</si>
  <si>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</si>
  <si>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</si>
  <si>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</si>
  <si>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</si>
  <si>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</si>
  <si>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</si>
  <si>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</si>
  <si>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</si>
  <si>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</si>
  <si>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</si>
  <si>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</si>
  <si>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</si>
  <si>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</si>
  <si>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</si>
  <si>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</si>
  <si>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</si>
  <si>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</si>
  <si>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</si>
  <si>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</si>
  <si>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</si>
  <si>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</si>
  <si>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</si>
  <si>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</si>
  <si>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</si>
  <si>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</si>
  <si>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</si>
  <si>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</si>
  <si>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</si>
  <si>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</si>
  <si>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</si>
  <si>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</si>
  <si>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</si>
  <si>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</si>
  <si>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</si>
  <si>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</si>
  <si>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</si>
  <si>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</si>
  <si>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</si>
  <si>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</si>
  <si>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</si>
  <si>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</si>
  <si>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</si>
  <si>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</si>
  <si>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</si>
  <si>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</si>
  <si>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</si>
  <si>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</si>
  <si>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</si>
  <si>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</si>
  <si>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</si>
  <si>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</si>
  <si>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</si>
  <si>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</si>
  <si>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</si>
  <si>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</si>
  <si>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</si>
  <si>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</si>
  <si>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</si>
  <si>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</si>
  <si>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</si>
  <si>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</si>
  <si>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</si>
  <si>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</si>
  <si>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</si>
  <si>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</si>
  <si>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</si>
  <si>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</si>
  <si>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</si>
  <si>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</si>
  <si>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</si>
  <si>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</si>
  <si>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</si>
  <si>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</si>
  <si>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</si>
  <si>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</si>
  <si>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</si>
  <si>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</si>
  <si>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</si>
  <si>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</si>
  <si>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</si>
  <si>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</si>
  <si>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</si>
  <si>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</si>
  <si>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</si>
  <si>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</si>
  <si>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</si>
  <si>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</si>
  <si>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</si>
  <si>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</si>
  <si>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</si>
  <si>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</si>
  <si>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</si>
  <si>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</si>
  <si>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</si>
  <si>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</si>
  <si>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</si>
  <si>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</si>
  <si>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</si>
  <si>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</si>
  <si>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</si>
  <si>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</si>
  <si>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</si>
  <si>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</si>
  <si>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</si>
  <si>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</si>
  <si>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</si>
  <si>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</si>
  <si>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</si>
  <si>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</si>
  <si>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</si>
  <si>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</si>
  <si>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</si>
  <si>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</si>
  <si>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</si>
  <si>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</si>
  <si>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</si>
  <si>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</si>
  <si>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</si>
  <si>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</si>
  <si>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</si>
  <si>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</si>
  <si>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</si>
  <si>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</si>
  <si>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</si>
  <si>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</si>
  <si>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</si>
  <si>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</si>
  <si>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</si>
  <si>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</si>
  <si>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</si>
  <si>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</si>
  <si>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</si>
  <si>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</si>
  <si>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</si>
  <si>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</si>
  <si>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</si>
  <si>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</si>
  <si>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</si>
  <si>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</si>
  <si>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</si>
  <si>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</si>
  <si>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</si>
  <si>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</si>
  <si>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</si>
  <si>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</si>
  <si>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</si>
  <si>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</si>
  <si>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</si>
  <si>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</si>
  <si>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</si>
  <si>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</si>
  <si>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</si>
  <si>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</si>
  <si>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</si>
  <si>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</si>
  <si>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</si>
  <si>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</si>
  <si>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</si>
  <si>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</si>
  <si>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</si>
  <si>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</si>
  <si>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</si>
  <si>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</si>
  <si>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</si>
  <si>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</si>
  <si>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</si>
  <si>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</si>
  <si>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</si>
  <si>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</si>
  <si>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</si>
  <si>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</si>
  <si>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</si>
  <si>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</si>
  <si>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</si>
  <si>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</si>
  <si>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</si>
  <si>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</si>
  <si>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</si>
  <si>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</si>
  <si>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</si>
  <si>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</si>
  <si>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</si>
  <si>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</si>
  <si>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</si>
  <si>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</si>
  <si>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</si>
  <si>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</si>
  <si>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</si>
  <si>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</si>
  <si>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</si>
  <si>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</si>
  <si>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</si>
  <si>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</si>
  <si>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</si>
  <si>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</si>
  <si>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</si>
  <si>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</si>
  <si>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</si>
  <si>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</si>
  <si>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</si>
  <si>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</si>
  <si>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</si>
  <si>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</si>
  <si>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</si>
  <si>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</si>
  <si>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</si>
  <si>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</si>
  <si>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</si>
  <si>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</si>
  <si>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</si>
  <si>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</si>
  <si>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</si>
  <si>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</si>
  <si>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</si>
  <si>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</si>
  <si>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</si>
  <si>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</si>
  <si>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</si>
  <si>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</si>
  <si>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</si>
  <si>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</si>
  <si>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</si>
  <si>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</si>
  <si>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</si>
  <si>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</si>
  <si>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</si>
  <si>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</si>
  <si>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</si>
  <si>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</si>
  <si>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</si>
  <si>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</si>
  <si>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</si>
  <si>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</si>
  <si>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</si>
  <si>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</si>
  <si>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</si>
  <si>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</si>
  <si>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</si>
  <si>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</si>
  <si>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</si>
  <si>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</si>
  <si>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</si>
  <si>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</si>
  <si>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</si>
  <si>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</si>
  <si>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</si>
  <si>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</si>
  <si>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</si>
  <si>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</si>
  <si>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</si>
  <si>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</si>
  <si>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</si>
  <si>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</si>
  <si>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</si>
  <si>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</si>
  <si>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</si>
  <si>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</si>
  <si>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</si>
  <si>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</si>
  <si>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</si>
  <si>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</si>
  <si>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</si>
  <si>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</si>
  <si>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</si>
  <si>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</si>
  <si>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</si>
  <si>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</si>
  <si>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</si>
  <si>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</si>
  <si>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</si>
  <si>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</si>
  <si>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</si>
  <si>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</si>
  <si>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</si>
  <si>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</si>
  <si>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</si>
  <si>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</si>
  <si>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</si>
  <si>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</si>
  <si>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</si>
  <si>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</si>
  <si>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</si>
  <si>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</si>
  <si>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</si>
  <si>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</si>
  <si>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</si>
  <si>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</si>
  <si>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</si>
  <si>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</si>
  <si>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</si>
  <si>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</si>
  <si>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</si>
  <si>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</si>
  <si>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</si>
  <si>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</si>
  <si>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</si>
  <si>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</si>
  <si>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</si>
  <si>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</si>
  <si>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</si>
  <si>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rPr>
        <sz val="11"/>
        <color theme="1"/>
        <rFont val="Calibri"/>
      </rPr>
      <t xml:space="preserve">The scenario </t>
    </r>
    <r>
      <rPr>
        <b/>
        <i/>
        <sz val="11"/>
        <color theme="1"/>
        <rFont val="Calibri"/>
      </rPr>
      <t>in this row</t>
    </r>
    <r>
      <rPr>
        <sz val="11"/>
        <color theme="1"/>
        <rFont val="Calibri"/>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</si>
  <si>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TABLE  1  SECTORAL REPORT FOR ENERGY</t>
  </si>
  <si>
    <t>Inventory 2005</t>
  </si>
  <si>
    <t>Submission 2016 v4</t>
  </si>
  <si>
    <t>UNITED STATES OF AMERICA</t>
  </si>
  <si>
    <t>GREENHOUSE GAS SOURCE AND SINK CATEGORIES</t>
  </si>
  <si>
    <r>
      <rPr>
        <b/>
        <sz val="9"/>
        <color theme="1"/>
        <rFont val="Times New Roman"/>
      </rPr>
      <t>CO</t>
    </r>
    <r>
      <rPr>
        <b/>
        <vertAlign val="subscript"/>
        <sz val="9"/>
        <color theme="1"/>
        <rFont val="Times New Roman"/>
      </rPr>
      <t>2</t>
    </r>
  </si>
  <si>
    <r>
      <rPr>
        <b/>
        <sz val="9"/>
        <color theme="1"/>
        <rFont val="Times New Roman"/>
      </rPr>
      <t>CH</t>
    </r>
    <r>
      <rPr>
        <b/>
        <vertAlign val="subscript"/>
        <sz val="9"/>
        <color theme="1"/>
        <rFont val="Times New Roman"/>
      </rPr>
      <t>4</t>
    </r>
  </si>
  <si>
    <r>
      <rPr>
        <b/>
        <sz val="9"/>
        <color theme="1"/>
        <rFont val="Times New Roman"/>
      </rPr>
      <t>N</t>
    </r>
    <r>
      <rPr>
        <b/>
        <vertAlign val="subscript"/>
        <sz val="9"/>
        <color theme="1"/>
        <rFont val="Times New Roman"/>
      </rPr>
      <t>2</t>
    </r>
    <r>
      <rPr>
        <b/>
        <sz val="9"/>
        <color theme="1"/>
        <rFont val="Times New Roman"/>
      </rPr>
      <t>O</t>
    </r>
  </si>
  <si>
    <r>
      <rPr>
        <b/>
        <sz val="9"/>
        <color theme="1"/>
        <rFont val="Times New Roman"/>
      </rPr>
      <t>NO</t>
    </r>
    <r>
      <rPr>
        <b/>
        <vertAlign val="subscript"/>
        <sz val="9"/>
        <color theme="1"/>
        <rFont val="Times New Roman"/>
      </rPr>
      <t>X</t>
    </r>
  </si>
  <si>
    <t>NMVOC</t>
  </si>
  <si>
    <r>
      <rPr>
        <b/>
        <sz val="9"/>
        <color theme="1"/>
        <rFont val="Times New Roman"/>
      </rPr>
      <t>SO</t>
    </r>
    <r>
      <rPr>
        <b/>
        <vertAlign val="subscript"/>
        <sz val="9"/>
        <color theme="1"/>
        <rFont val="Times New Roman"/>
      </rPr>
      <t>2</t>
    </r>
    <r>
      <rPr>
        <b/>
        <sz val="9"/>
        <color theme="1"/>
        <rFont val="Times New Roman"/>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</si>
  <si>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</si>
  <si>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</si>
  <si>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</si>
  <si>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</si>
  <si>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</si>
  <si>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</si>
  <si>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</si>
  <si>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</si>
  <si>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</si>
  <si>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</si>
  <si>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</si>
  <si>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</si>
  <si>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</si>
  <si>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</si>
  <si>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</si>
  <si>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</si>
  <si>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g. Other (please specify)</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</si>
  <si>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</si>
  <si>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</si>
  <si>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</si>
  <si>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</si>
  <si>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</si>
  <si>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</si>
  <si>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</si>
  <si>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</si>
  <si>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</si>
  <si>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</si>
  <si>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5. Other (as specified in table 1.A(a) sheet 4)</t>
  </si>
  <si>
    <t>a.  Stationary</t>
  </si>
  <si>
    <t>b.  Mobile</t>
  </si>
  <si>
    <t>B. Fugitive emissions from fuels</t>
  </si>
  <si>
    <t>NE,NA</t>
  </si>
  <si>
    <t>1. Solid fuels</t>
  </si>
  <si>
    <t>NO,NE,NA</t>
  </si>
  <si>
    <t>a.  Coal mining and handling</t>
  </si>
  <si>
    <t>NE</t>
  </si>
  <si>
    <t/>
  </si>
  <si>
    <t>b.  Solid fuel transformation</t>
  </si>
  <si>
    <t>c.  Other (as specified in table 1.B.1)</t>
  </si>
  <si>
    <t>NO</t>
  </si>
  <si>
    <t>2. Oil and natural gas and other emissions from energy production</t>
  </si>
  <si>
    <t>a.  Oil</t>
  </si>
  <si>
    <t>b.  Natural gas</t>
  </si>
  <si>
    <t>c.  Venting and flaring</t>
  </si>
  <si>
    <t>d. Other (as specified in table 1.B.2)</t>
  </si>
  <si>
    <t>C. CO2 Transport and storage</t>
  </si>
  <si>
    <t>IE,NA</t>
  </si>
  <si>
    <t>1.  Transport of CO2</t>
  </si>
  <si>
    <t>2.  Injection and storage</t>
  </si>
  <si>
    <t>3.  Other</t>
  </si>
  <si>
    <t>Memo items: (1)</t>
  </si>
  <si>
    <t>International bunkers</t>
  </si>
  <si>
    <t>Aviation</t>
  </si>
  <si>
    <t>NA,NO</t>
  </si>
  <si>
    <t>Navigation</t>
  </si>
  <si>
    <t>Multilateral operations</t>
  </si>
  <si>
    <t>CO2 emissions from biomass</t>
  </si>
  <si>
    <t>CO2 captured</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</si>
  <si>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</si>
  <si>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</si>
  <si>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</si>
  <si>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</si>
  <si>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</si>
  <si>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</si>
  <si>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</si>
  <si>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</si>
  <si>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</si>
  <si>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rPr>
        <b/>
        <sz val="9"/>
        <color theme="1"/>
        <rFont val="Times New Roman"/>
      </rPr>
      <t xml:space="preserve"> CO</t>
    </r>
    <r>
      <rPr>
        <b/>
        <vertAlign val="subscript"/>
        <sz val="9"/>
        <color theme="1"/>
        <rFont val="Times New Roman"/>
      </rPr>
      <t>2</t>
    </r>
    <r>
      <rPr>
        <b/>
        <vertAlign val="superscript"/>
        <sz val="9"/>
        <color theme="1"/>
        <rFont val="Times New Roman"/>
      </rPr>
      <t>(1)</t>
    </r>
  </si>
  <si>
    <r>
      <rPr>
        <b/>
        <sz val="9"/>
        <color theme="1"/>
        <rFont val="Times New Roman"/>
      </rPr>
      <t>CH</t>
    </r>
    <r>
      <rPr>
        <b/>
        <vertAlign val="subscript"/>
        <sz val="9"/>
        <color theme="1"/>
        <rFont val="Times New Roman"/>
      </rPr>
      <t>4</t>
    </r>
  </si>
  <si>
    <r>
      <rPr>
        <b/>
        <sz val="9"/>
        <color theme="1"/>
        <rFont val="Times New Roman"/>
      </rPr>
      <t>N</t>
    </r>
    <r>
      <rPr>
        <b/>
        <vertAlign val="subscript"/>
        <sz val="9"/>
        <color theme="1"/>
        <rFont val="Times New Roman"/>
      </rPr>
      <t>2</t>
    </r>
    <r>
      <rPr>
        <b/>
        <sz val="9"/>
        <color theme="1"/>
        <rFont val="Times New Roman"/>
      </rPr>
      <t>O</t>
    </r>
  </si>
  <si>
    <r>
      <rPr>
        <b/>
        <sz val="9"/>
        <color theme="1"/>
        <rFont val="Times New Roman"/>
      </rPr>
      <t xml:space="preserve"> CO</t>
    </r>
    <r>
      <rPr>
        <b/>
        <vertAlign val="subscript"/>
        <sz val="9"/>
        <color theme="1"/>
        <rFont val="Times New Roman"/>
      </rPr>
      <t>2</t>
    </r>
    <r>
      <rPr>
        <b/>
        <vertAlign val="superscript"/>
        <sz val="9"/>
        <color theme="1"/>
        <rFont val="Times New Roman"/>
      </rPr>
      <t>(2)</t>
    </r>
  </si>
  <si>
    <r>
      <rPr>
        <b/>
        <sz val="9"/>
        <color theme="1"/>
        <rFont val="Times New Roman"/>
      </rPr>
      <t>CH</t>
    </r>
    <r>
      <rPr>
        <b/>
        <vertAlign val="subscript"/>
        <sz val="9"/>
        <color theme="1"/>
        <rFont val="Times New Roman"/>
      </rPr>
      <t>4</t>
    </r>
  </si>
  <si>
    <r>
      <rPr>
        <b/>
        <sz val="9"/>
        <color theme="1"/>
        <rFont val="Times New Roman"/>
      </rPr>
      <t>N</t>
    </r>
    <r>
      <rPr>
        <b/>
        <vertAlign val="subscript"/>
        <sz val="9"/>
        <color theme="1"/>
        <rFont val="Times New Roman"/>
      </rPr>
      <t>2</t>
    </r>
    <r>
      <rPr>
        <b/>
        <sz val="9"/>
        <color theme="1"/>
        <rFont val="Times New Roman"/>
      </rPr>
      <t>O</t>
    </r>
  </si>
  <si>
    <r>
      <rPr>
        <b/>
        <sz val="9"/>
        <color theme="1"/>
        <rFont val="Times New Roman"/>
      </rPr>
      <t>CO</t>
    </r>
    <r>
      <rPr>
        <b/>
        <vertAlign val="subscript"/>
        <sz val="9"/>
        <color theme="1"/>
        <rFont val="Times New Roman"/>
      </rPr>
      <t>2</t>
    </r>
  </si>
  <si>
    <t>Amount captured</t>
  </si>
  <si>
    <t>(TJ)</t>
  </si>
  <si>
    <r>
      <rPr>
        <b/>
        <sz val="9"/>
        <color theme="1"/>
        <rFont val="Times New Roman"/>
      </rPr>
      <t>NCV/GCV</t>
    </r>
    <r>
      <rPr>
        <b/>
        <vertAlign val="superscript"/>
        <sz val="9"/>
        <color theme="1"/>
        <rFont val="Times New Roman"/>
      </rPr>
      <t>(3)</t>
    </r>
  </si>
  <si>
    <t>(t/TJ)</t>
  </si>
  <si>
    <t>(kg/TJ)</t>
  </si>
  <si>
    <t>1.A. Fuel combustion</t>
  </si>
  <si>
    <t>GCV</t>
  </si>
  <si>
    <t>Liquid fuels</t>
  </si>
  <si>
    <t>Solid fuels</t>
  </si>
  <si>
    <t>Gaseous fuels</t>
  </si>
  <si>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</si>
  <si>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</si>
  <si>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t>NO,NA</t>
  </si>
  <si>
    <r>
      <rPr>
        <sz val="9"/>
        <color theme="1"/>
        <rFont val="Times New Roman"/>
      </rPr>
      <t>Biomass</t>
    </r>
    <r>
      <rPr>
        <vertAlign val="superscript"/>
        <sz val="9"/>
        <color theme="1"/>
        <rFont val="Times New Roman"/>
      </rPr>
      <t>(6)</t>
    </r>
  </si>
  <si>
    <t>1.A.1. Energy industries</t>
  </si>
  <si>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</si>
  <si>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</si>
  <si>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</si>
  <si>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r>
      <rPr>
        <sz val="9"/>
        <color theme="1"/>
        <rFont val="Times New Roman"/>
      </rPr>
      <t>a.  Public electricity and heat production</t>
    </r>
    <r>
      <rPr>
        <vertAlign val="superscript"/>
        <sz val="9"/>
        <color theme="1"/>
        <rFont val="Times New Roman"/>
      </rPr>
      <t>(7)</t>
    </r>
  </si>
  <si>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</si>
  <si>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</si>
  <si>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</si>
  <si>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1.A.1.a.i  Electricity Generation</t>
  </si>
  <si>
    <t>Liquid Fuels</t>
  </si>
  <si>
    <t>Solid Fuels</t>
  </si>
  <si>
    <t>Gaseous Fuels</t>
  </si>
  <si>
    <t>Other Fossil Fuels</t>
  </si>
  <si>
    <t>Peat</t>
  </si>
  <si>
    <t>1.A.1.a.ii  Combined heat and power generation</t>
  </si>
  <si>
    <t>1.A.1.a.iii  Heat plants</t>
  </si>
  <si>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</si>
  <si>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</si>
  <si>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</si>
  <si>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NA,IE</t>
  </si>
  <si>
    <r>
      <rPr>
        <sz val="9"/>
        <color theme="1"/>
        <rFont val="Times New Roman"/>
      </rPr>
      <t>c.  Manufacture of solid fuels and other energy industries</t>
    </r>
    <r>
      <rPr>
        <vertAlign val="superscript"/>
        <sz val="9"/>
        <color theme="1"/>
        <rFont val="Times New Roman"/>
      </rPr>
      <t>(8)</t>
    </r>
  </si>
  <si>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</si>
  <si>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</si>
  <si>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</si>
  <si>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1.A.1.c.i  Manufacture of solid fuels</t>
  </si>
  <si>
    <t>1.A.1.c.ii  Oil and gas extraction</t>
  </si>
  <si>
    <t>NO,IE</t>
  </si>
  <si>
    <t>1.A.1.c.iii  Other energy industries</t>
  </si>
  <si>
    <t>1.A.2 Manufacturing industries and construction</t>
  </si>
  <si>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</si>
  <si>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</si>
  <si>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</si>
  <si>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</si>
  <si>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</si>
  <si>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</si>
  <si>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</si>
  <si>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</si>
  <si>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</si>
  <si>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</si>
  <si>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</si>
  <si>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</si>
  <si>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</si>
  <si>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</si>
  <si>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</si>
  <si>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</si>
  <si>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</si>
  <si>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</si>
  <si>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</si>
  <si>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</si>
  <si>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</si>
  <si>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g. Other (</t>
    </r>
    <r>
      <rPr>
        <i/>
        <sz val="9"/>
        <color rgb="FF000000"/>
        <rFont val="Times New Roman"/>
      </rPr>
      <t>please specify</t>
    </r>
    <r>
      <rPr>
        <sz val="9"/>
        <color rgb="FF000000"/>
        <rFont val="Times New Roman"/>
      </rPr>
      <t>)</t>
    </r>
    <r>
      <rPr>
        <vertAlign val="superscript"/>
        <sz val="9"/>
        <color rgb="FF000000"/>
        <rFont val="Times New Roman"/>
      </rPr>
      <t>(9)</t>
    </r>
  </si>
  <si>
    <t>1.A.2.g.viii  Other (please specify)</t>
  </si>
  <si>
    <t>Other non-specified</t>
  </si>
  <si>
    <t>1.A.3  Transport</t>
  </si>
  <si>
    <r>
      <rPr>
        <sz val="9"/>
        <color theme="1"/>
        <rFont val="Times New Roman"/>
      </rPr>
      <t>Other fossil fuels</t>
    </r>
    <r>
      <rPr>
        <vertAlign val="superscript"/>
        <sz val="9"/>
        <color theme="1"/>
        <rFont val="Times New Roman"/>
      </rPr>
      <t>(4)</t>
    </r>
  </si>
  <si>
    <t>NA,NO,IE</t>
  </si>
  <si>
    <r>
      <rPr>
        <sz val="9"/>
        <color theme="1"/>
        <rFont val="Times New Roman"/>
      </rPr>
      <t>Biomass</t>
    </r>
    <r>
      <rPr>
        <vertAlign val="superscript"/>
        <sz val="9"/>
        <color theme="1"/>
        <rFont val="Times New Roman"/>
      </rPr>
      <t>(6)</t>
    </r>
  </si>
  <si>
    <r>
      <rPr>
        <sz val="9"/>
        <color theme="1"/>
        <rFont val="Times New Roman"/>
      </rPr>
      <t>a.  Domestic aviation</t>
    </r>
    <r>
      <rPr>
        <vertAlign val="superscript"/>
        <sz val="9"/>
        <color theme="1"/>
        <rFont val="Times New Roman"/>
      </rPr>
      <t>(10)</t>
    </r>
  </si>
  <si>
    <t>Aviation gasoline</t>
  </si>
  <si>
    <t>Jet kerosene</t>
  </si>
  <si>
    <r>
      <rPr>
        <sz val="9"/>
        <color theme="1"/>
        <rFont val="Times New Roman"/>
      </rPr>
      <t>b.  Road transportation</t>
    </r>
    <r>
      <rPr>
        <vertAlign val="superscript"/>
        <sz val="9"/>
        <color theme="1"/>
        <rFont val="Times New Roman"/>
      </rPr>
      <t>(11)</t>
    </r>
  </si>
  <si>
    <t>Gasoline</t>
  </si>
  <si>
    <t>Diesel oil</t>
  </si>
  <si>
    <t>Liquefied petroleum gases (LPG)</t>
  </si>
  <si>
    <r>
      <rPr>
        <sz val="9"/>
        <color theme="1"/>
        <rFont val="Times New Roman"/>
      </rPr>
      <t>Other liquid fuels (</t>
    </r>
    <r>
      <rPr>
        <i/>
        <sz val="9"/>
        <color theme="1"/>
        <rFont val="Times New Roman"/>
      </rPr>
      <t>please specify</t>
    </r>
    <r>
      <rPr>
        <sz val="9"/>
        <color theme="1"/>
        <rFont val="Times New Roman"/>
      </rPr>
      <t>)</t>
    </r>
  </si>
  <si>
    <r>
      <rPr>
        <sz val="9"/>
        <color theme="1"/>
        <rFont val="Times New Roman"/>
      </rPr>
      <t>Biomass</t>
    </r>
    <r>
      <rPr>
        <vertAlign val="superscript"/>
        <sz val="9"/>
        <color theme="1"/>
        <rFont val="Times New Roman"/>
      </rPr>
      <t>(6)</t>
    </r>
  </si>
  <si>
    <r>
      <rPr>
        <sz val="9"/>
        <color theme="1"/>
        <rFont val="Times New Roman"/>
      </rPr>
      <t xml:space="preserve">Other fossil fuels </t>
    </r>
    <r>
      <rPr>
        <i/>
        <sz val="9"/>
        <color theme="1"/>
        <rFont val="Times New Roman"/>
      </rPr>
      <t>(please specify)</t>
    </r>
    <r>
      <rPr>
        <vertAlign val="superscript"/>
        <sz val="9"/>
        <color theme="1"/>
        <rFont val="Times New Roman"/>
      </rPr>
      <t>(4)</t>
    </r>
  </si>
  <si>
    <t>i.  Cars</t>
  </si>
  <si>
    <r>
      <rPr>
        <sz val="9"/>
        <color theme="1"/>
        <rFont val="Times New Roman"/>
      </rPr>
      <t>Other liquid fuels (</t>
    </r>
    <r>
      <rPr>
        <i/>
        <sz val="9"/>
        <color theme="1"/>
        <rFont val="Times New Roman"/>
      </rPr>
      <t>please specify</t>
    </r>
    <r>
      <rPr>
        <sz val="9"/>
        <color theme="1"/>
        <rFont val="Times New Roman"/>
      </rPr>
      <t>)</t>
    </r>
  </si>
  <si>
    <t>LNG</t>
  </si>
  <si>
    <r>
      <rPr>
        <sz val="9"/>
        <color theme="1"/>
        <rFont val="Times New Roman"/>
      </rPr>
      <t>Biomass</t>
    </r>
    <r>
      <rPr>
        <vertAlign val="superscript"/>
        <sz val="9"/>
        <color theme="1"/>
        <rFont val="Times New Roman"/>
      </rPr>
      <t>(6)</t>
    </r>
  </si>
  <si>
    <r>
      <rPr>
        <sz val="9"/>
        <color theme="1"/>
        <rFont val="Times New Roman"/>
      </rPr>
      <t xml:space="preserve">Other fossil fuels </t>
    </r>
    <r>
      <rPr>
        <i/>
        <sz val="9"/>
        <color theme="1"/>
        <rFont val="Times New Roman"/>
      </rPr>
      <t>(please specify)</t>
    </r>
    <r>
      <rPr>
        <vertAlign val="superscript"/>
        <sz val="9"/>
        <color theme="1"/>
        <rFont val="Times New Roman"/>
      </rPr>
      <t>(4)</t>
    </r>
  </si>
  <si>
    <t>ii.  Light duty trucks</t>
  </si>
  <si>
    <r>
      <rPr>
        <sz val="9"/>
        <color theme="1"/>
        <rFont val="Times New Roman"/>
      </rPr>
      <t>Other liquid fuels (</t>
    </r>
    <r>
      <rPr>
        <i/>
        <sz val="9"/>
        <color theme="1"/>
        <rFont val="Times New Roman"/>
      </rPr>
      <t>please specify</t>
    </r>
    <r>
      <rPr>
        <sz val="9"/>
        <color theme="1"/>
        <rFont val="Times New Roman"/>
      </rPr>
      <t>)</t>
    </r>
  </si>
  <si>
    <r>
      <rPr>
        <sz val="9"/>
        <color theme="1"/>
        <rFont val="Times New Roman"/>
      </rPr>
      <t>Biomass</t>
    </r>
    <r>
      <rPr>
        <vertAlign val="superscript"/>
        <sz val="9"/>
        <color theme="1"/>
        <rFont val="Times New Roman"/>
      </rPr>
      <t>(6)</t>
    </r>
  </si>
  <si>
    <r>
      <rPr>
        <sz val="9"/>
        <color theme="1"/>
        <rFont val="Times New Roman"/>
      </rPr>
      <t xml:space="preserve">Other fossil fuels </t>
    </r>
    <r>
      <rPr>
        <i/>
        <sz val="9"/>
        <color theme="1"/>
        <rFont val="Times New Roman"/>
      </rPr>
      <t>(please specify)</t>
    </r>
    <r>
      <rPr>
        <vertAlign val="superscript"/>
        <sz val="9"/>
        <color theme="1"/>
        <rFont val="Times New Roman"/>
      </rPr>
      <t>(4)</t>
    </r>
  </si>
  <si>
    <t>iii.  Heavy duty trucks and buses</t>
  </si>
  <si>
    <r>
      <rPr>
        <sz val="9"/>
        <color theme="1"/>
        <rFont val="Times New Roman"/>
      </rPr>
      <t>Other liquid fFuels (</t>
    </r>
    <r>
      <rPr>
        <i/>
        <sz val="9"/>
        <color theme="1"/>
        <rFont val="Times New Roman"/>
      </rPr>
      <t>please specify</t>
    </r>
    <r>
      <rPr>
        <sz val="9"/>
        <color theme="1"/>
        <rFont val="Times New Roman"/>
      </rPr>
      <t>)</t>
    </r>
  </si>
  <si>
    <r>
      <rPr>
        <sz val="9"/>
        <color theme="1"/>
        <rFont val="Times New Roman"/>
      </rPr>
      <t>Biomass</t>
    </r>
    <r>
      <rPr>
        <vertAlign val="superscript"/>
        <sz val="9"/>
        <color theme="1"/>
        <rFont val="Times New Roman"/>
      </rPr>
      <t>(6)</t>
    </r>
  </si>
  <si>
    <r>
      <rPr>
        <sz val="9"/>
        <color theme="1"/>
        <rFont val="Times New Roman"/>
      </rPr>
      <t xml:space="preserve">Other fossil fuels </t>
    </r>
    <r>
      <rPr>
        <i/>
        <sz val="9"/>
        <color theme="1"/>
        <rFont val="Times New Roman"/>
      </rPr>
      <t>(please specify)</t>
    </r>
    <r>
      <rPr>
        <vertAlign val="superscript"/>
        <sz val="9"/>
        <color theme="1"/>
        <rFont val="Times New Roman"/>
      </rPr>
      <t>(4)</t>
    </r>
  </si>
  <si>
    <t>iv.  Motorcycles</t>
  </si>
  <si>
    <r>
      <rPr>
        <sz val="9"/>
        <color theme="1"/>
        <rFont val="Times New Roman"/>
      </rPr>
      <t>Other liquid fuels (</t>
    </r>
    <r>
      <rPr>
        <i/>
        <sz val="9"/>
        <color theme="1"/>
        <rFont val="Times New Roman"/>
      </rPr>
      <t>please specify</t>
    </r>
    <r>
      <rPr>
        <sz val="9"/>
        <color theme="1"/>
        <rFont val="Times New Roman"/>
      </rPr>
      <t>)</t>
    </r>
  </si>
  <si>
    <r>
      <rPr>
        <sz val="9"/>
        <color theme="1"/>
        <rFont val="Times New Roman"/>
      </rPr>
      <t>Biomass</t>
    </r>
    <r>
      <rPr>
        <vertAlign val="superscript"/>
        <sz val="9"/>
        <color theme="1"/>
        <rFont val="Times New Roman"/>
      </rPr>
      <t>(6)</t>
    </r>
  </si>
  <si>
    <r>
      <rPr>
        <sz val="9"/>
        <color theme="1"/>
        <rFont val="Times New Roman"/>
      </rPr>
      <t xml:space="preserve">Other fossil fuels </t>
    </r>
    <r>
      <rPr>
        <i/>
        <sz val="9"/>
        <color theme="1"/>
        <rFont val="Times New Roman"/>
      </rPr>
      <t>(please specify)</t>
    </r>
    <r>
      <rPr>
        <vertAlign val="superscript"/>
        <sz val="9"/>
        <color theme="1"/>
        <rFont val="Times New Roman"/>
      </rPr>
      <t>(4)</t>
    </r>
  </si>
  <si>
    <t>v.  Other (please specify)</t>
  </si>
  <si>
    <t>Evaporative Emissions</t>
  </si>
  <si>
    <t>Diesel Oil</t>
  </si>
  <si>
    <t>Liquefied Petroleum Gases (LPG)</t>
  </si>
  <si>
    <t>Other Liquid Fuels (please specify)</t>
  </si>
  <si>
    <t>Other Fossil Fuels (please specify)</t>
  </si>
  <si>
    <r>
      <rPr>
        <sz val="9"/>
        <color theme="1"/>
        <rFont val="Times New Roman"/>
      </rPr>
      <t>Biomass</t>
    </r>
    <r>
      <rPr>
        <vertAlign val="superscript"/>
        <sz val="9"/>
        <color theme="1"/>
        <rFont val="Times New Roman"/>
      </rPr>
      <t>(6)</t>
    </r>
  </si>
  <si>
    <r>
      <rPr>
        <sz val="9"/>
        <color theme="1"/>
        <rFont val="Times New Roman"/>
      </rPr>
      <t>Other fossil  fuels (</t>
    </r>
    <r>
      <rPr>
        <i/>
        <sz val="9"/>
        <color theme="1"/>
        <rFont val="Times New Roman"/>
      </rPr>
      <t>please specify)</t>
    </r>
  </si>
  <si>
    <r>
      <rPr>
        <sz val="9"/>
        <color theme="1"/>
        <rFont val="Times New Roman"/>
      </rPr>
      <t>d.  Domestic Navigation</t>
    </r>
    <r>
      <rPr>
        <vertAlign val="superscript"/>
        <sz val="9"/>
        <color theme="1"/>
        <rFont val="Times New Roman"/>
      </rPr>
      <t>(10)</t>
    </r>
    <r>
      <rPr>
        <sz val="9"/>
        <color theme="1"/>
        <rFont val="Times New Roman"/>
      </rPr>
      <t xml:space="preserve"> </t>
    </r>
  </si>
  <si>
    <t>Residual fuel oil</t>
  </si>
  <si>
    <t>Gas/diesel oil</t>
  </si>
  <si>
    <r>
      <rPr>
        <sz val="9"/>
        <color theme="1"/>
        <rFont val="Times New Roman"/>
      </rPr>
      <t>Other liquid fuels</t>
    </r>
    <r>
      <rPr>
        <i/>
        <sz val="9"/>
        <color theme="1"/>
        <rFont val="Times New Roman"/>
      </rPr>
      <t xml:space="preserve"> (please specify)</t>
    </r>
  </si>
  <si>
    <r>
      <rPr>
        <sz val="9"/>
        <color theme="1"/>
        <rFont val="Times New Roman"/>
      </rPr>
      <t>Biomass</t>
    </r>
    <r>
      <rPr>
        <vertAlign val="superscript"/>
        <sz val="9"/>
        <color theme="1"/>
        <rFont val="Times New Roman"/>
      </rPr>
      <t>(6)</t>
    </r>
  </si>
  <si>
    <r>
      <rPr>
        <sz val="9"/>
        <color theme="1"/>
        <rFont val="Times New Roman"/>
      </rPr>
      <t>Other fossil fuels (</t>
    </r>
    <r>
      <rPr>
        <i/>
        <sz val="9"/>
        <color theme="1"/>
        <rFont val="Times New Roman"/>
      </rPr>
      <t>please specify)</t>
    </r>
    <r>
      <rPr>
        <vertAlign val="superscript"/>
        <sz val="9"/>
        <color theme="1"/>
        <rFont val="Times New Roman"/>
      </rPr>
      <t>(4)</t>
    </r>
  </si>
  <si>
    <r>
      <rPr>
        <sz val="9"/>
        <color theme="1"/>
        <rFont val="Times New Roman"/>
      </rPr>
      <t xml:space="preserve">e.  Other transportation </t>
    </r>
    <r>
      <rPr>
        <i/>
        <sz val="9"/>
        <color theme="1"/>
        <rFont val="Times New Roman"/>
      </rPr>
      <t>(please specify)</t>
    </r>
  </si>
  <si>
    <t>NE,IE</t>
  </si>
  <si>
    <r>
      <rPr>
        <sz val="9"/>
        <color rgb="FF000000"/>
        <rFont val="Times New Roman"/>
      </rPr>
      <t>Other fossil fuels</t>
    </r>
    <r>
      <rPr>
        <vertAlign val="superscript"/>
        <sz val="9"/>
        <color rgb="FF000000"/>
        <rFont val="Times New Roman"/>
      </rPr>
      <t>(4)</t>
    </r>
  </si>
  <si>
    <r>
      <rPr>
        <sz val="9"/>
        <color rgb="FF000000"/>
        <rFont val="Times New Roman"/>
      </rPr>
      <t>Biomass</t>
    </r>
    <r>
      <rPr>
        <vertAlign val="superscript"/>
        <sz val="9"/>
        <color rgb="FF000000"/>
        <rFont val="Times New Roman"/>
      </rPr>
      <t>(6)</t>
    </r>
  </si>
  <si>
    <t>NO,NE</t>
  </si>
  <si>
    <t>i. Pipeline transport</t>
  </si>
  <si>
    <r>
      <rPr>
        <sz val="9"/>
        <color rgb="FF000000"/>
        <rFont val="Times New Roman"/>
      </rPr>
      <t>Other fossil fuels</t>
    </r>
    <r>
      <rPr>
        <vertAlign val="superscript"/>
        <sz val="9"/>
        <color rgb="FF000000"/>
        <rFont val="Times New Roman"/>
      </rPr>
      <t>(4)</t>
    </r>
  </si>
  <si>
    <r>
      <rPr>
        <sz val="9"/>
        <color rgb="FF000000"/>
        <rFont val="Times New Roman"/>
      </rPr>
      <t>Biomass</t>
    </r>
    <r>
      <rPr>
        <vertAlign val="superscript"/>
        <sz val="9"/>
        <color rgb="FF000000"/>
        <rFont val="Times New Roman"/>
      </rPr>
      <t>(6)</t>
    </r>
  </si>
  <si>
    <r>
      <rPr>
        <sz val="9"/>
        <color rgb="FF000000"/>
        <rFont val="Times New Roman"/>
      </rPr>
      <t>ii. Other</t>
    </r>
    <r>
      <rPr>
        <i/>
        <sz val="9"/>
        <color rgb="FF000000"/>
        <rFont val="Times New Roman"/>
      </rPr>
      <t xml:space="preserve"> (please specify)</t>
    </r>
  </si>
  <si>
    <t>Non-Transportation Mobile</t>
  </si>
  <si>
    <t>1.A.4  Other sectors</t>
  </si>
  <si>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</si>
  <si>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</si>
  <si>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</si>
  <si>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r>
      <rPr>
        <sz val="9"/>
        <color theme="1"/>
        <rFont val="Times New Roman"/>
      </rPr>
      <t>a.  Commercial/institutional</t>
    </r>
    <r>
      <rPr>
        <vertAlign val="superscript"/>
        <sz val="9"/>
        <color theme="1"/>
        <rFont val="Times New Roman"/>
      </rPr>
      <t>(12)</t>
    </r>
  </si>
  <si>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</si>
  <si>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</si>
  <si>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</si>
  <si>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1.A.4.a.i  Stationary combustion</t>
  </si>
  <si>
    <r>
      <rPr>
        <sz val="9"/>
        <color theme="1"/>
        <rFont val="Times New Roman"/>
      </rPr>
      <t>b.  Residential</t>
    </r>
    <r>
      <rPr>
        <vertAlign val="superscript"/>
        <sz val="9"/>
        <color theme="1"/>
        <rFont val="Times New Roman"/>
      </rPr>
      <t>(13)</t>
    </r>
  </si>
  <si>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</si>
  <si>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</si>
  <si>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</si>
  <si>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1.A.4.b.iii  Other (please specify)</t>
  </si>
  <si>
    <t>Residential</t>
  </si>
  <si>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</si>
  <si>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</si>
  <si>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</si>
  <si>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i. Stationary</t>
  </si>
  <si>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</si>
  <si>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</si>
  <si>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</si>
  <si>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ii. Off-road vehicles and other machinery</t>
  </si>
  <si>
    <r>
      <rPr>
        <sz val="9"/>
        <color theme="1"/>
        <rFont val="Times New Roman"/>
      </rPr>
      <t>Other liquid fuels (</t>
    </r>
    <r>
      <rPr>
        <i/>
        <sz val="9"/>
        <color theme="1"/>
        <rFont val="Times New Roman"/>
      </rPr>
      <t>please specify</t>
    </r>
    <r>
      <rPr>
        <sz val="9"/>
        <color theme="1"/>
        <rFont val="Times New Roman"/>
      </rPr>
      <t>)</t>
    </r>
  </si>
  <si>
    <r>
      <rPr>
        <sz val="9"/>
        <color theme="1"/>
        <rFont val="Times New Roman"/>
      </rPr>
      <t>Biomass</t>
    </r>
    <r>
      <rPr>
        <vertAlign val="superscript"/>
        <sz val="9"/>
        <color theme="1"/>
        <rFont val="Times New Roman"/>
      </rPr>
      <t>(6)</t>
    </r>
  </si>
  <si>
    <r>
      <rPr>
        <sz val="9"/>
        <color theme="1"/>
        <rFont val="Times New Roman"/>
      </rPr>
      <t xml:space="preserve">Other fossil fuels </t>
    </r>
    <r>
      <rPr>
        <i/>
        <sz val="9"/>
        <color theme="1"/>
        <rFont val="Times New Roman"/>
      </rPr>
      <t>(please specify)</t>
    </r>
    <r>
      <rPr>
        <vertAlign val="superscript"/>
        <sz val="9"/>
        <color theme="1"/>
        <rFont val="Times New Roman"/>
      </rPr>
      <t>(4)</t>
    </r>
  </si>
  <si>
    <t>iii. Fishing</t>
  </si>
  <si>
    <r>
      <rPr>
        <sz val="9"/>
        <color theme="1"/>
        <rFont val="Times New Roman"/>
      </rPr>
      <t>Other liquid fuels</t>
    </r>
    <r>
      <rPr>
        <i/>
        <sz val="9"/>
        <color theme="1"/>
        <rFont val="Times New Roman"/>
      </rPr>
      <t xml:space="preserve"> (please specify)</t>
    </r>
  </si>
  <si>
    <r>
      <rPr>
        <sz val="9"/>
        <color theme="1"/>
        <rFont val="Times New Roman"/>
      </rPr>
      <t>Biomass</t>
    </r>
    <r>
      <rPr>
        <vertAlign val="superscript"/>
        <sz val="9"/>
        <color theme="1"/>
        <rFont val="Times New Roman"/>
      </rPr>
      <t>(6)</t>
    </r>
  </si>
  <si>
    <r>
      <rPr>
        <sz val="9"/>
        <color theme="1"/>
        <rFont val="Times New Roman"/>
      </rPr>
      <t>Other fossil fuels (</t>
    </r>
    <r>
      <rPr>
        <i/>
        <sz val="9"/>
        <color theme="1"/>
        <rFont val="Times New Roman"/>
      </rPr>
      <t>please specify)</t>
    </r>
    <r>
      <rPr>
        <vertAlign val="superscript"/>
        <sz val="9"/>
        <color theme="1"/>
        <rFont val="Times New Roman"/>
      </rPr>
      <t>(4)</t>
    </r>
  </si>
  <si>
    <r>
      <rPr>
        <b/>
        <sz val="9"/>
        <color theme="1"/>
        <rFont val="Times New Roman"/>
      </rPr>
      <t xml:space="preserve">1.A.5  Other </t>
    </r>
    <r>
      <rPr>
        <b/>
        <i/>
        <sz val="9"/>
        <color theme="1"/>
        <rFont val="Times New Roman"/>
      </rPr>
      <t>(Not specified elsewhere)</t>
    </r>
    <r>
      <rPr>
        <b/>
        <vertAlign val="superscript"/>
        <sz val="9"/>
        <color theme="1"/>
        <rFont val="Times New Roman"/>
      </rPr>
      <t>(14)</t>
    </r>
  </si>
  <si>
    <r>
      <rPr>
        <b/>
        <sz val="9"/>
        <color theme="1"/>
        <rFont val="Times New Roman"/>
      </rPr>
      <t xml:space="preserve">a. Stationary </t>
    </r>
    <r>
      <rPr>
        <b/>
        <i/>
        <sz val="9"/>
        <color theme="1"/>
        <rFont val="Times New Roman"/>
      </rPr>
      <t>(please specify)</t>
    </r>
  </si>
  <si>
    <t>Incineration of Waste</t>
  </si>
  <si>
    <t>U.S. Territories</t>
  </si>
  <si>
    <t>Non Energy Use</t>
  </si>
  <si>
    <r>
      <rPr>
        <b/>
        <sz val="9"/>
        <color theme="1"/>
        <rFont val="Times New Roman"/>
      </rPr>
      <t xml:space="preserve">b. Mobile </t>
    </r>
    <r>
      <rPr>
        <b/>
        <i/>
        <sz val="9"/>
        <color theme="1"/>
        <rFont val="Times New Roman"/>
      </rPr>
      <t>(please specify)</t>
    </r>
  </si>
  <si>
    <t>Military</t>
  </si>
  <si>
    <r>
      <rPr>
        <b/>
        <sz val="9"/>
        <color theme="1"/>
        <rFont val="Times New Roman"/>
      </rPr>
      <t>Information item:</t>
    </r>
    <r>
      <rPr>
        <b/>
        <vertAlign val="superscript"/>
        <sz val="9"/>
        <color theme="1"/>
        <rFont val="Times New Roman"/>
      </rPr>
      <t>(15)</t>
    </r>
  </si>
  <si>
    <t>Waste incineration with energy recovery included as:</t>
  </si>
  <si>
    <r>
      <rPr>
        <sz val="9"/>
        <color theme="1"/>
        <rFont val="Times New Roman"/>
      </rPr>
      <t>Biomass</t>
    </r>
    <r>
      <rPr>
        <vertAlign val="superscript"/>
        <sz val="9"/>
        <color theme="1"/>
        <rFont val="Times New Roman"/>
      </rPr>
      <t>(6)</t>
    </r>
  </si>
  <si>
    <r>
      <rPr>
        <sz val="9"/>
        <color theme="1"/>
        <rFont val="Times New Roman"/>
      </rPr>
      <t>Fossil fuels</t>
    </r>
    <r>
      <rPr>
        <vertAlign val="superscript"/>
        <sz val="9"/>
        <color theme="1"/>
        <rFont val="Times New Roman"/>
      </rPr>
      <t>(4)</t>
    </r>
  </si>
  <si>
    <t>Subtotal of transportation biomass</t>
  </si>
  <si>
    <t>TABLE 2(I) SECTORAL REPORT FOR INDUSTRIAL PROCESSES AND PRODUCT USE</t>
  </si>
  <si>
    <r>
      <rPr>
        <b/>
        <sz val="9"/>
        <color theme="1"/>
        <rFont val="Times New Roman"/>
      </rPr>
      <t>CO</t>
    </r>
    <r>
      <rPr>
        <b/>
        <vertAlign val="subscript"/>
        <sz val="9"/>
        <color theme="1"/>
        <rFont val="Times New Roman"/>
      </rPr>
      <t>2</t>
    </r>
  </si>
  <si>
    <r>
      <rPr>
        <b/>
        <sz val="9"/>
        <color theme="1"/>
        <rFont val="Times New Roman"/>
      </rPr>
      <t>CH</t>
    </r>
    <r>
      <rPr>
        <b/>
        <vertAlign val="subscript"/>
        <sz val="9"/>
        <color theme="1"/>
        <rFont val="Times New Roman"/>
      </rPr>
      <t>4</t>
    </r>
  </si>
  <si>
    <r>
      <rPr>
        <b/>
        <sz val="9"/>
        <color theme="1"/>
        <rFont val="Times New Roman"/>
      </rPr>
      <t>N</t>
    </r>
    <r>
      <rPr>
        <b/>
        <vertAlign val="subscript"/>
        <sz val="9"/>
        <color theme="1"/>
        <rFont val="Times New Roman"/>
      </rPr>
      <t>2</t>
    </r>
    <r>
      <rPr>
        <b/>
        <sz val="9"/>
        <color theme="1"/>
        <rFont val="Times New Roman"/>
      </rPr>
      <t>O</t>
    </r>
  </si>
  <si>
    <r>
      <rPr>
        <b/>
        <sz val="9"/>
        <color theme="1"/>
        <rFont val="Times New Roman"/>
      </rPr>
      <t>HFCs</t>
    </r>
    <r>
      <rPr>
        <b/>
        <vertAlign val="superscript"/>
        <sz val="9"/>
        <color theme="1"/>
        <rFont val="Times New Roman"/>
      </rPr>
      <t>(1)</t>
    </r>
  </si>
  <si>
    <r>
      <rPr>
        <b/>
        <sz val="9"/>
        <color theme="1"/>
        <rFont val="Times New Roman"/>
      </rPr>
      <t>PFCs</t>
    </r>
    <r>
      <rPr>
        <b/>
        <vertAlign val="superscript"/>
        <sz val="9"/>
        <color theme="1"/>
        <rFont val="Times New Roman"/>
      </rPr>
      <t>(1)</t>
    </r>
  </si>
  <si>
    <r>
      <rPr>
        <b/>
        <sz val="9"/>
        <color theme="1"/>
        <rFont val="Times New Roman"/>
      </rPr>
      <t>Unspecified mix of HFCs and PFCs</t>
    </r>
    <r>
      <rPr>
        <b/>
        <vertAlign val="superscript"/>
        <sz val="9"/>
        <color theme="1"/>
        <rFont val="Times New Roman"/>
      </rPr>
      <t>(1)</t>
    </r>
  </si>
  <si>
    <r>
      <rPr>
        <b/>
        <sz val="9"/>
        <color theme="1"/>
        <rFont val="Times New Roman"/>
      </rPr>
      <t>SF</t>
    </r>
    <r>
      <rPr>
        <b/>
        <vertAlign val="subscript"/>
        <sz val="9"/>
        <color theme="1"/>
        <rFont val="Times New Roman"/>
      </rPr>
      <t>6</t>
    </r>
  </si>
  <si>
    <r>
      <rPr>
        <b/>
        <sz val="9"/>
        <color theme="1"/>
        <rFont val="Times New Roman"/>
      </rPr>
      <t>NF</t>
    </r>
    <r>
      <rPr>
        <b/>
        <vertAlign val="subscript"/>
        <sz val="9"/>
        <color theme="1"/>
        <rFont val="Times New Roman"/>
      </rPr>
      <t>3</t>
    </r>
    <r>
      <rPr>
        <b/>
        <sz val="9"/>
        <color theme="1"/>
        <rFont val="Times New Roman"/>
      </rPr>
      <t xml:space="preserve"> </t>
    </r>
  </si>
  <si>
    <r>
      <rPr>
        <b/>
        <sz val="9"/>
        <color theme="1"/>
        <rFont val="Times New Roman"/>
      </rPr>
      <t>NO</t>
    </r>
    <r>
      <rPr>
        <b/>
        <vertAlign val="subscript"/>
        <sz val="9"/>
        <color theme="1"/>
        <rFont val="Times New Roman"/>
      </rPr>
      <t>x</t>
    </r>
  </si>
  <si>
    <r>
      <rPr>
        <b/>
        <sz val="9"/>
        <color theme="1"/>
        <rFont val="Times New Roman"/>
      </rPr>
      <t>SO</t>
    </r>
    <r>
      <rPr>
        <b/>
        <vertAlign val="subscript"/>
        <sz val="9"/>
        <color theme="1"/>
        <rFont val="Times New Roman"/>
      </rPr>
      <t>2</t>
    </r>
  </si>
  <si>
    <r>
      <rPr>
        <b/>
        <sz val="9"/>
        <color theme="1"/>
        <rFont val="Times New Roman"/>
      </rPr>
      <t>CO</t>
    </r>
    <r>
      <rPr>
        <b/>
        <vertAlign val="subscript"/>
        <sz val="9"/>
        <color theme="1"/>
        <rFont val="Times New Roman"/>
      </rPr>
      <t>2</t>
    </r>
    <r>
      <rPr>
        <b/>
        <sz val="9"/>
        <color theme="1"/>
        <rFont val="Times New Roman"/>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</si>
  <si>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</si>
  <si>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</si>
  <si>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</si>
  <si>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</si>
  <si>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</si>
  <si>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</si>
  <si>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</si>
  <si>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</si>
  <si>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</si>
  <si>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</si>
  <si>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</si>
  <si>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</si>
  <si>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</si>
  <si>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</si>
  <si>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</si>
  <si>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</si>
  <si>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r>
      <rPr>
        <sz val="9"/>
        <color theme="1"/>
        <rFont val="Times New Roman"/>
      </rPr>
      <t xml:space="preserve">10.  Other </t>
    </r>
    <r>
      <rPr>
        <i/>
        <sz val="9"/>
        <color theme="1"/>
        <rFont val="Times New Roman"/>
      </rPr>
      <t>(as specified in table 2(I).A-H)</t>
    </r>
  </si>
  <si>
    <t>C.  Metal industry</t>
  </si>
  <si>
    <t>1.  Iron and steel production</t>
  </si>
  <si>
    <t>2.  Ferroalloys production</t>
  </si>
  <si>
    <t>3.  Aluminium production</t>
  </si>
  <si>
    <t>4.  Magnesium production</t>
  </si>
  <si>
    <t>5. Lead production</t>
  </si>
  <si>
    <t>6. Zinc production</t>
  </si>
  <si>
    <r>
      <rPr>
        <sz val="9"/>
        <color theme="1"/>
        <rFont val="Times New Roman"/>
      </rPr>
      <t xml:space="preserve">7.  Other </t>
    </r>
    <r>
      <rPr>
        <i/>
        <sz val="9"/>
        <color theme="1"/>
        <rFont val="Times New Roman"/>
      </rPr>
      <t>(as specified in table 2(I).A-H)</t>
    </r>
  </si>
  <si>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</si>
  <si>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</si>
  <si>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</si>
  <si>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</si>
  <si>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</si>
  <si>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</si>
  <si>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</si>
  <si>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</si>
  <si>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</si>
  <si>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rPr>
        <sz val="9"/>
        <color theme="1"/>
        <rFont val="Times New Roman"/>
      </rPr>
      <t xml:space="preserve">5.  Other </t>
    </r>
    <r>
      <rPr>
        <i/>
        <sz val="9"/>
        <color theme="1"/>
        <rFont val="Times New Roman"/>
      </rPr>
      <t>(as specified in table 2(II))</t>
    </r>
  </si>
  <si>
    <r>
      <rPr>
        <b/>
        <sz val="9"/>
        <color theme="1"/>
        <rFont val="Times New Roman"/>
      </rPr>
      <t>F.  Product uses as substitutes for ODS</t>
    </r>
    <r>
      <rPr>
        <b/>
        <vertAlign val="superscript"/>
        <sz val="9"/>
        <color theme="1"/>
        <rFont val="Times New Roman"/>
      </rPr>
      <t>(2)</t>
    </r>
  </si>
  <si>
    <t>1.  Refrigeration and air conditioning</t>
  </si>
  <si>
    <t>2.  Foam blowing agents</t>
  </si>
  <si>
    <t>3.  Fire protection</t>
  </si>
  <si>
    <t>4.  Aerosols</t>
  </si>
  <si>
    <t>5.  Solvents</t>
  </si>
  <si>
    <t>6.  Other applications</t>
  </si>
  <si>
    <t>G.  Other product manufacture and use</t>
  </si>
  <si>
    <t>1.  Electrical equipment</t>
  </si>
  <si>
    <r>
      <rPr>
        <sz val="9"/>
        <color theme="1"/>
        <rFont val="Times New Roman"/>
      </rPr>
      <t>2.  SF</t>
    </r>
    <r>
      <rPr>
        <vertAlign val="subscript"/>
        <sz val="9"/>
        <color theme="1"/>
        <rFont val="Times New Roman"/>
      </rPr>
      <t>6</t>
    </r>
    <r>
      <rPr>
        <sz val="9"/>
        <color theme="1"/>
        <rFont val="Times New Roman"/>
      </rPr>
      <t xml:space="preserve"> and PFCs from other product use</t>
    </r>
  </si>
  <si>
    <r>
      <rPr>
        <sz val="9"/>
        <color theme="1"/>
        <rFont val="Times New Roman"/>
      </rPr>
      <t>3.  N</t>
    </r>
    <r>
      <rPr>
        <vertAlign val="subscript"/>
        <sz val="9"/>
        <color theme="1"/>
        <rFont val="Times New Roman"/>
      </rPr>
      <t>2</t>
    </r>
    <r>
      <rPr>
        <sz val="9"/>
        <color theme="1"/>
        <rFont val="Times New Roman"/>
      </rPr>
      <t>O from product uses</t>
    </r>
  </si>
  <si>
    <t xml:space="preserve">4.  Other </t>
  </si>
  <si>
    <r>
      <rPr>
        <b/>
        <sz val="9"/>
        <color theme="1"/>
        <rFont val="Times New Roman"/>
      </rPr>
      <t>H.  Other (as specified in tables 2(I).A-H and 2(II))</t>
    </r>
    <r>
      <rPr>
        <b/>
        <vertAlign val="superscript"/>
        <sz val="9"/>
        <color theme="1"/>
        <rFont val="Times New Roman"/>
      </rPr>
      <t>(3)</t>
    </r>
  </si>
  <si>
    <t>Subtotal of industry processes</t>
  </si>
  <si>
    <r>
      <rPr>
        <b/>
        <sz val="12"/>
        <color theme="1"/>
        <rFont val="Times New Roman"/>
      </rPr>
      <t>TABLE 2(II) SECTORAL REPORT FOR INDUSTRIAL PROCESSES AND PRODUCT USE - EMISSIONS OF HFCs, PFCs, SF</t>
    </r>
    <r>
      <rPr>
        <b/>
        <vertAlign val="subscript"/>
        <sz val="12"/>
        <color theme="1"/>
        <rFont val="Times New Roman"/>
      </rPr>
      <t>6</t>
    </r>
    <r>
      <rPr>
        <b/>
        <sz val="12"/>
        <color theme="1"/>
        <rFont val="Times New Roman"/>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</si>
  <si>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</si>
  <si>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</si>
  <si>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</si>
  <si>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</si>
  <si>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</si>
  <si>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</si>
  <si>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</si>
  <si>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</si>
  <si>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</si>
  <si>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</si>
  <si>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</si>
  <si>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</si>
  <si>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</si>
  <si>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</si>
  <si>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</si>
  <si>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</si>
  <si>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</si>
  <si>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</si>
  <si>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</si>
  <si>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</si>
  <si>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rPr>
        <b/>
        <sz val="9"/>
        <color theme="1"/>
        <rFont val="Times New Roman"/>
      </rPr>
      <t>Unspecified mix of HFCs</t>
    </r>
    <r>
      <rPr>
        <b/>
        <vertAlign val="superscript"/>
        <sz val="9"/>
        <color theme="1"/>
        <rFont val="Times New Roman"/>
      </rPr>
      <t xml:space="preserve"> (1)</t>
    </r>
  </si>
  <si>
    <t>Total HFCs</t>
  </si>
  <si>
    <r>
      <rPr>
        <b/>
        <sz val="9"/>
        <color theme="1"/>
        <rFont val="Times New Roman"/>
      </rPr>
      <t>CF</t>
    </r>
    <r>
      <rPr>
        <b/>
        <vertAlign val="subscript"/>
        <sz val="9"/>
        <color theme="1"/>
        <rFont val="Times New Roman"/>
      </rPr>
      <t>4</t>
    </r>
  </si>
  <si>
    <r>
      <rPr>
        <b/>
        <sz val="9"/>
        <color theme="1"/>
        <rFont val="Times New Roman"/>
      </rPr>
      <t>C</t>
    </r>
    <r>
      <rPr>
        <b/>
        <vertAlign val="subscript"/>
        <sz val="9"/>
        <color theme="1"/>
        <rFont val="Times New Roman"/>
      </rPr>
      <t>2</t>
    </r>
    <r>
      <rPr>
        <b/>
        <sz val="9"/>
        <color theme="1"/>
        <rFont val="Times New Roman"/>
      </rPr>
      <t>F</t>
    </r>
    <r>
      <rPr>
        <b/>
        <vertAlign val="subscript"/>
        <sz val="9"/>
        <color theme="1"/>
        <rFont val="Times New Roman"/>
      </rPr>
      <t>6</t>
    </r>
  </si>
  <si>
    <r>
      <rPr>
        <b/>
        <sz val="9"/>
        <color theme="1"/>
        <rFont val="Times New Roman"/>
      </rPr>
      <t xml:space="preserve">C </t>
    </r>
    <r>
      <rPr>
        <b/>
        <vertAlign val="subscript"/>
        <sz val="9"/>
        <color theme="1"/>
        <rFont val="Times New Roman"/>
      </rPr>
      <t>3</t>
    </r>
    <r>
      <rPr>
        <b/>
        <sz val="9"/>
        <color theme="1"/>
        <rFont val="Times New Roman"/>
      </rPr>
      <t>F</t>
    </r>
    <r>
      <rPr>
        <b/>
        <vertAlign val="subscript"/>
        <sz val="9"/>
        <color theme="1"/>
        <rFont val="Times New Roman"/>
      </rPr>
      <t>8</t>
    </r>
  </si>
  <si>
    <r>
      <rPr>
        <b/>
        <sz val="9"/>
        <color theme="1"/>
        <rFont val="Times New Roman"/>
      </rPr>
      <t>C</t>
    </r>
    <r>
      <rPr>
        <b/>
        <vertAlign val="subscript"/>
        <sz val="9"/>
        <color theme="1"/>
        <rFont val="Times New Roman"/>
      </rPr>
      <t>4</t>
    </r>
    <r>
      <rPr>
        <b/>
        <sz val="9"/>
        <color theme="1"/>
        <rFont val="Times New Roman"/>
      </rPr>
      <t>F</t>
    </r>
    <r>
      <rPr>
        <b/>
        <vertAlign val="subscript"/>
        <sz val="9"/>
        <color theme="1"/>
        <rFont val="Times New Roman"/>
      </rPr>
      <t>10</t>
    </r>
  </si>
  <si>
    <r>
      <rPr>
        <b/>
        <sz val="9"/>
        <color theme="1"/>
        <rFont val="Times New Roman"/>
      </rPr>
      <t>c-C</t>
    </r>
    <r>
      <rPr>
        <b/>
        <vertAlign val="subscript"/>
        <sz val="9"/>
        <color theme="1"/>
        <rFont val="Times New Roman"/>
      </rPr>
      <t>4</t>
    </r>
    <r>
      <rPr>
        <b/>
        <sz val="9"/>
        <color theme="1"/>
        <rFont val="Times New Roman"/>
      </rPr>
      <t>F</t>
    </r>
    <r>
      <rPr>
        <b/>
        <vertAlign val="subscript"/>
        <sz val="9"/>
        <color theme="1"/>
        <rFont val="Times New Roman"/>
      </rPr>
      <t>8</t>
    </r>
  </si>
  <si>
    <r>
      <rPr>
        <b/>
        <sz val="9"/>
        <color theme="1"/>
        <rFont val="Times New Roman"/>
      </rPr>
      <t>C</t>
    </r>
    <r>
      <rPr>
        <b/>
        <vertAlign val="subscript"/>
        <sz val="9"/>
        <color theme="1"/>
        <rFont val="Times New Roman"/>
      </rPr>
      <t>5</t>
    </r>
    <r>
      <rPr>
        <b/>
        <sz val="9"/>
        <color theme="1"/>
        <rFont val="Times New Roman"/>
      </rPr>
      <t>F</t>
    </r>
    <r>
      <rPr>
        <b/>
        <vertAlign val="subscript"/>
        <sz val="9"/>
        <color theme="1"/>
        <rFont val="Times New Roman"/>
      </rPr>
      <t>12</t>
    </r>
  </si>
  <si>
    <r>
      <rPr>
        <b/>
        <sz val="9"/>
        <color theme="1"/>
        <rFont val="Times New Roman"/>
      </rPr>
      <t>C</t>
    </r>
    <r>
      <rPr>
        <b/>
        <vertAlign val="subscript"/>
        <sz val="9"/>
        <color theme="1"/>
        <rFont val="Times New Roman"/>
      </rPr>
      <t>6</t>
    </r>
    <r>
      <rPr>
        <b/>
        <sz val="9"/>
        <color theme="1"/>
        <rFont val="Times New Roman"/>
      </rPr>
      <t>F</t>
    </r>
    <r>
      <rPr>
        <b/>
        <vertAlign val="subscript"/>
        <sz val="9"/>
        <color theme="1"/>
        <rFont val="Times New Roman"/>
      </rPr>
      <t>14</t>
    </r>
  </si>
  <si>
    <r>
      <rPr>
        <b/>
        <sz val="9"/>
        <color theme="1"/>
        <rFont val="Times New Roman"/>
      </rPr>
      <t>C</t>
    </r>
    <r>
      <rPr>
        <b/>
        <vertAlign val="subscript"/>
        <sz val="9"/>
        <color theme="1"/>
        <rFont val="Times New Roman"/>
      </rPr>
      <t>10</t>
    </r>
    <r>
      <rPr>
        <b/>
        <sz val="9"/>
        <color theme="1"/>
        <rFont val="Times New Roman"/>
      </rPr>
      <t>F</t>
    </r>
    <r>
      <rPr>
        <b/>
        <vertAlign val="subscript"/>
        <sz val="9"/>
        <color theme="1"/>
        <rFont val="Times New Roman"/>
      </rPr>
      <t>18</t>
    </r>
  </si>
  <si>
    <r>
      <rPr>
        <b/>
        <sz val="9"/>
        <color theme="1"/>
        <rFont val="Times New Roman"/>
      </rPr>
      <t>c-C</t>
    </r>
    <r>
      <rPr>
        <b/>
        <vertAlign val="subscript"/>
        <sz val="9"/>
        <color theme="1"/>
        <rFont val="Times New Roman"/>
      </rPr>
      <t>3</t>
    </r>
    <r>
      <rPr>
        <b/>
        <sz val="9"/>
        <color theme="1"/>
        <rFont val="Times New Roman"/>
      </rPr>
      <t>F</t>
    </r>
    <r>
      <rPr>
        <b/>
        <vertAlign val="subscript"/>
        <sz val="9"/>
        <color theme="1"/>
        <rFont val="Times New Roman"/>
      </rPr>
      <t>6</t>
    </r>
  </si>
  <si>
    <r>
      <rPr>
        <b/>
        <sz val="9"/>
        <color theme="1"/>
        <rFont val="Times New Roman"/>
      </rPr>
      <t xml:space="preserve">Unspecified mix of PFCs </t>
    </r>
    <r>
      <rPr>
        <b/>
        <vertAlign val="superscript"/>
        <sz val="9"/>
        <color theme="1"/>
        <rFont val="Times New Roman"/>
      </rPr>
      <t>(1)</t>
    </r>
  </si>
  <si>
    <t>Total PFCs</t>
  </si>
  <si>
    <r>
      <rPr>
        <b/>
        <sz val="9"/>
        <color theme="1"/>
        <rFont val="Times New Roman"/>
      </rPr>
      <t>Unspecified mix of HFCs and PFCs</t>
    </r>
    <r>
      <rPr>
        <b/>
        <vertAlign val="superscript"/>
        <sz val="9"/>
        <color theme="1"/>
        <rFont val="Times New Roman"/>
      </rPr>
      <t>(1)</t>
    </r>
  </si>
  <si>
    <r>
      <rPr>
        <b/>
        <sz val="9"/>
        <color theme="1"/>
        <rFont val="Times New Roman"/>
      </rPr>
      <t>SF</t>
    </r>
    <r>
      <rPr>
        <b/>
        <vertAlign val="subscript"/>
        <sz val="9"/>
        <color theme="1"/>
        <rFont val="Times New Roman"/>
      </rPr>
      <t>6</t>
    </r>
  </si>
  <si>
    <r>
      <rPr>
        <b/>
        <sz val="9"/>
        <color theme="1"/>
        <rFont val="Times New Roman"/>
      </rPr>
      <t>NF</t>
    </r>
    <r>
      <rPr>
        <b/>
        <vertAlign val="subscript"/>
        <sz val="9"/>
        <color theme="1"/>
        <rFont val="Times New Roman"/>
      </rPr>
      <t>3</t>
    </r>
  </si>
  <si>
    <r>
      <rPr>
        <b/>
        <sz val="9"/>
        <color theme="1"/>
        <rFont val="Times New Roman"/>
      </rPr>
      <t>(t)</t>
    </r>
    <r>
      <rPr>
        <b/>
        <vertAlign val="superscript"/>
        <sz val="9"/>
        <color theme="1"/>
        <rFont val="Times New Roman"/>
      </rPr>
      <t>(2)</t>
    </r>
  </si>
  <si>
    <r>
      <rPr>
        <b/>
        <sz val="9"/>
        <color theme="1"/>
        <rFont val="Times New Roman"/>
      </rPr>
      <t>CO</t>
    </r>
    <r>
      <rPr>
        <b/>
        <vertAlign val="subscript"/>
        <sz val="9"/>
        <color theme="1"/>
        <rFont val="Times New Roman"/>
      </rPr>
      <t xml:space="preserve">2 </t>
    </r>
    <r>
      <rPr>
        <b/>
        <sz val="9"/>
        <color theme="1"/>
        <rFont val="Times New Roman"/>
      </rPr>
      <t>equivalent (kt)</t>
    </r>
  </si>
  <si>
    <r>
      <rPr>
        <b/>
        <sz val="9"/>
        <color theme="1"/>
        <rFont val="Times New Roman"/>
      </rPr>
      <t>(t)</t>
    </r>
    <r>
      <rPr>
        <b/>
        <vertAlign val="superscript"/>
        <sz val="9"/>
        <color theme="1"/>
        <rFont val="Times New Roman"/>
      </rPr>
      <t>(2)</t>
    </r>
  </si>
  <si>
    <r>
      <rPr>
        <b/>
        <sz val="9"/>
        <color theme="1"/>
        <rFont val="Times New Roman"/>
      </rPr>
      <t>CO</t>
    </r>
    <r>
      <rPr>
        <b/>
        <vertAlign val="subscript"/>
        <sz val="9"/>
        <color theme="1"/>
        <rFont val="Times New Roman"/>
      </rPr>
      <t xml:space="preserve">2 </t>
    </r>
    <r>
      <rPr>
        <b/>
        <sz val="9"/>
        <color theme="1"/>
        <rFont val="Times New Roman"/>
      </rPr>
      <t>equivalent (kt)</t>
    </r>
  </si>
  <si>
    <r>
      <rPr>
        <b/>
        <sz val="9"/>
        <color theme="1"/>
        <rFont val="Times New Roman"/>
      </rPr>
      <t>CO</t>
    </r>
    <r>
      <rPr>
        <b/>
        <vertAlign val="subscript"/>
        <sz val="9"/>
        <color theme="1"/>
        <rFont val="Times New Roman"/>
      </rPr>
      <t>2</t>
    </r>
    <r>
      <rPr>
        <b/>
        <sz val="9"/>
        <color theme="1"/>
        <rFont val="Times New Roman"/>
      </rPr>
      <t xml:space="preserve"> equivalent (kt)</t>
    </r>
  </si>
  <si>
    <r>
      <rPr>
        <b/>
        <sz val="9"/>
        <color theme="1"/>
        <rFont val="Times New Roman"/>
      </rPr>
      <t>(t)</t>
    </r>
    <r>
      <rPr>
        <b/>
        <vertAlign val="superscript"/>
        <sz val="9"/>
        <color theme="1"/>
        <rFont val="Times New Roman"/>
      </rPr>
      <t>(2)</t>
    </r>
  </si>
  <si>
    <r>
      <rPr>
        <b/>
        <sz val="9"/>
        <color theme="1"/>
        <rFont val="Times New Roman"/>
      </rPr>
      <t>(t)</t>
    </r>
    <r>
      <rPr>
        <b/>
        <vertAlign val="superscript"/>
        <sz val="9"/>
        <color theme="1"/>
        <rFont val="Times New Roman"/>
      </rPr>
      <t>(2)</t>
    </r>
  </si>
  <si>
    <r>
      <rPr>
        <b/>
        <sz val="9"/>
        <color theme="1"/>
        <rFont val="Times New Roman"/>
      </rPr>
      <t>Total actual emissions of halocarbons (by chemical) and SF</t>
    </r>
    <r>
      <rPr>
        <b/>
        <vertAlign val="subscript"/>
        <sz val="9"/>
        <color theme="1"/>
        <rFont val="Times New Roman"/>
      </rPr>
      <t>6</t>
    </r>
  </si>
  <si>
    <t>B.   Chemical industry</t>
  </si>
  <si>
    <t>9. Flurochemical production</t>
  </si>
  <si>
    <t>By-product emissions</t>
  </si>
  <si>
    <t>Fugitive emissions</t>
  </si>
  <si>
    <t>10. Other</t>
  </si>
  <si>
    <t>C.   Metal industry</t>
  </si>
  <si>
    <t>3. Aluminium production</t>
  </si>
  <si>
    <t>4. Magnesium production</t>
  </si>
  <si>
    <t>7. Other</t>
  </si>
  <si>
    <r>
      <rPr>
        <sz val="9"/>
        <color theme="1"/>
        <rFont val="Times New Roman"/>
      </rPr>
      <t xml:space="preserve">5.  Other </t>
    </r>
    <r>
      <rPr>
        <i/>
        <sz val="9"/>
        <color theme="1"/>
        <rFont val="Times New Roman"/>
      </rPr>
      <t>(as specified in table 2(II))</t>
    </r>
  </si>
  <si>
    <r>
      <rPr>
        <b/>
        <sz val="9"/>
        <color theme="1"/>
        <rFont val="Times New Roman"/>
      </rPr>
      <t>F.  Product uses as substitutes for ODS</t>
    </r>
    <r>
      <rPr>
        <b/>
        <vertAlign val="superscript"/>
        <sz val="9"/>
        <color theme="1"/>
        <rFont val="Times New Roman"/>
      </rPr>
      <t>(2)</t>
    </r>
  </si>
  <si>
    <r>
      <rPr>
        <sz val="9"/>
        <color theme="1"/>
        <rFont val="Times New Roman"/>
      </rPr>
      <t>2.  SF</t>
    </r>
    <r>
      <rPr>
        <vertAlign val="subscript"/>
        <sz val="9"/>
        <color theme="1"/>
        <rFont val="Times New Roman"/>
      </rPr>
      <t>6</t>
    </r>
    <r>
      <rPr>
        <sz val="9"/>
        <color theme="1"/>
        <rFont val="Times New Roman"/>
      </rPr>
      <t xml:space="preserve"> and PFCs from other product use</t>
    </r>
  </si>
  <si>
    <r>
      <rPr>
        <b/>
        <sz val="9"/>
        <color theme="1"/>
        <rFont val="Times New Roman"/>
      </rPr>
      <t xml:space="preserve">H.   Other </t>
    </r>
    <r>
      <rPr>
        <b/>
        <i/>
        <sz val="9"/>
        <color theme="1"/>
        <rFont val="Times New Roman"/>
      </rPr>
      <t>(please specify)</t>
    </r>
  </si>
  <si>
    <t>2.H.3  Other (please specify)</t>
  </si>
  <si>
    <t>.</t>
  </si>
  <si>
    <r>
      <rPr>
        <b/>
        <sz val="9"/>
        <color theme="1"/>
        <rFont val="Times New Roman"/>
      </rPr>
      <t>CO</t>
    </r>
    <r>
      <rPr>
        <b/>
        <vertAlign val="subscript"/>
        <sz val="9"/>
        <color theme="1"/>
        <rFont val="Times New Roman"/>
      </rPr>
      <t xml:space="preserve">2 </t>
    </r>
    <r>
      <rPr>
        <b/>
        <sz val="9"/>
        <color theme="1"/>
        <rFont val="Times New Roman"/>
      </rPr>
      <t>equivalent (kt)</t>
    </r>
  </si>
  <si>
    <r>
      <rPr>
        <b/>
        <sz val="9"/>
        <color theme="1"/>
        <rFont val="Times New Roman"/>
      </rPr>
      <t xml:space="preserve">Total emissions </t>
    </r>
    <r>
      <rPr>
        <b/>
        <vertAlign val="superscript"/>
        <sz val="9"/>
        <color theme="1"/>
        <rFont val="Times New Roman"/>
      </rPr>
      <t>(3)</t>
    </r>
  </si>
  <si>
    <t>B.     Chemical industry</t>
  </si>
  <si>
    <t>C.     Metal production</t>
  </si>
  <si>
    <t>E.     Electronics industry</t>
  </si>
  <si>
    <r>
      <rPr>
        <sz val="9"/>
        <color theme="1"/>
        <rFont val="Times New Roman"/>
      </rPr>
      <t>F.     Product uses as substitutes for ODS</t>
    </r>
  </si>
  <si>
    <t>G.    Other product manufacture and use</t>
  </si>
  <si>
    <t xml:space="preserve">H.    Other </t>
  </si>
  <si>
    <t>Subtotal of Industry F-Gas Emissions</t>
  </si>
  <si>
    <t>TABLE 3 SECTORAL REPORT FOR AGRICULTURE</t>
  </si>
  <si>
    <t>(Sheet 1 of 2)</t>
  </si>
  <si>
    <t xml:space="preserve">GREENHOUSE GAS SOURCE AND </t>
  </si>
  <si>
    <r>
      <rPr>
        <b/>
        <sz val="9"/>
        <color theme="1"/>
        <rFont val="Times New Roman"/>
      </rPr>
      <t>CO</t>
    </r>
    <r>
      <rPr>
        <b/>
        <vertAlign val="subscript"/>
        <sz val="9"/>
        <color theme="1"/>
        <rFont val="Times New Roman"/>
      </rPr>
      <t>2</t>
    </r>
  </si>
  <si>
    <r>
      <rPr>
        <b/>
        <sz val="9"/>
        <color theme="1"/>
        <rFont val="Times New Roman"/>
      </rPr>
      <t>CH</t>
    </r>
    <r>
      <rPr>
        <b/>
        <vertAlign val="subscript"/>
        <sz val="9"/>
        <color theme="1"/>
        <rFont val="Times New Roman"/>
      </rPr>
      <t>4</t>
    </r>
  </si>
  <si>
    <r>
      <rPr>
        <b/>
        <sz val="9"/>
        <color theme="1"/>
        <rFont val="Times New Roman"/>
      </rPr>
      <t>N</t>
    </r>
    <r>
      <rPr>
        <b/>
        <vertAlign val="subscript"/>
        <sz val="9"/>
        <color theme="1"/>
        <rFont val="Times New Roman"/>
      </rPr>
      <t>2</t>
    </r>
    <r>
      <rPr>
        <b/>
        <sz val="9"/>
        <color theme="1"/>
        <rFont val="Times New Roman"/>
      </rPr>
      <t>O</t>
    </r>
  </si>
  <si>
    <r>
      <rPr>
        <b/>
        <sz val="9"/>
        <color theme="1"/>
        <rFont val="Times New Roman"/>
      </rPr>
      <t>NO</t>
    </r>
    <r>
      <rPr>
        <b/>
        <vertAlign val="subscript"/>
        <sz val="9"/>
        <color theme="1"/>
        <rFont val="Times New Roman"/>
      </rPr>
      <t>x</t>
    </r>
  </si>
  <si>
    <t>SINK CATEGORIES</t>
  </si>
  <si>
    <t>3. Total agriculture</t>
  </si>
  <si>
    <t>I. Livestock</t>
  </si>
  <si>
    <t>A. Enteric fermentation</t>
  </si>
  <si>
    <r>
      <rPr>
        <sz val="9"/>
        <color theme="1"/>
        <rFont val="Times New Roman"/>
      </rPr>
      <t>1.   Cattle</t>
    </r>
    <r>
      <rPr>
        <vertAlign val="superscript"/>
        <sz val="9"/>
        <color theme="1"/>
        <rFont val="Times New Roman"/>
      </rPr>
      <t>(1)</t>
    </r>
  </si>
  <si>
    <t>Option A:</t>
  </si>
  <si>
    <t>Dairy cattle</t>
  </si>
  <si>
    <t>Non-dairy cattle</t>
  </si>
  <si>
    <t>Option B:</t>
  </si>
  <si>
    <t>Mature dairy cattle</t>
  </si>
  <si>
    <t>Other mature cattle</t>
  </si>
  <si>
    <t>Growing cattle</t>
  </si>
  <si>
    <t>Option C (country-specific):</t>
  </si>
  <si>
    <r>
      <rPr>
        <sz val="9"/>
        <color theme="1"/>
        <rFont val="Times New Roman"/>
      </rPr>
      <t xml:space="preserve">Other </t>
    </r>
    <r>
      <rPr>
        <i/>
        <sz val="9"/>
        <color theme="1"/>
        <rFont val="Times New Roman"/>
      </rPr>
      <t>(as specified in table 3(I).A)</t>
    </r>
  </si>
  <si>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</si>
  <si>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</si>
  <si>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</si>
  <si>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</si>
  <si>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</si>
  <si>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</si>
  <si>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</si>
  <si>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</si>
  <si>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</si>
  <si>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</si>
  <si>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</si>
  <si>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</si>
  <si>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</si>
  <si>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</si>
  <si>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</si>
  <si>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</si>
  <si>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</si>
  <si>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</si>
  <si>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</si>
  <si>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</si>
  <si>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</si>
  <si>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</si>
  <si>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r>
      <rPr>
        <sz val="9"/>
        <color theme="1"/>
        <rFont val="Times New Roman"/>
      </rPr>
      <t>1.    Cattle</t>
    </r>
    <r>
      <rPr>
        <vertAlign val="superscript"/>
        <sz val="9"/>
        <color theme="1"/>
        <rFont val="Times New Roman"/>
      </rPr>
      <t>(1)</t>
    </r>
  </si>
  <si>
    <r>
      <rPr>
        <sz val="9"/>
        <color theme="1"/>
        <rFont val="Times New Roman"/>
      </rPr>
      <t xml:space="preserve">Other </t>
    </r>
    <r>
      <rPr>
        <i/>
        <sz val="9"/>
        <color theme="1"/>
        <rFont val="Times New Roman"/>
      </rPr>
      <t>(as specified in table 3(I).B)</t>
    </r>
  </si>
  <si>
    <r>
      <rPr>
        <sz val="9"/>
        <color theme="1"/>
        <rFont val="Times New Roman"/>
      </rPr>
      <t>5. Indirect N</t>
    </r>
    <r>
      <rPr>
        <vertAlign val="subscript"/>
        <sz val="9"/>
        <color theme="1"/>
        <rFont val="Times New Roman"/>
      </rPr>
      <t>2</t>
    </r>
    <r>
      <rPr>
        <sz val="9"/>
        <color theme="1"/>
        <rFont val="Times New Roman"/>
      </rPr>
      <t>O emissions</t>
    </r>
  </si>
  <si>
    <t>C.  Rice cultivation</t>
  </si>
  <si>
    <r>
      <rPr>
        <b/>
        <sz val="9"/>
        <color theme="1"/>
        <rFont val="Times New Roman"/>
      </rPr>
      <t>D.  Agricultural soils</t>
    </r>
    <r>
      <rPr>
        <b/>
        <vertAlign val="superscript"/>
        <sz val="9"/>
        <color theme="1"/>
        <rFont val="Times New Roman"/>
      </rPr>
      <t>(2) (3) (4)</t>
    </r>
  </si>
  <si>
    <t>E.  Prescribed burning of savannas</t>
  </si>
  <si>
    <t>F.  Field burning of agricultural residues</t>
  </si>
  <si>
    <t>G.  Liming</t>
  </si>
  <si>
    <t>H.  Urea application</t>
  </si>
  <si>
    <t>I.  Other carbon-containing fertilizers</t>
  </si>
  <si>
    <r>
      <rPr>
        <b/>
        <sz val="9"/>
        <color theme="1"/>
        <rFont val="Times New Roman"/>
      </rPr>
      <t>J.  Other</t>
    </r>
    <r>
      <rPr>
        <b/>
        <i/>
        <sz val="9"/>
        <color theme="1"/>
        <rFont val="Times New Roman"/>
      </rPr>
      <t xml:space="preserve"> (please specify)</t>
    </r>
  </si>
  <si>
    <t>Subtotal of Agriculture Emissions</t>
  </si>
  <si>
    <t>TABLE 4 SECTORAL REPORT FOR LAND USE, LAND-USE CHANGE AND FORESTRY</t>
  </si>
  <si>
    <r>
      <rPr>
        <b/>
        <sz val="9"/>
        <color theme="1"/>
        <rFont val="Times New Roman"/>
      </rPr>
      <t>Net CO</t>
    </r>
    <r>
      <rPr>
        <b/>
        <vertAlign val="subscript"/>
        <sz val="9"/>
        <color theme="1"/>
        <rFont val="Times New Roman"/>
      </rPr>
      <t>2</t>
    </r>
    <r>
      <rPr>
        <b/>
        <sz val="9"/>
        <color theme="1"/>
        <rFont val="Times New Roman"/>
      </rPr>
      <t xml:space="preserve"> emissions/removals</t>
    </r>
    <r>
      <rPr>
        <b/>
        <vertAlign val="superscript"/>
        <sz val="9"/>
        <color theme="1"/>
        <rFont val="Times New Roman"/>
      </rPr>
      <t>(1), (2)</t>
    </r>
  </si>
  <si>
    <r>
      <rPr>
        <b/>
        <sz val="9"/>
        <color theme="1"/>
        <rFont val="Times New Roman"/>
      </rPr>
      <t>CH</t>
    </r>
    <r>
      <rPr>
        <b/>
        <vertAlign val="subscript"/>
        <sz val="9"/>
        <color theme="1"/>
        <rFont val="Times New Roman"/>
      </rPr>
      <t>4</t>
    </r>
    <r>
      <rPr>
        <b/>
        <vertAlign val="superscript"/>
        <sz val="9"/>
        <color theme="1"/>
        <rFont val="Times New Roman"/>
      </rPr>
      <t>(2)</t>
    </r>
  </si>
  <si>
    <r>
      <rPr>
        <b/>
        <sz val="9"/>
        <color theme="1"/>
        <rFont val="Times New Roman"/>
      </rPr>
      <t>N</t>
    </r>
    <r>
      <rPr>
        <b/>
        <vertAlign val="subscript"/>
        <sz val="9"/>
        <color theme="1"/>
        <rFont val="Times New Roman"/>
      </rPr>
      <t>2</t>
    </r>
    <r>
      <rPr>
        <b/>
        <sz val="9"/>
        <color theme="1"/>
        <rFont val="Times New Roman"/>
      </rPr>
      <t>O</t>
    </r>
    <r>
      <rPr>
        <b/>
        <vertAlign val="superscript"/>
        <sz val="9"/>
        <color theme="1"/>
        <rFont val="Times New Roman"/>
      </rPr>
      <t>(2)</t>
    </r>
  </si>
  <si>
    <r>
      <rPr>
        <b/>
        <sz val="9"/>
        <color theme="1"/>
        <rFont val="Times New Roman"/>
      </rPr>
      <t>NO</t>
    </r>
    <r>
      <rPr>
        <b/>
        <vertAlign val="subscript"/>
        <sz val="9"/>
        <color theme="1"/>
        <rFont val="Times New Roman"/>
      </rPr>
      <t>x</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</si>
  <si>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</si>
  <si>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</si>
  <si>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</si>
  <si>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</si>
  <si>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</si>
  <si>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</si>
  <si>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</si>
  <si>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</si>
  <si>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</si>
  <si>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</si>
  <si>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rPr>
        <b/>
        <sz val="9"/>
        <color theme="1"/>
        <rFont val="Times New Roman"/>
      </rPr>
      <t>D. Wetlands</t>
    </r>
    <r>
      <rPr>
        <b/>
        <vertAlign val="superscript"/>
        <sz val="9"/>
        <color theme="1"/>
        <rFont val="Times New Roman"/>
      </rPr>
      <t>(3)</t>
    </r>
  </si>
  <si>
    <r>
      <rPr>
        <sz val="9"/>
        <color theme="1"/>
        <rFont val="Times New Roman"/>
      </rPr>
      <t>1. Wetlands remaining wetlands</t>
    </r>
  </si>
  <si>
    <t>2. Land converted to wetlands</t>
  </si>
  <si>
    <t>E. Settlements</t>
  </si>
  <si>
    <r>
      <rPr>
        <sz val="9"/>
        <color theme="1"/>
        <rFont val="Times New Roman"/>
      </rPr>
      <t>1. Settlements remaining settlements</t>
    </r>
  </si>
  <si>
    <t>2. Land converted to settlements</t>
  </si>
  <si>
    <r>
      <rPr>
        <b/>
        <sz val="9"/>
        <color theme="1"/>
        <rFont val="Times New Roman"/>
      </rPr>
      <t xml:space="preserve">F. Other land </t>
    </r>
    <r>
      <rPr>
        <b/>
        <vertAlign val="superscript"/>
        <sz val="9"/>
        <color theme="1"/>
        <rFont val="Times New Roman"/>
      </rPr>
      <t>(4)</t>
    </r>
  </si>
  <si>
    <r>
      <rPr>
        <sz val="9"/>
        <color theme="1"/>
        <rFont val="Times New Roman"/>
      </rPr>
      <t>1. Other land remaining other land</t>
    </r>
  </si>
  <si>
    <t>2. Land converted to other land</t>
  </si>
  <si>
    <r>
      <rPr>
        <b/>
        <sz val="9"/>
        <color theme="1"/>
        <rFont val="Times New Roman"/>
      </rPr>
      <t xml:space="preserve">G. Harvested wood products </t>
    </r>
    <r>
      <rPr>
        <b/>
        <vertAlign val="superscript"/>
        <sz val="9"/>
        <color theme="1"/>
        <rFont val="Times New Roman"/>
      </rPr>
      <t>(5)</t>
    </r>
  </si>
  <si>
    <r>
      <rPr>
        <b/>
        <sz val="9"/>
        <color theme="1"/>
        <rFont val="Times New Roman"/>
      </rPr>
      <t xml:space="preserve">H. Other </t>
    </r>
    <r>
      <rPr>
        <b/>
        <i/>
        <sz val="9"/>
        <color theme="1"/>
        <rFont val="Times New Roman"/>
      </rPr>
      <t>(please specify)</t>
    </r>
  </si>
  <si>
    <t>Limestone CaCO3</t>
  </si>
  <si>
    <t>Dolomite CaMg(CO3)2</t>
  </si>
  <si>
    <t>Urea Application</t>
  </si>
  <si>
    <t>Settlements Remaining Settlements</t>
  </si>
  <si>
    <t>Subtotal for LULUCF</t>
  </si>
  <si>
    <t>TABLE 5 SECTORAL REPORT FOR WASTE</t>
  </si>
  <si>
    <t>GREENHOUSE GAS SOURCE AND  SINK CATEGORIES</t>
  </si>
  <si>
    <r>
      <rPr>
        <b/>
        <sz val="9"/>
        <color theme="1"/>
        <rFont val="Times New Roman"/>
      </rPr>
      <t>CO</t>
    </r>
    <r>
      <rPr>
        <b/>
        <vertAlign val="subscript"/>
        <sz val="9"/>
        <color theme="1"/>
        <rFont val="Times New Roman"/>
      </rPr>
      <t>2</t>
    </r>
    <r>
      <rPr>
        <b/>
        <vertAlign val="superscript"/>
        <sz val="9"/>
        <color theme="1"/>
        <rFont val="Times New Roman"/>
      </rPr>
      <t>(1)</t>
    </r>
  </si>
  <si>
    <r>
      <rPr>
        <b/>
        <sz val="9"/>
        <color theme="1"/>
        <rFont val="Times New Roman"/>
      </rPr>
      <t>CH</t>
    </r>
    <r>
      <rPr>
        <b/>
        <vertAlign val="subscript"/>
        <sz val="9"/>
        <color theme="1"/>
        <rFont val="Times New Roman"/>
      </rPr>
      <t>4</t>
    </r>
  </si>
  <si>
    <r>
      <rPr>
        <b/>
        <sz val="9"/>
        <color theme="1"/>
        <rFont val="Times New Roman"/>
      </rPr>
      <t>N</t>
    </r>
    <r>
      <rPr>
        <b/>
        <vertAlign val="subscript"/>
        <sz val="9"/>
        <color theme="1"/>
        <rFont val="Times New Roman"/>
      </rPr>
      <t>2</t>
    </r>
    <r>
      <rPr>
        <b/>
        <sz val="9"/>
        <color theme="1"/>
        <rFont val="Times New Roman"/>
      </rPr>
      <t>O</t>
    </r>
  </si>
  <si>
    <r>
      <rPr>
        <b/>
        <sz val="9"/>
        <color theme="1"/>
        <rFont val="Times New Roman"/>
      </rPr>
      <t>NO</t>
    </r>
    <r>
      <rPr>
        <b/>
        <vertAlign val="subscript"/>
        <sz val="9"/>
        <color theme="1"/>
        <rFont val="Times New Roman"/>
      </rPr>
      <t>x</t>
    </r>
  </si>
  <si>
    <r>
      <rPr>
        <b/>
        <sz val="9"/>
        <color theme="1"/>
        <rFont val="Times New Roman"/>
      </rPr>
      <t>SO</t>
    </r>
    <r>
      <rPr>
        <b/>
        <vertAlign val="subscript"/>
        <sz val="9"/>
        <color theme="1"/>
        <rFont val="Times New Roman"/>
      </rPr>
      <t>2</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</si>
  <si>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</si>
  <si>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</si>
  <si>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</si>
  <si>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</si>
  <si>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</si>
  <si>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</si>
  <si>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</si>
  <si>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</si>
  <si>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</si>
  <si>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</si>
  <si>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</si>
  <si>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</si>
  <si>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</si>
  <si>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</si>
  <si>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</si>
  <si>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rPr>
        <sz val="9"/>
        <color theme="1"/>
        <rFont val="Times New Roman"/>
      </rPr>
      <t xml:space="preserve">3.  Other </t>
    </r>
    <r>
      <rPr>
        <i/>
        <sz val="9"/>
        <color theme="1"/>
        <rFont val="Times New Roman"/>
      </rPr>
      <t>(as specified in table 6.B)</t>
    </r>
  </si>
  <si>
    <r>
      <rPr>
        <b/>
        <sz val="9"/>
        <color theme="1"/>
        <rFont val="Times New Roman"/>
      </rPr>
      <t>E.  Other</t>
    </r>
    <r>
      <rPr>
        <b/>
        <i/>
        <sz val="9"/>
        <color theme="1"/>
        <rFont val="Times New Roman"/>
      </rPr>
      <t xml:space="preserve"> </t>
    </r>
    <r>
      <rPr>
        <i/>
        <sz val="9"/>
        <color theme="1"/>
        <rFont val="Times New Roman"/>
      </rPr>
      <t>(please specify)</t>
    </r>
  </si>
  <si>
    <r>
      <rPr>
        <b/>
        <sz val="9"/>
        <color theme="1"/>
        <rFont val="Times New Roman"/>
      </rPr>
      <t>Memo item:</t>
    </r>
    <r>
      <rPr>
        <b/>
        <vertAlign val="superscript"/>
        <sz val="9"/>
        <color theme="1"/>
        <rFont val="Times New Roman"/>
      </rPr>
      <t>(2)</t>
    </r>
  </si>
  <si>
    <t>Long-term storage of C in waste disposal sites</t>
  </si>
  <si>
    <t xml:space="preserve">Annual change in total long-term C storage </t>
  </si>
  <si>
    <r>
      <rPr>
        <sz val="9"/>
        <color theme="1"/>
        <rFont val="Times New Roman"/>
      </rPr>
      <t>Annual change in total long-term C storage in HWP waste</t>
    </r>
    <r>
      <rPr>
        <vertAlign val="superscript"/>
        <sz val="9"/>
        <color theme="1"/>
        <rFont val="Times New Roman"/>
      </rPr>
      <t>(3)</t>
    </r>
  </si>
  <si>
    <t>Subtotal for Waste</t>
  </si>
  <si>
    <t>Subtotals, Main GHGs (kt)</t>
  </si>
  <si>
    <r>
      <rPr>
        <b/>
        <sz val="11"/>
        <color theme="1"/>
        <rFont val="Calibri"/>
      </rPr>
      <t>CO</t>
    </r>
    <r>
      <rPr>
        <b/>
        <vertAlign val="subscript"/>
        <sz val="11"/>
        <color theme="1"/>
        <rFont val="Calibri"/>
      </rPr>
      <t>2</t>
    </r>
  </si>
  <si>
    <r>
      <rPr>
        <b/>
        <sz val="11"/>
        <color theme="1"/>
        <rFont val="Calibri"/>
      </rPr>
      <t>CH</t>
    </r>
    <r>
      <rPr>
        <b/>
        <vertAlign val="subscript"/>
        <sz val="11"/>
        <color theme="1"/>
        <rFont val="Calibri"/>
      </rPr>
      <t>4</t>
    </r>
  </si>
  <si>
    <r>
      <rPr>
        <b/>
        <sz val="11"/>
        <color theme="1"/>
        <rFont val="Calibri"/>
      </rPr>
      <t>N</t>
    </r>
    <r>
      <rPr>
        <b/>
        <vertAlign val="subscript"/>
        <sz val="11"/>
        <color theme="1"/>
        <rFont val="Calibri"/>
      </rPr>
      <t>2</t>
    </r>
    <r>
      <rPr>
        <b/>
        <sz val="11"/>
        <color theme="1"/>
        <rFont val="Calibri"/>
      </rPr>
      <t>O</t>
    </r>
  </si>
  <si>
    <r>
      <rPr>
        <b/>
        <sz val="11"/>
        <color theme="1"/>
        <rFont val="Calibri"/>
      </rPr>
      <t>NO</t>
    </r>
    <r>
      <rPr>
        <b/>
        <vertAlign val="subscript"/>
        <sz val="11"/>
        <color theme="1"/>
        <rFont val="Calibri"/>
      </rPr>
      <t>X</t>
    </r>
  </si>
  <si>
    <r>
      <rPr>
        <b/>
        <sz val="11"/>
        <color theme="1"/>
        <rFont val="Calibri"/>
      </rPr>
      <t>SO</t>
    </r>
    <r>
      <rPr>
        <b/>
        <vertAlign val="subscript"/>
        <sz val="11"/>
        <color theme="1"/>
        <rFont val="Calibri"/>
      </rPr>
      <t>2</t>
    </r>
    <r>
      <rPr>
        <b/>
        <sz val="11"/>
        <color theme="1"/>
        <rFont val="Calibri"/>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</si>
  <si>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</si>
  <si>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</si>
  <si>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</si>
  <si>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</si>
  <si>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</si>
  <si>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</si>
  <si>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</si>
  <si>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</si>
  <si>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</si>
  <si>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</si>
  <si>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</si>
  <si>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</si>
  <si>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</si>
  <si>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</si>
  <si>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</si>
  <si>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</si>
  <si>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</si>
  <si>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</si>
  <si>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</si>
  <si>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</si>
  <si>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</si>
  <si>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</si>
  <si>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</si>
  <si>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</si>
  <si>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Subtotals, CO2e (MMT)</t>
  </si>
  <si>
    <r>
      <rPr>
        <b/>
        <sz val="11"/>
        <color theme="1"/>
        <rFont val="Calibri"/>
      </rPr>
      <t>CO</t>
    </r>
    <r>
      <rPr>
        <b/>
        <vertAlign val="subscript"/>
        <sz val="11"/>
        <color theme="1"/>
        <rFont val="Calibri"/>
      </rPr>
      <t>2</t>
    </r>
  </si>
  <si>
    <r>
      <rPr>
        <b/>
        <sz val="11"/>
        <color theme="1"/>
        <rFont val="Calibri"/>
      </rPr>
      <t>CH</t>
    </r>
    <r>
      <rPr>
        <b/>
        <vertAlign val="subscript"/>
        <sz val="11"/>
        <color theme="1"/>
        <rFont val="Calibri"/>
      </rPr>
      <t>4</t>
    </r>
  </si>
  <si>
    <r>
      <rPr>
        <b/>
        <sz val="11"/>
        <color theme="1"/>
        <rFont val="Calibri"/>
      </rPr>
      <t>N</t>
    </r>
    <r>
      <rPr>
        <b/>
        <vertAlign val="subscript"/>
        <sz val="11"/>
        <color theme="1"/>
        <rFont val="Calibri"/>
      </rPr>
      <t>2</t>
    </r>
    <r>
      <rPr>
        <b/>
        <sz val="11"/>
        <color theme="1"/>
        <rFont val="Calibri"/>
      </rPr>
      <t>O</t>
    </r>
  </si>
  <si>
    <r>
      <rPr>
        <b/>
        <sz val="11"/>
        <color theme="1"/>
        <rFont val="Calibri"/>
      </rPr>
      <t>NO</t>
    </r>
    <r>
      <rPr>
        <b/>
        <vertAlign val="subscript"/>
        <sz val="11"/>
        <color theme="1"/>
        <rFont val="Calibri"/>
      </rPr>
      <t>X</t>
    </r>
  </si>
  <si>
    <r>
      <rPr>
        <b/>
        <sz val="11"/>
        <color theme="1"/>
        <rFont val="Calibri"/>
      </rPr>
      <t>SO</t>
    </r>
    <r>
      <rPr>
        <b/>
        <vertAlign val="subscript"/>
        <sz val="11"/>
        <color theme="1"/>
        <rFont val="Calibri"/>
      </rPr>
      <t>2</t>
    </r>
    <r>
      <rPr>
        <b/>
        <sz val="11"/>
        <color theme="1"/>
        <rFont val="Calibri"/>
      </rPr>
      <t xml:space="preserve">        </t>
    </r>
  </si>
  <si>
    <t>Total Emissions</t>
  </si>
  <si>
    <t>TOTAL 2005 US EMISSIONS, MMT CO2e</t>
  </si>
  <si>
    <t>EPA 2015 Forestry Emissions for 2005 (kt)</t>
  </si>
  <si>
    <t>&lt;- We use the 2015 inventory estimates because our data source for forecasted LULUCF emissions is based on the is year, not the 2017 inventory (which has significantly revised down emissions)</t>
  </si>
  <si>
    <t>EPA 2015 Forestry Emissions for 2005 (MMT CO2e)</t>
  </si>
  <si>
    <t>ADJUSTED 2005 US EMISSIONS, MMT CO2e</t>
  </si>
  <si>
    <r>
      <rPr>
        <b/>
        <sz val="12"/>
        <color rgb="FF18305C"/>
        <rFont val="Arial Narrow"/>
      </rPr>
      <t>Appendix 8.A: Lifetimes, Radiative Efficiencies and Metric Values</t>
    </r>
  </si>
  <si>
    <r>
      <rPr>
        <b/>
        <sz val="8"/>
        <color rgb="FF18305C"/>
        <rFont val="Arial Narrow"/>
      </rPr>
      <t>Table</t>
    </r>
    <r>
      <rPr>
        <b/>
        <sz val="8"/>
        <color rgb="FF18305C"/>
        <rFont val="Calibri"/>
      </rPr>
      <t xml:space="preserve"> 8.A.1 | </t>
    </r>
    <r>
      <rPr>
        <sz val="8"/>
        <color rgb="FF231F20"/>
        <rFont val="Calibri"/>
      </rPr>
      <t>Radiative efficiencies (REs), lifetimes/adjustment times, AGWP and GWP values for 20 and 100 years, and AGTP and GTP values for 20, 50 and 100 years. Climate–carbon feedbacks are included for CO</t>
    </r>
    <r>
      <rPr>
        <sz val="5"/>
        <color rgb="FF231F20"/>
        <rFont val="Calibri"/>
      </rPr>
      <t xml:space="preserve">2 </t>
    </r>
    <r>
      <rPr>
        <sz val="8"/>
        <color rgb="FF231F20"/>
        <rFont val="Calibri"/>
      </rPr>
      <t>while no climate</t>
    </r>
  </si>
  <si>
    <r>
      <rPr>
        <sz val="8"/>
        <color rgb="FF231F20"/>
        <rFont val="Calibri"/>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rPr>
      <t xml:space="preserve">2 </t>
    </r>
    <r>
      <rPr>
        <sz val="8"/>
        <color rgb="FF231F20"/>
        <rFont val="Calibri"/>
      </rPr>
      <t>emissions). For a complete list of chemical names and CAS numbers, and for accurate replications of metric values, see Supplementary Material Section 8.SM.13 and references therein.</t>
    </r>
  </si>
  <si>
    <r>
      <rPr>
        <b/>
        <sz val="8"/>
        <color rgb="FF231F20"/>
        <rFont val="Arial Narrow"/>
      </rPr>
      <t>Acronym, Common Name or Chemi- cal Name</t>
    </r>
  </si>
  <si>
    <r>
      <rPr>
        <b/>
        <sz val="8"/>
        <color rgb="FF231F20"/>
        <rFont val="Arial Narrow"/>
      </rPr>
      <t>Chemical Formula</t>
    </r>
  </si>
  <si>
    <r>
      <rPr>
        <sz val="8"/>
        <color rgb="FF231F20"/>
        <rFont val="Calibri"/>
      </rPr>
      <t>Lifetime (Years)</t>
    </r>
  </si>
  <si>
    <r>
      <rPr>
        <sz val="8"/>
        <color rgb="FF231F20"/>
        <rFont val="Calibri"/>
      </rPr>
      <t>Radiative Efficiency (W m</t>
    </r>
    <r>
      <rPr>
        <sz val="5"/>
        <color rgb="FF231F20"/>
        <rFont val="Calibri"/>
      </rPr>
      <t xml:space="preserve">–2
</t>
    </r>
    <r>
      <rPr>
        <sz val="8"/>
        <color rgb="FF231F20"/>
        <rFont val="Calibri"/>
      </rPr>
      <t>ppb</t>
    </r>
    <r>
      <rPr>
        <sz val="5"/>
        <color rgb="FF231F20"/>
        <rFont val="Calibri"/>
      </rPr>
      <t>–1</t>
    </r>
    <r>
      <rPr>
        <sz val="8"/>
        <color rgb="FF231F20"/>
        <rFont val="Calibri"/>
      </rPr>
      <t>)</t>
    </r>
  </si>
  <si>
    <r>
      <rPr>
        <sz val="8"/>
        <color rgb="FF231F20"/>
        <rFont val="Calibri"/>
      </rPr>
      <t xml:space="preserve">AGWP
</t>
    </r>
    <r>
      <rPr>
        <sz val="8"/>
        <color rgb="FF231F20"/>
        <rFont val="Calibri"/>
      </rPr>
      <t>20-year (W m</t>
    </r>
    <r>
      <rPr>
        <sz val="5"/>
        <color rgb="FF231F20"/>
        <rFont val="Calibri"/>
      </rPr>
      <t xml:space="preserve">–2
</t>
    </r>
    <r>
      <rPr>
        <sz val="8"/>
        <color rgb="FF231F20"/>
        <rFont val="Calibri"/>
      </rPr>
      <t>yr kg</t>
    </r>
    <r>
      <rPr>
        <sz val="5"/>
        <color rgb="FF231F20"/>
        <rFont val="Calibri"/>
      </rPr>
      <t>–1</t>
    </r>
    <r>
      <rPr>
        <sz val="8"/>
        <color rgb="FF231F20"/>
        <rFont val="Calibri"/>
      </rPr>
      <t>)</t>
    </r>
  </si>
  <si>
    <r>
      <rPr>
        <b/>
        <sz val="8"/>
        <color rgb="FF231F20"/>
        <rFont val="Calibri"/>
      </rPr>
      <t xml:space="preserve">GWP
</t>
    </r>
    <r>
      <rPr>
        <b/>
        <sz val="8"/>
        <color rgb="FF231F20"/>
        <rFont val="Calibri"/>
      </rPr>
      <t>20-year</t>
    </r>
  </si>
  <si>
    <r>
      <rPr>
        <sz val="8"/>
        <color rgb="FF231F20"/>
        <rFont val="Calibri"/>
      </rPr>
      <t xml:space="preserve">AGWP
</t>
    </r>
    <r>
      <rPr>
        <sz val="8"/>
        <color rgb="FF231F20"/>
        <rFont val="Calibri"/>
      </rPr>
      <t>100-year (W m</t>
    </r>
    <r>
      <rPr>
        <sz val="5"/>
        <color rgb="FF231F20"/>
        <rFont val="Calibri"/>
      </rPr>
      <t xml:space="preserve">–2
</t>
    </r>
    <r>
      <rPr>
        <sz val="8"/>
        <color rgb="FF231F20"/>
        <rFont val="Calibri"/>
      </rPr>
      <t>yr kg</t>
    </r>
    <r>
      <rPr>
        <sz val="5"/>
        <color rgb="FF231F20"/>
        <rFont val="Calibri"/>
      </rPr>
      <t>–1</t>
    </r>
    <r>
      <rPr>
        <sz val="8"/>
        <color rgb="FF231F20"/>
        <rFont val="Calibri"/>
      </rPr>
      <t>)</t>
    </r>
  </si>
  <si>
    <r>
      <rPr>
        <b/>
        <sz val="8"/>
        <color rgb="FF231F20"/>
        <rFont val="Calibri"/>
      </rPr>
      <t xml:space="preserve">GWP
</t>
    </r>
    <r>
      <rPr>
        <b/>
        <sz val="8"/>
        <color rgb="FF231F20"/>
        <rFont val="Calibri"/>
      </rPr>
      <t>100-year</t>
    </r>
  </si>
  <si>
    <r>
      <rPr>
        <sz val="8"/>
        <color rgb="FF231F20"/>
        <rFont val="Calibri"/>
      </rPr>
      <t xml:space="preserve">AGTP
</t>
    </r>
    <r>
      <rPr>
        <sz val="8"/>
        <color rgb="FF231F20"/>
        <rFont val="Calibri"/>
      </rPr>
      <t>20-year (K kg</t>
    </r>
    <r>
      <rPr>
        <sz val="5"/>
        <color rgb="FF231F20"/>
        <rFont val="Calibri"/>
      </rPr>
      <t>–1</t>
    </r>
    <r>
      <rPr>
        <sz val="8"/>
        <color rgb="FF231F20"/>
        <rFont val="Calibri"/>
      </rPr>
      <t>)</t>
    </r>
  </si>
  <si>
    <r>
      <rPr>
        <b/>
        <sz val="8"/>
        <color rgb="FF231F20"/>
        <rFont val="Calibri"/>
      </rPr>
      <t xml:space="preserve">GTP
</t>
    </r>
    <r>
      <rPr>
        <b/>
        <sz val="8"/>
        <color rgb="FF231F20"/>
        <rFont val="Calibri"/>
      </rPr>
      <t>20-year</t>
    </r>
  </si>
  <si>
    <r>
      <rPr>
        <sz val="8"/>
        <color rgb="FF231F20"/>
        <rFont val="Calibri"/>
      </rPr>
      <t xml:space="preserve">AGTP
</t>
    </r>
    <r>
      <rPr>
        <sz val="8"/>
        <color rgb="FF231F20"/>
        <rFont val="Calibri"/>
      </rPr>
      <t>50-year (K kg</t>
    </r>
    <r>
      <rPr>
        <sz val="5"/>
        <color rgb="FF231F20"/>
        <rFont val="Calibri"/>
      </rPr>
      <t>–1</t>
    </r>
    <r>
      <rPr>
        <sz val="8"/>
        <color rgb="FF231F20"/>
        <rFont val="Calibri"/>
      </rPr>
      <t>)</t>
    </r>
  </si>
  <si>
    <r>
      <rPr>
        <b/>
        <sz val="8"/>
        <color rgb="FF231F20"/>
        <rFont val="Calibri"/>
      </rPr>
      <t xml:space="preserve">GTP
</t>
    </r>
    <r>
      <rPr>
        <b/>
        <sz val="8"/>
        <color rgb="FF231F20"/>
        <rFont val="Calibri"/>
      </rPr>
      <t>50-year</t>
    </r>
  </si>
  <si>
    <r>
      <rPr>
        <sz val="8"/>
        <color rgb="FF231F20"/>
        <rFont val="Calibri"/>
      </rPr>
      <t xml:space="preserve">AGTP
</t>
    </r>
    <r>
      <rPr>
        <sz val="8"/>
        <color rgb="FF231F20"/>
        <rFont val="Calibri"/>
      </rPr>
      <t>100-year (K kg</t>
    </r>
    <r>
      <rPr>
        <sz val="5"/>
        <color rgb="FF231F20"/>
        <rFont val="Calibri"/>
      </rPr>
      <t>–1</t>
    </r>
    <r>
      <rPr>
        <sz val="8"/>
        <color rgb="FF231F20"/>
        <rFont val="Calibri"/>
      </rPr>
      <t>)</t>
    </r>
  </si>
  <si>
    <r>
      <rPr>
        <b/>
        <sz val="8"/>
        <color rgb="FF231F20"/>
        <rFont val="Calibri"/>
      </rPr>
      <t xml:space="preserve">GTP
</t>
    </r>
    <r>
      <rPr>
        <b/>
        <sz val="8"/>
        <color rgb="FF231F20"/>
        <rFont val="Calibri"/>
      </rPr>
      <t>100-year</t>
    </r>
  </si>
  <si>
    <r>
      <rPr>
        <sz val="7"/>
        <color rgb="FF231F20"/>
        <rFont val="Calibri"/>
      </rPr>
      <t>Carbon dioxide</t>
    </r>
  </si>
  <si>
    <r>
      <rPr>
        <sz val="7"/>
        <color rgb="FF231F20"/>
        <rFont val="Calibri"/>
      </rPr>
      <t>CO</t>
    </r>
    <r>
      <rPr>
        <sz val="4"/>
        <color rgb="FF231F20"/>
        <rFont val="Calibri"/>
      </rPr>
      <t>2</t>
    </r>
  </si>
  <si>
    <r>
      <rPr>
        <sz val="7"/>
        <color rgb="FF231F20"/>
        <rFont val="Calibri"/>
      </rPr>
      <t>see*</t>
    </r>
  </si>
  <si>
    <r>
      <rPr>
        <sz val="7"/>
        <color rgb="FF231F20"/>
        <rFont val="Calibri"/>
      </rPr>
      <t>1.37e-5</t>
    </r>
  </si>
  <si>
    <r>
      <rPr>
        <sz val="7"/>
        <color rgb="FF231F20"/>
        <rFont val="Calibri"/>
      </rPr>
      <t>2.49e-14</t>
    </r>
  </si>
  <si>
    <r>
      <rPr>
        <sz val="7"/>
        <color rgb="FF231F20"/>
        <rFont val="Calibri"/>
      </rPr>
      <t>9.17e-14</t>
    </r>
  </si>
  <si>
    <r>
      <rPr>
        <sz val="7"/>
        <color rgb="FF231F20"/>
        <rFont val="Calibri"/>
      </rPr>
      <t>6.84e-16</t>
    </r>
  </si>
  <si>
    <r>
      <rPr>
        <sz val="7"/>
        <color rgb="FF231F20"/>
        <rFont val="Calibri"/>
      </rPr>
      <t>6.17e-16</t>
    </r>
  </si>
  <si>
    <r>
      <rPr>
        <sz val="7"/>
        <color rgb="FF231F20"/>
        <rFont val="Calibri"/>
      </rPr>
      <t>5.47e-16</t>
    </r>
  </si>
  <si>
    <r>
      <rPr>
        <sz val="7"/>
        <color rgb="FF231F20"/>
        <rFont val="Calibri"/>
      </rPr>
      <t>Methane</t>
    </r>
  </si>
  <si>
    <r>
      <rPr>
        <sz val="7"/>
        <color rgb="FF231F20"/>
        <rFont val="Calibri"/>
      </rPr>
      <t>CH</t>
    </r>
    <r>
      <rPr>
        <sz val="4"/>
        <color rgb="FF231F20"/>
        <rFont val="Calibri"/>
      </rPr>
      <t>4</t>
    </r>
  </si>
  <si>
    <r>
      <rPr>
        <sz val="7"/>
        <color rgb="FF231F20"/>
        <rFont val="Calibri"/>
      </rPr>
      <t>12.4</t>
    </r>
    <r>
      <rPr>
        <sz val="4"/>
        <color rgb="FF231F20"/>
        <rFont val="Calibri"/>
      </rPr>
      <t>†</t>
    </r>
  </si>
  <si>
    <r>
      <rPr>
        <sz val="7"/>
        <color rgb="FF231F20"/>
        <rFont val="Calibri"/>
      </rPr>
      <t>3.63e-4</t>
    </r>
  </si>
  <si>
    <r>
      <rPr>
        <sz val="7"/>
        <color rgb="FF231F20"/>
        <rFont val="Calibri"/>
      </rPr>
      <t>2.09e-12</t>
    </r>
  </si>
  <si>
    <r>
      <rPr>
        <sz val="7"/>
        <color rgb="FF231F20"/>
        <rFont val="Calibri"/>
      </rPr>
      <t>2.61e-12</t>
    </r>
  </si>
  <si>
    <r>
      <rPr>
        <sz val="7"/>
        <color rgb="FF231F20"/>
        <rFont val="Calibri"/>
      </rPr>
      <t>4.62e-14</t>
    </r>
  </si>
  <si>
    <r>
      <rPr>
        <sz val="7"/>
        <color rgb="FF231F20"/>
        <rFont val="Calibri"/>
      </rPr>
      <t>8.69e-15</t>
    </r>
  </si>
  <si>
    <r>
      <rPr>
        <sz val="7"/>
        <color rgb="FF231F20"/>
        <rFont val="Calibri"/>
      </rPr>
      <t>2.34e-15</t>
    </r>
  </si>
  <si>
    <r>
      <rPr>
        <sz val="7"/>
        <color rgb="FF231F20"/>
        <rFont val="Calibri"/>
      </rPr>
      <t>Fossil methane‡</t>
    </r>
  </si>
  <si>
    <r>
      <rPr>
        <sz val="7"/>
        <color rgb="FF231F20"/>
        <rFont val="Calibri"/>
      </rPr>
      <t>CH</t>
    </r>
    <r>
      <rPr>
        <sz val="4"/>
        <color rgb="FF231F20"/>
        <rFont val="Calibri"/>
      </rPr>
      <t>4</t>
    </r>
  </si>
  <si>
    <r>
      <rPr>
        <sz val="7"/>
        <color rgb="FF231F20"/>
        <rFont val="Calibri"/>
      </rPr>
      <t>12.4</t>
    </r>
    <r>
      <rPr>
        <sz val="4"/>
        <color rgb="FF231F20"/>
        <rFont val="Calibri"/>
      </rPr>
      <t>†</t>
    </r>
  </si>
  <si>
    <r>
      <rPr>
        <sz val="7"/>
        <color rgb="FF231F20"/>
        <rFont val="Calibri"/>
      </rPr>
      <t>3.63e-4</t>
    </r>
  </si>
  <si>
    <r>
      <rPr>
        <sz val="7"/>
        <color rgb="FF231F20"/>
        <rFont val="Calibri"/>
      </rPr>
      <t>2.11e-12</t>
    </r>
  </si>
  <si>
    <r>
      <rPr>
        <sz val="7"/>
        <color rgb="FF231F20"/>
        <rFont val="Calibri"/>
      </rPr>
      <t>2.73e-12</t>
    </r>
  </si>
  <si>
    <r>
      <rPr>
        <sz val="7"/>
        <color rgb="FF231F20"/>
        <rFont val="Calibri"/>
      </rPr>
      <t>4.68e-14</t>
    </r>
  </si>
  <si>
    <r>
      <rPr>
        <sz val="7"/>
        <color rgb="FF231F20"/>
        <rFont val="Calibri"/>
      </rPr>
      <t>9.55e-15</t>
    </r>
  </si>
  <si>
    <r>
      <rPr>
        <sz val="7"/>
        <color rgb="FF231F20"/>
        <rFont val="Calibri"/>
      </rPr>
      <t>3.11e-15</t>
    </r>
  </si>
  <si>
    <r>
      <rPr>
        <sz val="7"/>
        <color rgb="FF231F20"/>
        <rFont val="Calibri"/>
      </rPr>
      <t>Nitrous Oxide</t>
    </r>
  </si>
  <si>
    <r>
      <rPr>
        <sz val="7"/>
        <color rgb="FF231F20"/>
        <rFont val="Calibri"/>
      </rPr>
      <t>N</t>
    </r>
    <r>
      <rPr>
        <sz val="4"/>
        <color rgb="FF231F20"/>
        <rFont val="Calibri"/>
      </rPr>
      <t>2</t>
    </r>
    <r>
      <rPr>
        <sz val="7"/>
        <color rgb="FF231F20"/>
        <rFont val="Calibri"/>
      </rPr>
      <t>O</t>
    </r>
  </si>
  <si>
    <r>
      <rPr>
        <sz val="7"/>
        <color rgb="FF231F20"/>
        <rFont val="Calibri"/>
      </rPr>
      <t>121</t>
    </r>
    <r>
      <rPr>
        <sz val="4"/>
        <color rgb="FF231F20"/>
        <rFont val="Calibri"/>
      </rPr>
      <t>†</t>
    </r>
  </si>
  <si>
    <r>
      <rPr>
        <sz val="7"/>
        <color rgb="FF231F20"/>
        <rFont val="Calibri"/>
      </rPr>
      <t>3.00e-3</t>
    </r>
  </si>
  <si>
    <r>
      <rPr>
        <sz val="7"/>
        <color rgb="FF231F20"/>
        <rFont val="Calibri"/>
      </rPr>
      <t>6.58e-12</t>
    </r>
  </si>
  <si>
    <r>
      <rPr>
        <sz val="7"/>
        <color rgb="FF231F20"/>
        <rFont val="Calibri"/>
      </rPr>
      <t>2.43e-11</t>
    </r>
  </si>
  <si>
    <r>
      <rPr>
        <sz val="7"/>
        <color rgb="FF231F20"/>
        <rFont val="Calibri"/>
      </rPr>
      <t>1.89e-13</t>
    </r>
  </si>
  <si>
    <r>
      <rPr>
        <sz val="7"/>
        <color rgb="FF231F20"/>
        <rFont val="Calibri"/>
      </rPr>
      <t>1.74e-13</t>
    </r>
  </si>
  <si>
    <r>
      <rPr>
        <sz val="7"/>
        <color rgb="FF231F20"/>
        <rFont val="Calibri"/>
      </rPr>
      <t>1.28e-13</t>
    </r>
  </si>
  <si>
    <r>
      <rPr>
        <sz val="7"/>
        <color rgb="FF231F20"/>
        <rFont val="Calibri"/>
      </rPr>
      <t>CFC-11</t>
    </r>
  </si>
  <si>
    <r>
      <rPr>
        <sz val="7"/>
        <color rgb="FF231F20"/>
        <rFont val="Calibri"/>
      </rPr>
      <t>CCl</t>
    </r>
    <r>
      <rPr>
        <sz val="4"/>
        <color rgb="FF231F20"/>
        <rFont val="Calibri"/>
      </rPr>
      <t>3</t>
    </r>
    <r>
      <rPr>
        <sz val="7"/>
        <color rgb="FF231F20"/>
        <rFont val="Calibri"/>
      </rPr>
      <t>F</t>
    </r>
  </si>
  <si>
    <r>
      <rPr>
        <sz val="7"/>
        <color rgb="FF231F20"/>
        <rFont val="Calibri"/>
      </rPr>
      <t>1.72e-10</t>
    </r>
  </si>
  <si>
    <r>
      <rPr>
        <sz val="7"/>
        <color rgb="FF231F20"/>
        <rFont val="Calibri"/>
      </rPr>
      <t>4.28e-10</t>
    </r>
  </si>
  <si>
    <r>
      <rPr>
        <sz val="7"/>
        <color rgb="FF231F20"/>
        <rFont val="Calibri"/>
      </rPr>
      <t>4.71e-12</t>
    </r>
  </si>
  <si>
    <r>
      <rPr>
        <sz val="7"/>
        <color rgb="FF231F20"/>
        <rFont val="Calibri"/>
      </rPr>
      <t>3.01e-12</t>
    </r>
  </si>
  <si>
    <r>
      <rPr>
        <sz val="7"/>
        <color rgb="FF231F20"/>
        <rFont val="Calibri"/>
      </rPr>
      <t>1.28e-12</t>
    </r>
  </si>
  <si>
    <r>
      <rPr>
        <sz val="7"/>
        <color rgb="FF231F20"/>
        <rFont val="Calibri"/>
      </rPr>
      <t>CFC-12</t>
    </r>
  </si>
  <si>
    <r>
      <rPr>
        <sz val="7"/>
        <color rgb="FF231F20"/>
        <rFont val="Calibri"/>
      </rPr>
      <t>CCl</t>
    </r>
    <r>
      <rPr>
        <sz val="4"/>
        <color rgb="FF231F20"/>
        <rFont val="Calibri"/>
      </rPr>
      <t>2</t>
    </r>
    <r>
      <rPr>
        <sz val="7"/>
        <color rgb="FF231F20"/>
        <rFont val="Calibri"/>
      </rPr>
      <t>F</t>
    </r>
    <r>
      <rPr>
        <sz val="4"/>
        <color rgb="FF231F20"/>
        <rFont val="Calibri"/>
      </rPr>
      <t>2</t>
    </r>
  </si>
  <si>
    <r>
      <rPr>
        <sz val="7"/>
        <color rgb="FF231F20"/>
        <rFont val="Calibri"/>
      </rPr>
      <t>2.69e-10</t>
    </r>
  </si>
  <si>
    <r>
      <rPr>
        <sz val="7"/>
        <color rgb="FF231F20"/>
        <rFont val="Calibri"/>
      </rPr>
      <t>9.39e-10</t>
    </r>
  </si>
  <si>
    <r>
      <rPr>
        <sz val="7"/>
        <color rgb="FF231F20"/>
        <rFont val="Calibri"/>
      </rPr>
      <t>7.71e-12</t>
    </r>
  </si>
  <si>
    <r>
      <rPr>
        <sz val="7"/>
        <color rgb="FF231F20"/>
        <rFont val="Calibri"/>
      </rPr>
      <t>6.75e-12</t>
    </r>
  </si>
  <si>
    <r>
      <rPr>
        <sz val="7"/>
        <color rgb="FF231F20"/>
        <rFont val="Calibri"/>
      </rPr>
      <t>4.62e-12</t>
    </r>
  </si>
  <si>
    <r>
      <rPr>
        <sz val="7"/>
        <color rgb="FF231F20"/>
        <rFont val="Calibri"/>
      </rPr>
      <t>CFC-13</t>
    </r>
  </si>
  <si>
    <r>
      <rPr>
        <sz val="7"/>
        <color rgb="FF231F20"/>
        <rFont val="Calibri"/>
      </rPr>
      <t>CClF</t>
    </r>
    <r>
      <rPr>
        <sz val="4"/>
        <color rgb="FF231F20"/>
        <rFont val="Calibri"/>
      </rPr>
      <t>3</t>
    </r>
  </si>
  <si>
    <r>
      <rPr>
        <sz val="7"/>
        <color rgb="FF231F20"/>
        <rFont val="Calibri"/>
      </rPr>
      <t>2.71e-10</t>
    </r>
  </si>
  <si>
    <r>
      <rPr>
        <sz val="7"/>
        <color rgb="FF231F20"/>
        <rFont val="Calibri"/>
      </rPr>
      <t>1.27e-09</t>
    </r>
  </si>
  <si>
    <r>
      <rPr>
        <sz val="7"/>
        <color rgb="FF231F20"/>
        <rFont val="Calibri"/>
      </rPr>
      <t>7.99e-12</t>
    </r>
  </si>
  <si>
    <r>
      <rPr>
        <sz val="7"/>
        <color rgb="FF231F20"/>
        <rFont val="Calibri"/>
      </rPr>
      <t>8.77e-12</t>
    </r>
  </si>
  <si>
    <r>
      <rPr>
        <sz val="7"/>
        <color rgb="FF231F20"/>
        <rFont val="Calibri"/>
      </rPr>
      <t>8.71e-12</t>
    </r>
  </si>
  <si>
    <r>
      <rPr>
        <sz val="7"/>
        <color rgb="FF231F20"/>
        <rFont val="Calibri"/>
      </rPr>
      <t>CFC-113</t>
    </r>
  </si>
  <si>
    <r>
      <rPr>
        <sz val="7"/>
        <color rgb="FF231F20"/>
        <rFont val="Calibri"/>
      </rPr>
      <t>CCl</t>
    </r>
    <r>
      <rPr>
        <sz val="4"/>
        <color rgb="FF231F20"/>
        <rFont val="Calibri"/>
      </rPr>
      <t>2</t>
    </r>
    <r>
      <rPr>
        <sz val="7"/>
        <color rgb="FF231F20"/>
        <rFont val="Calibri"/>
      </rPr>
      <t>FCClF</t>
    </r>
    <r>
      <rPr>
        <sz val="4"/>
        <color rgb="FF231F20"/>
        <rFont val="Calibri"/>
      </rPr>
      <t>2</t>
    </r>
  </si>
  <si>
    <r>
      <rPr>
        <sz val="7"/>
        <color rgb="FF231F20"/>
        <rFont val="Calibri"/>
      </rPr>
      <t>1.62e-10</t>
    </r>
  </si>
  <si>
    <r>
      <rPr>
        <sz val="7"/>
        <color rgb="FF231F20"/>
        <rFont val="Calibri"/>
      </rPr>
      <t>5.34e-10</t>
    </r>
  </si>
  <si>
    <r>
      <rPr>
        <sz val="7"/>
        <color rgb="FF231F20"/>
        <rFont val="Calibri"/>
      </rPr>
      <t>4.60e-12</t>
    </r>
  </si>
  <si>
    <r>
      <rPr>
        <sz val="7"/>
        <color rgb="FF231F20"/>
        <rFont val="Calibri"/>
      </rPr>
      <t>3.85e-12</t>
    </r>
  </si>
  <si>
    <r>
      <rPr>
        <sz val="7"/>
        <color rgb="FF231F20"/>
        <rFont val="Calibri"/>
      </rPr>
      <t>2.45e-12</t>
    </r>
  </si>
  <si>
    <r>
      <rPr>
        <sz val="7"/>
        <color rgb="FF231F20"/>
        <rFont val="Calibri"/>
      </rPr>
      <t>CFC-114</t>
    </r>
  </si>
  <si>
    <r>
      <rPr>
        <sz val="7"/>
        <color rgb="FF231F20"/>
        <rFont val="Calibri"/>
      </rPr>
      <t>CClF</t>
    </r>
    <r>
      <rPr>
        <sz val="4"/>
        <color rgb="FF231F20"/>
        <rFont val="Calibri"/>
      </rPr>
      <t>2</t>
    </r>
    <r>
      <rPr>
        <sz val="7"/>
        <color rgb="FF231F20"/>
        <rFont val="Calibri"/>
      </rPr>
      <t>CClF</t>
    </r>
    <r>
      <rPr>
        <sz val="4"/>
        <color rgb="FF231F20"/>
        <rFont val="Calibri"/>
      </rPr>
      <t>2</t>
    </r>
  </si>
  <si>
    <r>
      <rPr>
        <sz val="7"/>
        <color rgb="FF231F20"/>
        <rFont val="Calibri"/>
      </rPr>
      <t>1.92e-10</t>
    </r>
  </si>
  <si>
    <r>
      <rPr>
        <sz val="7"/>
        <color rgb="FF231F20"/>
        <rFont val="Calibri"/>
      </rPr>
      <t>7.88e-10</t>
    </r>
  </si>
  <si>
    <r>
      <rPr>
        <sz val="7"/>
        <color rgb="FF231F20"/>
        <rFont val="Calibri"/>
      </rPr>
      <t>5.60e-12</t>
    </r>
  </si>
  <si>
    <r>
      <rPr>
        <sz val="7"/>
        <color rgb="FF231F20"/>
        <rFont val="Calibri"/>
      </rPr>
      <t>5.56e-12</t>
    </r>
  </si>
  <si>
    <r>
      <rPr>
        <sz val="7"/>
        <color rgb="FF231F20"/>
        <rFont val="Calibri"/>
      </rPr>
      <t>4.68e-12</t>
    </r>
  </si>
  <si>
    <r>
      <rPr>
        <sz val="7"/>
        <color rgb="FF231F20"/>
        <rFont val="Calibri"/>
      </rPr>
      <t>CFC-115</t>
    </r>
  </si>
  <si>
    <r>
      <rPr>
        <sz val="7"/>
        <color rgb="FF231F20"/>
        <rFont val="Calibri"/>
      </rPr>
      <t>CClF</t>
    </r>
    <r>
      <rPr>
        <sz val="4"/>
        <color rgb="FF231F20"/>
        <rFont val="Calibri"/>
      </rPr>
      <t>2</t>
    </r>
    <r>
      <rPr>
        <sz val="7"/>
        <color rgb="FF231F20"/>
        <rFont val="Calibri"/>
      </rPr>
      <t>CF</t>
    </r>
    <r>
      <rPr>
        <sz val="4"/>
        <color rgb="FF231F20"/>
        <rFont val="Calibri"/>
      </rPr>
      <t>3</t>
    </r>
  </si>
  <si>
    <r>
      <rPr>
        <sz val="7"/>
        <color rgb="FF231F20"/>
        <rFont val="Calibri"/>
      </rPr>
      <t>1.46e-10</t>
    </r>
  </si>
  <si>
    <r>
      <rPr>
        <sz val="7"/>
        <color rgb="FF231F20"/>
        <rFont val="Calibri"/>
      </rPr>
      <t>7.03e-10</t>
    </r>
  </si>
  <si>
    <r>
      <rPr>
        <sz val="7"/>
        <color rgb="FF231F20"/>
        <rFont val="Calibri"/>
      </rPr>
      <t>4.32e-12</t>
    </r>
  </si>
  <si>
    <r>
      <rPr>
        <sz val="7"/>
        <color rgb="FF231F20"/>
        <rFont val="Calibri"/>
      </rPr>
      <t>4.81e-12</t>
    </r>
  </si>
  <si>
    <r>
      <rPr>
        <sz val="7"/>
        <color rgb="FF231F20"/>
        <rFont val="Calibri"/>
      </rPr>
      <t>4.91e-12</t>
    </r>
  </si>
  <si>
    <r>
      <rPr>
        <sz val="7"/>
        <color rgb="FF231F20"/>
        <rFont val="Calibri"/>
      </rPr>
      <t>HCFC-21</t>
    </r>
  </si>
  <si>
    <r>
      <rPr>
        <sz val="7"/>
        <color rgb="FF231F20"/>
        <rFont val="Calibri"/>
      </rPr>
      <t>CHCl</t>
    </r>
    <r>
      <rPr>
        <sz val="4"/>
        <color rgb="FF231F20"/>
        <rFont val="Calibri"/>
      </rPr>
      <t>2</t>
    </r>
    <r>
      <rPr>
        <sz val="7"/>
        <color rgb="FF231F20"/>
        <rFont val="Calibri"/>
      </rPr>
      <t>F</t>
    </r>
  </si>
  <si>
    <r>
      <rPr>
        <sz val="7"/>
        <color rgb="FF231F20"/>
        <rFont val="Calibri"/>
      </rPr>
      <t>1.35e-11</t>
    </r>
  </si>
  <si>
    <r>
      <rPr>
        <sz val="7"/>
        <color rgb="FF231F20"/>
        <rFont val="Calibri"/>
      </rPr>
      <t>1.35e-11</t>
    </r>
  </si>
  <si>
    <r>
      <rPr>
        <sz val="7"/>
        <color rgb="FF231F20"/>
        <rFont val="Calibri"/>
      </rPr>
      <t>1.31e-13</t>
    </r>
  </si>
  <si>
    <r>
      <rPr>
        <sz val="7"/>
        <color rgb="FF231F20"/>
        <rFont val="Calibri"/>
      </rPr>
      <t>1.59e-14</t>
    </r>
  </si>
  <si>
    <r>
      <rPr>
        <sz val="7"/>
        <color rgb="FF231F20"/>
        <rFont val="Calibri"/>
      </rPr>
      <t>1.12e-14</t>
    </r>
  </si>
  <si>
    <r>
      <rPr>
        <sz val="7"/>
        <color rgb="FF231F20"/>
        <rFont val="Calibri"/>
      </rPr>
      <t>HCFC-22</t>
    </r>
  </si>
  <si>
    <r>
      <rPr>
        <sz val="7"/>
        <color rgb="FF231F20"/>
        <rFont val="Calibri"/>
      </rPr>
      <t>CHClF</t>
    </r>
    <r>
      <rPr>
        <sz val="4"/>
        <color rgb="FF231F20"/>
        <rFont val="Calibri"/>
      </rPr>
      <t>2</t>
    </r>
  </si>
  <si>
    <r>
      <rPr>
        <sz val="7"/>
        <color rgb="FF231F20"/>
        <rFont val="Calibri"/>
      </rPr>
      <t>1.32e-10</t>
    </r>
  </si>
  <si>
    <r>
      <rPr>
        <sz val="7"/>
        <color rgb="FF231F20"/>
        <rFont val="Calibri"/>
      </rPr>
      <t>1.62e-10</t>
    </r>
  </si>
  <si>
    <r>
      <rPr>
        <sz val="7"/>
        <color rgb="FF231F20"/>
        <rFont val="Calibri"/>
      </rPr>
      <t>2.87e-12</t>
    </r>
  </si>
  <si>
    <r>
      <rPr>
        <sz val="7"/>
        <color rgb="FF231F20"/>
        <rFont val="Calibri"/>
      </rPr>
      <t>5.13e-13</t>
    </r>
  </si>
  <si>
    <r>
      <rPr>
        <sz val="7"/>
        <color rgb="FF231F20"/>
        <rFont val="Calibri"/>
      </rPr>
      <t>1.43e-13</t>
    </r>
  </si>
  <si>
    <r>
      <rPr>
        <sz val="7"/>
        <color rgb="FF231F20"/>
        <rFont val="Calibri"/>
      </rPr>
      <t>HCFC-122</t>
    </r>
  </si>
  <si>
    <r>
      <rPr>
        <sz val="7"/>
        <color rgb="FF231F20"/>
        <rFont val="Calibri"/>
      </rPr>
      <t>CHCl</t>
    </r>
    <r>
      <rPr>
        <sz val="4"/>
        <color rgb="FF231F20"/>
        <rFont val="Calibri"/>
      </rPr>
      <t>2</t>
    </r>
    <r>
      <rPr>
        <sz val="7"/>
        <color rgb="FF231F20"/>
        <rFont val="Calibri"/>
      </rPr>
      <t>CF</t>
    </r>
    <r>
      <rPr>
        <sz val="4"/>
        <color rgb="FF231F20"/>
        <rFont val="Calibri"/>
      </rPr>
      <t>2</t>
    </r>
    <r>
      <rPr>
        <sz val="7"/>
        <color rgb="FF231F20"/>
        <rFont val="Calibri"/>
      </rPr>
      <t>Cl</t>
    </r>
  </si>
  <si>
    <r>
      <rPr>
        <sz val="7"/>
        <color rgb="FF231F20"/>
        <rFont val="Calibri"/>
      </rPr>
      <t>5.43e-12</t>
    </r>
  </si>
  <si>
    <r>
      <rPr>
        <sz val="7"/>
        <color rgb="FF231F20"/>
        <rFont val="Calibri"/>
      </rPr>
      <t>5.43e-12</t>
    </r>
  </si>
  <si>
    <r>
      <rPr>
        <sz val="7"/>
        <color rgb="FF231F20"/>
        <rFont val="Calibri"/>
      </rPr>
      <t>4.81e-14</t>
    </r>
  </si>
  <si>
    <r>
      <rPr>
        <sz val="7"/>
        <color rgb="FF231F20"/>
        <rFont val="Calibri"/>
      </rPr>
      <t>6.25e-15</t>
    </r>
  </si>
  <si>
    <r>
      <rPr>
        <sz val="7"/>
        <color rgb="FF231F20"/>
        <rFont val="Calibri"/>
      </rPr>
      <t>4.47e-15</t>
    </r>
  </si>
  <si>
    <r>
      <rPr>
        <sz val="7"/>
        <color rgb="FF231F20"/>
        <rFont val="Calibri"/>
      </rPr>
      <t>HCFC-122a</t>
    </r>
  </si>
  <si>
    <r>
      <rPr>
        <sz val="7"/>
        <color rgb="FF231F20"/>
        <rFont val="Calibri"/>
      </rPr>
      <t>CHFClCFCl</t>
    </r>
    <r>
      <rPr>
        <sz val="4"/>
        <color rgb="FF231F20"/>
        <rFont val="Calibri"/>
      </rPr>
      <t>2</t>
    </r>
  </si>
  <si>
    <r>
      <rPr>
        <sz val="7"/>
        <color rgb="FF231F20"/>
        <rFont val="Calibri"/>
      </rPr>
      <t>2.36e-11</t>
    </r>
  </si>
  <si>
    <r>
      <rPr>
        <sz val="7"/>
        <color rgb="FF231F20"/>
        <rFont val="Calibri"/>
      </rPr>
      <t>2.37e-11</t>
    </r>
  </si>
  <si>
    <r>
      <rPr>
        <sz val="7"/>
        <color rgb="FF231F20"/>
        <rFont val="Calibri"/>
      </rPr>
      <t>2.91e-13</t>
    </r>
  </si>
  <si>
    <r>
      <rPr>
        <sz val="7"/>
        <color rgb="FF231F20"/>
        <rFont val="Calibri"/>
      </rPr>
      <t>2.99e-14</t>
    </r>
  </si>
  <si>
    <r>
      <rPr>
        <sz val="7"/>
        <color rgb="FF231F20"/>
        <rFont val="Calibri"/>
      </rPr>
      <t>1.96e-14</t>
    </r>
  </si>
  <si>
    <r>
      <rPr>
        <sz val="7"/>
        <color rgb="FF231F20"/>
        <rFont val="Calibri"/>
      </rPr>
      <t>HCFC-123</t>
    </r>
  </si>
  <si>
    <r>
      <rPr>
        <sz val="7"/>
        <color rgb="FF231F20"/>
        <rFont val="Calibri"/>
      </rPr>
      <t>CHCl</t>
    </r>
    <r>
      <rPr>
        <sz val="4"/>
        <color rgb="FF231F20"/>
        <rFont val="Calibri"/>
      </rPr>
      <t>2</t>
    </r>
    <r>
      <rPr>
        <sz val="7"/>
        <color rgb="FF231F20"/>
        <rFont val="Calibri"/>
      </rPr>
      <t>CF</t>
    </r>
    <r>
      <rPr>
        <sz val="4"/>
        <color rgb="FF231F20"/>
        <rFont val="Calibri"/>
      </rPr>
      <t>3</t>
    </r>
  </si>
  <si>
    <r>
      <rPr>
        <sz val="7"/>
        <color rgb="FF231F20"/>
        <rFont val="Calibri"/>
      </rPr>
      <t>7.28e-12</t>
    </r>
  </si>
  <si>
    <r>
      <rPr>
        <sz val="7"/>
        <color rgb="FF231F20"/>
        <rFont val="Calibri"/>
      </rPr>
      <t>7.28e-12</t>
    </r>
  </si>
  <si>
    <r>
      <rPr>
        <sz val="7"/>
        <color rgb="FF231F20"/>
        <rFont val="Calibri"/>
      </rPr>
      <t>6.71e-14</t>
    </r>
  </si>
  <si>
    <r>
      <rPr>
        <sz val="7"/>
        <color rgb="FF231F20"/>
        <rFont val="Calibri"/>
      </rPr>
      <t>8.45e-15</t>
    </r>
  </si>
  <si>
    <r>
      <rPr>
        <sz val="7"/>
        <color rgb="FF231F20"/>
        <rFont val="Calibri"/>
      </rPr>
      <t>6.00e-15</t>
    </r>
  </si>
  <si>
    <r>
      <rPr>
        <sz val="7"/>
        <color rgb="FF231F20"/>
        <rFont val="Calibri"/>
      </rPr>
      <t>HCFC-123a</t>
    </r>
  </si>
  <si>
    <r>
      <rPr>
        <sz val="7"/>
        <color rgb="FF231F20"/>
        <rFont val="Calibri"/>
      </rPr>
      <t>CHClFCF</t>
    </r>
    <r>
      <rPr>
        <sz val="4"/>
        <color rgb="FF231F20"/>
        <rFont val="Calibri"/>
      </rPr>
      <t>2</t>
    </r>
    <r>
      <rPr>
        <sz val="7"/>
        <color rgb="FF231F20"/>
        <rFont val="Calibri"/>
      </rPr>
      <t>Cl</t>
    </r>
  </si>
  <si>
    <r>
      <rPr>
        <sz val="7"/>
        <color rgb="FF231F20"/>
        <rFont val="Calibri"/>
      </rPr>
      <t>3.37e-11</t>
    </r>
  </si>
  <si>
    <r>
      <rPr>
        <sz val="7"/>
        <color rgb="FF231F20"/>
        <rFont val="Calibri"/>
      </rPr>
      <t>3.39e-11</t>
    </r>
  </si>
  <si>
    <r>
      <rPr>
        <sz val="7"/>
        <color rgb="FF231F20"/>
        <rFont val="Calibri"/>
      </rPr>
      <t>4.51e-13</t>
    </r>
  </si>
  <si>
    <r>
      <rPr>
        <sz val="7"/>
        <color rgb="FF231F20"/>
        <rFont val="Calibri"/>
      </rPr>
      <t>4.44e-14</t>
    </r>
  </si>
  <si>
    <r>
      <rPr>
        <sz val="7"/>
        <color rgb="FF231F20"/>
        <rFont val="Calibri"/>
      </rPr>
      <t>2.81e-14</t>
    </r>
  </si>
  <si>
    <r>
      <rPr>
        <sz val="7"/>
        <color rgb="FF231F20"/>
        <rFont val="Calibri"/>
      </rPr>
      <t>HCFC-124</t>
    </r>
  </si>
  <si>
    <r>
      <rPr>
        <sz val="7"/>
        <color rgb="FF231F20"/>
        <rFont val="Calibri"/>
      </rPr>
      <t>CHClFCF</t>
    </r>
    <r>
      <rPr>
        <sz val="4"/>
        <color rgb="FF231F20"/>
        <rFont val="Calibri"/>
      </rPr>
      <t>3</t>
    </r>
  </si>
  <si>
    <r>
      <rPr>
        <sz val="7"/>
        <color rgb="FF231F20"/>
        <rFont val="Calibri"/>
      </rPr>
      <t>4.67e-11</t>
    </r>
  </si>
  <si>
    <r>
      <rPr>
        <sz val="7"/>
        <color rgb="FF231F20"/>
        <rFont val="Calibri"/>
      </rPr>
      <t>4.83e-11</t>
    </r>
  </si>
  <si>
    <r>
      <rPr>
        <sz val="7"/>
        <color rgb="FF231F20"/>
        <rFont val="Calibri"/>
      </rPr>
      <t>7.63e-13</t>
    </r>
  </si>
  <si>
    <r>
      <rPr>
        <sz val="7"/>
        <color rgb="FF231F20"/>
        <rFont val="Calibri"/>
      </rPr>
      <t>7.46e-14</t>
    </r>
  </si>
  <si>
    <r>
      <rPr>
        <sz val="7"/>
        <color rgb="FF231F20"/>
        <rFont val="Calibri"/>
      </rPr>
      <t>4.03e-14</t>
    </r>
  </si>
  <si>
    <r>
      <rPr>
        <sz val="7"/>
        <color rgb="FF231F20"/>
        <rFont val="Calibri"/>
      </rPr>
      <t>HCFC-132c</t>
    </r>
  </si>
  <si>
    <r>
      <rPr>
        <sz val="7"/>
        <color rgb="FF231F20"/>
        <rFont val="Calibri"/>
      </rPr>
      <t>CH</t>
    </r>
    <r>
      <rPr>
        <sz val="4"/>
        <color rgb="FF231F20"/>
        <rFont val="Calibri"/>
      </rPr>
      <t>2</t>
    </r>
    <r>
      <rPr>
        <sz val="7"/>
        <color rgb="FF231F20"/>
        <rFont val="Calibri"/>
      </rPr>
      <t>FCFCl</t>
    </r>
    <r>
      <rPr>
        <sz val="4"/>
        <color rgb="FF231F20"/>
        <rFont val="Calibri"/>
      </rPr>
      <t>2</t>
    </r>
  </si>
  <si>
    <r>
      <rPr>
        <sz val="7"/>
        <color rgb="FF231F20"/>
        <rFont val="Calibri"/>
      </rPr>
      <t>3.07e-11</t>
    </r>
  </si>
  <si>
    <r>
      <rPr>
        <sz val="7"/>
        <color rgb="FF231F20"/>
        <rFont val="Calibri"/>
      </rPr>
      <t>3.10e-11</t>
    </r>
  </si>
  <si>
    <r>
      <rPr>
        <sz val="7"/>
        <color rgb="FF231F20"/>
        <rFont val="Calibri"/>
      </rPr>
      <t>4.27e-13</t>
    </r>
  </si>
  <si>
    <r>
      <rPr>
        <sz val="7"/>
        <color rgb="FF231F20"/>
        <rFont val="Calibri"/>
      </rPr>
      <t>4.14e-14</t>
    </r>
  </si>
  <si>
    <r>
      <rPr>
        <sz val="7"/>
        <color rgb="FF231F20"/>
        <rFont val="Calibri"/>
      </rPr>
      <t>2.58e-14</t>
    </r>
  </si>
  <si>
    <r>
      <rPr>
        <sz val="7"/>
        <color rgb="FF231F20"/>
        <rFont val="Calibri"/>
      </rPr>
      <t>HCFC-141b</t>
    </r>
  </si>
  <si>
    <r>
      <rPr>
        <sz val="7"/>
        <color rgb="FF231F20"/>
        <rFont val="Calibri"/>
      </rPr>
      <t>CH</t>
    </r>
    <r>
      <rPr>
        <sz val="4"/>
        <color rgb="FF231F20"/>
        <rFont val="Calibri"/>
      </rPr>
      <t>3</t>
    </r>
    <r>
      <rPr>
        <sz val="7"/>
        <color rgb="FF231F20"/>
        <rFont val="Calibri"/>
      </rPr>
      <t>CCl</t>
    </r>
    <r>
      <rPr>
        <sz val="4"/>
        <color rgb="FF231F20"/>
        <rFont val="Calibri"/>
      </rPr>
      <t>2</t>
    </r>
    <r>
      <rPr>
        <sz val="7"/>
        <color rgb="FF231F20"/>
        <rFont val="Calibri"/>
      </rPr>
      <t>F</t>
    </r>
  </si>
  <si>
    <r>
      <rPr>
        <sz val="7"/>
        <color rgb="FF231F20"/>
        <rFont val="Calibri"/>
      </rPr>
      <t>6.36e-11</t>
    </r>
  </si>
  <si>
    <r>
      <rPr>
        <sz val="7"/>
        <color rgb="FF231F20"/>
        <rFont val="Calibri"/>
      </rPr>
      <t>7.17e-11</t>
    </r>
  </si>
  <si>
    <r>
      <rPr>
        <sz val="7"/>
        <color rgb="FF231F20"/>
        <rFont val="Calibri"/>
      </rPr>
      <t>1.27e-12</t>
    </r>
  </si>
  <si>
    <r>
      <rPr>
        <sz val="7"/>
        <color rgb="FF231F20"/>
        <rFont val="Calibri"/>
      </rPr>
      <t>1.67e-13</t>
    </r>
  </si>
  <si>
    <r>
      <rPr>
        <sz val="7"/>
        <color rgb="FF231F20"/>
        <rFont val="Calibri"/>
      </rPr>
      <t>6.09e-14</t>
    </r>
  </si>
  <si>
    <r>
      <rPr>
        <sz val="7"/>
        <color rgb="FF231F20"/>
        <rFont val="Calibri"/>
      </rPr>
      <t>HCFC-142b</t>
    </r>
  </si>
  <si>
    <r>
      <rPr>
        <sz val="7"/>
        <color rgb="FF231F20"/>
        <rFont val="Calibri"/>
      </rPr>
      <t>CH</t>
    </r>
    <r>
      <rPr>
        <sz val="4"/>
        <color rgb="FF231F20"/>
        <rFont val="Calibri"/>
      </rPr>
      <t>3</t>
    </r>
    <r>
      <rPr>
        <sz val="7"/>
        <color rgb="FF231F20"/>
        <rFont val="Calibri"/>
      </rPr>
      <t>CClF</t>
    </r>
    <r>
      <rPr>
        <sz val="4"/>
        <color rgb="FF231F20"/>
        <rFont val="Calibri"/>
      </rPr>
      <t>2</t>
    </r>
  </si>
  <si>
    <r>
      <rPr>
        <sz val="7"/>
        <color rgb="FF231F20"/>
        <rFont val="Calibri"/>
      </rPr>
      <t>1.25e-10</t>
    </r>
  </si>
  <si>
    <r>
      <rPr>
        <sz val="7"/>
        <color rgb="FF231F20"/>
        <rFont val="Calibri"/>
      </rPr>
      <t>1.82e-10</t>
    </r>
  </si>
  <si>
    <r>
      <rPr>
        <sz val="7"/>
        <color rgb="FF231F20"/>
        <rFont val="Calibri"/>
      </rPr>
      <t>3.01e-12</t>
    </r>
  </si>
  <si>
    <r>
      <rPr>
        <sz val="7"/>
        <color rgb="FF231F20"/>
        <rFont val="Calibri"/>
      </rPr>
      <t>8.46e-13</t>
    </r>
  </si>
  <si>
    <r>
      <rPr>
        <sz val="7"/>
        <color rgb="FF231F20"/>
        <rFont val="Calibri"/>
      </rPr>
      <t>1.95e-13</t>
    </r>
  </si>
  <si>
    <r>
      <rPr>
        <sz val="7"/>
        <color rgb="FF231F20"/>
        <rFont val="Calibri"/>
      </rPr>
      <t>HCFC-225ca</t>
    </r>
  </si>
  <si>
    <r>
      <rPr>
        <sz val="7"/>
        <color rgb="FF231F20"/>
        <rFont val="Calibri"/>
      </rPr>
      <t>CHCl</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</si>
  <si>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1.17e-11</t>
    </r>
  </si>
  <si>
    <r>
      <rPr>
        <sz val="7"/>
        <color rgb="FF231F20"/>
        <rFont val="Calibri"/>
      </rPr>
      <t>1.17e-11</t>
    </r>
  </si>
  <si>
    <r>
      <rPr>
        <sz val="7"/>
        <color rgb="FF231F20"/>
        <rFont val="Calibri"/>
      </rPr>
      <t>1.17e-13</t>
    </r>
  </si>
  <si>
    <r>
      <rPr>
        <sz val="7"/>
        <color rgb="FF231F20"/>
        <rFont val="Calibri"/>
      </rPr>
      <t>1.38e-14</t>
    </r>
  </si>
  <si>
    <r>
      <rPr>
        <sz val="7"/>
        <color rgb="FF231F20"/>
        <rFont val="Calibri"/>
      </rPr>
      <t>9.65e-15</t>
    </r>
  </si>
  <si>
    <r>
      <rPr>
        <sz val="7"/>
        <color rgb="FF231F20"/>
        <rFont val="Calibri"/>
      </rPr>
      <t>HCFC-225cb</t>
    </r>
  </si>
  <si>
    <r>
      <rPr>
        <sz val="7"/>
        <color rgb="FF231F20"/>
        <rFont val="Calibri"/>
      </rPr>
      <t>CHClFCF</t>
    </r>
    <r>
      <rPr>
        <sz val="4"/>
        <color rgb="FF231F20"/>
        <rFont val="Calibri"/>
      </rPr>
      <t>2</t>
    </r>
    <r>
      <rPr>
        <sz val="7"/>
        <color rgb="FF231F20"/>
        <rFont val="Calibri"/>
      </rPr>
      <t>CClF</t>
    </r>
    <r>
      <rPr>
        <sz val="4"/>
        <color rgb="FF231F20"/>
        <rFont val="Calibri"/>
      </rPr>
      <t>2</t>
    </r>
  </si>
  <si>
    <r>
      <rPr>
        <sz val="7"/>
        <color rgb="FF231F20"/>
        <rFont val="Calibri"/>
      </rPr>
      <t>4.65e-11</t>
    </r>
  </si>
  <si>
    <r>
      <rPr>
        <sz val="7"/>
        <color rgb="FF231F20"/>
        <rFont val="Calibri"/>
      </rPr>
      <t>4.81e-11</t>
    </r>
  </si>
  <si>
    <r>
      <rPr>
        <sz val="7"/>
        <color rgb="FF231F20"/>
        <rFont val="Calibri"/>
      </rPr>
      <t>7.61e-13</t>
    </r>
  </si>
  <si>
    <r>
      <rPr>
        <sz val="7"/>
        <color rgb="FF231F20"/>
        <rFont val="Calibri"/>
      </rPr>
      <t>7.43e-14</t>
    </r>
  </si>
  <si>
    <r>
      <rPr>
        <sz val="7"/>
        <color rgb="FF231F20"/>
        <rFont val="Calibri"/>
      </rPr>
      <t>4.01e-14</t>
    </r>
  </si>
  <si>
    <r>
      <rPr>
        <sz val="7"/>
        <color rgb="FF231F20"/>
        <rFont val="Calibri"/>
      </rPr>
      <t xml:space="preserve">(E)-1-Chloro-3,3,3-
</t>
    </r>
    <r>
      <rPr>
        <sz val="7"/>
        <color rgb="FF231F20"/>
        <rFont val="Calibri"/>
      </rPr>
      <t>trifluoroprop-1-ene</t>
    </r>
  </si>
  <si>
    <r>
      <rPr>
        <sz val="7"/>
        <color rgb="FF231F20"/>
        <rFont val="Calibri"/>
      </rPr>
      <t>trans-CF</t>
    </r>
    <r>
      <rPr>
        <sz val="4"/>
        <color rgb="FF231F20"/>
        <rFont val="Calibri"/>
      </rPr>
      <t>3</t>
    </r>
    <r>
      <rPr>
        <sz val="7"/>
        <color rgb="FF231F20"/>
        <rFont val="Calibri"/>
      </rPr>
      <t>CH=CHCl</t>
    </r>
  </si>
  <si>
    <r>
      <rPr>
        <sz val="7"/>
        <color rgb="FF231F20"/>
        <rFont val="Calibri"/>
      </rPr>
      <t>26.0 days</t>
    </r>
  </si>
  <si>
    <r>
      <rPr>
        <sz val="7"/>
        <color rgb="FF231F20"/>
        <rFont val="Calibri"/>
      </rPr>
      <t>1.37e-13</t>
    </r>
  </si>
  <si>
    <r>
      <rPr>
        <sz val="7"/>
        <color rgb="FF231F20"/>
        <rFont val="Calibri"/>
      </rPr>
      <t>1.37e-13</t>
    </r>
  </si>
  <si>
    <r>
      <rPr>
        <sz val="7"/>
        <color rgb="FF231F20"/>
        <rFont val="Calibri"/>
      </rPr>
      <t>1.09e-15</t>
    </r>
  </si>
  <si>
    <r>
      <rPr>
        <sz val="7"/>
        <color rgb="FF231F20"/>
        <rFont val="Calibri"/>
      </rPr>
      <t>1.54e-16</t>
    </r>
  </si>
  <si>
    <r>
      <rPr>
        <b/>
        <sz val="7"/>
        <color rgb="FF231F20"/>
        <rFont val="Arial Narrow"/>
      </rPr>
      <t>&lt;1</t>
    </r>
  </si>
  <si>
    <r>
      <rPr>
        <sz val="7"/>
        <color rgb="FF231F20"/>
        <rFont val="Calibri"/>
      </rPr>
      <t>1.12e-16</t>
    </r>
  </si>
  <si>
    <r>
      <rPr>
        <b/>
        <sz val="7"/>
        <color rgb="FF231F20"/>
        <rFont val="Arial Narrow"/>
      </rPr>
      <t>&lt;1</t>
    </r>
  </si>
  <si>
    <r>
      <rPr>
        <sz val="7"/>
        <color rgb="FF231F20"/>
        <rFont val="Calibri"/>
      </rPr>
      <t>HFC-23</t>
    </r>
  </si>
  <si>
    <r>
      <rPr>
        <sz val="7"/>
        <color rgb="FF231F20"/>
        <rFont val="Calibri"/>
      </rPr>
      <t>CHF</t>
    </r>
    <r>
      <rPr>
        <sz val="4"/>
        <color rgb="FF231F20"/>
        <rFont val="Calibri"/>
      </rPr>
      <t>3</t>
    </r>
  </si>
  <si>
    <r>
      <rPr>
        <sz val="7"/>
        <color rgb="FF231F20"/>
        <rFont val="Calibri"/>
      </rPr>
      <t>2.70e-10</t>
    </r>
  </si>
  <si>
    <r>
      <rPr>
        <sz val="7"/>
        <color rgb="FF231F20"/>
        <rFont val="Calibri"/>
      </rPr>
      <t>1.14e-09</t>
    </r>
  </si>
  <si>
    <r>
      <rPr>
        <sz val="7"/>
        <color rgb="FF231F20"/>
        <rFont val="Calibri"/>
      </rPr>
      <t>7.88e-12</t>
    </r>
  </si>
  <si>
    <r>
      <rPr>
        <sz val="7"/>
        <color rgb="FF231F20"/>
        <rFont val="Calibri"/>
      </rPr>
      <t>7.99e-12</t>
    </r>
  </si>
  <si>
    <r>
      <rPr>
        <sz val="7"/>
        <color rgb="FF231F20"/>
        <rFont val="Calibri"/>
      </rPr>
      <t>6.95e-12</t>
    </r>
  </si>
  <si>
    <r>
      <rPr>
        <sz val="7"/>
        <color rgb="FF231F20"/>
        <rFont val="Calibri"/>
      </rPr>
      <t>HFC-32</t>
    </r>
  </si>
  <si>
    <r>
      <rPr>
        <sz val="7"/>
        <color rgb="FF231F20"/>
        <rFont val="Calibri"/>
      </rPr>
      <t>CH</t>
    </r>
    <r>
      <rPr>
        <sz val="4"/>
        <color rgb="FF231F20"/>
        <rFont val="Calibri"/>
      </rPr>
      <t>2</t>
    </r>
    <r>
      <rPr>
        <sz val="7"/>
        <color rgb="FF231F20"/>
        <rFont val="Calibri"/>
      </rPr>
      <t>F</t>
    </r>
    <r>
      <rPr>
        <sz val="4"/>
        <color rgb="FF231F20"/>
        <rFont val="Calibri"/>
      </rPr>
      <t>2</t>
    </r>
  </si>
  <si>
    <r>
      <rPr>
        <sz val="7"/>
        <color rgb="FF231F20"/>
        <rFont val="Calibri"/>
      </rPr>
      <t>6.07e-11</t>
    </r>
  </si>
  <si>
    <r>
      <rPr>
        <sz val="7"/>
        <color rgb="FF231F20"/>
        <rFont val="Calibri"/>
      </rPr>
      <t>6.21e-11</t>
    </r>
  </si>
  <si>
    <r>
      <rPr>
        <sz val="7"/>
        <color rgb="FF231F20"/>
        <rFont val="Calibri"/>
      </rPr>
      <t>9.32e-13</t>
    </r>
  </si>
  <si>
    <r>
      <rPr>
        <sz val="7"/>
        <color rgb="FF231F20"/>
        <rFont val="Calibri"/>
      </rPr>
      <t>8.93e-14</t>
    </r>
  </si>
  <si>
    <r>
      <rPr>
        <sz val="7"/>
        <color rgb="FF231F20"/>
        <rFont val="Calibri"/>
      </rPr>
      <t>5.17e-14</t>
    </r>
  </si>
  <si>
    <r>
      <rPr>
        <sz val="7"/>
        <color rgb="FF231F20"/>
        <rFont val="Calibri"/>
      </rPr>
      <t>HFC-41</t>
    </r>
  </si>
  <si>
    <r>
      <rPr>
        <sz val="7"/>
        <color rgb="FF231F20"/>
        <rFont val="Calibri"/>
      </rPr>
      <t>CH</t>
    </r>
    <r>
      <rPr>
        <sz val="4"/>
        <color rgb="FF231F20"/>
        <rFont val="Calibri"/>
      </rPr>
      <t>3</t>
    </r>
    <r>
      <rPr>
        <sz val="7"/>
        <color rgb="FF231F20"/>
        <rFont val="Calibri"/>
      </rPr>
      <t>F</t>
    </r>
  </si>
  <si>
    <r>
      <rPr>
        <sz val="7"/>
        <color rgb="FF231F20"/>
        <rFont val="Calibri"/>
      </rPr>
      <t>1.07e-11</t>
    </r>
  </si>
  <si>
    <r>
      <rPr>
        <sz val="7"/>
        <color rgb="FF231F20"/>
        <rFont val="Calibri"/>
      </rPr>
      <t>1.07e-11</t>
    </r>
  </si>
  <si>
    <r>
      <rPr>
        <sz val="7"/>
        <color rgb="FF231F20"/>
        <rFont val="Calibri"/>
      </rPr>
      <t>1.21e-13</t>
    </r>
  </si>
  <si>
    <r>
      <rPr>
        <sz val="7"/>
        <color rgb="FF231F20"/>
        <rFont val="Calibri"/>
      </rPr>
      <t>1.31e-14</t>
    </r>
  </si>
  <si>
    <r>
      <rPr>
        <sz val="7"/>
        <color rgb="FF231F20"/>
        <rFont val="Calibri"/>
      </rPr>
      <t>8.82e-15</t>
    </r>
  </si>
  <si>
    <r>
      <rPr>
        <sz val="7"/>
        <color rgb="FF231F20"/>
        <rFont val="Calibri"/>
      </rPr>
      <t>HFC-125</t>
    </r>
  </si>
  <si>
    <r>
      <rPr>
        <sz val="7"/>
        <color rgb="FF231F20"/>
        <rFont val="Calibri"/>
      </rPr>
      <t>CHF</t>
    </r>
    <r>
      <rPr>
        <sz val="4"/>
        <color rgb="FF231F20"/>
        <rFont val="Calibri"/>
      </rPr>
      <t>2</t>
    </r>
    <r>
      <rPr>
        <sz val="7"/>
        <color rgb="FF231F20"/>
        <rFont val="Calibri"/>
      </rPr>
      <t>CF</t>
    </r>
    <r>
      <rPr>
        <sz val="4"/>
        <color rgb="FF231F20"/>
        <rFont val="Calibri"/>
      </rPr>
      <t>3</t>
    </r>
  </si>
  <si>
    <r>
      <rPr>
        <sz val="7"/>
        <color rgb="FF231F20"/>
        <rFont val="Calibri"/>
      </rPr>
      <t>1.52e-10</t>
    </r>
  </si>
  <si>
    <r>
      <rPr>
        <sz val="7"/>
        <color rgb="FF231F20"/>
        <rFont val="Calibri"/>
      </rPr>
      <t>2.91e-10</t>
    </r>
  </si>
  <si>
    <r>
      <rPr>
        <sz val="7"/>
        <color rgb="FF231F20"/>
        <rFont val="Calibri"/>
      </rPr>
      <t>3.97e-12</t>
    </r>
  </si>
  <si>
    <r>
      <rPr>
        <sz val="7"/>
        <color rgb="FF231F20"/>
        <rFont val="Calibri"/>
      </rPr>
      <t>1.84e-12</t>
    </r>
  </si>
  <si>
    <r>
      <rPr>
        <sz val="7"/>
        <color rgb="FF231F20"/>
        <rFont val="Calibri"/>
      </rPr>
      <t>5.29e-13</t>
    </r>
  </si>
  <si>
    <r>
      <rPr>
        <sz val="7"/>
        <color rgb="FF231F20"/>
        <rFont val="Calibri"/>
      </rPr>
      <t>HFC-134</t>
    </r>
  </si>
  <si>
    <r>
      <rPr>
        <sz val="7"/>
        <color rgb="FF231F20"/>
        <rFont val="Calibri"/>
      </rPr>
      <t>CHF</t>
    </r>
    <r>
      <rPr>
        <sz val="4"/>
        <color rgb="FF231F20"/>
        <rFont val="Calibri"/>
      </rPr>
      <t>2</t>
    </r>
    <r>
      <rPr>
        <sz val="7"/>
        <color rgb="FF231F20"/>
        <rFont val="Calibri"/>
      </rPr>
      <t>CHF</t>
    </r>
    <r>
      <rPr>
        <sz val="4"/>
        <color rgb="FF231F20"/>
        <rFont val="Calibri"/>
      </rPr>
      <t>2</t>
    </r>
  </si>
  <si>
    <r>
      <rPr>
        <sz val="7"/>
        <color rgb="FF231F20"/>
        <rFont val="Calibri"/>
      </rPr>
      <t>8.93e-11</t>
    </r>
  </si>
  <si>
    <r>
      <rPr>
        <sz val="7"/>
        <color rgb="FF231F20"/>
        <rFont val="Calibri"/>
      </rPr>
      <t>1.02e-10</t>
    </r>
  </si>
  <si>
    <r>
      <rPr>
        <sz val="7"/>
        <color rgb="FF231F20"/>
        <rFont val="Calibri"/>
      </rPr>
      <t>1.82e-12</t>
    </r>
  </si>
  <si>
    <r>
      <rPr>
        <sz val="7"/>
        <color rgb="FF231F20"/>
        <rFont val="Calibri"/>
      </rPr>
      <t>2.54e-13</t>
    </r>
  </si>
  <si>
    <r>
      <rPr>
        <sz val="7"/>
        <color rgb="FF231F20"/>
        <rFont val="Calibri"/>
      </rPr>
      <t>8.73e-14</t>
    </r>
  </si>
  <si>
    <r>
      <rPr>
        <sz val="7"/>
        <color rgb="FF231F20"/>
        <rFont val="Calibri"/>
      </rPr>
      <t>HFC-134a</t>
    </r>
  </si>
  <si>
    <r>
      <rPr>
        <sz val="7"/>
        <color rgb="FF231F20"/>
        <rFont val="Calibri"/>
      </rPr>
      <t>CH</t>
    </r>
    <r>
      <rPr>
        <sz val="4"/>
        <color rgb="FF231F20"/>
        <rFont val="Calibri"/>
      </rPr>
      <t>2</t>
    </r>
    <r>
      <rPr>
        <sz val="7"/>
        <color rgb="FF231F20"/>
        <rFont val="Calibri"/>
      </rPr>
      <t>FCF</t>
    </r>
    <r>
      <rPr>
        <sz val="4"/>
        <color rgb="FF231F20"/>
        <rFont val="Calibri"/>
      </rPr>
      <t>3</t>
    </r>
  </si>
  <si>
    <r>
      <rPr>
        <sz val="7"/>
        <color rgb="FF231F20"/>
        <rFont val="Calibri"/>
      </rPr>
      <t>9.26e-11</t>
    </r>
  </si>
  <si>
    <r>
      <rPr>
        <sz val="7"/>
        <color rgb="FF231F20"/>
        <rFont val="Calibri"/>
      </rPr>
      <t>1.19e-10</t>
    </r>
  </si>
  <si>
    <r>
      <rPr>
        <sz val="7"/>
        <color rgb="FF231F20"/>
        <rFont val="Calibri"/>
      </rPr>
      <t>2.09e-12</t>
    </r>
  </si>
  <si>
    <r>
      <rPr>
        <sz val="7"/>
        <color rgb="FF231F20"/>
        <rFont val="Calibri"/>
      </rPr>
      <t>4.33e-13</t>
    </r>
  </si>
  <si>
    <r>
      <rPr>
        <sz val="7"/>
        <color rgb="FF231F20"/>
        <rFont val="Calibri"/>
      </rPr>
      <t>1.10e-13</t>
    </r>
  </si>
  <si>
    <r>
      <rPr>
        <sz val="7"/>
        <color rgb="FF231F20"/>
        <rFont val="Calibri"/>
      </rPr>
      <t>HFC-143</t>
    </r>
  </si>
  <si>
    <r>
      <rPr>
        <sz val="7"/>
        <color rgb="FF231F20"/>
        <rFont val="Calibri"/>
      </rPr>
      <t>CH</t>
    </r>
    <r>
      <rPr>
        <sz val="4"/>
        <color rgb="FF231F20"/>
        <rFont val="Calibri"/>
      </rPr>
      <t>2</t>
    </r>
    <r>
      <rPr>
        <sz val="7"/>
        <color rgb="FF231F20"/>
        <rFont val="Calibri"/>
      </rPr>
      <t>FCHF</t>
    </r>
    <r>
      <rPr>
        <sz val="4"/>
        <color rgb="FF231F20"/>
        <rFont val="Calibri"/>
      </rPr>
      <t>2</t>
    </r>
  </si>
  <si>
    <r>
      <rPr>
        <sz val="7"/>
        <color rgb="FF231F20"/>
        <rFont val="Calibri"/>
      </rPr>
      <t>3.00e-11</t>
    </r>
  </si>
  <si>
    <r>
      <rPr>
        <sz val="7"/>
        <color rgb="FF231F20"/>
        <rFont val="Calibri"/>
      </rPr>
      <t>3.01e-11</t>
    </r>
  </si>
  <si>
    <r>
      <rPr>
        <sz val="7"/>
        <color rgb="FF231F20"/>
        <rFont val="Calibri"/>
      </rPr>
      <t>3.76e-13</t>
    </r>
  </si>
  <si>
    <r>
      <rPr>
        <sz val="7"/>
        <color rgb="FF231F20"/>
        <rFont val="Calibri"/>
      </rPr>
      <t>3.82e-14</t>
    </r>
  </si>
  <si>
    <r>
      <rPr>
        <sz val="7"/>
        <color rgb="FF231F20"/>
        <rFont val="Calibri"/>
      </rPr>
      <t>2.49e-14</t>
    </r>
  </si>
  <si>
    <r>
      <rPr>
        <sz val="7"/>
        <color rgb="FF231F20"/>
        <rFont val="Calibri"/>
      </rPr>
      <t>HFC-143a</t>
    </r>
  </si>
  <si>
    <r>
      <rPr>
        <sz val="7"/>
        <color rgb="FF231F20"/>
        <rFont val="Calibri"/>
      </rPr>
      <t>CH</t>
    </r>
    <r>
      <rPr>
        <sz val="4"/>
        <color rgb="FF231F20"/>
        <rFont val="Calibri"/>
      </rPr>
      <t>3</t>
    </r>
    <r>
      <rPr>
        <sz val="7"/>
        <color rgb="FF231F20"/>
        <rFont val="Calibri"/>
      </rPr>
      <t>CF</t>
    </r>
    <r>
      <rPr>
        <sz val="4"/>
        <color rgb="FF231F20"/>
        <rFont val="Calibri"/>
      </rPr>
      <t>3</t>
    </r>
  </si>
  <si>
    <r>
      <rPr>
        <sz val="7"/>
        <color rgb="FF231F20"/>
        <rFont val="Calibri"/>
      </rPr>
      <t>1.73e-10</t>
    </r>
  </si>
  <si>
    <r>
      <rPr>
        <sz val="7"/>
        <color rgb="FF231F20"/>
        <rFont val="Calibri"/>
      </rPr>
      <t>4.41e-10</t>
    </r>
  </si>
  <si>
    <r>
      <rPr>
        <sz val="7"/>
        <color rgb="FF231F20"/>
        <rFont val="Calibri"/>
      </rPr>
      <t>4.76e-12</t>
    </r>
  </si>
  <si>
    <r>
      <rPr>
        <sz val="7"/>
        <color rgb="FF231F20"/>
        <rFont val="Calibri"/>
      </rPr>
      <t>3.12e-12</t>
    </r>
  </si>
  <si>
    <r>
      <rPr>
        <sz val="7"/>
        <color rgb="FF231F20"/>
        <rFont val="Calibri"/>
      </rPr>
      <t>1.37e-12</t>
    </r>
  </si>
  <si>
    <r>
      <rPr>
        <sz val="7"/>
        <color rgb="FF231F20"/>
        <rFont val="Calibri"/>
      </rPr>
      <t>HFC-152</t>
    </r>
  </si>
  <si>
    <r>
      <rPr>
        <sz val="7"/>
        <color rgb="FF231F20"/>
        <rFont val="Calibri"/>
      </rPr>
      <t>CH</t>
    </r>
    <r>
      <rPr>
        <sz val="4"/>
        <color rgb="FF231F20"/>
        <rFont val="Calibri"/>
      </rPr>
      <t>2</t>
    </r>
    <r>
      <rPr>
        <sz val="7"/>
        <color rgb="FF231F20"/>
        <rFont val="Calibri"/>
      </rPr>
      <t>FCH</t>
    </r>
    <r>
      <rPr>
        <sz val="4"/>
        <color rgb="FF231F20"/>
        <rFont val="Calibri"/>
      </rPr>
      <t>2</t>
    </r>
    <r>
      <rPr>
        <sz val="7"/>
        <color rgb="FF231F20"/>
        <rFont val="Calibri"/>
      </rPr>
      <t>F</t>
    </r>
  </si>
  <si>
    <r>
      <rPr>
        <sz val="7"/>
        <color rgb="FF231F20"/>
        <rFont val="Calibri"/>
      </rPr>
      <t>1.51e-12</t>
    </r>
  </si>
  <si>
    <r>
      <rPr>
        <sz val="7"/>
        <color rgb="FF231F20"/>
        <rFont val="Calibri"/>
      </rPr>
      <t>1.51e-12</t>
    </r>
  </si>
  <si>
    <r>
      <rPr>
        <sz val="7"/>
        <color rgb="FF231F20"/>
        <rFont val="Calibri"/>
      </rPr>
      <t>1.25e-14</t>
    </r>
  </si>
  <si>
    <r>
      <rPr>
        <sz val="7"/>
        <color rgb="FF231F20"/>
        <rFont val="Calibri"/>
      </rPr>
      <t>1.71e-15</t>
    </r>
  </si>
  <si>
    <r>
      <rPr>
        <sz val="7"/>
        <color rgb="FF231F20"/>
        <rFont val="Calibri"/>
      </rPr>
      <t>1.24e-15</t>
    </r>
  </si>
  <si>
    <r>
      <rPr>
        <sz val="7"/>
        <color rgb="FF231F20"/>
        <rFont val="Calibri"/>
      </rPr>
      <t>HFC-152a</t>
    </r>
  </si>
  <si>
    <r>
      <rPr>
        <sz val="7"/>
        <color rgb="FF231F20"/>
        <rFont val="Calibri"/>
      </rPr>
      <t>CH</t>
    </r>
    <r>
      <rPr>
        <sz val="4"/>
        <color rgb="FF231F20"/>
        <rFont val="Calibri"/>
      </rPr>
      <t>3</t>
    </r>
    <r>
      <rPr>
        <sz val="7"/>
        <color rgb="FF231F20"/>
        <rFont val="Calibri"/>
      </rPr>
      <t>CHF</t>
    </r>
    <r>
      <rPr>
        <sz val="4"/>
        <color rgb="FF231F20"/>
        <rFont val="Calibri"/>
      </rPr>
      <t>2</t>
    </r>
  </si>
  <si>
    <r>
      <rPr>
        <sz val="7"/>
        <color rgb="FF231F20"/>
        <rFont val="Calibri"/>
      </rPr>
      <t>1.26e-11</t>
    </r>
  </si>
  <si>
    <r>
      <rPr>
        <sz val="7"/>
        <color rgb="FF231F20"/>
        <rFont val="Calibri"/>
      </rPr>
      <t>1.26e-11</t>
    </r>
  </si>
  <si>
    <r>
      <rPr>
        <sz val="7"/>
        <color rgb="FF231F20"/>
        <rFont val="Calibri"/>
      </rPr>
      <t>1.19e-13</t>
    </r>
  </si>
  <si>
    <r>
      <rPr>
        <sz val="7"/>
        <color rgb="FF231F20"/>
        <rFont val="Calibri"/>
      </rPr>
      <t>1.47e-14</t>
    </r>
  </si>
  <si>
    <r>
      <rPr>
        <sz val="7"/>
        <color rgb="FF231F20"/>
        <rFont val="Calibri"/>
      </rPr>
      <t>1.04e-14</t>
    </r>
  </si>
  <si>
    <r>
      <rPr>
        <sz val="7"/>
        <color rgb="FF231F20"/>
        <rFont val="Calibri"/>
      </rPr>
      <t>HFC-161</t>
    </r>
  </si>
  <si>
    <r>
      <rPr>
        <sz val="7"/>
        <color rgb="FF231F20"/>
        <rFont val="Calibri"/>
      </rPr>
      <t>CH</t>
    </r>
    <r>
      <rPr>
        <sz val="4"/>
        <color rgb="FF231F20"/>
        <rFont val="Calibri"/>
      </rPr>
      <t>3</t>
    </r>
    <r>
      <rPr>
        <sz val="7"/>
        <color rgb="FF231F20"/>
        <rFont val="Calibri"/>
      </rPr>
      <t>CH</t>
    </r>
    <r>
      <rPr>
        <sz val="4"/>
        <color rgb="FF231F20"/>
        <rFont val="Calibri"/>
      </rPr>
      <t>2</t>
    </r>
    <r>
      <rPr>
        <sz val="7"/>
        <color rgb="FF231F20"/>
        <rFont val="Calibri"/>
      </rPr>
      <t>F</t>
    </r>
  </si>
  <si>
    <r>
      <rPr>
        <sz val="7"/>
        <color rgb="FF231F20"/>
        <rFont val="Calibri"/>
      </rPr>
      <t>66.0 days</t>
    </r>
  </si>
  <si>
    <r>
      <rPr>
        <sz val="7"/>
        <color rgb="FF231F20"/>
        <rFont val="Calibri"/>
      </rPr>
      <t>3.33e-13</t>
    </r>
  </si>
  <si>
    <r>
      <rPr>
        <sz val="7"/>
        <color rgb="FF231F20"/>
        <rFont val="Calibri"/>
      </rPr>
      <t>3.33e-13</t>
    </r>
  </si>
  <si>
    <r>
      <rPr>
        <sz val="7"/>
        <color rgb="FF231F20"/>
        <rFont val="Calibri"/>
      </rPr>
      <t>2.70e-15</t>
    </r>
  </si>
  <si>
    <r>
      <rPr>
        <sz val="7"/>
        <color rgb="FF231F20"/>
        <rFont val="Calibri"/>
      </rPr>
      <t>3.76e-16</t>
    </r>
  </si>
  <si>
    <r>
      <rPr>
        <b/>
        <sz val="7"/>
        <color rgb="FF231F20"/>
        <rFont val="Calibri"/>
      </rPr>
      <t>&lt;1</t>
    </r>
  </si>
  <si>
    <r>
      <rPr>
        <sz val="7"/>
        <color rgb="FF231F20"/>
        <rFont val="Calibri"/>
      </rPr>
      <t>2.74e-16</t>
    </r>
  </si>
  <si>
    <r>
      <rPr>
        <b/>
        <sz val="7"/>
        <color rgb="FF231F20"/>
        <rFont val="Calibri"/>
      </rPr>
      <t>&lt;1</t>
    </r>
  </si>
  <si>
    <r>
      <rPr>
        <sz val="7"/>
        <color rgb="FF231F20"/>
        <rFont val="Calibri"/>
      </rPr>
      <t>HFC-227ca</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</si>
  <si>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CHF</t>
    </r>
    <r>
      <rPr>
        <sz val="4"/>
        <color rgb="FF231F20"/>
        <rFont val="Calibri"/>
      </rPr>
      <t>2</t>
    </r>
  </si>
  <si>
    <r>
      <rPr>
        <sz val="7"/>
        <color rgb="FF231F20"/>
        <rFont val="Calibri"/>
      </rPr>
      <t>1.27e-10</t>
    </r>
  </si>
  <si>
    <r>
      <rPr>
        <sz val="7"/>
        <color rgb="FF231F20"/>
        <rFont val="Calibri"/>
      </rPr>
      <t>2.42e-10</t>
    </r>
  </si>
  <si>
    <r>
      <rPr>
        <sz val="7"/>
        <color rgb="FF231F20"/>
        <rFont val="Calibri"/>
      </rPr>
      <t>3.31e-12</t>
    </r>
  </si>
  <si>
    <r>
      <rPr>
        <sz val="7"/>
        <color rgb="FF231F20"/>
        <rFont val="Calibri"/>
      </rPr>
      <t>1.53e-12</t>
    </r>
  </si>
  <si>
    <r>
      <rPr>
        <sz val="7"/>
        <color rgb="FF231F20"/>
        <rFont val="Calibri"/>
      </rPr>
      <t>4.41e-13</t>
    </r>
  </si>
  <si>
    <r>
      <rPr>
        <sz val="7"/>
        <color rgb="FF231F20"/>
        <rFont val="Calibri"/>
      </rPr>
      <t>HFC-227ea</t>
    </r>
  </si>
  <si>
    <r>
      <rPr>
        <sz val="7"/>
        <color rgb="FF231F20"/>
        <rFont val="Calibri"/>
      </rPr>
      <t>CF</t>
    </r>
    <r>
      <rPr>
        <sz val="4"/>
        <color rgb="FF231F20"/>
        <rFont val="Calibri"/>
      </rPr>
      <t>3</t>
    </r>
    <r>
      <rPr>
        <sz val="7"/>
        <color rgb="FF231F20"/>
        <rFont val="Calibri"/>
      </rPr>
      <t>CHFCF</t>
    </r>
    <r>
      <rPr>
        <sz val="4"/>
        <color rgb="FF231F20"/>
        <rFont val="Calibri"/>
      </rPr>
      <t>3</t>
    </r>
  </si>
  <si>
    <r>
      <rPr>
        <sz val="7"/>
        <color rgb="FF231F20"/>
        <rFont val="Calibri"/>
      </rPr>
      <t>1.34e-10</t>
    </r>
  </si>
  <si>
    <r>
      <rPr>
        <sz val="7"/>
        <color rgb="FF231F20"/>
        <rFont val="Calibri"/>
      </rPr>
      <t>3.07e-10</t>
    </r>
  </si>
  <si>
    <r>
      <rPr>
        <sz val="7"/>
        <color rgb="FF231F20"/>
        <rFont val="Calibri"/>
      </rPr>
      <t>3.61e-12</t>
    </r>
  </si>
  <si>
    <r>
      <rPr>
        <sz val="7"/>
        <color rgb="FF231F20"/>
        <rFont val="Calibri"/>
      </rPr>
      <t>2.12e-12</t>
    </r>
  </si>
  <si>
    <r>
      <rPr>
        <sz val="7"/>
        <color rgb="FF231F20"/>
        <rFont val="Calibri"/>
      </rPr>
      <t>7.98e-13</t>
    </r>
  </si>
  <si>
    <r>
      <rPr>
        <sz val="7"/>
        <color rgb="FF231F20"/>
        <rFont val="Calibri"/>
      </rPr>
      <t>HFC-236cb</t>
    </r>
  </si>
  <si>
    <r>
      <rPr>
        <sz val="7"/>
        <color rgb="FF231F20"/>
        <rFont val="Calibri"/>
      </rPr>
      <t>CH</t>
    </r>
    <r>
      <rPr>
        <sz val="4"/>
        <color rgb="FF231F20"/>
        <rFont val="Calibri"/>
      </rPr>
      <t>2</t>
    </r>
    <r>
      <rPr>
        <sz val="7"/>
        <color rgb="FF231F20"/>
        <rFont val="Calibri"/>
      </rPr>
      <t>FCF</t>
    </r>
    <r>
      <rPr>
        <sz val="4"/>
        <color rgb="FF231F20"/>
        <rFont val="Calibri"/>
      </rPr>
      <t>2</t>
    </r>
    <r>
      <rPr>
        <sz val="7"/>
        <color rgb="FF231F20"/>
        <rFont val="Calibri"/>
      </rPr>
      <t>CF</t>
    </r>
    <r>
      <rPr>
        <sz val="4"/>
        <color rgb="FF231F20"/>
        <rFont val="Calibri"/>
      </rPr>
      <t>3</t>
    </r>
  </si>
  <si>
    <r>
      <rPr>
        <sz val="7"/>
        <color rgb="FF231F20"/>
        <rFont val="Calibri"/>
      </rPr>
      <t>8.67e-11</t>
    </r>
  </si>
  <si>
    <r>
      <rPr>
        <sz val="7"/>
        <color rgb="FF231F20"/>
        <rFont val="Calibri"/>
      </rPr>
      <t>1.11e-10</t>
    </r>
  </si>
  <si>
    <r>
      <rPr>
        <sz val="7"/>
        <color rgb="FF231F20"/>
        <rFont val="Calibri"/>
      </rPr>
      <t>1.94e-12</t>
    </r>
  </si>
  <si>
    <r>
      <rPr>
        <sz val="7"/>
        <color rgb="FF231F20"/>
        <rFont val="Calibri"/>
      </rPr>
      <t>3.92e-13</t>
    </r>
  </si>
  <si>
    <r>
      <rPr>
        <sz val="7"/>
        <color rgb="FF231F20"/>
        <rFont val="Calibri"/>
      </rPr>
      <t>1.01e-13</t>
    </r>
  </si>
  <si>
    <r>
      <rPr>
        <sz val="7"/>
        <color rgb="FF231F20"/>
        <rFont val="Calibri"/>
      </rPr>
      <t>HFC-236ea</t>
    </r>
  </si>
  <si>
    <r>
      <rPr>
        <sz val="7"/>
        <color rgb="FF231F20"/>
        <rFont val="Calibri"/>
      </rPr>
      <t>CHF</t>
    </r>
    <r>
      <rPr>
        <sz val="4"/>
        <color rgb="FF231F20"/>
        <rFont val="Calibri"/>
      </rPr>
      <t>2</t>
    </r>
    <r>
      <rPr>
        <sz val="7"/>
        <color rgb="FF231F20"/>
        <rFont val="Calibri"/>
      </rPr>
      <t>CHFCF</t>
    </r>
    <r>
      <rPr>
        <sz val="4"/>
        <color rgb="FF231F20"/>
        <rFont val="Calibri"/>
      </rPr>
      <t>3</t>
    </r>
  </si>
  <si>
    <r>
      <rPr>
        <sz val="7"/>
        <color rgb="FF231F20"/>
        <rFont val="Calibri"/>
      </rPr>
      <t>0.30</t>
    </r>
    <r>
      <rPr>
        <sz val="4"/>
        <color rgb="FF231F20"/>
        <rFont val="Calibri"/>
      </rPr>
      <t>a</t>
    </r>
  </si>
  <si>
    <r>
      <rPr>
        <sz val="7"/>
        <color rgb="FF231F20"/>
        <rFont val="Calibri"/>
      </rPr>
      <t>1.03e-10</t>
    </r>
  </si>
  <si>
    <r>
      <rPr>
        <sz val="7"/>
        <color rgb="FF231F20"/>
        <rFont val="Calibri"/>
      </rPr>
      <t>1.22e-10</t>
    </r>
  </si>
  <si>
    <r>
      <rPr>
        <sz val="7"/>
        <color rgb="FF231F20"/>
        <rFont val="Calibri"/>
      </rPr>
      <t>2.18e-12</t>
    </r>
  </si>
  <si>
    <r>
      <rPr>
        <sz val="7"/>
        <color rgb="FF231F20"/>
        <rFont val="Calibri"/>
      </rPr>
      <t>3.53e-13</t>
    </r>
  </si>
  <si>
    <r>
      <rPr>
        <sz val="7"/>
        <color rgb="FF231F20"/>
        <rFont val="Calibri"/>
      </rPr>
      <t>1.06e-13</t>
    </r>
  </si>
  <si>
    <r>
      <rPr>
        <sz val="7"/>
        <color rgb="FF231F20"/>
        <rFont val="Calibri"/>
      </rPr>
      <t>HFC-236fa</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</si>
  <si>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</si>
  <si>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1.73e-10</t>
    </r>
  </si>
  <si>
    <r>
      <rPr>
        <sz val="7"/>
        <color rgb="FF231F20"/>
        <rFont val="Calibri"/>
      </rPr>
      <t>7.39e-10</t>
    </r>
  </si>
  <si>
    <r>
      <rPr>
        <sz val="7"/>
        <color rgb="FF231F20"/>
        <rFont val="Calibri"/>
      </rPr>
      <t>5.06e-12</t>
    </r>
  </si>
  <si>
    <r>
      <rPr>
        <sz val="7"/>
        <color rgb="FF231F20"/>
        <rFont val="Calibri"/>
      </rPr>
      <t>5.18e-12</t>
    </r>
  </si>
  <si>
    <r>
      <rPr>
        <sz val="7"/>
        <color rgb="FF231F20"/>
        <rFont val="Calibri"/>
      </rPr>
      <t>4.58e-12</t>
    </r>
  </si>
  <si>
    <r>
      <rPr>
        <sz val="7"/>
        <color rgb="FF231F20"/>
        <rFont val="Calibri"/>
      </rPr>
      <t>HFC-245ca</t>
    </r>
  </si>
  <si>
    <r>
      <rPr>
        <sz val="7"/>
        <color rgb="FF231F20"/>
        <rFont val="Calibri"/>
      </rPr>
      <t>CH</t>
    </r>
    <r>
      <rPr>
        <sz val="4"/>
        <color rgb="FF231F20"/>
        <rFont val="Calibri"/>
      </rPr>
      <t>2</t>
    </r>
    <r>
      <rPr>
        <sz val="7"/>
        <color rgb="FF231F20"/>
        <rFont val="Calibri"/>
      </rPr>
      <t>FCF</t>
    </r>
    <r>
      <rPr>
        <sz val="4"/>
        <color rgb="FF231F20"/>
        <rFont val="Calibri"/>
      </rPr>
      <t>2</t>
    </r>
    <r>
      <rPr>
        <sz val="7"/>
        <color rgb="FF231F20"/>
        <rFont val="Calibri"/>
      </rPr>
      <t>CHF</t>
    </r>
    <r>
      <rPr>
        <sz val="4"/>
        <color rgb="FF231F20"/>
        <rFont val="Calibri"/>
      </rPr>
      <t>2</t>
    </r>
  </si>
  <si>
    <r>
      <rPr>
        <sz val="7"/>
        <color rgb="FF231F20"/>
        <rFont val="Calibri"/>
      </rPr>
      <t>0.24</t>
    </r>
    <r>
      <rPr>
        <sz val="4"/>
        <color rgb="FF231F20"/>
        <rFont val="Calibri"/>
      </rPr>
      <t>b</t>
    </r>
  </si>
  <si>
    <r>
      <rPr>
        <sz val="7"/>
        <color rgb="FF231F20"/>
        <rFont val="Calibri"/>
      </rPr>
      <t>6.26e-11</t>
    </r>
  </si>
  <si>
    <r>
      <rPr>
        <sz val="7"/>
        <color rgb="FF231F20"/>
        <rFont val="Calibri"/>
      </rPr>
      <t>6.56e-11</t>
    </r>
  </si>
  <si>
    <r>
      <rPr>
        <sz val="7"/>
        <color rgb="FF231F20"/>
        <rFont val="Calibri"/>
      </rPr>
      <t>1.07e-12</t>
    </r>
  </si>
  <si>
    <r>
      <rPr>
        <sz val="7"/>
        <color rgb="FF231F20"/>
        <rFont val="Calibri"/>
      </rPr>
      <t>1.09e-13</t>
    </r>
  </si>
  <si>
    <r>
      <rPr>
        <sz val="7"/>
        <color rgb="FF231F20"/>
        <rFont val="Calibri"/>
      </rPr>
      <t>5.49e-14</t>
    </r>
  </si>
  <si>
    <r>
      <rPr>
        <sz val="7"/>
        <color rgb="FF231F20"/>
        <rFont val="Calibri"/>
      </rPr>
      <t>HFC-245cb</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</si>
  <si>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3</t>
    </r>
  </si>
  <si>
    <r>
      <rPr>
        <sz val="7"/>
        <color rgb="FF231F20"/>
        <rFont val="Calibri"/>
      </rPr>
      <t>1.67e-10</t>
    </r>
  </si>
  <si>
    <r>
      <rPr>
        <sz val="7"/>
        <color rgb="FF231F20"/>
        <rFont val="Calibri"/>
      </rPr>
      <t>4.24e-10</t>
    </r>
  </si>
  <si>
    <r>
      <rPr>
        <sz val="7"/>
        <color rgb="FF231F20"/>
        <rFont val="Calibri"/>
      </rPr>
      <t>4.58e-12</t>
    </r>
  </si>
  <si>
    <r>
      <rPr>
        <sz val="7"/>
        <color rgb="FF231F20"/>
        <rFont val="Calibri"/>
      </rPr>
      <t>3.00e-12</t>
    </r>
  </si>
  <si>
    <r>
      <rPr>
        <sz val="7"/>
        <color rgb="FF231F20"/>
        <rFont val="Calibri"/>
      </rPr>
      <t>1.32e-12</t>
    </r>
  </si>
  <si>
    <r>
      <rPr>
        <sz val="7"/>
        <color rgb="FF231F20"/>
        <rFont val="Calibri"/>
      </rPr>
      <t>HFC-245ea</t>
    </r>
  </si>
  <si>
    <r>
      <rPr>
        <sz val="7"/>
        <color rgb="FF231F20"/>
        <rFont val="Calibri"/>
      </rPr>
      <t>CHF</t>
    </r>
    <r>
      <rPr>
        <sz val="4"/>
        <color rgb="FF231F20"/>
        <rFont val="Calibri"/>
      </rPr>
      <t>2</t>
    </r>
    <r>
      <rPr>
        <sz val="7"/>
        <color rgb="FF231F20"/>
        <rFont val="Calibri"/>
      </rPr>
      <t>CHFCHF</t>
    </r>
    <r>
      <rPr>
        <sz val="4"/>
        <color rgb="FF231F20"/>
        <rFont val="Calibri"/>
      </rPr>
      <t>2</t>
    </r>
  </si>
  <si>
    <r>
      <rPr>
        <sz val="7"/>
        <color rgb="FF231F20"/>
        <rFont val="Calibri"/>
      </rPr>
      <t>0.16</t>
    </r>
    <r>
      <rPr>
        <sz val="4"/>
        <color rgb="FF231F20"/>
        <rFont val="Calibri"/>
      </rPr>
      <t>c</t>
    </r>
  </si>
  <si>
    <r>
      <rPr>
        <sz val="7"/>
        <color rgb="FF231F20"/>
        <rFont val="Calibri"/>
      </rPr>
      <t>2.15e-11</t>
    </r>
  </si>
  <si>
    <r>
      <rPr>
        <sz val="7"/>
        <color rgb="FF231F20"/>
        <rFont val="Calibri"/>
      </rPr>
      <t>2.16e-11</t>
    </r>
  </si>
  <si>
    <r>
      <rPr>
        <sz val="7"/>
        <color rgb="FF231F20"/>
        <rFont val="Calibri"/>
      </rPr>
      <t>2.59e-13</t>
    </r>
  </si>
  <si>
    <r>
      <rPr>
        <sz val="7"/>
        <color rgb="FF231F20"/>
        <rFont val="Calibri"/>
      </rPr>
      <t>2.70e-14</t>
    </r>
  </si>
  <si>
    <r>
      <rPr>
        <sz val="7"/>
        <color rgb="FF231F20"/>
        <rFont val="Calibri"/>
      </rPr>
      <t>1.79e-14</t>
    </r>
  </si>
  <si>
    <r>
      <rPr>
        <sz val="7"/>
        <color rgb="FF231F20"/>
        <rFont val="Calibri"/>
      </rPr>
      <t>HFC-245eb</t>
    </r>
  </si>
  <si>
    <r>
      <rPr>
        <sz val="7"/>
        <color rgb="FF231F20"/>
        <rFont val="Calibri"/>
      </rPr>
      <t>CH</t>
    </r>
    <r>
      <rPr>
        <sz val="4"/>
        <color rgb="FF231F20"/>
        <rFont val="Calibri"/>
      </rPr>
      <t>2</t>
    </r>
    <r>
      <rPr>
        <sz val="7"/>
        <color rgb="FF231F20"/>
        <rFont val="Calibri"/>
      </rPr>
      <t>FCHFCF</t>
    </r>
    <r>
      <rPr>
        <sz val="4"/>
        <color rgb="FF231F20"/>
        <rFont val="Calibri"/>
      </rPr>
      <t>3</t>
    </r>
  </si>
  <si>
    <r>
      <rPr>
        <sz val="7"/>
        <color rgb="FF231F20"/>
        <rFont val="Calibri"/>
      </rPr>
      <t>0.20</t>
    </r>
    <r>
      <rPr>
        <sz val="4"/>
        <color rgb="FF231F20"/>
        <rFont val="Calibri"/>
      </rPr>
      <t>c</t>
    </r>
  </si>
  <si>
    <r>
      <rPr>
        <sz val="7"/>
        <color rgb="FF231F20"/>
        <rFont val="Calibri"/>
      </rPr>
      <t>2.66e-11</t>
    </r>
  </si>
  <si>
    <r>
      <rPr>
        <sz val="7"/>
        <color rgb="FF231F20"/>
        <rFont val="Calibri"/>
      </rPr>
      <t>2.66e-11</t>
    </r>
  </si>
  <si>
    <r>
      <rPr>
        <sz val="7"/>
        <color rgb="FF231F20"/>
        <rFont val="Calibri"/>
      </rPr>
      <t>3.15e-13</t>
    </r>
  </si>
  <si>
    <r>
      <rPr>
        <sz val="7"/>
        <color rgb="FF231F20"/>
        <rFont val="Calibri"/>
      </rPr>
      <t>3.31e-14</t>
    </r>
  </si>
  <si>
    <r>
      <rPr>
        <sz val="7"/>
        <color rgb="FF231F20"/>
        <rFont val="Calibri"/>
      </rPr>
      <t>2.20e-14</t>
    </r>
  </si>
  <si>
    <r>
      <rPr>
        <sz val="7"/>
        <color rgb="FF231F20"/>
        <rFont val="Calibri"/>
      </rPr>
      <t>HFC-245fa</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</si>
  <si>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</si>
  <si>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7.29e-11</t>
    </r>
  </si>
  <si>
    <r>
      <rPr>
        <sz val="7"/>
        <color rgb="FF231F20"/>
        <rFont val="Calibri"/>
      </rPr>
      <t>7.87e-11</t>
    </r>
  </si>
  <si>
    <r>
      <rPr>
        <sz val="7"/>
        <color rgb="FF231F20"/>
        <rFont val="Calibri"/>
      </rPr>
      <t>1.35e-12</t>
    </r>
  </si>
  <si>
    <r>
      <rPr>
        <sz val="7"/>
        <color rgb="FF231F20"/>
        <rFont val="Calibri"/>
      </rPr>
      <t>1.51e-13</t>
    </r>
  </si>
  <si>
    <r>
      <rPr>
        <sz val="7"/>
        <color rgb="FF231F20"/>
        <rFont val="Calibri"/>
      </rPr>
      <t>6.62e-14</t>
    </r>
  </si>
  <si>
    <r>
      <rPr>
        <sz val="7"/>
        <color rgb="FF231F20"/>
        <rFont val="Calibri"/>
      </rPr>
      <t>HFC-263fb</t>
    </r>
  </si>
  <si>
    <r>
      <rPr>
        <sz val="7"/>
        <color rgb="FF231F20"/>
        <rFont val="Calibri"/>
      </rPr>
      <t>CH</t>
    </r>
    <r>
      <rPr>
        <sz val="4"/>
        <color rgb="FF231F20"/>
        <rFont val="Calibri"/>
      </rPr>
      <t>3</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</si>
  <si>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0.10</t>
    </r>
    <r>
      <rPr>
        <sz val="4"/>
        <color rgb="FF231F20"/>
        <rFont val="Calibri"/>
      </rPr>
      <t>c</t>
    </r>
  </si>
  <si>
    <r>
      <rPr>
        <sz val="7"/>
        <color rgb="FF231F20"/>
        <rFont val="Calibri"/>
      </rPr>
      <t>6.93e-12</t>
    </r>
  </si>
  <si>
    <r>
      <rPr>
        <sz val="7"/>
        <color rgb="FF231F20"/>
        <rFont val="Calibri"/>
      </rPr>
      <t>6.93e-12</t>
    </r>
  </si>
  <si>
    <r>
      <rPr>
        <sz val="7"/>
        <color rgb="FF231F20"/>
        <rFont val="Calibri"/>
      </rPr>
      <t>6.31e-14</t>
    </r>
  </si>
  <si>
    <r>
      <rPr>
        <sz val="7"/>
        <color rgb="FF231F20"/>
        <rFont val="Calibri"/>
      </rPr>
      <t>8.02e-15</t>
    </r>
  </si>
  <si>
    <r>
      <rPr>
        <sz val="7"/>
        <color rgb="FF231F20"/>
        <rFont val="Calibri"/>
      </rPr>
      <t>5.70e-15</t>
    </r>
  </si>
  <si>
    <r>
      <rPr>
        <sz val="7"/>
        <color rgb="FF231F20"/>
        <rFont val="Calibri"/>
      </rPr>
      <t>HFC-272ca</t>
    </r>
  </si>
  <si>
    <r>
      <rPr>
        <sz val="7"/>
        <color rgb="FF231F20"/>
        <rFont val="Calibri"/>
      </rPr>
      <t>CH</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3</t>
    </r>
  </si>
  <si>
    <r>
      <rPr>
        <sz val="7"/>
        <color rgb="FF231F20"/>
        <rFont val="Calibri"/>
      </rPr>
      <t>1.32e-11</t>
    </r>
  </si>
  <si>
    <r>
      <rPr>
        <sz val="7"/>
        <color rgb="FF231F20"/>
        <rFont val="Calibri"/>
      </rPr>
      <t>1.32e-11</t>
    </r>
  </si>
  <si>
    <r>
      <rPr>
        <sz val="7"/>
        <color rgb="FF231F20"/>
        <rFont val="Calibri"/>
      </rPr>
      <t>1.46e-13</t>
    </r>
  </si>
  <si>
    <r>
      <rPr>
        <sz val="7"/>
        <color rgb="FF231F20"/>
        <rFont val="Calibri"/>
      </rPr>
      <t>1.61e-14</t>
    </r>
  </si>
  <si>
    <r>
      <rPr>
        <sz val="7"/>
        <color rgb="FF231F20"/>
        <rFont val="Calibri"/>
      </rPr>
      <t>1.09e-14</t>
    </r>
  </si>
  <si>
    <r>
      <rPr>
        <sz val="7"/>
        <color rgb="FF231F20"/>
        <rFont val="Calibri"/>
      </rPr>
      <t>HFC-329p</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</si>
  <si>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</si>
  <si>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1.13e-10</t>
    </r>
  </si>
  <si>
    <r>
      <rPr>
        <sz val="7"/>
        <color rgb="FF231F20"/>
        <rFont val="Calibri"/>
      </rPr>
      <t>2.16e-10</t>
    </r>
  </si>
  <si>
    <r>
      <rPr>
        <sz val="7"/>
        <color rgb="FF231F20"/>
        <rFont val="Calibri"/>
      </rPr>
      <t>2.94e-12</t>
    </r>
  </si>
  <si>
    <r>
      <rPr>
        <sz val="7"/>
        <color rgb="FF231F20"/>
        <rFont val="Calibri"/>
      </rPr>
      <t>1.37e-12</t>
    </r>
  </si>
  <si>
    <r>
      <rPr>
        <sz val="7"/>
        <color rgb="FF231F20"/>
        <rFont val="Calibri"/>
      </rPr>
      <t>3.96e-13</t>
    </r>
  </si>
  <si>
    <r>
      <rPr>
        <sz val="7"/>
        <color rgb="FF231F20"/>
        <rFont val="Calibri"/>
      </rPr>
      <t>HFC-365mfc</t>
    </r>
  </si>
  <si>
    <r>
      <rPr>
        <sz val="7"/>
        <color rgb="FF231F20"/>
        <rFont val="Calibri"/>
      </rPr>
      <t>CH</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</si>
  <si>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6.64e-11</t>
    </r>
  </si>
  <si>
    <r>
      <rPr>
        <sz val="7"/>
        <color rgb="FF231F20"/>
        <rFont val="Calibri"/>
      </rPr>
      <t>7.38e-11</t>
    </r>
  </si>
  <si>
    <r>
      <rPr>
        <sz val="7"/>
        <color rgb="FF231F20"/>
        <rFont val="Calibri"/>
      </rPr>
      <t>1.30e-12</t>
    </r>
  </si>
  <si>
    <r>
      <rPr>
        <sz val="7"/>
        <color rgb="FF231F20"/>
        <rFont val="Calibri"/>
      </rPr>
      <t>1.62e-13</t>
    </r>
  </si>
  <si>
    <r>
      <rPr>
        <sz val="7"/>
        <color rgb="FF231F20"/>
        <rFont val="Calibri"/>
      </rPr>
      <t>6.24e-14</t>
    </r>
  </si>
  <si>
    <r>
      <rPr>
        <sz val="7"/>
        <color rgb="FF231F20"/>
        <rFont val="Calibri"/>
      </rPr>
      <t>HFC-43-10mee</t>
    </r>
  </si>
  <si>
    <r>
      <rPr>
        <sz val="7"/>
        <color rgb="FF231F20"/>
        <rFont val="Calibri"/>
      </rPr>
      <t>CF</t>
    </r>
    <r>
      <rPr>
        <sz val="4"/>
        <color rgb="FF231F20"/>
        <rFont val="Calibri"/>
      </rPr>
      <t>3</t>
    </r>
    <r>
      <rPr>
        <sz val="7"/>
        <color rgb="FF231F20"/>
        <rFont val="Calibri"/>
      </rPr>
      <t>CHFCHFCF</t>
    </r>
    <r>
      <rPr>
        <sz val="4"/>
        <color rgb="FF231F20"/>
        <rFont val="Calibri"/>
      </rPr>
      <t>2</t>
    </r>
    <r>
      <rPr>
        <sz val="7"/>
        <color rgb="FF231F20"/>
        <rFont val="Calibri"/>
      </rPr>
      <t>CF</t>
    </r>
    <r>
      <rPr>
        <sz val="4"/>
        <color rgb="FF231F20"/>
        <rFont val="Calibri"/>
      </rPr>
      <t>3</t>
    </r>
  </si>
  <si>
    <r>
      <rPr>
        <sz val="7"/>
        <color rgb="FF231F20"/>
        <rFont val="Calibri"/>
      </rPr>
      <t>0.42</t>
    </r>
    <r>
      <rPr>
        <sz val="4"/>
        <color rgb="FF231F20"/>
        <rFont val="Calibri"/>
      </rPr>
      <t>b</t>
    </r>
  </si>
  <si>
    <r>
      <rPr>
        <sz val="7"/>
        <color rgb="FF231F20"/>
        <rFont val="Calibri"/>
      </rPr>
      <t>1.08e-10</t>
    </r>
  </si>
  <si>
    <r>
      <rPr>
        <sz val="7"/>
        <color rgb="FF231F20"/>
        <rFont val="Calibri"/>
      </rPr>
      <t>1.51e-10</t>
    </r>
  </si>
  <si>
    <r>
      <rPr>
        <sz val="7"/>
        <color rgb="FF231F20"/>
        <rFont val="Calibri"/>
      </rPr>
      <t>2.54e-12</t>
    </r>
  </si>
  <si>
    <r>
      <rPr>
        <sz val="7"/>
        <color rgb="FF231F20"/>
        <rFont val="Calibri"/>
      </rPr>
      <t>6.62e-13</t>
    </r>
  </si>
  <si>
    <r>
      <rPr>
        <sz val="7"/>
        <color rgb="FF231F20"/>
        <rFont val="Calibri"/>
      </rPr>
      <t>1.54e-13</t>
    </r>
  </si>
  <si>
    <r>
      <rPr>
        <sz val="7"/>
        <color rgb="FF231F20"/>
        <rFont val="Calibri"/>
      </rPr>
      <t>HFC-1132a</t>
    </r>
  </si>
  <si>
    <r>
      <rPr>
        <sz val="7"/>
        <color rgb="FF231F20"/>
        <rFont val="Calibri"/>
      </rPr>
      <t>CH</t>
    </r>
    <r>
      <rPr>
        <sz val="4"/>
        <color rgb="FF231F20"/>
        <rFont val="Calibri"/>
      </rPr>
      <t>2</t>
    </r>
    <r>
      <rPr>
        <sz val="7"/>
        <color rgb="FF231F20"/>
        <rFont val="Calibri"/>
      </rPr>
      <t>=CF</t>
    </r>
    <r>
      <rPr>
        <sz val="4"/>
        <color rgb="FF231F20"/>
        <rFont val="Calibri"/>
      </rPr>
      <t>2</t>
    </r>
  </si>
  <si>
    <r>
      <rPr>
        <sz val="7"/>
        <color rgb="FF231F20"/>
        <rFont val="Calibri"/>
      </rPr>
      <t>4.0 days</t>
    </r>
  </si>
  <si>
    <r>
      <rPr>
        <sz val="7"/>
        <color rgb="FF231F20"/>
        <rFont val="Calibri"/>
      </rPr>
      <t>0.004</t>
    </r>
    <r>
      <rPr>
        <sz val="4"/>
        <color rgb="FF231F20"/>
        <rFont val="Calibri"/>
      </rPr>
      <t>d</t>
    </r>
  </si>
  <si>
    <r>
      <rPr>
        <sz val="7"/>
        <color rgb="FF231F20"/>
        <rFont val="Calibri"/>
      </rPr>
      <t>3.87e-15</t>
    </r>
  </si>
  <si>
    <r>
      <rPr>
        <b/>
        <sz val="7"/>
        <color rgb="FF231F20"/>
        <rFont val="Calibri"/>
      </rPr>
      <t>&lt;1</t>
    </r>
  </si>
  <si>
    <r>
      <rPr>
        <sz val="7"/>
        <color rgb="FF231F20"/>
        <rFont val="Calibri"/>
      </rPr>
      <t>3.87e-15</t>
    </r>
  </si>
  <si>
    <r>
      <rPr>
        <b/>
        <sz val="7"/>
        <color rgb="FF231F20"/>
        <rFont val="Calibri"/>
      </rPr>
      <t>&lt;1</t>
    </r>
  </si>
  <si>
    <r>
      <rPr>
        <sz val="7"/>
        <color rgb="FF231F20"/>
        <rFont val="Calibri"/>
      </rPr>
      <t>3.08e-17</t>
    </r>
  </si>
  <si>
    <r>
      <rPr>
        <b/>
        <sz val="7"/>
        <color rgb="FF231F20"/>
        <rFont val="Calibri"/>
      </rPr>
      <t>&lt;1</t>
    </r>
  </si>
  <si>
    <r>
      <rPr>
        <sz val="7"/>
        <color rgb="FF231F20"/>
        <rFont val="Calibri"/>
      </rPr>
      <t>4.35e-18</t>
    </r>
  </si>
  <si>
    <r>
      <rPr>
        <b/>
        <sz val="7"/>
        <color rgb="FF231F20"/>
        <rFont val="Calibri"/>
      </rPr>
      <t>&lt;1</t>
    </r>
  </si>
  <si>
    <r>
      <rPr>
        <sz val="7"/>
        <color rgb="FF231F20"/>
        <rFont val="Calibri"/>
      </rPr>
      <t>3.18e-18</t>
    </r>
  </si>
  <si>
    <r>
      <rPr>
        <b/>
        <sz val="7"/>
        <color rgb="FF231F20"/>
        <rFont val="Calibri"/>
      </rPr>
      <t>&lt;1</t>
    </r>
  </si>
  <si>
    <r>
      <rPr>
        <sz val="7"/>
        <color rgb="FF231F20"/>
        <rFont val="Calibri"/>
      </rPr>
      <t>HFC-1141</t>
    </r>
  </si>
  <si>
    <r>
      <rPr>
        <sz val="7"/>
        <color rgb="FF231F20"/>
        <rFont val="Calibri"/>
      </rPr>
      <t>CH</t>
    </r>
    <r>
      <rPr>
        <sz val="4"/>
        <color rgb="FF231F20"/>
        <rFont val="Calibri"/>
      </rPr>
      <t>2</t>
    </r>
    <r>
      <rPr>
        <sz val="7"/>
        <color rgb="FF231F20"/>
        <rFont val="Calibri"/>
      </rPr>
      <t>=CHF</t>
    </r>
  </si>
  <si>
    <r>
      <rPr>
        <sz val="7"/>
        <color rgb="FF231F20"/>
        <rFont val="Calibri"/>
      </rPr>
      <t>2.1 days</t>
    </r>
  </si>
  <si>
    <r>
      <rPr>
        <sz val="7"/>
        <color rgb="FF231F20"/>
        <rFont val="Calibri"/>
      </rPr>
      <t>0.002</t>
    </r>
    <r>
      <rPr>
        <sz val="4"/>
        <color rgb="FF231F20"/>
        <rFont val="Calibri"/>
      </rPr>
      <t>d</t>
    </r>
  </si>
  <si>
    <r>
      <rPr>
        <sz val="7"/>
        <color rgb="FF231F20"/>
        <rFont val="Calibri"/>
      </rPr>
      <t>1.54e-15</t>
    </r>
  </si>
  <si>
    <r>
      <rPr>
        <b/>
        <sz val="7"/>
        <color rgb="FF231F20"/>
        <rFont val="Calibri"/>
      </rPr>
      <t>&lt;1</t>
    </r>
  </si>
  <si>
    <r>
      <rPr>
        <sz val="7"/>
        <color rgb="FF231F20"/>
        <rFont val="Calibri"/>
      </rPr>
      <t>1.54e-15</t>
    </r>
  </si>
  <si>
    <r>
      <rPr>
        <b/>
        <sz val="7"/>
        <color rgb="FF231F20"/>
        <rFont val="Calibri"/>
      </rPr>
      <t>&lt;1</t>
    </r>
  </si>
  <si>
    <r>
      <rPr>
        <sz val="7"/>
        <color rgb="FF231F20"/>
        <rFont val="Calibri"/>
      </rPr>
      <t>1.23e-17</t>
    </r>
  </si>
  <si>
    <r>
      <rPr>
        <b/>
        <sz val="7"/>
        <color rgb="FF231F20"/>
        <rFont val="Calibri"/>
      </rPr>
      <t>&lt;1</t>
    </r>
  </si>
  <si>
    <r>
      <rPr>
        <sz val="7"/>
        <color rgb="FF231F20"/>
        <rFont val="Calibri"/>
      </rPr>
      <t>1.73e-18</t>
    </r>
  </si>
  <si>
    <r>
      <rPr>
        <b/>
        <sz val="7"/>
        <color rgb="FF231F20"/>
        <rFont val="Calibri"/>
      </rPr>
      <t>&lt;1</t>
    </r>
  </si>
  <si>
    <r>
      <rPr>
        <sz val="7"/>
        <color rgb="FF231F20"/>
        <rFont val="Calibri"/>
      </rPr>
      <t>1.27e-18</t>
    </r>
  </si>
  <si>
    <r>
      <rPr>
        <b/>
        <sz val="7"/>
        <color rgb="FF231F20"/>
        <rFont val="Calibri"/>
      </rPr>
      <t>&lt;1</t>
    </r>
  </si>
  <si>
    <r>
      <rPr>
        <sz val="7"/>
        <color rgb="FF231F20"/>
        <rFont val="Calibri"/>
      </rPr>
      <t>(Z)-HFC-1225ye</t>
    </r>
  </si>
  <si>
    <r>
      <rPr>
        <sz val="7"/>
        <color rgb="FF231F20"/>
        <rFont val="Calibri"/>
      </rPr>
      <t>CF</t>
    </r>
    <r>
      <rPr>
        <sz val="4"/>
        <color rgb="FF231F20"/>
        <rFont val="Calibri"/>
      </rPr>
      <t>3</t>
    </r>
    <r>
      <rPr>
        <sz val="7"/>
        <color rgb="FF231F20"/>
        <rFont val="Calibri"/>
      </rPr>
      <t>CF=CHF(Z)</t>
    </r>
  </si>
  <si>
    <r>
      <rPr>
        <sz val="7"/>
        <color rgb="FF231F20"/>
        <rFont val="Calibri"/>
      </rPr>
      <t>8.5 days</t>
    </r>
  </si>
  <si>
    <r>
      <rPr>
        <sz val="7"/>
        <color rgb="FF231F20"/>
        <rFont val="Calibri"/>
      </rPr>
      <t>2.14e-14</t>
    </r>
  </si>
  <si>
    <r>
      <rPr>
        <b/>
        <sz val="7"/>
        <color rgb="FF231F20"/>
        <rFont val="Calibri"/>
      </rPr>
      <t>&lt;1</t>
    </r>
  </si>
  <si>
    <r>
      <rPr>
        <sz val="7"/>
        <color rgb="FF231F20"/>
        <rFont val="Calibri"/>
      </rPr>
      <t>2.14e-14</t>
    </r>
  </si>
  <si>
    <r>
      <rPr>
        <b/>
        <sz val="7"/>
        <color rgb="FF231F20"/>
        <rFont val="Calibri"/>
      </rPr>
      <t>&lt;1</t>
    </r>
  </si>
  <si>
    <r>
      <rPr>
        <sz val="7"/>
        <color rgb="FF231F20"/>
        <rFont val="Calibri"/>
      </rPr>
      <t>1.70e-16</t>
    </r>
  </si>
  <si>
    <r>
      <rPr>
        <b/>
        <sz val="7"/>
        <color rgb="FF231F20"/>
        <rFont val="Calibri"/>
      </rPr>
      <t>&lt;1</t>
    </r>
  </si>
  <si>
    <r>
      <rPr>
        <sz val="7"/>
        <color rgb="FF231F20"/>
        <rFont val="Calibri"/>
      </rPr>
      <t>2.40e-17</t>
    </r>
  </si>
  <si>
    <r>
      <rPr>
        <b/>
        <sz val="7"/>
        <color rgb="FF231F20"/>
        <rFont val="Calibri"/>
      </rPr>
      <t>&lt;1</t>
    </r>
  </si>
  <si>
    <r>
      <rPr>
        <sz val="7"/>
        <color rgb="FF231F20"/>
        <rFont val="Calibri"/>
      </rPr>
      <t>1.76e-17</t>
    </r>
  </si>
  <si>
    <r>
      <rPr>
        <b/>
        <sz val="7"/>
        <color rgb="FF231F20"/>
        <rFont val="Calibri"/>
      </rPr>
      <t>&lt;1</t>
    </r>
  </si>
  <si>
    <r>
      <rPr>
        <sz val="7"/>
        <color rgb="FF231F20"/>
        <rFont val="Calibri"/>
      </rPr>
      <t>(E)-HFC-1225ye</t>
    </r>
  </si>
  <si>
    <r>
      <rPr>
        <sz val="7"/>
        <color rgb="FF231F20"/>
        <rFont val="Calibri"/>
      </rPr>
      <t>CF</t>
    </r>
    <r>
      <rPr>
        <sz val="4"/>
        <color rgb="FF231F20"/>
        <rFont val="Calibri"/>
      </rPr>
      <t>3</t>
    </r>
    <r>
      <rPr>
        <sz val="7"/>
        <color rgb="FF231F20"/>
        <rFont val="Calibri"/>
      </rPr>
      <t>CF=CHF(E)</t>
    </r>
  </si>
  <si>
    <r>
      <rPr>
        <sz val="7"/>
        <color rgb="FF231F20"/>
        <rFont val="Calibri"/>
      </rPr>
      <t>4.9 days</t>
    </r>
  </si>
  <si>
    <r>
      <rPr>
        <sz val="7"/>
        <color rgb="FF231F20"/>
        <rFont val="Calibri"/>
      </rPr>
      <t>7.25e-15</t>
    </r>
  </si>
  <si>
    <r>
      <rPr>
        <b/>
        <sz val="7"/>
        <color rgb="FF231F20"/>
        <rFont val="Calibri"/>
      </rPr>
      <t>&lt;1</t>
    </r>
  </si>
  <si>
    <r>
      <rPr>
        <sz val="7"/>
        <color rgb="FF231F20"/>
        <rFont val="Calibri"/>
      </rPr>
      <t>7.25e-15</t>
    </r>
  </si>
  <si>
    <r>
      <rPr>
        <b/>
        <sz val="7"/>
        <color rgb="FF231F20"/>
        <rFont val="Calibri"/>
      </rPr>
      <t>&lt;1</t>
    </r>
  </si>
  <si>
    <r>
      <rPr>
        <sz val="7"/>
        <color rgb="FF231F20"/>
        <rFont val="Calibri"/>
      </rPr>
      <t>5.77e-17</t>
    </r>
  </si>
  <si>
    <r>
      <rPr>
        <b/>
        <sz val="7"/>
        <color rgb="FF231F20"/>
        <rFont val="Calibri"/>
      </rPr>
      <t>&lt;1</t>
    </r>
  </si>
  <si>
    <r>
      <rPr>
        <sz val="7"/>
        <color rgb="FF231F20"/>
        <rFont val="Calibri"/>
      </rPr>
      <t>8.14e-18</t>
    </r>
  </si>
  <si>
    <r>
      <rPr>
        <b/>
        <sz val="7"/>
        <color rgb="FF231F20"/>
        <rFont val="Calibri"/>
      </rPr>
      <t>&lt;1</t>
    </r>
  </si>
  <si>
    <r>
      <rPr>
        <sz val="7"/>
        <color rgb="FF231F20"/>
        <rFont val="Calibri"/>
      </rPr>
      <t>5.95e-18</t>
    </r>
  </si>
  <si>
    <r>
      <rPr>
        <b/>
        <sz val="7"/>
        <color rgb="FF231F20"/>
        <rFont val="Calibri"/>
      </rPr>
      <t>&lt;1</t>
    </r>
  </si>
  <si>
    <r>
      <rPr>
        <sz val="7"/>
        <color rgb="FF231F20"/>
        <rFont val="Calibri"/>
      </rPr>
      <t>(Z)-HFC-1234ze</t>
    </r>
  </si>
  <si>
    <r>
      <rPr>
        <sz val="7"/>
        <color rgb="FF231F20"/>
        <rFont val="Calibri"/>
      </rPr>
      <t>CF</t>
    </r>
    <r>
      <rPr>
        <sz val="4"/>
        <color rgb="FF231F20"/>
        <rFont val="Calibri"/>
      </rPr>
      <t>3</t>
    </r>
    <r>
      <rPr>
        <sz val="7"/>
        <color rgb="FF231F20"/>
        <rFont val="Calibri"/>
      </rPr>
      <t>CH=CHF(Z)</t>
    </r>
  </si>
  <si>
    <r>
      <rPr>
        <sz val="7"/>
        <color rgb="FF231F20"/>
        <rFont val="Calibri"/>
      </rPr>
      <t>10.0 days</t>
    </r>
  </si>
  <si>
    <r>
      <rPr>
        <sz val="7"/>
        <color rgb="FF231F20"/>
        <rFont val="Calibri"/>
      </rPr>
      <t>2.61e-14</t>
    </r>
  </si>
  <si>
    <r>
      <rPr>
        <sz val="7"/>
        <color rgb="FF231F20"/>
        <rFont val="Calibri"/>
      </rPr>
      <t>2.61e-14</t>
    </r>
  </si>
  <si>
    <r>
      <rPr>
        <b/>
        <sz val="7"/>
        <color rgb="FF231F20"/>
        <rFont val="Calibri"/>
      </rPr>
      <t>&lt;1</t>
    </r>
  </si>
  <si>
    <r>
      <rPr>
        <sz val="7"/>
        <color rgb="FF231F20"/>
        <rFont val="Calibri"/>
      </rPr>
      <t>2.08e-16</t>
    </r>
  </si>
  <si>
    <r>
      <rPr>
        <b/>
        <sz val="7"/>
        <color rgb="FF231F20"/>
        <rFont val="Calibri"/>
      </rPr>
      <t>&lt;1</t>
    </r>
  </si>
  <si>
    <r>
      <rPr>
        <sz val="7"/>
        <color rgb="FF231F20"/>
        <rFont val="Calibri"/>
      </rPr>
      <t>2.93e-17</t>
    </r>
  </si>
  <si>
    <r>
      <rPr>
        <b/>
        <sz val="7"/>
        <color rgb="FF231F20"/>
        <rFont val="Calibri"/>
      </rPr>
      <t>&lt;1</t>
    </r>
  </si>
  <si>
    <r>
      <rPr>
        <sz val="7"/>
        <color rgb="FF231F20"/>
        <rFont val="Calibri"/>
      </rPr>
      <t>2.14e-17</t>
    </r>
  </si>
  <si>
    <r>
      <rPr>
        <b/>
        <sz val="7"/>
        <color rgb="FF231F20"/>
        <rFont val="Calibri"/>
      </rPr>
      <t>&lt;1</t>
    </r>
  </si>
  <si>
    <r>
      <rPr>
        <sz val="7"/>
        <color rgb="FF231F20"/>
        <rFont val="Calibri"/>
      </rPr>
      <t>HFC-1234yf</t>
    </r>
  </si>
  <si>
    <r>
      <rPr>
        <sz val="7"/>
        <color rgb="FF231F20"/>
        <rFont val="Calibri"/>
      </rPr>
      <t>CF</t>
    </r>
    <r>
      <rPr>
        <sz val="4"/>
        <color rgb="FF231F20"/>
        <rFont val="Calibri"/>
      </rPr>
      <t>3</t>
    </r>
    <r>
      <rPr>
        <sz val="7"/>
        <color rgb="FF231F20"/>
        <rFont val="Calibri"/>
      </rPr>
      <t>CF=CH</t>
    </r>
    <r>
      <rPr>
        <sz val="4"/>
        <color rgb="FF231F20"/>
        <rFont val="Calibri"/>
      </rPr>
      <t>2</t>
    </r>
  </si>
  <si>
    <r>
      <rPr>
        <sz val="7"/>
        <color rgb="FF231F20"/>
        <rFont val="Calibri"/>
      </rPr>
      <t>10.5 days</t>
    </r>
  </si>
  <si>
    <r>
      <rPr>
        <sz val="7"/>
        <color rgb="FF231F20"/>
        <rFont val="Calibri"/>
      </rPr>
      <t>3.22e-14</t>
    </r>
  </si>
  <si>
    <r>
      <rPr>
        <sz val="7"/>
        <color rgb="FF231F20"/>
        <rFont val="Calibri"/>
      </rPr>
      <t>3.22e-14</t>
    </r>
  </si>
  <si>
    <r>
      <rPr>
        <b/>
        <sz val="7"/>
        <color rgb="FF231F20"/>
        <rFont val="Calibri"/>
      </rPr>
      <t>&lt;1</t>
    </r>
  </si>
  <si>
    <r>
      <rPr>
        <sz val="7"/>
        <color rgb="FF231F20"/>
        <rFont val="Calibri"/>
      </rPr>
      <t>2.57e-16</t>
    </r>
  </si>
  <si>
    <r>
      <rPr>
        <b/>
        <sz val="7"/>
        <color rgb="FF231F20"/>
        <rFont val="Calibri"/>
      </rPr>
      <t>&lt;1</t>
    </r>
  </si>
  <si>
    <r>
      <rPr>
        <sz val="7"/>
        <color rgb="FF231F20"/>
        <rFont val="Calibri"/>
      </rPr>
      <t>3.62e-17</t>
    </r>
  </si>
  <si>
    <r>
      <rPr>
        <b/>
        <sz val="7"/>
        <color rgb="FF231F20"/>
        <rFont val="Calibri"/>
      </rPr>
      <t>&lt;1</t>
    </r>
  </si>
  <si>
    <r>
      <rPr>
        <sz val="7"/>
        <color rgb="FF231F20"/>
        <rFont val="Calibri"/>
      </rPr>
      <t>2.65e-17</t>
    </r>
  </si>
  <si>
    <r>
      <rPr>
        <b/>
        <sz val="7"/>
        <color rgb="FF231F20"/>
        <rFont val="Calibri"/>
      </rPr>
      <t>&lt;1</t>
    </r>
  </si>
  <si>
    <r>
      <rPr>
        <sz val="7"/>
        <color rgb="FF231F20"/>
        <rFont val="Calibri"/>
      </rPr>
      <t>(E)-HFC-1234ze</t>
    </r>
  </si>
  <si>
    <r>
      <rPr>
        <sz val="7"/>
        <color rgb="FF231F20"/>
        <rFont val="Calibri"/>
      </rPr>
      <t>trans-CF</t>
    </r>
    <r>
      <rPr>
        <sz val="4"/>
        <color rgb="FF231F20"/>
        <rFont val="Calibri"/>
      </rPr>
      <t>3</t>
    </r>
    <r>
      <rPr>
        <sz val="7"/>
        <color rgb="FF231F20"/>
        <rFont val="Calibri"/>
      </rPr>
      <t>CH=CHF</t>
    </r>
  </si>
  <si>
    <r>
      <rPr>
        <sz val="7"/>
        <color rgb="FF231F20"/>
        <rFont val="Calibri"/>
      </rPr>
      <t>16.4 days</t>
    </r>
  </si>
  <si>
    <r>
      <rPr>
        <sz val="7"/>
        <color rgb="FF231F20"/>
        <rFont val="Calibri"/>
      </rPr>
      <t>8.74e-14</t>
    </r>
  </si>
  <si>
    <r>
      <rPr>
        <sz val="7"/>
        <color rgb="FF231F20"/>
        <rFont val="Calibri"/>
      </rPr>
      <t>8.74e-14</t>
    </r>
  </si>
  <si>
    <r>
      <rPr>
        <b/>
        <sz val="7"/>
        <color rgb="FF231F20"/>
        <rFont val="Calibri"/>
      </rPr>
      <t>&lt;1</t>
    </r>
  </si>
  <si>
    <r>
      <rPr>
        <sz val="7"/>
        <color rgb="FF231F20"/>
        <rFont val="Calibri"/>
      </rPr>
      <t>6.98e-16</t>
    </r>
  </si>
  <si>
    <r>
      <rPr>
        <b/>
        <sz val="7"/>
        <color rgb="FF231F20"/>
        <rFont val="Calibri"/>
      </rPr>
      <t>&lt;1</t>
    </r>
  </si>
  <si>
    <r>
      <rPr>
        <sz val="7"/>
        <color rgb="FF231F20"/>
        <rFont val="Calibri"/>
      </rPr>
      <t>9.82e-17</t>
    </r>
  </si>
  <si>
    <r>
      <rPr>
        <b/>
        <sz val="7"/>
        <color rgb="FF231F20"/>
        <rFont val="Calibri"/>
      </rPr>
      <t>&lt;1</t>
    </r>
  </si>
  <si>
    <r>
      <rPr>
        <sz val="7"/>
        <color rgb="FF231F20"/>
        <rFont val="Calibri"/>
      </rPr>
      <t>7.18e-17</t>
    </r>
  </si>
  <si>
    <r>
      <rPr>
        <b/>
        <sz val="7"/>
        <color rgb="FF231F20"/>
        <rFont val="Calibri"/>
      </rPr>
      <t>&lt;1</t>
    </r>
  </si>
  <si>
    <r>
      <rPr>
        <sz val="7"/>
        <color rgb="FF231F20"/>
        <rFont val="Calibri"/>
      </rPr>
      <t>(Z)-HFC-1336</t>
    </r>
  </si>
  <si>
    <r>
      <rPr>
        <sz val="7"/>
        <color rgb="FF231F20"/>
        <rFont val="Calibri"/>
      </rPr>
      <t>CF</t>
    </r>
    <r>
      <rPr>
        <sz val="4"/>
        <color rgb="FF231F20"/>
        <rFont val="Calibri"/>
      </rPr>
      <t>3</t>
    </r>
    <r>
      <rPr>
        <sz val="7"/>
        <color rgb="FF231F20"/>
        <rFont val="Calibri"/>
      </rPr>
      <t>CH=CHCF</t>
    </r>
    <r>
      <rPr>
        <sz val="4"/>
        <color rgb="FF231F20"/>
        <rFont val="Calibri"/>
      </rPr>
      <t>3</t>
    </r>
    <r>
      <rPr>
        <sz val="7"/>
        <color rgb="FF231F20"/>
        <rFont val="Calibri"/>
      </rPr>
      <t>(Z)</t>
    </r>
  </si>
  <si>
    <r>
      <rPr>
        <sz val="7"/>
        <color rgb="FF231F20"/>
        <rFont val="Calibri"/>
      </rPr>
      <t>22.0 days</t>
    </r>
  </si>
  <si>
    <r>
      <rPr>
        <sz val="7"/>
        <color rgb="FF231F20"/>
        <rFont val="Calibri"/>
      </rPr>
      <t>0.07</t>
    </r>
    <r>
      <rPr>
        <sz val="4"/>
        <color rgb="FF231F20"/>
        <rFont val="Calibri"/>
      </rPr>
      <t>d</t>
    </r>
  </si>
  <si>
    <r>
      <rPr>
        <sz val="7"/>
        <color rgb="FF231F20"/>
        <rFont val="Calibri"/>
      </rPr>
      <t>1.54e-13</t>
    </r>
  </si>
  <si>
    <r>
      <rPr>
        <sz val="7"/>
        <color rgb="FF231F20"/>
        <rFont val="Calibri"/>
      </rPr>
      <t>1.54e-13</t>
    </r>
  </si>
  <si>
    <r>
      <rPr>
        <sz val="7"/>
        <color rgb="FF231F20"/>
        <rFont val="Calibri"/>
      </rPr>
      <t>1.23e-15</t>
    </r>
  </si>
  <si>
    <r>
      <rPr>
        <sz val="7"/>
        <color rgb="FF231F20"/>
        <rFont val="Calibri"/>
      </rPr>
      <t>1.73e-16</t>
    </r>
  </si>
  <si>
    <r>
      <rPr>
        <b/>
        <sz val="7"/>
        <color rgb="FF231F20"/>
        <rFont val="Calibri"/>
      </rPr>
      <t>&lt;1</t>
    </r>
  </si>
  <si>
    <r>
      <rPr>
        <sz val="7"/>
        <color rgb="FF231F20"/>
        <rFont val="Calibri"/>
      </rPr>
      <t>1.26e-16</t>
    </r>
  </si>
  <si>
    <r>
      <rPr>
        <b/>
        <sz val="7"/>
        <color rgb="FF231F20"/>
        <rFont val="Calibri"/>
      </rPr>
      <t>&lt;1</t>
    </r>
  </si>
  <si>
    <r>
      <rPr>
        <sz val="7"/>
        <color rgb="FF231F20"/>
        <rFont val="Calibri"/>
      </rPr>
      <t>HFC-1243zf</t>
    </r>
  </si>
  <si>
    <r>
      <rPr>
        <sz val="7"/>
        <color rgb="FF231F20"/>
        <rFont val="Calibri"/>
      </rPr>
      <t>CF</t>
    </r>
    <r>
      <rPr>
        <sz val="4"/>
        <color rgb="FF231F20"/>
        <rFont val="Calibri"/>
      </rPr>
      <t>3</t>
    </r>
    <r>
      <rPr>
        <sz val="7"/>
        <color rgb="FF231F20"/>
        <rFont val="Calibri"/>
      </rPr>
      <t>CH=CH</t>
    </r>
    <r>
      <rPr>
        <sz val="4"/>
        <color rgb="FF231F20"/>
        <rFont val="Calibri"/>
      </rPr>
      <t>2</t>
    </r>
  </si>
  <si>
    <r>
      <rPr>
        <sz val="7"/>
        <color rgb="FF231F20"/>
        <rFont val="Calibri"/>
      </rPr>
      <t>7.0 days</t>
    </r>
  </si>
  <si>
    <r>
      <rPr>
        <sz val="7"/>
        <color rgb="FF231F20"/>
        <rFont val="Calibri"/>
      </rPr>
      <t>1.37e-14</t>
    </r>
  </si>
  <si>
    <r>
      <rPr>
        <sz val="7"/>
        <color rgb="FF231F20"/>
        <rFont val="Calibri"/>
      </rPr>
      <t>1.37e-14</t>
    </r>
  </si>
  <si>
    <r>
      <rPr>
        <b/>
        <sz val="7"/>
        <color rgb="FF231F20"/>
        <rFont val="Calibri"/>
      </rPr>
      <t>&lt;1</t>
    </r>
  </si>
  <si>
    <r>
      <rPr>
        <sz val="7"/>
        <color rgb="FF231F20"/>
        <rFont val="Calibri"/>
      </rPr>
      <t>1.09e-16</t>
    </r>
  </si>
  <si>
    <r>
      <rPr>
        <b/>
        <sz val="7"/>
        <color rgb="FF231F20"/>
        <rFont val="Calibri"/>
      </rPr>
      <t>&lt;1</t>
    </r>
  </si>
  <si>
    <r>
      <rPr>
        <sz val="7"/>
        <color rgb="FF231F20"/>
        <rFont val="Calibri"/>
      </rPr>
      <t>1.53e-17</t>
    </r>
  </si>
  <si>
    <r>
      <rPr>
        <b/>
        <sz val="7"/>
        <color rgb="FF231F20"/>
        <rFont val="Calibri"/>
      </rPr>
      <t>&lt;1</t>
    </r>
  </si>
  <si>
    <r>
      <rPr>
        <sz val="7"/>
        <color rgb="FF231F20"/>
        <rFont val="Calibri"/>
      </rPr>
      <t>1.12e-17</t>
    </r>
  </si>
  <si>
    <r>
      <rPr>
        <b/>
        <sz val="7"/>
        <color rgb="FF231F20"/>
        <rFont val="Calibri"/>
      </rPr>
      <t>&lt;1</t>
    </r>
  </si>
  <si>
    <r>
      <rPr>
        <sz val="7"/>
        <color rgb="FF231F20"/>
        <rFont val="Calibri"/>
      </rPr>
      <t>HFC-1345zfc</t>
    </r>
  </si>
  <si>
    <r>
      <rPr>
        <sz val="7"/>
        <color rgb="FF231F20"/>
        <rFont val="Calibri"/>
      </rPr>
      <t>C</t>
    </r>
    <r>
      <rPr>
        <sz val="4"/>
        <color rgb="FF231F20"/>
        <rFont val="Calibri"/>
      </rPr>
      <t>2</t>
    </r>
    <r>
      <rPr>
        <sz val="7"/>
        <color rgb="FF231F20"/>
        <rFont val="Calibri"/>
      </rPr>
      <t>F</t>
    </r>
    <r>
      <rPr>
        <sz val="4"/>
        <color rgb="FF231F20"/>
        <rFont val="Calibri"/>
      </rPr>
      <t>5</t>
    </r>
    <r>
      <rPr>
        <sz val="7"/>
        <color rgb="FF231F20"/>
        <rFont val="Calibri"/>
      </rPr>
      <t>CH=CH</t>
    </r>
    <r>
      <rPr>
        <sz val="4"/>
        <color rgb="FF231F20"/>
        <rFont val="Calibri"/>
      </rPr>
      <t>2</t>
    </r>
  </si>
  <si>
    <r>
      <rPr>
        <sz val="7"/>
        <color rgb="FF231F20"/>
        <rFont val="Calibri"/>
      </rPr>
      <t>7.6 days</t>
    </r>
  </si>
  <si>
    <r>
      <rPr>
        <sz val="7"/>
        <color rgb="FF231F20"/>
        <rFont val="Calibri"/>
      </rPr>
      <t>1.15e-14</t>
    </r>
  </si>
  <si>
    <r>
      <rPr>
        <b/>
        <sz val="7"/>
        <color rgb="FF231F20"/>
        <rFont val="Calibri"/>
      </rPr>
      <t>&lt;1</t>
    </r>
  </si>
  <si>
    <r>
      <rPr>
        <sz val="7"/>
        <color rgb="FF231F20"/>
        <rFont val="Calibri"/>
      </rPr>
      <t>1.15e-14</t>
    </r>
  </si>
  <si>
    <r>
      <rPr>
        <b/>
        <sz val="7"/>
        <color rgb="FF231F20"/>
        <rFont val="Calibri"/>
      </rPr>
      <t>&lt;1</t>
    </r>
  </si>
  <si>
    <r>
      <rPr>
        <sz val="7"/>
        <color rgb="FF231F20"/>
        <rFont val="Calibri"/>
      </rPr>
      <t>9.19e-17</t>
    </r>
  </si>
  <si>
    <r>
      <rPr>
        <b/>
        <sz val="7"/>
        <color rgb="FF231F20"/>
        <rFont val="Calibri"/>
      </rPr>
      <t>&lt;1</t>
    </r>
  </si>
  <si>
    <r>
      <rPr>
        <sz val="7"/>
        <color rgb="FF231F20"/>
        <rFont val="Calibri"/>
      </rPr>
      <t>1.30e-17</t>
    </r>
  </si>
  <si>
    <r>
      <rPr>
        <b/>
        <sz val="7"/>
        <color rgb="FF231F20"/>
        <rFont val="Calibri"/>
      </rPr>
      <t>&lt;1</t>
    </r>
  </si>
  <si>
    <r>
      <rPr>
        <sz val="7"/>
        <color rgb="FF231F20"/>
        <rFont val="Calibri"/>
      </rPr>
      <t>9.48e-18</t>
    </r>
  </si>
  <si>
    <r>
      <rPr>
        <b/>
        <sz val="7"/>
        <color rgb="FF231F20"/>
        <rFont val="Calibri"/>
      </rPr>
      <t>&lt;1</t>
    </r>
  </si>
  <si>
    <r>
      <rPr>
        <sz val="7"/>
        <color rgb="FF231F20"/>
        <rFont val="Calibri"/>
      </rPr>
      <t>3,3,4,4,5,5,6,6,6-Nonafluorohex-1-ene</t>
    </r>
  </si>
  <si>
    <r>
      <rPr>
        <sz val="7"/>
        <color rgb="FF231F20"/>
        <rFont val="Calibri"/>
      </rPr>
      <t>C</t>
    </r>
    <r>
      <rPr>
        <sz val="4"/>
        <color rgb="FF231F20"/>
        <rFont val="Calibri"/>
      </rPr>
      <t>4</t>
    </r>
    <r>
      <rPr>
        <sz val="7"/>
        <color rgb="FF231F20"/>
        <rFont val="Calibri"/>
      </rPr>
      <t>F</t>
    </r>
    <r>
      <rPr>
        <sz val="4"/>
        <color rgb="FF231F20"/>
        <rFont val="Calibri"/>
      </rPr>
      <t>9</t>
    </r>
    <r>
      <rPr>
        <sz val="7"/>
        <color rgb="FF231F20"/>
        <rFont val="Calibri"/>
      </rPr>
      <t>CH=CH</t>
    </r>
    <r>
      <rPr>
        <sz val="4"/>
        <color rgb="FF231F20"/>
        <rFont val="Calibri"/>
      </rPr>
      <t>2</t>
    </r>
  </si>
  <si>
    <r>
      <rPr>
        <sz val="7"/>
        <color rgb="FF231F20"/>
        <rFont val="Calibri"/>
      </rPr>
      <t>7.6 days</t>
    </r>
  </si>
  <si>
    <r>
      <rPr>
        <sz val="7"/>
        <color rgb="FF231F20"/>
        <rFont val="Calibri"/>
      </rPr>
      <t>1.25e-14</t>
    </r>
  </si>
  <si>
    <r>
      <rPr>
        <b/>
        <sz val="7"/>
        <color rgb="FF231F20"/>
        <rFont val="Calibri"/>
      </rPr>
      <t>&lt;1</t>
    </r>
  </si>
  <si>
    <r>
      <rPr>
        <sz val="7"/>
        <color rgb="FF231F20"/>
        <rFont val="Calibri"/>
      </rPr>
      <t>1.25e-14</t>
    </r>
  </si>
  <si>
    <r>
      <rPr>
        <b/>
        <sz val="7"/>
        <color rgb="FF231F20"/>
        <rFont val="Calibri"/>
      </rPr>
      <t>&lt;1</t>
    </r>
  </si>
  <si>
    <r>
      <rPr>
        <sz val="7"/>
        <color rgb="FF231F20"/>
        <rFont val="Calibri"/>
      </rPr>
      <t>9.92e-17</t>
    </r>
  </si>
  <si>
    <r>
      <rPr>
        <b/>
        <sz val="7"/>
        <color rgb="FF231F20"/>
        <rFont val="Calibri"/>
      </rPr>
      <t>&lt;1</t>
    </r>
  </si>
  <si>
    <r>
      <rPr>
        <sz val="7"/>
        <color rgb="FF231F20"/>
        <rFont val="Calibri"/>
      </rPr>
      <t>1.40e-17</t>
    </r>
  </si>
  <si>
    <r>
      <rPr>
        <b/>
        <sz val="7"/>
        <color rgb="FF231F20"/>
        <rFont val="Calibri"/>
      </rPr>
      <t>&lt;1</t>
    </r>
  </si>
  <si>
    <r>
      <rPr>
        <sz val="7"/>
        <color rgb="FF231F20"/>
        <rFont val="Calibri"/>
      </rPr>
      <t>1.02e-17</t>
    </r>
  </si>
  <si>
    <r>
      <rPr>
        <b/>
        <sz val="7"/>
        <color rgb="FF231F20"/>
        <rFont val="Calibri"/>
      </rPr>
      <t>&lt;1</t>
    </r>
  </si>
  <si>
    <r>
      <rPr>
        <sz val="7"/>
        <color rgb="FF231F20"/>
        <rFont val="Calibri"/>
      </rPr>
      <t>3,3,4,4,5,5,6,6,7,7,8,8,8-Tridecafluorooct-1-ene</t>
    </r>
  </si>
  <si>
    <r>
      <rPr>
        <sz val="7"/>
        <color rgb="FF231F20"/>
        <rFont val="Calibri"/>
      </rPr>
      <t>C</t>
    </r>
    <r>
      <rPr>
        <sz val="4"/>
        <color rgb="FF231F20"/>
        <rFont val="Calibri"/>
      </rPr>
      <t>6</t>
    </r>
    <r>
      <rPr>
        <sz val="7"/>
        <color rgb="FF231F20"/>
        <rFont val="Calibri"/>
      </rPr>
      <t>F</t>
    </r>
    <r>
      <rPr>
        <sz val="4"/>
        <color rgb="FF231F20"/>
        <rFont val="Calibri"/>
      </rPr>
      <t>13</t>
    </r>
    <r>
      <rPr>
        <sz val="7"/>
        <color rgb="FF231F20"/>
        <rFont val="Calibri"/>
      </rPr>
      <t>CH=CH</t>
    </r>
    <r>
      <rPr>
        <sz val="4"/>
        <color rgb="FF231F20"/>
        <rFont val="Calibri"/>
      </rPr>
      <t>2</t>
    </r>
  </si>
  <si>
    <r>
      <rPr>
        <sz val="7"/>
        <color rgb="FF231F20"/>
        <rFont val="Calibri"/>
      </rPr>
      <t>7.6 days</t>
    </r>
  </si>
  <si>
    <r>
      <rPr>
        <sz val="7"/>
        <color rgb="FF231F20"/>
        <rFont val="Calibri"/>
      </rPr>
      <t>9.89e-15</t>
    </r>
  </si>
  <si>
    <r>
      <rPr>
        <b/>
        <sz val="7"/>
        <color rgb="FF231F20"/>
        <rFont val="Calibri"/>
      </rPr>
      <t>&lt;1</t>
    </r>
  </si>
  <si>
    <r>
      <rPr>
        <sz val="7"/>
        <color rgb="FF231F20"/>
        <rFont val="Calibri"/>
      </rPr>
      <t>9.89e-15</t>
    </r>
  </si>
  <si>
    <r>
      <rPr>
        <b/>
        <sz val="7"/>
        <color rgb="FF231F20"/>
        <rFont val="Calibri"/>
      </rPr>
      <t>&lt;1</t>
    </r>
  </si>
  <si>
    <r>
      <rPr>
        <sz val="7"/>
        <color rgb="FF231F20"/>
        <rFont val="Calibri"/>
      </rPr>
      <t>7.87e-17</t>
    </r>
  </si>
  <si>
    <r>
      <rPr>
        <b/>
        <sz val="7"/>
        <color rgb="FF231F20"/>
        <rFont val="Calibri"/>
      </rPr>
      <t>&lt;1</t>
    </r>
  </si>
  <si>
    <r>
      <rPr>
        <sz val="7"/>
        <color rgb="FF231F20"/>
        <rFont val="Calibri"/>
      </rPr>
      <t>1.11e-17</t>
    </r>
  </si>
  <si>
    <r>
      <rPr>
        <b/>
        <sz val="7"/>
        <color rgb="FF231F20"/>
        <rFont val="Calibri"/>
      </rPr>
      <t>&lt;1</t>
    </r>
  </si>
  <si>
    <r>
      <rPr>
        <sz val="7"/>
        <color rgb="FF231F20"/>
        <rFont val="Calibri"/>
      </rPr>
      <t>8.12e-18</t>
    </r>
  </si>
  <si>
    <r>
      <rPr>
        <b/>
        <sz val="7"/>
        <color rgb="FF231F20"/>
        <rFont val="Calibri"/>
      </rPr>
      <t>&lt;1</t>
    </r>
  </si>
  <si>
    <r>
      <rPr>
        <sz val="7"/>
        <color rgb="FF231F20"/>
        <rFont val="Calibri"/>
      </rPr>
      <t xml:space="preserve">3,3,4,4,5,5,6,6,7,7,8,8,9,9,10,10,10-Hep-
</t>
    </r>
    <r>
      <rPr>
        <sz val="7"/>
        <color rgb="FF231F20"/>
        <rFont val="Calibri"/>
      </rPr>
      <t>tadecafluorodec-1-ene</t>
    </r>
  </si>
  <si>
    <r>
      <rPr>
        <sz val="7"/>
        <color rgb="FF231F20"/>
        <rFont val="Calibri"/>
      </rPr>
      <t>C</t>
    </r>
    <r>
      <rPr>
        <sz val="4"/>
        <color rgb="FF231F20"/>
        <rFont val="Calibri"/>
      </rPr>
      <t>8</t>
    </r>
    <r>
      <rPr>
        <sz val="7"/>
        <color rgb="FF231F20"/>
        <rFont val="Calibri"/>
      </rPr>
      <t>F</t>
    </r>
    <r>
      <rPr>
        <sz val="4"/>
        <color rgb="FF231F20"/>
        <rFont val="Calibri"/>
      </rPr>
      <t>17</t>
    </r>
    <r>
      <rPr>
        <sz val="7"/>
        <color rgb="FF231F20"/>
        <rFont val="Calibri"/>
      </rPr>
      <t>CH=CH</t>
    </r>
    <r>
      <rPr>
        <sz val="4"/>
        <color rgb="FF231F20"/>
        <rFont val="Calibri"/>
      </rPr>
      <t>2</t>
    </r>
  </si>
  <si>
    <r>
      <rPr>
        <sz val="7"/>
        <color rgb="FF231F20"/>
        <rFont val="Calibri"/>
      </rPr>
      <t>7.6 days</t>
    </r>
  </si>
  <si>
    <r>
      <rPr>
        <sz val="7"/>
        <color rgb="FF231F20"/>
        <rFont val="Calibri"/>
      </rPr>
      <t>8.52e-15</t>
    </r>
  </si>
  <si>
    <r>
      <rPr>
        <b/>
        <sz val="7"/>
        <color rgb="FF231F20"/>
        <rFont val="Calibri"/>
      </rPr>
      <t>&lt;1</t>
    </r>
  </si>
  <si>
    <r>
      <rPr>
        <sz val="7"/>
        <color rgb="FF231F20"/>
        <rFont val="Calibri"/>
      </rPr>
      <t>8.52e-15</t>
    </r>
  </si>
  <si>
    <r>
      <rPr>
        <b/>
        <sz val="7"/>
        <color rgb="FF231F20"/>
        <rFont val="Calibri"/>
      </rPr>
      <t>&lt;1</t>
    </r>
  </si>
  <si>
    <r>
      <rPr>
        <sz val="7"/>
        <color rgb="FF231F20"/>
        <rFont val="Calibri"/>
      </rPr>
      <t>6.79e-17</t>
    </r>
  </si>
  <si>
    <r>
      <rPr>
        <b/>
        <sz val="7"/>
        <color rgb="FF231F20"/>
        <rFont val="Calibri"/>
      </rPr>
      <t>&lt;1</t>
    </r>
  </si>
  <si>
    <r>
      <rPr>
        <sz val="7"/>
        <color rgb="FF231F20"/>
        <rFont val="Calibri"/>
      </rPr>
      <t>9.57e-18</t>
    </r>
  </si>
  <si>
    <r>
      <rPr>
        <b/>
        <sz val="7"/>
        <color rgb="FF231F20"/>
        <rFont val="Calibri"/>
      </rPr>
      <t>&lt;1</t>
    </r>
  </si>
  <si>
    <r>
      <rPr>
        <sz val="7"/>
        <color rgb="FF231F20"/>
        <rFont val="Calibri"/>
      </rPr>
      <t>7.00e-18</t>
    </r>
  </si>
  <si>
    <r>
      <rPr>
        <b/>
        <sz val="7"/>
        <color rgb="FF231F20"/>
        <rFont val="Calibri"/>
      </rPr>
      <t>&lt;1</t>
    </r>
  </si>
  <si>
    <r>
      <rPr>
        <sz val="7"/>
        <color rgb="FF231F20"/>
        <rFont val="Calibri"/>
      </rPr>
      <t>Methyl chloroform</t>
    </r>
  </si>
  <si>
    <r>
      <rPr>
        <sz val="7"/>
        <color rgb="FF231F20"/>
        <rFont val="Calibri"/>
      </rPr>
      <t>CH</t>
    </r>
    <r>
      <rPr>
        <sz val="4"/>
        <color rgb="FF231F20"/>
        <rFont val="Calibri"/>
      </rPr>
      <t>3</t>
    </r>
    <r>
      <rPr>
        <sz val="7"/>
        <color rgb="FF231F20"/>
        <rFont val="Calibri"/>
      </rPr>
      <t>CCl</t>
    </r>
    <r>
      <rPr>
        <sz val="4"/>
        <color rgb="FF231F20"/>
        <rFont val="Calibri"/>
      </rPr>
      <t>3</t>
    </r>
  </si>
  <si>
    <r>
      <rPr>
        <sz val="7"/>
        <color rgb="FF231F20"/>
        <rFont val="Calibri"/>
      </rPr>
      <t>1.44e-11</t>
    </r>
  </si>
  <si>
    <r>
      <rPr>
        <sz val="7"/>
        <color rgb="FF231F20"/>
        <rFont val="Calibri"/>
      </rPr>
      <t>1.47e-11</t>
    </r>
  </si>
  <si>
    <r>
      <rPr>
        <sz val="7"/>
        <color rgb="FF231F20"/>
        <rFont val="Calibri"/>
      </rPr>
      <t>2.17e-13</t>
    </r>
  </si>
  <si>
    <r>
      <rPr>
        <sz val="7"/>
        <color rgb="FF231F20"/>
        <rFont val="Calibri"/>
      </rPr>
      <t>2.07e-14</t>
    </r>
  </si>
  <si>
    <r>
      <rPr>
        <sz val="7"/>
        <color rgb="FF231F20"/>
        <rFont val="Calibri"/>
      </rPr>
      <t>1.22e-14</t>
    </r>
  </si>
  <si>
    <r>
      <rPr>
        <sz val="7"/>
        <color rgb="FF231F20"/>
        <rFont val="Calibri"/>
      </rPr>
      <t>Carbon tetrachloride</t>
    </r>
  </si>
  <si>
    <r>
      <rPr>
        <sz val="7"/>
        <color rgb="FF231F20"/>
        <rFont val="Calibri"/>
      </rPr>
      <t>CCl</t>
    </r>
    <r>
      <rPr>
        <sz val="4"/>
        <color rgb="FF231F20"/>
        <rFont val="Calibri"/>
      </rPr>
      <t>4</t>
    </r>
  </si>
  <si>
    <r>
      <rPr>
        <sz val="7"/>
        <color rgb="FF231F20"/>
        <rFont val="Calibri"/>
      </rPr>
      <t>8.69e-11</t>
    </r>
  </si>
  <si>
    <r>
      <rPr>
        <sz val="7"/>
        <color rgb="FF231F20"/>
        <rFont val="Calibri"/>
      </rPr>
      <t>1.59e-10</t>
    </r>
  </si>
  <si>
    <r>
      <rPr>
        <sz val="7"/>
        <color rgb="FF231F20"/>
        <rFont val="Calibri"/>
      </rPr>
      <t>2.24e-12</t>
    </r>
  </si>
  <si>
    <r>
      <rPr>
        <sz val="7"/>
        <color rgb="FF231F20"/>
        <rFont val="Calibri"/>
      </rPr>
      <t>9.68e-13</t>
    </r>
  </si>
  <si>
    <r>
      <rPr>
        <sz val="7"/>
        <color rgb="FF231F20"/>
        <rFont val="Calibri"/>
      </rPr>
      <t>2.62e-13</t>
    </r>
  </si>
  <si>
    <r>
      <rPr>
        <sz val="7"/>
        <color rgb="FF231F20"/>
        <rFont val="Calibri"/>
      </rPr>
      <t>Methyl chloride</t>
    </r>
  </si>
  <si>
    <r>
      <rPr>
        <sz val="7"/>
        <color rgb="FF231F20"/>
        <rFont val="Calibri"/>
      </rPr>
      <t>CH</t>
    </r>
    <r>
      <rPr>
        <sz val="4"/>
        <color rgb="FF231F20"/>
        <rFont val="Calibri"/>
      </rPr>
      <t>3</t>
    </r>
    <r>
      <rPr>
        <sz val="7"/>
        <color rgb="FF231F20"/>
        <rFont val="Calibri"/>
      </rPr>
      <t>Cl</t>
    </r>
  </si>
  <si>
    <r>
      <rPr>
        <sz val="7"/>
        <color rgb="FF231F20"/>
        <rFont val="Calibri"/>
      </rPr>
      <t>0.01</t>
    </r>
    <r>
      <rPr>
        <sz val="4"/>
        <color rgb="FF231F20"/>
        <rFont val="Calibri"/>
      </rPr>
      <t>a</t>
    </r>
  </si>
  <si>
    <r>
      <rPr>
        <sz val="7"/>
        <color rgb="FF231F20"/>
        <rFont val="Calibri"/>
      </rPr>
      <t>1.12e-12</t>
    </r>
  </si>
  <si>
    <r>
      <rPr>
        <sz val="7"/>
        <color rgb="FF231F20"/>
        <rFont val="Calibri"/>
      </rPr>
      <t>1.12e-12</t>
    </r>
  </si>
  <si>
    <r>
      <rPr>
        <sz val="7"/>
        <color rgb="FF231F20"/>
        <rFont val="Calibri"/>
      </rPr>
      <t>9.93e-15</t>
    </r>
  </si>
  <si>
    <r>
      <rPr>
        <sz val="7"/>
        <color rgb="FF231F20"/>
        <rFont val="Calibri"/>
      </rPr>
      <t>1.29e-15</t>
    </r>
  </si>
  <si>
    <r>
      <rPr>
        <sz val="7"/>
        <color rgb="FF231F20"/>
        <rFont val="Calibri"/>
      </rPr>
      <t>9.20e-16</t>
    </r>
  </si>
  <si>
    <r>
      <rPr>
        <sz val="7"/>
        <color rgb="FF231F20"/>
        <rFont val="Calibri"/>
      </rPr>
      <t>Methylene chloride</t>
    </r>
  </si>
  <si>
    <r>
      <rPr>
        <sz val="7"/>
        <color rgb="FF231F20"/>
        <rFont val="Calibri"/>
      </rPr>
      <t>CH</t>
    </r>
    <r>
      <rPr>
        <sz val="4"/>
        <color rgb="FF231F20"/>
        <rFont val="Calibri"/>
      </rPr>
      <t>2</t>
    </r>
    <r>
      <rPr>
        <sz val="7"/>
        <color rgb="FF231F20"/>
        <rFont val="Calibri"/>
      </rPr>
      <t>Cl</t>
    </r>
    <r>
      <rPr>
        <sz val="4"/>
        <color rgb="FF231F20"/>
        <rFont val="Calibri"/>
      </rPr>
      <t>2</t>
    </r>
  </si>
  <si>
    <r>
      <rPr>
        <sz val="7"/>
        <color rgb="FF231F20"/>
        <rFont val="Calibri"/>
      </rPr>
      <t>0.03</t>
    </r>
    <r>
      <rPr>
        <sz val="4"/>
        <color rgb="FF231F20"/>
        <rFont val="Calibri"/>
      </rPr>
      <t>b</t>
    </r>
  </si>
  <si>
    <r>
      <rPr>
        <sz val="7"/>
        <color rgb="FF231F20"/>
        <rFont val="Calibri"/>
      </rPr>
      <t>8.18e-13</t>
    </r>
  </si>
  <si>
    <r>
      <rPr>
        <sz val="7"/>
        <color rgb="FF231F20"/>
        <rFont val="Calibri"/>
      </rPr>
      <t>8.18e-13</t>
    </r>
  </si>
  <si>
    <r>
      <rPr>
        <sz val="7"/>
        <color rgb="FF231F20"/>
        <rFont val="Calibri"/>
      </rPr>
      <t>6.78e-15</t>
    </r>
  </si>
  <si>
    <r>
      <rPr>
        <sz val="7"/>
        <color rgb="FF231F20"/>
        <rFont val="Calibri"/>
      </rPr>
      <t>9.26e-16</t>
    </r>
  </si>
  <si>
    <r>
      <rPr>
        <sz val="7"/>
        <color rgb="FF231F20"/>
        <rFont val="Calibri"/>
      </rPr>
      <t>6.72e-16</t>
    </r>
  </si>
  <si>
    <r>
      <rPr>
        <sz val="7"/>
        <color rgb="FF231F20"/>
        <rFont val="Calibri"/>
      </rPr>
      <t>Chloroform</t>
    </r>
  </si>
  <si>
    <r>
      <rPr>
        <sz val="7"/>
        <color rgb="FF231F20"/>
        <rFont val="Calibri"/>
      </rPr>
      <t>CHCl</t>
    </r>
    <r>
      <rPr>
        <sz val="4"/>
        <color rgb="FF231F20"/>
        <rFont val="Calibri"/>
      </rPr>
      <t>3</t>
    </r>
  </si>
  <si>
    <r>
      <rPr>
        <sz val="7"/>
        <color rgb="FF231F20"/>
        <rFont val="Calibri"/>
      </rPr>
      <t>1.50e-12</t>
    </r>
  </si>
  <si>
    <r>
      <rPr>
        <sz val="7"/>
        <color rgb="FF231F20"/>
        <rFont val="Calibri"/>
      </rPr>
      <t>1.50e-12</t>
    </r>
  </si>
  <si>
    <r>
      <rPr>
        <sz val="7"/>
        <color rgb="FF231F20"/>
        <rFont val="Calibri"/>
      </rPr>
      <t>1.25e-14</t>
    </r>
  </si>
  <si>
    <r>
      <rPr>
        <sz val="7"/>
        <color rgb="FF231F20"/>
        <rFont val="Calibri"/>
      </rPr>
      <t>1.70e-15</t>
    </r>
  </si>
  <si>
    <r>
      <rPr>
        <sz val="7"/>
        <color rgb="FF231F20"/>
        <rFont val="Calibri"/>
      </rPr>
      <t>1.24e-15</t>
    </r>
  </si>
  <si>
    <r>
      <rPr>
        <sz val="7"/>
        <color rgb="FF231F20"/>
        <rFont val="Calibri"/>
      </rPr>
      <t>1,2-Dichloroethane</t>
    </r>
  </si>
  <si>
    <r>
      <rPr>
        <sz val="7"/>
        <color rgb="FF231F20"/>
        <rFont val="Calibri"/>
      </rPr>
      <t>CH</t>
    </r>
    <r>
      <rPr>
        <sz val="4"/>
        <color rgb="FF231F20"/>
        <rFont val="Calibri"/>
      </rPr>
      <t>2</t>
    </r>
    <r>
      <rPr>
        <sz val="7"/>
        <color rgb="FF231F20"/>
        <rFont val="Calibri"/>
      </rPr>
      <t>ClCH</t>
    </r>
    <r>
      <rPr>
        <sz val="4"/>
        <color rgb="FF231F20"/>
        <rFont val="Calibri"/>
      </rPr>
      <t>2</t>
    </r>
    <r>
      <rPr>
        <sz val="7"/>
        <color rgb="FF231F20"/>
        <rFont val="Calibri"/>
      </rPr>
      <t>Cl</t>
    </r>
  </si>
  <si>
    <r>
      <rPr>
        <sz val="7"/>
        <color rgb="FF231F20"/>
        <rFont val="Calibri"/>
      </rPr>
      <t>65.0 days</t>
    </r>
  </si>
  <si>
    <r>
      <rPr>
        <sz val="7"/>
        <color rgb="FF231F20"/>
        <rFont val="Calibri"/>
      </rPr>
      <t>8.24e-14</t>
    </r>
  </si>
  <si>
    <r>
      <rPr>
        <sz val="7"/>
        <color rgb="FF231F20"/>
        <rFont val="Calibri"/>
      </rPr>
      <t>8.24e-14</t>
    </r>
  </si>
  <si>
    <r>
      <rPr>
        <b/>
        <sz val="7"/>
        <color rgb="FF231F20"/>
        <rFont val="Calibri"/>
      </rPr>
      <t>&lt;1</t>
    </r>
  </si>
  <si>
    <r>
      <rPr>
        <sz val="7"/>
        <color rgb="FF231F20"/>
        <rFont val="Calibri"/>
      </rPr>
      <t>6.67e-16</t>
    </r>
  </si>
  <si>
    <r>
      <rPr>
        <b/>
        <sz val="7"/>
        <color rgb="FF231F20"/>
        <rFont val="Calibri"/>
      </rPr>
      <t>&lt;1</t>
    </r>
  </si>
  <si>
    <r>
      <rPr>
        <sz val="7"/>
        <color rgb="FF231F20"/>
        <rFont val="Calibri"/>
      </rPr>
      <t>9.29e-17</t>
    </r>
  </si>
  <si>
    <r>
      <rPr>
        <b/>
        <sz val="7"/>
        <color rgb="FF231F20"/>
        <rFont val="Calibri"/>
      </rPr>
      <t>&lt;1</t>
    </r>
  </si>
  <si>
    <r>
      <rPr>
        <sz val="7"/>
        <color rgb="FF231F20"/>
        <rFont val="Calibri"/>
      </rPr>
      <t>6.77e-17</t>
    </r>
  </si>
  <si>
    <r>
      <rPr>
        <b/>
        <sz val="7"/>
        <color rgb="FF231F20"/>
        <rFont val="Calibri"/>
      </rPr>
      <t>&lt;1</t>
    </r>
  </si>
  <si>
    <r>
      <rPr>
        <sz val="7"/>
        <color rgb="FF231F20"/>
        <rFont val="Calibri"/>
      </rPr>
      <t>Methyl bromide</t>
    </r>
  </si>
  <si>
    <r>
      <rPr>
        <sz val="7"/>
        <color rgb="FF231F20"/>
        <rFont val="Calibri"/>
      </rPr>
      <t>CH</t>
    </r>
    <r>
      <rPr>
        <sz val="4"/>
        <color rgb="FF231F20"/>
        <rFont val="Calibri"/>
      </rPr>
      <t>3</t>
    </r>
    <r>
      <rPr>
        <sz val="7"/>
        <color rgb="FF231F20"/>
        <rFont val="Calibri"/>
      </rPr>
      <t>Br</t>
    </r>
  </si>
  <si>
    <r>
      <rPr>
        <sz val="7"/>
        <color rgb="FF231F20"/>
        <rFont val="Calibri"/>
      </rPr>
      <t>2.16e-13</t>
    </r>
  </si>
  <si>
    <r>
      <rPr>
        <sz val="7"/>
        <color rgb="FF231F20"/>
        <rFont val="Calibri"/>
      </rPr>
      <t>2.16e-13</t>
    </r>
  </si>
  <si>
    <r>
      <rPr>
        <sz val="7"/>
        <color rgb="FF231F20"/>
        <rFont val="Calibri"/>
      </rPr>
      <t>1.87e-15</t>
    </r>
  </si>
  <si>
    <r>
      <rPr>
        <sz val="7"/>
        <color rgb="FF231F20"/>
        <rFont val="Calibri"/>
      </rPr>
      <t>2.47e-16</t>
    </r>
  </si>
  <si>
    <r>
      <rPr>
        <b/>
        <sz val="7"/>
        <color rgb="FF231F20"/>
        <rFont val="Calibri"/>
      </rPr>
      <t>&lt;1</t>
    </r>
  </si>
  <si>
    <r>
      <rPr>
        <sz val="7"/>
        <color rgb="FF231F20"/>
        <rFont val="Calibri"/>
      </rPr>
      <t>1.78e-16</t>
    </r>
  </si>
  <si>
    <r>
      <rPr>
        <b/>
        <sz val="7"/>
        <color rgb="FF231F20"/>
        <rFont val="Calibri"/>
      </rPr>
      <t>&lt;1</t>
    </r>
  </si>
  <si>
    <r>
      <rPr>
        <sz val="7"/>
        <color rgb="FF231F20"/>
        <rFont val="Calibri"/>
      </rPr>
      <t>Methylene bromide</t>
    </r>
  </si>
  <si>
    <r>
      <rPr>
        <sz val="7"/>
        <color rgb="FF231F20"/>
        <rFont val="Calibri"/>
      </rPr>
      <t>CH</t>
    </r>
    <r>
      <rPr>
        <sz val="4"/>
        <color rgb="FF231F20"/>
        <rFont val="Calibri"/>
      </rPr>
      <t>2</t>
    </r>
    <r>
      <rPr>
        <sz val="7"/>
        <color rgb="FF231F20"/>
        <rFont val="Calibri"/>
      </rPr>
      <t>Br</t>
    </r>
    <r>
      <rPr>
        <sz val="4"/>
        <color rgb="FF231F20"/>
        <rFont val="Calibri"/>
      </rPr>
      <t>2</t>
    </r>
  </si>
  <si>
    <r>
      <rPr>
        <sz val="7"/>
        <color rgb="FF231F20"/>
        <rFont val="Calibri"/>
      </rPr>
      <t>9.31e-14</t>
    </r>
  </si>
  <si>
    <r>
      <rPr>
        <sz val="7"/>
        <color rgb="FF231F20"/>
        <rFont val="Calibri"/>
      </rPr>
      <t>9.31e-14</t>
    </r>
  </si>
  <si>
    <r>
      <rPr>
        <sz val="7"/>
        <color rgb="FF231F20"/>
        <rFont val="Calibri"/>
      </rPr>
      <t>7.66e-16</t>
    </r>
  </si>
  <si>
    <r>
      <rPr>
        <sz val="7"/>
        <color rgb="FF231F20"/>
        <rFont val="Calibri"/>
      </rPr>
      <t>1.05e-16</t>
    </r>
  </si>
  <si>
    <r>
      <rPr>
        <b/>
        <sz val="7"/>
        <color rgb="FF231F20"/>
        <rFont val="Calibri"/>
      </rPr>
      <t>&lt;1</t>
    </r>
  </si>
  <si>
    <r>
      <rPr>
        <sz val="7"/>
        <color rgb="FF231F20"/>
        <rFont val="Calibri"/>
      </rPr>
      <t>7.65e-17</t>
    </r>
  </si>
  <si>
    <r>
      <rPr>
        <b/>
        <sz val="7"/>
        <color rgb="FF231F20"/>
        <rFont val="Calibri"/>
      </rPr>
      <t>&lt;1</t>
    </r>
  </si>
  <si>
    <r>
      <rPr>
        <sz val="7"/>
        <color rgb="FF231F20"/>
        <rFont val="Calibri"/>
      </rPr>
      <t>Halon-1201</t>
    </r>
  </si>
  <si>
    <r>
      <rPr>
        <sz val="7"/>
        <color rgb="FF231F20"/>
        <rFont val="Calibri"/>
      </rPr>
      <t>CHBrF</t>
    </r>
    <r>
      <rPr>
        <sz val="4"/>
        <color rgb="FF231F20"/>
        <rFont val="Calibri"/>
      </rPr>
      <t>2</t>
    </r>
  </si>
  <si>
    <r>
      <rPr>
        <sz val="7"/>
        <color rgb="FF231F20"/>
        <rFont val="Calibri"/>
      </rPr>
      <t>3.37e-11</t>
    </r>
  </si>
  <si>
    <r>
      <rPr>
        <sz val="7"/>
        <color rgb="FF231F20"/>
        <rFont val="Calibri"/>
      </rPr>
      <t>3.45e-11</t>
    </r>
  </si>
  <si>
    <r>
      <rPr>
        <sz val="7"/>
        <color rgb="FF231F20"/>
        <rFont val="Calibri"/>
      </rPr>
      <t>5.17e-13</t>
    </r>
  </si>
  <si>
    <r>
      <rPr>
        <sz val="7"/>
        <color rgb="FF231F20"/>
        <rFont val="Calibri"/>
      </rPr>
      <t>4.96e-14</t>
    </r>
  </si>
  <si>
    <r>
      <rPr>
        <sz val="7"/>
        <color rgb="FF231F20"/>
        <rFont val="Calibri"/>
      </rPr>
      <t>2.87e-14</t>
    </r>
  </si>
  <si>
    <r>
      <rPr>
        <sz val="7"/>
        <color rgb="FF231F20"/>
        <rFont val="Calibri"/>
      </rPr>
      <t>Halon-1202</t>
    </r>
  </si>
  <si>
    <r>
      <rPr>
        <sz val="7"/>
        <color rgb="FF231F20"/>
        <rFont val="Calibri"/>
      </rPr>
      <t>CBr</t>
    </r>
    <r>
      <rPr>
        <sz val="4"/>
        <color rgb="FF231F20"/>
        <rFont val="Calibri"/>
      </rPr>
      <t>2</t>
    </r>
    <r>
      <rPr>
        <sz val="7"/>
        <color rgb="FF231F20"/>
        <rFont val="Calibri"/>
      </rPr>
      <t>F</t>
    </r>
    <r>
      <rPr>
        <sz val="4"/>
        <color rgb="FF231F20"/>
        <rFont val="Calibri"/>
      </rPr>
      <t>2</t>
    </r>
  </si>
  <si>
    <r>
      <rPr>
        <sz val="7"/>
        <color rgb="FF231F20"/>
        <rFont val="Calibri"/>
      </rPr>
      <t>2.12e-11</t>
    </r>
  </si>
  <si>
    <r>
      <rPr>
        <sz val="7"/>
        <color rgb="FF231F20"/>
        <rFont val="Calibri"/>
      </rPr>
      <t>2.12e-11</t>
    </r>
  </si>
  <si>
    <r>
      <rPr>
        <sz val="7"/>
        <color rgb="FF231F20"/>
        <rFont val="Calibri"/>
      </rPr>
      <t>2.43e-13</t>
    </r>
  </si>
  <si>
    <r>
      <rPr>
        <sz val="7"/>
        <color rgb="FF231F20"/>
        <rFont val="Calibri"/>
      </rPr>
      <t>2.61e-14</t>
    </r>
  </si>
  <si>
    <r>
      <rPr>
        <sz val="7"/>
        <color rgb="FF231F20"/>
        <rFont val="Calibri"/>
      </rPr>
      <t>1.75e-14</t>
    </r>
  </si>
  <si>
    <r>
      <rPr>
        <sz val="7"/>
        <color rgb="FF231F20"/>
        <rFont val="Calibri"/>
      </rPr>
      <t>Halon-1211</t>
    </r>
  </si>
  <si>
    <r>
      <rPr>
        <sz val="7"/>
        <color rgb="FF231F20"/>
        <rFont val="Calibri"/>
      </rPr>
      <t>CBrClF</t>
    </r>
    <r>
      <rPr>
        <sz val="4"/>
        <color rgb="FF231F20"/>
        <rFont val="Calibri"/>
      </rPr>
      <t>2</t>
    </r>
  </si>
  <si>
    <r>
      <rPr>
        <sz val="7"/>
        <color rgb="FF231F20"/>
        <rFont val="Calibri"/>
      </rPr>
      <t>1.15e-10</t>
    </r>
  </si>
  <si>
    <r>
      <rPr>
        <sz val="7"/>
        <color rgb="FF231F20"/>
        <rFont val="Calibri"/>
      </rPr>
      <t>1.60e-10</t>
    </r>
  </si>
  <si>
    <r>
      <rPr>
        <sz val="7"/>
        <color rgb="FF231F20"/>
        <rFont val="Calibri"/>
      </rPr>
      <t>2.70e-12</t>
    </r>
  </si>
  <si>
    <r>
      <rPr>
        <sz val="7"/>
        <color rgb="FF231F20"/>
        <rFont val="Calibri"/>
      </rPr>
      <t>6.98e-13</t>
    </r>
  </si>
  <si>
    <r>
      <rPr>
        <sz val="7"/>
        <color rgb="FF231F20"/>
        <rFont val="Calibri"/>
      </rPr>
      <t>1.62e-13</t>
    </r>
  </si>
  <si>
    <r>
      <rPr>
        <sz val="7"/>
        <color rgb="FF231F20"/>
        <rFont val="Calibri"/>
      </rPr>
      <t>Halon-1301</t>
    </r>
  </si>
  <si>
    <r>
      <rPr>
        <sz val="7"/>
        <color rgb="FF231F20"/>
        <rFont val="Calibri"/>
      </rPr>
      <t>CBrF</t>
    </r>
    <r>
      <rPr>
        <sz val="4"/>
        <color rgb="FF231F20"/>
        <rFont val="Calibri"/>
      </rPr>
      <t>3</t>
    </r>
  </si>
  <si>
    <r>
      <rPr>
        <sz val="7"/>
        <color rgb="FF231F20"/>
        <rFont val="Calibri"/>
      </rPr>
      <t>1.95e-10</t>
    </r>
  </si>
  <si>
    <r>
      <rPr>
        <sz val="7"/>
        <color rgb="FF231F20"/>
        <rFont val="Calibri"/>
      </rPr>
      <t>5.77e-10</t>
    </r>
  </si>
  <si>
    <r>
      <rPr>
        <sz val="7"/>
        <color rgb="FF231F20"/>
        <rFont val="Calibri"/>
      </rPr>
      <t>5.46e-12</t>
    </r>
  </si>
  <si>
    <r>
      <rPr>
        <sz val="7"/>
        <color rgb="FF231F20"/>
        <rFont val="Calibri"/>
      </rPr>
      <t>4.16e-12</t>
    </r>
  </si>
  <si>
    <r>
      <rPr>
        <sz val="7"/>
        <color rgb="FF231F20"/>
        <rFont val="Calibri"/>
      </rPr>
      <t>2.28e-12</t>
    </r>
  </si>
  <si>
    <r>
      <rPr>
        <sz val="7"/>
        <color rgb="FF231F20"/>
        <rFont val="Calibri"/>
      </rPr>
      <t>Halon-2301</t>
    </r>
  </si>
  <si>
    <r>
      <rPr>
        <sz val="7"/>
        <color rgb="FF231F20"/>
        <rFont val="Calibri"/>
      </rPr>
      <t>CH</t>
    </r>
    <r>
      <rPr>
        <sz val="4"/>
        <color rgb="FF231F20"/>
        <rFont val="Calibri"/>
      </rPr>
      <t>2</t>
    </r>
    <r>
      <rPr>
        <sz val="7"/>
        <color rgb="FF231F20"/>
        <rFont val="Calibri"/>
      </rPr>
      <t>BrCF</t>
    </r>
    <r>
      <rPr>
        <sz val="4"/>
        <color rgb="FF231F20"/>
        <rFont val="Calibri"/>
      </rPr>
      <t>3</t>
    </r>
  </si>
  <si>
    <r>
      <rPr>
        <sz val="7"/>
        <color rgb="FF231F20"/>
        <rFont val="Calibri"/>
      </rPr>
      <t>1.59e-11</t>
    </r>
  </si>
  <si>
    <r>
      <rPr>
        <sz val="7"/>
        <color rgb="FF231F20"/>
        <rFont val="Calibri"/>
      </rPr>
      <t>1.59e-11</t>
    </r>
  </si>
  <si>
    <r>
      <rPr>
        <sz val="7"/>
        <color rgb="FF231F20"/>
        <rFont val="Calibri"/>
      </rPr>
      <t>1.96e-13</t>
    </r>
  </si>
  <si>
    <r>
      <rPr>
        <sz val="7"/>
        <color rgb="FF231F20"/>
        <rFont val="Calibri"/>
      </rPr>
      <t>2.01e-14</t>
    </r>
  </si>
  <si>
    <r>
      <rPr>
        <sz val="7"/>
        <color rgb="FF231F20"/>
        <rFont val="Calibri"/>
      </rPr>
      <t>1.32e-14</t>
    </r>
  </si>
  <si>
    <r>
      <rPr>
        <sz val="7"/>
        <color rgb="FF231F20"/>
        <rFont val="Calibri"/>
      </rPr>
      <t>Halon-2311 / Halothane</t>
    </r>
  </si>
  <si>
    <r>
      <rPr>
        <sz val="7"/>
        <color rgb="FF231F20"/>
        <rFont val="Calibri"/>
      </rPr>
      <t>CHBrClCF</t>
    </r>
    <r>
      <rPr>
        <sz val="4"/>
        <color rgb="FF231F20"/>
        <rFont val="Calibri"/>
      </rPr>
      <t>3</t>
    </r>
  </si>
  <si>
    <r>
      <rPr>
        <sz val="7"/>
        <color rgb="FF231F20"/>
        <rFont val="Calibri"/>
      </rPr>
      <t>3.77e-12</t>
    </r>
  </si>
  <si>
    <r>
      <rPr>
        <sz val="7"/>
        <color rgb="FF231F20"/>
        <rFont val="Calibri"/>
      </rPr>
      <t>3.77e-12</t>
    </r>
  </si>
  <si>
    <r>
      <rPr>
        <sz val="7"/>
        <color rgb="FF231F20"/>
        <rFont val="Calibri"/>
      </rPr>
      <t>3.35e-14</t>
    </r>
  </si>
  <si>
    <r>
      <rPr>
        <sz val="7"/>
        <color rgb="FF231F20"/>
        <rFont val="Calibri"/>
      </rPr>
      <t>4.34e-15</t>
    </r>
  </si>
  <si>
    <r>
      <rPr>
        <sz val="7"/>
        <color rgb="FF231F20"/>
        <rFont val="Calibri"/>
      </rPr>
      <t>3.10e-15</t>
    </r>
  </si>
  <si>
    <r>
      <rPr>
        <sz val="7"/>
        <color rgb="FF231F20"/>
        <rFont val="Calibri"/>
      </rPr>
      <t>Halon-2401</t>
    </r>
  </si>
  <si>
    <r>
      <rPr>
        <sz val="7"/>
        <color rgb="FF231F20"/>
        <rFont val="Calibri"/>
      </rPr>
      <t>CHFBrCF</t>
    </r>
    <r>
      <rPr>
        <sz val="4"/>
        <color rgb="FF231F20"/>
        <rFont val="Calibri"/>
      </rPr>
      <t>3</t>
    </r>
  </si>
  <si>
    <r>
      <rPr>
        <sz val="7"/>
        <color rgb="FF231F20"/>
        <rFont val="Calibri"/>
      </rPr>
      <t>1.68e-11</t>
    </r>
  </si>
  <si>
    <r>
      <rPr>
        <sz val="7"/>
        <color rgb="FF231F20"/>
        <rFont val="Calibri"/>
      </rPr>
      <t>1.68e-11</t>
    </r>
  </si>
  <si>
    <r>
      <rPr>
        <sz val="7"/>
        <color rgb="FF231F20"/>
        <rFont val="Calibri"/>
      </rPr>
      <t>1.94e-13</t>
    </r>
  </si>
  <si>
    <r>
      <rPr>
        <sz val="7"/>
        <color rgb="FF231F20"/>
        <rFont val="Calibri"/>
      </rPr>
      <t>2.07e-14</t>
    </r>
  </si>
  <si>
    <r>
      <rPr>
        <sz val="7"/>
        <color rgb="FF231F20"/>
        <rFont val="Calibri"/>
      </rPr>
      <t>1.39e-14</t>
    </r>
  </si>
  <si>
    <r>
      <rPr>
        <sz val="7"/>
        <color rgb="FF231F20"/>
        <rFont val="Calibri"/>
      </rPr>
      <t>Halon-2402</t>
    </r>
  </si>
  <si>
    <r>
      <rPr>
        <sz val="7"/>
        <color rgb="FF231F20"/>
        <rFont val="Calibri"/>
      </rPr>
      <t>CBrF</t>
    </r>
    <r>
      <rPr>
        <sz val="4"/>
        <color rgb="FF231F20"/>
        <rFont val="Calibri"/>
      </rPr>
      <t>2</t>
    </r>
    <r>
      <rPr>
        <sz val="7"/>
        <color rgb="FF231F20"/>
        <rFont val="Calibri"/>
      </rPr>
      <t>CBrF</t>
    </r>
    <r>
      <rPr>
        <sz val="4"/>
        <color rgb="FF231F20"/>
        <rFont val="Calibri"/>
      </rPr>
      <t>2</t>
    </r>
  </si>
  <si>
    <r>
      <rPr>
        <sz val="7"/>
        <color rgb="FF231F20"/>
        <rFont val="Calibri"/>
      </rPr>
      <t>8.59e-11</t>
    </r>
  </si>
  <si>
    <r>
      <rPr>
        <sz val="7"/>
        <color rgb="FF231F20"/>
        <rFont val="Calibri"/>
      </rPr>
      <t>1.35e-10</t>
    </r>
  </si>
  <si>
    <r>
      <rPr>
        <sz val="7"/>
        <color rgb="FF231F20"/>
        <rFont val="Calibri"/>
      </rPr>
      <t>2.12e-12</t>
    </r>
  </si>
  <si>
    <r>
      <rPr>
        <sz val="7"/>
        <color rgb="FF231F20"/>
        <rFont val="Calibri"/>
      </rPr>
      <t>7.08e-13</t>
    </r>
  </si>
  <si>
    <r>
      <rPr>
        <sz val="7"/>
        <color rgb="FF231F20"/>
        <rFont val="Calibri"/>
      </rPr>
      <t>1.66e-13</t>
    </r>
  </si>
  <si>
    <r>
      <rPr>
        <sz val="7"/>
        <color rgb="FF231F20"/>
        <rFont val="Calibri"/>
      </rPr>
      <t>Nitrogen trifluoride</t>
    </r>
  </si>
  <si>
    <r>
      <rPr>
        <sz val="7"/>
        <color rgb="FF231F20"/>
        <rFont val="Calibri"/>
      </rPr>
      <t>NF</t>
    </r>
    <r>
      <rPr>
        <sz val="4"/>
        <color rgb="FF231F20"/>
        <rFont val="Calibri"/>
      </rPr>
      <t>3</t>
    </r>
  </si>
  <si>
    <r>
      <rPr>
        <sz val="7"/>
        <color rgb="FF231F20"/>
        <rFont val="Calibri"/>
      </rPr>
      <t>3.19e-10</t>
    </r>
  </si>
  <si>
    <r>
      <rPr>
        <sz val="7"/>
        <color rgb="FF231F20"/>
        <rFont val="Calibri"/>
      </rPr>
      <t>1.47e-09</t>
    </r>
  </si>
  <si>
    <r>
      <rPr>
        <sz val="7"/>
        <color rgb="FF231F20"/>
        <rFont val="Calibri"/>
      </rPr>
      <t>9.39e-12</t>
    </r>
  </si>
  <si>
    <r>
      <rPr>
        <sz val="7"/>
        <color rgb="FF231F20"/>
        <rFont val="Calibri"/>
      </rPr>
      <t>1.02e-11</t>
    </r>
  </si>
  <si>
    <r>
      <rPr>
        <sz val="7"/>
        <color rgb="FF231F20"/>
        <rFont val="Calibri"/>
      </rPr>
      <t>9.91e-12</t>
    </r>
  </si>
  <si>
    <r>
      <rPr>
        <sz val="7"/>
        <color rgb="FF231F20"/>
        <rFont val="Calibri"/>
      </rPr>
      <t>Sulphur hexafluoride</t>
    </r>
  </si>
  <si>
    <r>
      <rPr>
        <sz val="7"/>
        <color rgb="FF231F20"/>
        <rFont val="Calibri"/>
      </rPr>
      <t>SF</t>
    </r>
    <r>
      <rPr>
        <sz val="4"/>
        <color rgb="FF231F20"/>
        <rFont val="Calibri"/>
      </rPr>
      <t>6</t>
    </r>
  </si>
  <si>
    <r>
      <rPr>
        <sz val="7"/>
        <color rgb="FF231F20"/>
        <rFont val="Calibri"/>
      </rPr>
      <t>4.37e-10</t>
    </r>
  </si>
  <si>
    <r>
      <rPr>
        <sz val="7"/>
        <color rgb="FF231F20"/>
        <rFont val="Calibri"/>
      </rPr>
      <t>2.16e-09</t>
    </r>
  </si>
  <si>
    <r>
      <rPr>
        <sz val="7"/>
        <color rgb="FF231F20"/>
        <rFont val="Calibri"/>
      </rPr>
      <t>1.29e-11</t>
    </r>
  </si>
  <si>
    <r>
      <rPr>
        <sz val="7"/>
        <color rgb="FF231F20"/>
        <rFont val="Calibri"/>
      </rPr>
      <t>1.47e-11</t>
    </r>
  </si>
  <si>
    <r>
      <rPr>
        <sz val="7"/>
        <color rgb="FF231F20"/>
        <rFont val="Calibri"/>
      </rPr>
      <t>1.54e-11</t>
    </r>
  </si>
  <si>
    <r>
      <rPr>
        <sz val="7"/>
        <color rgb="FF231F20"/>
        <rFont val="Calibri"/>
      </rPr>
      <t>(Trifluoromethyl) sulphur pentafluoride</t>
    </r>
  </si>
  <si>
    <r>
      <rPr>
        <sz val="7"/>
        <color rgb="FF231F20"/>
        <rFont val="Calibri"/>
      </rPr>
      <t>SF</t>
    </r>
    <r>
      <rPr>
        <sz val="4"/>
        <color rgb="FF231F20"/>
        <rFont val="Calibri"/>
      </rPr>
      <t>5</t>
    </r>
    <r>
      <rPr>
        <sz val="7"/>
        <color rgb="FF231F20"/>
        <rFont val="Calibri"/>
      </rPr>
      <t>CF</t>
    </r>
    <r>
      <rPr>
        <sz val="4"/>
        <color rgb="FF231F20"/>
        <rFont val="Calibri"/>
      </rPr>
      <t>3</t>
    </r>
  </si>
  <si>
    <r>
      <rPr>
        <sz val="7"/>
        <color rgb="FF231F20"/>
        <rFont val="Calibri"/>
      </rPr>
      <t>3.36e-10</t>
    </r>
  </si>
  <si>
    <r>
      <rPr>
        <sz val="7"/>
        <color rgb="FF231F20"/>
        <rFont val="Calibri"/>
      </rPr>
      <t>1.60e-09</t>
    </r>
  </si>
  <si>
    <r>
      <rPr>
        <sz val="7"/>
        <color rgb="FF231F20"/>
        <rFont val="Calibri"/>
      </rPr>
      <t>9.93e-12</t>
    </r>
  </si>
  <si>
    <r>
      <rPr>
        <sz val="7"/>
        <color rgb="FF231F20"/>
        <rFont val="Calibri"/>
      </rPr>
      <t>1.10e-11</t>
    </r>
  </si>
  <si>
    <r>
      <rPr>
        <sz val="7"/>
        <color rgb="FF231F20"/>
        <rFont val="Calibri"/>
      </rPr>
      <t>1.11e-11</t>
    </r>
  </si>
  <si>
    <r>
      <rPr>
        <sz val="7"/>
        <color rgb="FF231F20"/>
        <rFont val="Calibri"/>
      </rPr>
      <t>Sulphuryl fluoride</t>
    </r>
  </si>
  <si>
    <r>
      <rPr>
        <sz val="7"/>
        <color rgb="FF231F20"/>
        <rFont val="Calibri"/>
      </rPr>
      <t>SO</t>
    </r>
    <r>
      <rPr>
        <sz val="4"/>
        <color rgb="FF231F20"/>
        <rFont val="Calibri"/>
      </rPr>
      <t>2</t>
    </r>
    <r>
      <rPr>
        <sz val="7"/>
        <color rgb="FF231F20"/>
        <rFont val="Calibri"/>
      </rPr>
      <t>F</t>
    </r>
    <r>
      <rPr>
        <sz val="4"/>
        <color rgb="FF231F20"/>
        <rFont val="Calibri"/>
      </rPr>
      <t>2</t>
    </r>
  </si>
  <si>
    <r>
      <rPr>
        <sz val="7"/>
        <color rgb="FF231F20"/>
        <rFont val="Calibri"/>
      </rPr>
      <t>1.71e-10</t>
    </r>
  </si>
  <si>
    <r>
      <rPr>
        <sz val="7"/>
        <color rgb="FF231F20"/>
        <rFont val="Calibri"/>
      </rPr>
      <t>3.76e-10</t>
    </r>
  </si>
  <si>
    <r>
      <rPr>
        <sz val="7"/>
        <color rgb="FF231F20"/>
        <rFont val="Calibri"/>
      </rPr>
      <t>4.58e-12</t>
    </r>
  </si>
  <si>
    <r>
      <rPr>
        <sz val="7"/>
        <color rgb="FF231F20"/>
        <rFont val="Calibri"/>
      </rPr>
      <t>2.55e-12</t>
    </r>
  </si>
  <si>
    <r>
      <rPr>
        <sz val="7"/>
        <color rgb="FF231F20"/>
        <rFont val="Calibri"/>
      </rPr>
      <t>9.01e-13</t>
    </r>
  </si>
  <si>
    <r>
      <rPr>
        <sz val="7"/>
        <color rgb="FF231F20"/>
        <rFont val="Calibri"/>
      </rPr>
      <t>PFC-14</t>
    </r>
  </si>
  <si>
    <r>
      <rPr>
        <sz val="7"/>
        <color rgb="FF231F20"/>
        <rFont val="Calibri"/>
      </rPr>
      <t>CF</t>
    </r>
    <r>
      <rPr>
        <sz val="4"/>
        <color rgb="FF231F20"/>
        <rFont val="Calibri"/>
      </rPr>
      <t>4</t>
    </r>
  </si>
  <si>
    <r>
      <rPr>
        <sz val="7"/>
        <color rgb="FF231F20"/>
        <rFont val="Calibri"/>
      </rPr>
      <t>1.22e-10</t>
    </r>
  </si>
  <si>
    <r>
      <rPr>
        <sz val="7"/>
        <color rgb="FF231F20"/>
        <rFont val="Calibri"/>
      </rPr>
      <t>6.08e-10</t>
    </r>
  </si>
  <si>
    <r>
      <rPr>
        <sz val="7"/>
        <color rgb="FF231F20"/>
        <rFont val="Calibri"/>
      </rPr>
      <t>3.61e-12</t>
    </r>
  </si>
  <si>
    <r>
      <rPr>
        <sz val="7"/>
        <color rgb="FF231F20"/>
        <rFont val="Calibri"/>
      </rPr>
      <t>4.12e-12</t>
    </r>
  </si>
  <si>
    <r>
      <rPr>
        <sz val="7"/>
        <color rgb="FF231F20"/>
        <rFont val="Calibri"/>
      </rPr>
      <t>4.40e-12</t>
    </r>
  </si>
  <si>
    <r>
      <rPr>
        <sz val="7"/>
        <color rgb="FF231F20"/>
        <rFont val="Calibri"/>
      </rPr>
      <t>PFC-116</t>
    </r>
  </si>
  <si>
    <r>
      <rPr>
        <sz val="7"/>
        <color rgb="FF231F20"/>
        <rFont val="Calibri"/>
      </rPr>
      <t>C</t>
    </r>
    <r>
      <rPr>
        <sz val="4"/>
        <color rgb="FF231F20"/>
        <rFont val="Calibri"/>
      </rPr>
      <t>2</t>
    </r>
    <r>
      <rPr>
        <sz val="7"/>
        <color rgb="FF231F20"/>
        <rFont val="Calibri"/>
      </rPr>
      <t>F</t>
    </r>
    <r>
      <rPr>
        <sz val="4"/>
        <color rgb="FF231F20"/>
        <rFont val="Calibri"/>
      </rPr>
      <t>6</t>
    </r>
  </si>
  <si>
    <r>
      <rPr>
        <sz val="7"/>
        <color rgb="FF231F20"/>
        <rFont val="Calibri"/>
      </rPr>
      <t>2.05e-10</t>
    </r>
  </si>
  <si>
    <r>
      <rPr>
        <sz val="7"/>
        <color rgb="FF231F20"/>
        <rFont val="Calibri"/>
      </rPr>
      <t>1.02e-09</t>
    </r>
  </si>
  <si>
    <r>
      <rPr>
        <sz val="7"/>
        <color rgb="FF231F20"/>
        <rFont val="Calibri"/>
      </rPr>
      <t>6.07e-12</t>
    </r>
  </si>
  <si>
    <r>
      <rPr>
        <sz val="7"/>
        <color rgb="FF231F20"/>
        <rFont val="Calibri"/>
      </rPr>
      <t>6.93e-12</t>
    </r>
  </si>
  <si>
    <r>
      <rPr>
        <sz val="7"/>
        <color rgb="FF231F20"/>
        <rFont val="Calibri"/>
      </rPr>
      <t>7.36e-12</t>
    </r>
  </si>
  <si>
    <r>
      <rPr>
        <sz val="7"/>
        <color rgb="FF231F20"/>
        <rFont val="Calibri"/>
      </rPr>
      <t>PFC-c216</t>
    </r>
  </si>
  <si>
    <r>
      <rPr>
        <sz val="7"/>
        <color rgb="FF231F20"/>
        <rFont val="Calibri"/>
      </rPr>
      <t>c-C</t>
    </r>
    <r>
      <rPr>
        <sz val="4"/>
        <color rgb="FF231F20"/>
        <rFont val="Calibri"/>
      </rPr>
      <t>3</t>
    </r>
    <r>
      <rPr>
        <sz val="7"/>
        <color rgb="FF231F20"/>
        <rFont val="Calibri"/>
      </rPr>
      <t>F</t>
    </r>
    <r>
      <rPr>
        <sz val="4"/>
        <color rgb="FF231F20"/>
        <rFont val="Calibri"/>
      </rPr>
      <t>6</t>
    </r>
  </si>
  <si>
    <r>
      <rPr>
        <sz val="7"/>
        <color rgb="FF231F20"/>
        <rFont val="Calibri"/>
      </rPr>
      <t>0.23</t>
    </r>
    <r>
      <rPr>
        <sz val="4"/>
        <color rgb="FF231F20"/>
        <rFont val="Calibri"/>
      </rPr>
      <t>e</t>
    </r>
  </si>
  <si>
    <r>
      <rPr>
        <sz val="7"/>
        <color rgb="FF231F20"/>
        <rFont val="Calibri"/>
      </rPr>
      <t>1.71e-10</t>
    </r>
  </si>
  <si>
    <r>
      <rPr>
        <sz val="7"/>
        <color rgb="FF231F20"/>
        <rFont val="Calibri"/>
      </rPr>
      <t>8.44e-10</t>
    </r>
  </si>
  <si>
    <r>
      <rPr>
        <sz val="7"/>
        <color rgb="FF231F20"/>
        <rFont val="Calibri"/>
      </rPr>
      <t>5.06e-12</t>
    </r>
  </si>
  <si>
    <r>
      <rPr>
        <sz val="7"/>
        <color rgb="FF231F20"/>
        <rFont val="Calibri"/>
      </rPr>
      <t>5.74e-12</t>
    </r>
  </si>
  <si>
    <r>
      <rPr>
        <sz val="7"/>
        <color rgb="FF231F20"/>
        <rFont val="Calibri"/>
      </rPr>
      <t>6.03e-12</t>
    </r>
  </si>
  <si>
    <r>
      <rPr>
        <sz val="7"/>
        <color rgb="FF231F20"/>
        <rFont val="Calibri"/>
      </rPr>
      <t>PFC-218</t>
    </r>
  </si>
  <si>
    <r>
      <rPr>
        <sz val="7"/>
        <color rgb="FF231F20"/>
        <rFont val="Calibri"/>
      </rPr>
      <t>C</t>
    </r>
    <r>
      <rPr>
        <sz val="4"/>
        <color rgb="FF231F20"/>
        <rFont val="Calibri"/>
      </rPr>
      <t>3</t>
    </r>
    <r>
      <rPr>
        <sz val="7"/>
        <color rgb="FF231F20"/>
        <rFont val="Calibri"/>
      </rPr>
      <t>F</t>
    </r>
    <r>
      <rPr>
        <sz val="4"/>
        <color rgb="FF231F20"/>
        <rFont val="Calibri"/>
      </rPr>
      <t>8</t>
    </r>
  </si>
  <si>
    <r>
      <rPr>
        <sz val="7"/>
        <color rgb="FF231F20"/>
        <rFont val="Calibri"/>
      </rPr>
      <t>1.66e-10</t>
    </r>
  </si>
  <si>
    <r>
      <rPr>
        <sz val="7"/>
        <color rgb="FF231F20"/>
        <rFont val="Calibri"/>
      </rPr>
      <t>8.16e-10</t>
    </r>
  </si>
  <si>
    <r>
      <rPr>
        <sz val="7"/>
        <color rgb="FF231F20"/>
        <rFont val="Calibri"/>
      </rPr>
      <t>4.91e-12</t>
    </r>
  </si>
  <si>
    <r>
      <rPr>
        <sz val="7"/>
        <color rgb="FF231F20"/>
        <rFont val="Calibri"/>
      </rPr>
      <t>5.56e-12</t>
    </r>
  </si>
  <si>
    <r>
      <rPr>
        <sz val="7"/>
        <color rgb="FF231F20"/>
        <rFont val="Calibri"/>
      </rPr>
      <t>5.83e-12</t>
    </r>
  </si>
  <si>
    <r>
      <rPr>
        <sz val="7"/>
        <color rgb="FF231F20"/>
        <rFont val="Calibri"/>
      </rPr>
      <t>PFC-318</t>
    </r>
  </si>
  <si>
    <r>
      <rPr>
        <sz val="7"/>
        <color rgb="FF231F20"/>
        <rFont val="Calibri"/>
      </rPr>
      <t>c-C</t>
    </r>
    <r>
      <rPr>
        <sz val="4"/>
        <color rgb="FF231F20"/>
        <rFont val="Calibri"/>
      </rPr>
      <t>4</t>
    </r>
    <r>
      <rPr>
        <sz val="7"/>
        <color rgb="FF231F20"/>
        <rFont val="Calibri"/>
      </rPr>
      <t>F</t>
    </r>
    <r>
      <rPr>
        <sz val="4"/>
        <color rgb="FF231F20"/>
        <rFont val="Calibri"/>
      </rPr>
      <t>8</t>
    </r>
  </si>
  <si>
    <r>
      <rPr>
        <sz val="7"/>
        <color rgb="FF231F20"/>
        <rFont val="Calibri"/>
      </rPr>
      <t>1.77e-10</t>
    </r>
  </si>
  <si>
    <r>
      <rPr>
        <sz val="7"/>
        <color rgb="FF231F20"/>
        <rFont val="Calibri"/>
      </rPr>
      <t>8.75e-10</t>
    </r>
  </si>
  <si>
    <r>
      <rPr>
        <sz val="7"/>
        <color rgb="FF231F20"/>
        <rFont val="Calibri"/>
      </rPr>
      <t>5.25e-12</t>
    </r>
  </si>
  <si>
    <r>
      <rPr>
        <sz val="7"/>
        <color rgb="FF231F20"/>
        <rFont val="Calibri"/>
      </rPr>
      <t>5.96e-12</t>
    </r>
  </si>
  <si>
    <r>
      <rPr>
        <sz val="7"/>
        <color rgb="FF231F20"/>
        <rFont val="Calibri"/>
      </rPr>
      <t>6.27e-12</t>
    </r>
  </si>
  <si>
    <r>
      <rPr>
        <sz val="7"/>
        <color rgb="FF231F20"/>
        <rFont val="Calibri"/>
      </rPr>
      <t>PFC-31-10</t>
    </r>
  </si>
  <si>
    <r>
      <rPr>
        <sz val="7"/>
        <color rgb="FF231F20"/>
        <rFont val="Calibri"/>
      </rPr>
      <t>C</t>
    </r>
    <r>
      <rPr>
        <sz val="4"/>
        <color rgb="FF231F20"/>
        <rFont val="Calibri"/>
      </rPr>
      <t>4</t>
    </r>
    <r>
      <rPr>
        <sz val="7"/>
        <color rgb="FF231F20"/>
        <rFont val="Calibri"/>
      </rPr>
      <t>F</t>
    </r>
    <r>
      <rPr>
        <sz val="4"/>
        <color rgb="FF231F20"/>
        <rFont val="Calibri"/>
      </rPr>
      <t>10</t>
    </r>
  </si>
  <si>
    <r>
      <rPr>
        <sz val="7"/>
        <color rgb="FF231F20"/>
        <rFont val="Calibri"/>
      </rPr>
      <t>1.71e-10</t>
    </r>
  </si>
  <si>
    <r>
      <rPr>
        <sz val="7"/>
        <color rgb="FF231F20"/>
        <rFont val="Calibri"/>
      </rPr>
      <t>8.44e-10</t>
    </r>
  </si>
  <si>
    <r>
      <rPr>
        <sz val="7"/>
        <color rgb="FF231F20"/>
        <rFont val="Calibri"/>
      </rPr>
      <t>5.08e-12</t>
    </r>
  </si>
  <si>
    <r>
      <rPr>
        <sz val="7"/>
        <color rgb="FF231F20"/>
        <rFont val="Calibri"/>
      </rPr>
      <t>5.75e-12</t>
    </r>
  </si>
  <si>
    <r>
      <rPr>
        <sz val="7"/>
        <color rgb="FF231F20"/>
        <rFont val="Calibri"/>
      </rPr>
      <t>6.02e-12</t>
    </r>
  </si>
  <si>
    <r>
      <rPr>
        <sz val="7"/>
        <color rgb="FF231F20"/>
        <rFont val="Calibri"/>
      </rPr>
      <t>Perfluorocyclopentene</t>
    </r>
  </si>
  <si>
    <r>
      <rPr>
        <sz val="7"/>
        <color rgb="FF231F20"/>
        <rFont val="Calibri"/>
      </rPr>
      <t>c-C</t>
    </r>
    <r>
      <rPr>
        <sz val="4"/>
        <color rgb="FF231F20"/>
        <rFont val="Calibri"/>
      </rPr>
      <t>5</t>
    </r>
    <r>
      <rPr>
        <sz val="7"/>
        <color rgb="FF231F20"/>
        <rFont val="Calibri"/>
      </rPr>
      <t>F</t>
    </r>
    <r>
      <rPr>
        <sz val="4"/>
        <color rgb="FF231F20"/>
        <rFont val="Calibri"/>
      </rPr>
      <t>8</t>
    </r>
  </si>
  <si>
    <r>
      <rPr>
        <sz val="7"/>
        <color rgb="FF231F20"/>
        <rFont val="Calibri"/>
      </rPr>
      <t>31.0 days</t>
    </r>
  </si>
  <si>
    <r>
      <rPr>
        <sz val="7"/>
        <color rgb="FF231F20"/>
        <rFont val="Calibri"/>
      </rPr>
      <t>0.08</t>
    </r>
    <r>
      <rPr>
        <sz val="4"/>
        <color rgb="FF231F20"/>
        <rFont val="Calibri"/>
      </rPr>
      <t>f</t>
    </r>
  </si>
  <si>
    <r>
      <rPr>
        <sz val="7"/>
        <color rgb="FF231F20"/>
        <rFont val="Calibri"/>
      </rPr>
      <t>1.71e-13</t>
    </r>
  </si>
  <si>
    <r>
      <rPr>
        <sz val="7"/>
        <color rgb="FF231F20"/>
        <rFont val="Calibri"/>
      </rPr>
      <t>1.71e-13</t>
    </r>
  </si>
  <si>
    <r>
      <rPr>
        <sz val="7"/>
        <color rgb="FF231F20"/>
        <rFont val="Calibri"/>
      </rPr>
      <t>1.37e-15</t>
    </r>
  </si>
  <si>
    <r>
      <rPr>
        <sz val="7"/>
        <color rgb="FF231F20"/>
        <rFont val="Calibri"/>
      </rPr>
      <t>1.92e-16</t>
    </r>
  </si>
  <si>
    <r>
      <rPr>
        <b/>
        <sz val="7"/>
        <color rgb="FF231F20"/>
        <rFont val="Calibri"/>
      </rPr>
      <t>&lt;1</t>
    </r>
  </si>
  <si>
    <r>
      <rPr>
        <sz val="7"/>
        <color rgb="FF231F20"/>
        <rFont val="Calibri"/>
      </rPr>
      <t>1.40e-16</t>
    </r>
  </si>
  <si>
    <r>
      <rPr>
        <b/>
        <sz val="7"/>
        <color rgb="FF231F20"/>
        <rFont val="Calibri"/>
      </rPr>
      <t>&lt;1</t>
    </r>
  </si>
  <si>
    <r>
      <rPr>
        <sz val="7"/>
        <color rgb="FF231F20"/>
        <rFont val="Calibri"/>
      </rPr>
      <t>PFC-41-12</t>
    </r>
  </si>
  <si>
    <r>
      <rPr>
        <sz val="7"/>
        <color rgb="FF231F20"/>
        <rFont val="Calibri"/>
      </rPr>
      <t>n-C</t>
    </r>
    <r>
      <rPr>
        <sz val="4"/>
        <color rgb="FF231F20"/>
        <rFont val="Calibri"/>
      </rPr>
      <t>5</t>
    </r>
    <r>
      <rPr>
        <sz val="7"/>
        <color rgb="FF231F20"/>
        <rFont val="Calibri"/>
      </rPr>
      <t>F</t>
    </r>
    <r>
      <rPr>
        <sz val="4"/>
        <color rgb="FF231F20"/>
        <rFont val="Calibri"/>
      </rPr>
      <t>12</t>
    </r>
  </si>
  <si>
    <r>
      <rPr>
        <sz val="7"/>
        <color rgb="FF231F20"/>
        <rFont val="Calibri"/>
      </rPr>
      <t>1.58e-10</t>
    </r>
  </si>
  <si>
    <r>
      <rPr>
        <sz val="7"/>
        <color rgb="FF231F20"/>
        <rFont val="Calibri"/>
      </rPr>
      <t>7.84e-10</t>
    </r>
  </si>
  <si>
    <r>
      <rPr>
        <sz val="7"/>
        <color rgb="FF231F20"/>
        <rFont val="Calibri"/>
      </rPr>
      <t>4.69e-12</t>
    </r>
  </si>
  <si>
    <r>
      <rPr>
        <sz val="7"/>
        <color rgb="FF231F20"/>
        <rFont val="Calibri"/>
      </rPr>
      <t>5.33e-12</t>
    </r>
  </si>
  <si>
    <r>
      <rPr>
        <sz val="7"/>
        <color rgb="FF231F20"/>
        <rFont val="Calibri"/>
      </rPr>
      <t>5.62e-12</t>
    </r>
  </si>
  <si>
    <r>
      <rPr>
        <sz val="7"/>
        <color rgb="FF231F20"/>
        <rFont val="Calibri"/>
      </rPr>
      <t>PFC-51-14</t>
    </r>
  </si>
  <si>
    <r>
      <rPr>
        <sz val="7"/>
        <color rgb="FF231F20"/>
        <rFont val="Calibri"/>
      </rPr>
      <t>n-C</t>
    </r>
    <r>
      <rPr>
        <sz val="4"/>
        <color rgb="FF231F20"/>
        <rFont val="Calibri"/>
      </rPr>
      <t>6</t>
    </r>
    <r>
      <rPr>
        <sz val="7"/>
        <color rgb="FF231F20"/>
        <rFont val="Calibri"/>
      </rPr>
      <t>F</t>
    </r>
    <r>
      <rPr>
        <sz val="4"/>
        <color rgb="FF231F20"/>
        <rFont val="Calibri"/>
      </rPr>
      <t>14</t>
    </r>
  </si>
  <si>
    <r>
      <rPr>
        <sz val="7"/>
        <color rgb="FF231F20"/>
        <rFont val="Calibri"/>
      </rPr>
      <t>1.47e-10</t>
    </r>
  </si>
  <si>
    <r>
      <rPr>
        <sz val="7"/>
        <color rgb="FF231F20"/>
        <rFont val="Calibri"/>
      </rPr>
      <t>7.26e-10</t>
    </r>
  </si>
  <si>
    <r>
      <rPr>
        <sz val="7"/>
        <color rgb="FF231F20"/>
        <rFont val="Calibri"/>
      </rPr>
      <t>4.35e-12</t>
    </r>
  </si>
  <si>
    <r>
      <rPr>
        <sz val="7"/>
        <color rgb="FF231F20"/>
        <rFont val="Calibri"/>
      </rPr>
      <t>4.94e-12</t>
    </r>
  </si>
  <si>
    <r>
      <rPr>
        <sz val="7"/>
        <color rgb="FF231F20"/>
        <rFont val="Calibri"/>
      </rPr>
      <t>5.19e-12</t>
    </r>
  </si>
  <si>
    <r>
      <rPr>
        <sz val="7"/>
        <color rgb="FF231F20"/>
        <rFont val="Calibri"/>
      </rPr>
      <t>PFC-61-16</t>
    </r>
  </si>
  <si>
    <r>
      <rPr>
        <sz val="7"/>
        <color rgb="FF231F20"/>
        <rFont val="Calibri"/>
      </rPr>
      <t>n-C</t>
    </r>
    <r>
      <rPr>
        <sz val="4"/>
        <color rgb="FF231F20"/>
        <rFont val="Calibri"/>
      </rPr>
      <t>7</t>
    </r>
    <r>
      <rPr>
        <sz val="7"/>
        <color rgb="FF231F20"/>
        <rFont val="Calibri"/>
      </rPr>
      <t>F</t>
    </r>
    <r>
      <rPr>
        <sz val="4"/>
        <color rgb="FF231F20"/>
        <rFont val="Calibri"/>
      </rPr>
      <t>16</t>
    </r>
  </si>
  <si>
    <r>
      <rPr>
        <sz val="7"/>
        <color rgb="FF231F20"/>
        <rFont val="Calibri"/>
      </rPr>
      <t>1.45e-10</t>
    </r>
  </si>
  <si>
    <r>
      <rPr>
        <sz val="7"/>
        <color rgb="FF231F20"/>
        <rFont val="Calibri"/>
      </rPr>
      <t>7.17e-10</t>
    </r>
  </si>
  <si>
    <r>
      <rPr>
        <sz val="7"/>
        <color rgb="FF231F20"/>
        <rFont val="Calibri"/>
      </rPr>
      <t>4.31e-12</t>
    </r>
  </si>
  <si>
    <r>
      <rPr>
        <sz val="7"/>
        <color rgb="FF231F20"/>
        <rFont val="Calibri"/>
      </rPr>
      <t>4.88e-12</t>
    </r>
  </si>
  <si>
    <r>
      <rPr>
        <sz val="7"/>
        <color rgb="FF231F20"/>
        <rFont val="Calibri"/>
      </rPr>
      <t>5.13e-12</t>
    </r>
  </si>
  <si>
    <r>
      <rPr>
        <sz val="7"/>
        <color rgb="FF231F20"/>
        <rFont val="Calibri"/>
      </rPr>
      <t>PFC-71-18</t>
    </r>
  </si>
  <si>
    <r>
      <rPr>
        <sz val="7"/>
        <color rgb="FF231F20"/>
        <rFont val="Calibri"/>
      </rPr>
      <t>C</t>
    </r>
    <r>
      <rPr>
        <sz val="4"/>
        <color rgb="FF231F20"/>
        <rFont val="Calibri"/>
      </rPr>
      <t>8</t>
    </r>
    <r>
      <rPr>
        <sz val="7"/>
        <color rgb="FF231F20"/>
        <rFont val="Calibri"/>
      </rPr>
      <t>F</t>
    </r>
    <r>
      <rPr>
        <sz val="4"/>
        <color rgb="FF231F20"/>
        <rFont val="Calibri"/>
      </rPr>
      <t>18</t>
    </r>
  </si>
  <si>
    <r>
      <rPr>
        <sz val="7"/>
        <color rgb="FF231F20"/>
        <rFont val="Calibri"/>
      </rPr>
      <t>1.42e-10</t>
    </r>
  </si>
  <si>
    <r>
      <rPr>
        <sz val="7"/>
        <color rgb="FF231F20"/>
        <rFont val="Calibri"/>
      </rPr>
      <t>6.99e-10</t>
    </r>
  </si>
  <si>
    <r>
      <rPr>
        <sz val="7"/>
        <color rgb="FF231F20"/>
        <rFont val="Calibri"/>
      </rPr>
      <t>4.20e-12</t>
    </r>
  </si>
  <si>
    <r>
      <rPr>
        <sz val="7"/>
        <color rgb="FF231F20"/>
        <rFont val="Calibri"/>
      </rPr>
      <t>4.76e-12</t>
    </r>
  </si>
  <si>
    <r>
      <rPr>
        <sz val="7"/>
        <color rgb="FF231F20"/>
        <rFont val="Calibri"/>
      </rPr>
      <t>5.00e-12</t>
    </r>
  </si>
  <si>
    <r>
      <rPr>
        <sz val="7"/>
        <color rgb="FF231F20"/>
        <rFont val="Calibri"/>
      </rPr>
      <t>PFC-91-18</t>
    </r>
  </si>
  <si>
    <r>
      <rPr>
        <sz val="7"/>
        <color rgb="FF231F20"/>
        <rFont val="Calibri"/>
      </rPr>
      <t>C</t>
    </r>
    <r>
      <rPr>
        <sz val="4"/>
        <color rgb="FF231F20"/>
        <rFont val="Calibri"/>
      </rPr>
      <t>10</t>
    </r>
    <r>
      <rPr>
        <sz val="7"/>
        <color rgb="FF231F20"/>
        <rFont val="Calibri"/>
      </rPr>
      <t>F</t>
    </r>
    <r>
      <rPr>
        <sz val="4"/>
        <color rgb="FF231F20"/>
        <rFont val="Calibri"/>
      </rPr>
      <t>18</t>
    </r>
  </si>
  <si>
    <r>
      <rPr>
        <sz val="7"/>
        <color rgb="FF231F20"/>
        <rFont val="Calibri"/>
      </rPr>
      <t>1.34e-10</t>
    </r>
  </si>
  <si>
    <r>
      <rPr>
        <sz val="7"/>
        <color rgb="FF231F20"/>
        <rFont val="Calibri"/>
      </rPr>
      <t>6.59e-10</t>
    </r>
  </si>
  <si>
    <r>
      <rPr>
        <sz val="7"/>
        <color rgb="FF231F20"/>
        <rFont val="Calibri"/>
      </rPr>
      <t>3.98e-12</t>
    </r>
  </si>
  <si>
    <r>
      <rPr>
        <sz val="7"/>
        <color rgb="FF231F20"/>
        <rFont val="Calibri"/>
      </rPr>
      <t>4.49e-12</t>
    </r>
  </si>
  <si>
    <r>
      <rPr>
        <sz val="7"/>
        <color rgb="FF231F20"/>
        <rFont val="Calibri"/>
      </rPr>
      <t>4.68e-12</t>
    </r>
  </si>
  <si>
    <r>
      <rPr>
        <sz val="7"/>
        <color rgb="FF231F20"/>
        <rFont val="Calibri"/>
      </rPr>
      <t>Perfluorodecalin (cis)</t>
    </r>
  </si>
  <si>
    <r>
      <rPr>
        <sz val="7"/>
        <color rgb="FF231F20"/>
        <rFont val="Calibri"/>
      </rPr>
      <t>Z-C</t>
    </r>
    <r>
      <rPr>
        <sz val="4"/>
        <color rgb="FF231F20"/>
        <rFont val="Calibri"/>
      </rPr>
      <t>10</t>
    </r>
    <r>
      <rPr>
        <sz val="7"/>
        <color rgb="FF231F20"/>
        <rFont val="Calibri"/>
      </rPr>
      <t>F</t>
    </r>
    <r>
      <rPr>
        <sz val="4"/>
        <color rgb="FF231F20"/>
        <rFont val="Calibri"/>
      </rPr>
      <t>18</t>
    </r>
  </si>
  <si>
    <r>
      <rPr>
        <sz val="7"/>
        <color rgb="FF231F20"/>
        <rFont val="Calibri"/>
      </rPr>
      <t>1.35e-10</t>
    </r>
  </si>
  <si>
    <r>
      <rPr>
        <sz val="7"/>
        <color rgb="FF231F20"/>
        <rFont val="Calibri"/>
      </rPr>
      <t>6.64e-10</t>
    </r>
  </si>
  <si>
    <r>
      <rPr>
        <sz val="7"/>
        <color rgb="FF231F20"/>
        <rFont val="Calibri"/>
      </rPr>
      <t>4.01e-12</t>
    </r>
  </si>
  <si>
    <r>
      <rPr>
        <sz val="7"/>
        <color rgb="FF231F20"/>
        <rFont val="Calibri"/>
      </rPr>
      <t>4.52e-12</t>
    </r>
  </si>
  <si>
    <r>
      <rPr>
        <sz val="7"/>
        <color rgb="FF231F20"/>
        <rFont val="Calibri"/>
      </rPr>
      <t>4.72e-12</t>
    </r>
  </si>
  <si>
    <r>
      <rPr>
        <sz val="7"/>
        <color rgb="FF231F20"/>
        <rFont val="Calibri"/>
      </rPr>
      <t>Perfluorodecalin (trans)</t>
    </r>
  </si>
  <si>
    <r>
      <rPr>
        <sz val="7"/>
        <color rgb="FF231F20"/>
        <rFont val="Calibri"/>
      </rPr>
      <t>E-C</t>
    </r>
    <r>
      <rPr>
        <sz val="4"/>
        <color rgb="FF231F20"/>
        <rFont val="Calibri"/>
      </rPr>
      <t>10</t>
    </r>
    <r>
      <rPr>
        <sz val="7"/>
        <color rgb="FF231F20"/>
        <rFont val="Calibri"/>
      </rPr>
      <t>F</t>
    </r>
    <r>
      <rPr>
        <sz val="4"/>
        <color rgb="FF231F20"/>
        <rFont val="Calibri"/>
      </rPr>
      <t>18</t>
    </r>
  </si>
  <si>
    <r>
      <rPr>
        <sz val="7"/>
        <color rgb="FF231F20"/>
        <rFont val="Calibri"/>
      </rPr>
      <t>1.18e-10</t>
    </r>
  </si>
  <si>
    <r>
      <rPr>
        <sz val="7"/>
        <color rgb="FF231F20"/>
        <rFont val="Calibri"/>
      </rPr>
      <t>5.77e-10</t>
    </r>
  </si>
  <si>
    <r>
      <rPr>
        <sz val="7"/>
        <color rgb="FF231F20"/>
        <rFont val="Calibri"/>
      </rPr>
      <t>3.48e-12</t>
    </r>
  </si>
  <si>
    <r>
      <rPr>
        <sz val="7"/>
        <color rgb="FF231F20"/>
        <rFont val="Calibri"/>
      </rPr>
      <t>3.93e-12</t>
    </r>
  </si>
  <si>
    <r>
      <rPr>
        <sz val="7"/>
        <color rgb="FF231F20"/>
        <rFont val="Calibri"/>
      </rPr>
      <t>4.10e-12</t>
    </r>
  </si>
  <si>
    <r>
      <rPr>
        <sz val="7"/>
        <color rgb="FF231F20"/>
        <rFont val="Calibri"/>
      </rPr>
      <t>PFC-1114</t>
    </r>
  </si>
  <si>
    <r>
      <rPr>
        <sz val="7"/>
        <color rgb="FF231F20"/>
        <rFont val="Calibri"/>
      </rPr>
      <t>CF</t>
    </r>
    <r>
      <rPr>
        <sz val="4"/>
        <color rgb="FF231F20"/>
        <rFont val="Calibri"/>
      </rPr>
      <t>2</t>
    </r>
    <r>
      <rPr>
        <sz val="7"/>
        <color rgb="FF231F20"/>
        <rFont val="Calibri"/>
      </rPr>
      <t>=CF</t>
    </r>
    <r>
      <rPr>
        <sz val="4"/>
        <color rgb="FF231F20"/>
        <rFont val="Calibri"/>
      </rPr>
      <t>2</t>
    </r>
  </si>
  <si>
    <r>
      <rPr>
        <sz val="7"/>
        <color rgb="FF231F20"/>
        <rFont val="Calibri"/>
      </rPr>
      <t>1.1 days</t>
    </r>
  </si>
  <si>
    <r>
      <rPr>
        <sz val="7"/>
        <color rgb="FF231F20"/>
        <rFont val="Calibri"/>
      </rPr>
      <t>2.68e-16</t>
    </r>
  </si>
  <si>
    <r>
      <rPr>
        <b/>
        <sz val="7"/>
        <color rgb="FF231F20"/>
        <rFont val="Calibri"/>
      </rPr>
      <t>&lt;1</t>
    </r>
  </si>
  <si>
    <r>
      <rPr>
        <sz val="7"/>
        <color rgb="FF231F20"/>
        <rFont val="Calibri"/>
      </rPr>
      <t>2.68e-16</t>
    </r>
  </si>
  <si>
    <r>
      <rPr>
        <b/>
        <sz val="7"/>
        <color rgb="FF231F20"/>
        <rFont val="Calibri"/>
      </rPr>
      <t>&lt;1</t>
    </r>
  </si>
  <si>
    <r>
      <rPr>
        <sz val="7"/>
        <color rgb="FF231F20"/>
        <rFont val="Calibri"/>
      </rPr>
      <t>2.13e-18</t>
    </r>
  </si>
  <si>
    <r>
      <rPr>
        <b/>
        <sz val="7"/>
        <color rgb="FF231F20"/>
        <rFont val="Calibri"/>
      </rPr>
      <t>&lt;1</t>
    </r>
  </si>
  <si>
    <r>
      <rPr>
        <sz val="7"/>
        <color rgb="FF231F20"/>
        <rFont val="Calibri"/>
      </rPr>
      <t>3.00e-19</t>
    </r>
  </si>
  <si>
    <r>
      <rPr>
        <b/>
        <sz val="7"/>
        <color rgb="FF231F20"/>
        <rFont val="Calibri"/>
      </rPr>
      <t>&lt;1</t>
    </r>
  </si>
  <si>
    <r>
      <rPr>
        <sz val="7"/>
        <color rgb="FF231F20"/>
        <rFont val="Calibri"/>
      </rPr>
      <t>2.20e-19</t>
    </r>
  </si>
  <si>
    <r>
      <rPr>
        <b/>
        <sz val="7"/>
        <color rgb="FF231F20"/>
        <rFont val="Calibri"/>
      </rPr>
      <t>&lt;1</t>
    </r>
  </si>
  <si>
    <r>
      <rPr>
        <sz val="7"/>
        <color rgb="FF231F20"/>
        <rFont val="Calibri"/>
      </rPr>
      <t>PFC-1216</t>
    </r>
  </si>
  <si>
    <r>
      <rPr>
        <sz val="7"/>
        <color rgb="FF231F20"/>
        <rFont val="Calibri"/>
      </rPr>
      <t>CF</t>
    </r>
    <r>
      <rPr>
        <sz val="4"/>
        <color rgb="FF231F20"/>
        <rFont val="Calibri"/>
      </rPr>
      <t>3</t>
    </r>
    <r>
      <rPr>
        <sz val="7"/>
        <color rgb="FF231F20"/>
        <rFont val="Calibri"/>
      </rPr>
      <t>CF=CF</t>
    </r>
    <r>
      <rPr>
        <sz val="4"/>
        <color rgb="FF231F20"/>
        <rFont val="Calibri"/>
      </rPr>
      <t>2</t>
    </r>
  </si>
  <si>
    <r>
      <rPr>
        <sz val="7"/>
        <color rgb="FF231F20"/>
        <rFont val="Calibri"/>
      </rPr>
      <t>4.9 days</t>
    </r>
  </si>
  <si>
    <r>
      <rPr>
        <sz val="7"/>
        <color rgb="FF231F20"/>
        <rFont val="Calibri"/>
      </rPr>
      <t>6.42e-15</t>
    </r>
  </si>
  <si>
    <r>
      <rPr>
        <b/>
        <sz val="7"/>
        <color rgb="FF231F20"/>
        <rFont val="Calibri"/>
      </rPr>
      <t>&lt;1</t>
    </r>
  </si>
  <si>
    <r>
      <rPr>
        <sz val="7"/>
        <color rgb="FF231F20"/>
        <rFont val="Calibri"/>
      </rPr>
      <t>6.42e-15</t>
    </r>
  </si>
  <si>
    <r>
      <rPr>
        <b/>
        <sz val="7"/>
        <color rgb="FF231F20"/>
        <rFont val="Calibri"/>
      </rPr>
      <t>&lt;1</t>
    </r>
  </si>
  <si>
    <r>
      <rPr>
        <sz val="7"/>
        <color rgb="FF231F20"/>
        <rFont val="Calibri"/>
      </rPr>
      <t>5.11e-17</t>
    </r>
  </si>
  <si>
    <r>
      <rPr>
        <b/>
        <sz val="7"/>
        <color rgb="FF231F20"/>
        <rFont val="Calibri"/>
      </rPr>
      <t>&lt;1</t>
    </r>
  </si>
  <si>
    <r>
      <rPr>
        <sz val="7"/>
        <color rgb="FF231F20"/>
        <rFont val="Calibri"/>
      </rPr>
      <t>7.21e-18</t>
    </r>
  </si>
  <si>
    <r>
      <rPr>
        <b/>
        <sz val="7"/>
        <color rgb="FF231F20"/>
        <rFont val="Calibri"/>
      </rPr>
      <t>&lt;1</t>
    </r>
  </si>
  <si>
    <r>
      <rPr>
        <sz val="7"/>
        <color rgb="FF231F20"/>
        <rFont val="Calibri"/>
      </rPr>
      <t>5.27e-18</t>
    </r>
  </si>
  <si>
    <r>
      <rPr>
        <b/>
        <sz val="7"/>
        <color rgb="FF231F20"/>
        <rFont val="Calibri"/>
      </rPr>
      <t>&lt;1</t>
    </r>
  </si>
  <si>
    <r>
      <rPr>
        <sz val="7"/>
        <color rgb="FF231F20"/>
        <rFont val="Calibri"/>
      </rPr>
      <t>Perfluorobuta-1,3-diene</t>
    </r>
  </si>
  <si>
    <r>
      <rPr>
        <sz val="7"/>
        <color rgb="FF231F20"/>
        <rFont val="Calibri"/>
      </rPr>
      <t>CF</t>
    </r>
    <r>
      <rPr>
        <sz val="4"/>
        <color rgb="FF231F20"/>
        <rFont val="Calibri"/>
      </rPr>
      <t>2</t>
    </r>
    <r>
      <rPr>
        <sz val="7"/>
        <color rgb="FF231F20"/>
        <rFont val="Calibri"/>
      </rPr>
      <t>=CFCF=CF</t>
    </r>
    <r>
      <rPr>
        <sz val="4"/>
        <color rgb="FF231F20"/>
        <rFont val="Calibri"/>
      </rPr>
      <t>2</t>
    </r>
  </si>
  <si>
    <r>
      <rPr>
        <sz val="7"/>
        <color rgb="FF231F20"/>
        <rFont val="Calibri"/>
      </rPr>
      <t>1.1 days</t>
    </r>
  </si>
  <si>
    <r>
      <rPr>
        <sz val="7"/>
        <color rgb="FF231F20"/>
        <rFont val="Calibri"/>
      </rPr>
      <t>3.29e-16</t>
    </r>
  </si>
  <si>
    <r>
      <rPr>
        <b/>
        <sz val="7"/>
        <color rgb="FF231F20"/>
        <rFont val="Calibri"/>
      </rPr>
      <t>&lt;1</t>
    </r>
  </si>
  <si>
    <r>
      <rPr>
        <sz val="7"/>
        <color rgb="FF231F20"/>
        <rFont val="Calibri"/>
      </rPr>
      <t>3.29e-16</t>
    </r>
  </si>
  <si>
    <r>
      <rPr>
        <b/>
        <sz val="7"/>
        <color rgb="FF231F20"/>
        <rFont val="Calibri"/>
      </rPr>
      <t>&lt;1</t>
    </r>
  </si>
  <si>
    <r>
      <rPr>
        <sz val="7"/>
        <color rgb="FF231F20"/>
        <rFont val="Calibri"/>
      </rPr>
      <t>2.61e-18</t>
    </r>
  </si>
  <si>
    <r>
      <rPr>
        <b/>
        <sz val="7"/>
        <color rgb="FF231F20"/>
        <rFont val="Calibri"/>
      </rPr>
      <t>&lt;1</t>
    </r>
  </si>
  <si>
    <r>
      <rPr>
        <sz val="7"/>
        <color rgb="FF231F20"/>
        <rFont val="Calibri"/>
      </rPr>
      <t>3.69e-19</t>
    </r>
  </si>
  <si>
    <r>
      <rPr>
        <b/>
        <sz val="7"/>
        <color rgb="FF231F20"/>
        <rFont val="Calibri"/>
      </rPr>
      <t>&lt;1</t>
    </r>
  </si>
  <si>
    <r>
      <rPr>
        <sz val="7"/>
        <color rgb="FF231F20"/>
        <rFont val="Calibri"/>
      </rPr>
      <t>2.70e-19</t>
    </r>
  </si>
  <si>
    <r>
      <rPr>
        <b/>
        <sz val="7"/>
        <color rgb="FF231F20"/>
        <rFont val="Calibri"/>
      </rPr>
      <t>&lt;1</t>
    </r>
  </si>
  <si>
    <r>
      <rPr>
        <sz val="7"/>
        <color rgb="FF231F20"/>
        <rFont val="Calibri"/>
      </rPr>
      <t>Perfluorobut-1-ene</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</si>
  <si>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CF=CF</t>
    </r>
    <r>
      <rPr>
        <sz val="4"/>
        <color rgb="FF231F20"/>
        <rFont val="Calibri"/>
      </rPr>
      <t>2</t>
    </r>
  </si>
  <si>
    <r>
      <rPr>
        <sz val="7"/>
        <color rgb="FF231F20"/>
        <rFont val="Calibri"/>
      </rPr>
      <t>6.0 days</t>
    </r>
  </si>
  <si>
    <r>
      <rPr>
        <sz val="7"/>
        <color rgb="FF231F20"/>
        <rFont val="Calibri"/>
      </rPr>
      <t>8.38e-15</t>
    </r>
  </si>
  <si>
    <r>
      <rPr>
        <b/>
        <sz val="7"/>
        <color rgb="FF231F20"/>
        <rFont val="Calibri"/>
      </rPr>
      <t>&lt;1</t>
    </r>
  </si>
  <si>
    <r>
      <rPr>
        <sz val="7"/>
        <color rgb="FF231F20"/>
        <rFont val="Calibri"/>
      </rPr>
      <t>8.38e-15</t>
    </r>
  </si>
  <si>
    <r>
      <rPr>
        <b/>
        <sz val="7"/>
        <color rgb="FF231F20"/>
        <rFont val="Calibri"/>
      </rPr>
      <t>&lt;1</t>
    </r>
  </si>
  <si>
    <r>
      <rPr>
        <sz val="7"/>
        <color rgb="FF231F20"/>
        <rFont val="Calibri"/>
      </rPr>
      <t>6.67e-17</t>
    </r>
  </si>
  <si>
    <r>
      <rPr>
        <b/>
        <sz val="7"/>
        <color rgb="FF231F20"/>
        <rFont val="Calibri"/>
      </rPr>
      <t>&lt;1</t>
    </r>
  </si>
  <si>
    <r>
      <rPr>
        <sz val="7"/>
        <color rgb="FF231F20"/>
        <rFont val="Calibri"/>
      </rPr>
      <t>9.41e-18</t>
    </r>
  </si>
  <si>
    <r>
      <rPr>
        <b/>
        <sz val="7"/>
        <color rgb="FF231F20"/>
        <rFont val="Calibri"/>
      </rPr>
      <t>&lt;1</t>
    </r>
  </si>
  <si>
    <r>
      <rPr>
        <sz val="7"/>
        <color rgb="FF231F20"/>
        <rFont val="Calibri"/>
      </rPr>
      <t>6.88e-18</t>
    </r>
  </si>
  <si>
    <r>
      <rPr>
        <b/>
        <sz val="7"/>
        <color rgb="FF231F20"/>
        <rFont val="Calibri"/>
      </rPr>
      <t>&lt;1</t>
    </r>
  </si>
  <si>
    <r>
      <rPr>
        <sz val="7"/>
        <color rgb="FF231F20"/>
        <rFont val="Calibri"/>
      </rPr>
      <t>Perfluorobut-2-ene</t>
    </r>
  </si>
  <si>
    <r>
      <rPr>
        <sz val="7"/>
        <color rgb="FF231F20"/>
        <rFont val="Calibri"/>
      </rPr>
      <t>CF</t>
    </r>
    <r>
      <rPr>
        <sz val="4"/>
        <color rgb="FF231F20"/>
        <rFont val="Calibri"/>
      </rPr>
      <t>3</t>
    </r>
    <r>
      <rPr>
        <sz val="7"/>
        <color rgb="FF231F20"/>
        <rFont val="Calibri"/>
      </rPr>
      <t>CF=CFCF</t>
    </r>
    <r>
      <rPr>
        <sz val="4"/>
        <color rgb="FF231F20"/>
        <rFont val="Calibri"/>
      </rPr>
      <t>3</t>
    </r>
  </si>
  <si>
    <r>
      <rPr>
        <sz val="7"/>
        <color rgb="FF231F20"/>
        <rFont val="Calibri"/>
      </rPr>
      <t>31.0 days</t>
    </r>
  </si>
  <si>
    <r>
      <rPr>
        <sz val="7"/>
        <color rgb="FF231F20"/>
        <rFont val="Calibri"/>
      </rPr>
      <t>1.62e-13</t>
    </r>
  </si>
  <si>
    <r>
      <rPr>
        <sz val="7"/>
        <color rgb="FF231F20"/>
        <rFont val="Calibri"/>
      </rPr>
      <t>1.62e-13</t>
    </r>
  </si>
  <si>
    <r>
      <rPr>
        <sz val="7"/>
        <color rgb="FF231F20"/>
        <rFont val="Calibri"/>
      </rPr>
      <t>1.30e-15</t>
    </r>
  </si>
  <si>
    <r>
      <rPr>
        <sz val="7"/>
        <color rgb="FF231F20"/>
        <rFont val="Calibri"/>
      </rPr>
      <t>1.82e-16</t>
    </r>
  </si>
  <si>
    <r>
      <rPr>
        <b/>
        <sz val="7"/>
        <color rgb="FF231F20"/>
        <rFont val="Calibri"/>
      </rPr>
      <t>&lt;1</t>
    </r>
  </si>
  <si>
    <r>
      <rPr>
        <sz val="7"/>
        <color rgb="FF231F20"/>
        <rFont val="Calibri"/>
      </rPr>
      <t>1.33e-16</t>
    </r>
  </si>
  <si>
    <r>
      <rPr>
        <b/>
        <sz val="7"/>
        <color rgb="FF231F20"/>
        <rFont val="Calibri"/>
      </rPr>
      <t>&lt;1</t>
    </r>
  </si>
  <si>
    <r>
      <rPr>
        <sz val="7"/>
        <color rgb="FF231F20"/>
        <rFont val="Calibri"/>
      </rPr>
      <t>HFE-125</t>
    </r>
  </si>
  <si>
    <r>
      <rPr>
        <sz val="7"/>
        <color rgb="FF231F20"/>
        <rFont val="Calibri"/>
      </rPr>
      <t>CHF</t>
    </r>
    <r>
      <rPr>
        <sz val="4"/>
        <color rgb="FF231F20"/>
        <rFont val="Calibri"/>
      </rPr>
      <t>2</t>
    </r>
    <r>
      <rPr>
        <sz val="7"/>
        <color rgb="FF231F20"/>
        <rFont val="Calibri"/>
      </rPr>
      <t>OCF</t>
    </r>
    <r>
      <rPr>
        <sz val="4"/>
        <color rgb="FF231F20"/>
        <rFont val="Calibri"/>
      </rPr>
      <t>3</t>
    </r>
  </si>
  <si>
    <r>
      <rPr>
        <sz val="7"/>
        <color rgb="FF231F20"/>
        <rFont val="Calibri"/>
      </rPr>
      <t>3.10e-10</t>
    </r>
  </si>
  <si>
    <r>
      <rPr>
        <sz val="7"/>
        <color rgb="FF231F20"/>
        <rFont val="Calibri"/>
      </rPr>
      <t>1.14e-09</t>
    </r>
  </si>
  <si>
    <r>
      <rPr>
        <sz val="7"/>
        <color rgb="FF231F20"/>
        <rFont val="Calibri"/>
      </rPr>
      <t>8.91e-12</t>
    </r>
  </si>
  <si>
    <r>
      <rPr>
        <sz val="7"/>
        <color rgb="FF231F20"/>
        <rFont val="Calibri"/>
      </rPr>
      <t>8.14e-12</t>
    </r>
  </si>
  <si>
    <r>
      <rPr>
        <sz val="7"/>
        <color rgb="FF231F20"/>
        <rFont val="Calibri"/>
      </rPr>
      <t>5.97e-12</t>
    </r>
  </si>
  <si>
    <r>
      <rPr>
        <sz val="7"/>
        <color rgb="FF231F20"/>
        <rFont val="Calibri"/>
      </rPr>
      <t>HFE-134 (HG-00)</t>
    </r>
  </si>
  <si>
    <r>
      <rPr>
        <sz val="7"/>
        <color rgb="FF231F20"/>
        <rFont val="Calibri"/>
      </rPr>
      <t>CHF</t>
    </r>
    <r>
      <rPr>
        <sz val="4"/>
        <color rgb="FF231F20"/>
        <rFont val="Calibri"/>
      </rPr>
      <t>2</t>
    </r>
    <r>
      <rPr>
        <sz val="7"/>
        <color rgb="FF231F20"/>
        <rFont val="Calibri"/>
      </rPr>
      <t>OCHF</t>
    </r>
    <r>
      <rPr>
        <sz val="4"/>
        <color rgb="FF231F20"/>
        <rFont val="Calibri"/>
      </rPr>
      <t>2</t>
    </r>
  </si>
  <si>
    <r>
      <rPr>
        <sz val="7"/>
        <color rgb="FF231F20"/>
        <rFont val="Calibri"/>
      </rPr>
      <t>2.90e-10</t>
    </r>
  </si>
  <si>
    <r>
      <rPr>
        <sz val="7"/>
        <color rgb="FF231F20"/>
        <rFont val="Calibri"/>
      </rPr>
      <t>5.10e-10</t>
    </r>
  </si>
  <si>
    <r>
      <rPr>
        <sz val="7"/>
        <color rgb="FF231F20"/>
        <rFont val="Calibri"/>
      </rPr>
      <t>7.42e-12</t>
    </r>
  </si>
  <si>
    <r>
      <rPr>
        <sz val="7"/>
        <color rgb="FF231F20"/>
        <rFont val="Calibri"/>
      </rPr>
      <t>3.02e-12</t>
    </r>
  </si>
  <si>
    <r>
      <rPr>
        <sz val="7"/>
        <color rgb="FF231F20"/>
        <rFont val="Calibri"/>
      </rPr>
      <t>7.83e-13</t>
    </r>
  </si>
  <si>
    <r>
      <rPr>
        <sz val="7"/>
        <color rgb="FF231F20"/>
        <rFont val="Calibri"/>
      </rPr>
      <t>HFE-143a</t>
    </r>
  </si>
  <si>
    <r>
      <rPr>
        <sz val="7"/>
        <color rgb="FF231F20"/>
        <rFont val="Calibri"/>
      </rPr>
      <t>CH</t>
    </r>
    <r>
      <rPr>
        <sz val="4"/>
        <color rgb="FF231F20"/>
        <rFont val="Calibri"/>
      </rPr>
      <t>3</t>
    </r>
    <r>
      <rPr>
        <sz val="7"/>
        <color rgb="FF231F20"/>
        <rFont val="Calibri"/>
      </rPr>
      <t>OCF</t>
    </r>
    <r>
      <rPr>
        <sz val="4"/>
        <color rgb="FF231F20"/>
        <rFont val="Calibri"/>
      </rPr>
      <t>3</t>
    </r>
  </si>
  <si>
    <r>
      <rPr>
        <sz val="7"/>
        <color rgb="FF231F20"/>
        <rFont val="Calibri"/>
      </rPr>
      <t>4.72e-11</t>
    </r>
  </si>
  <si>
    <r>
      <rPr>
        <sz val="7"/>
        <color rgb="FF231F20"/>
        <rFont val="Calibri"/>
      </rPr>
      <t>4.80e-11</t>
    </r>
  </si>
  <si>
    <r>
      <rPr>
        <sz val="7"/>
        <color rgb="FF231F20"/>
        <rFont val="Calibri"/>
      </rPr>
      <t>6.95e-13</t>
    </r>
  </si>
  <si>
    <r>
      <rPr>
        <sz val="7"/>
        <color rgb="FF231F20"/>
        <rFont val="Calibri"/>
      </rPr>
      <t>6.66e-14</t>
    </r>
  </si>
  <si>
    <r>
      <rPr>
        <sz val="7"/>
        <color rgb="FF231F20"/>
        <rFont val="Calibri"/>
      </rPr>
      <t>3.99e-14</t>
    </r>
  </si>
  <si>
    <r>
      <rPr>
        <sz val="7"/>
        <color rgb="FF231F20"/>
        <rFont val="Calibri"/>
      </rPr>
      <t>HFE-227ea</t>
    </r>
  </si>
  <si>
    <r>
      <rPr>
        <sz val="7"/>
        <color rgb="FF231F20"/>
        <rFont val="Calibri"/>
      </rPr>
      <t>CF</t>
    </r>
    <r>
      <rPr>
        <sz val="4"/>
        <color rgb="FF231F20"/>
        <rFont val="Calibri"/>
      </rPr>
      <t>3</t>
    </r>
    <r>
      <rPr>
        <sz val="7"/>
        <color rgb="FF231F20"/>
        <rFont val="Calibri"/>
      </rPr>
      <t>CHFOCF</t>
    </r>
    <r>
      <rPr>
        <sz val="4"/>
        <color rgb="FF231F20"/>
        <rFont val="Calibri"/>
      </rPr>
      <t>3</t>
    </r>
  </si>
  <si>
    <r>
      <rPr>
        <sz val="7"/>
        <color rgb="FF231F20"/>
        <rFont val="Calibri"/>
      </rPr>
      <t>2.22e-10</t>
    </r>
  </si>
  <si>
    <r>
      <rPr>
        <sz val="7"/>
        <color rgb="FF231F20"/>
        <rFont val="Calibri"/>
      </rPr>
      <t>5.92e-10</t>
    </r>
  </si>
  <si>
    <r>
      <rPr>
        <sz val="7"/>
        <color rgb="FF231F20"/>
        <rFont val="Calibri"/>
      </rPr>
      <t>6.15e-12</t>
    </r>
  </si>
  <si>
    <r>
      <rPr>
        <sz val="7"/>
        <color rgb="FF231F20"/>
        <rFont val="Calibri"/>
      </rPr>
      <t>4.22e-12</t>
    </r>
  </si>
  <si>
    <r>
      <rPr>
        <sz val="7"/>
        <color rgb="FF231F20"/>
        <rFont val="Calibri"/>
      </rPr>
      <t>1.98e-12</t>
    </r>
  </si>
  <si>
    <r>
      <rPr>
        <sz val="7"/>
        <color rgb="FF231F20"/>
        <rFont val="Calibri"/>
      </rPr>
      <t>HCFE-235ca2  (enflurane)</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</si>
  <si>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CHFCl</t>
    </r>
  </si>
  <si>
    <r>
      <rPr>
        <sz val="7"/>
        <color rgb="FF231F20"/>
        <rFont val="Calibri"/>
      </rPr>
      <t>5.30e-11</t>
    </r>
  </si>
  <si>
    <r>
      <rPr>
        <sz val="7"/>
        <color rgb="FF231F20"/>
        <rFont val="Calibri"/>
      </rPr>
      <t>5.35e-11</t>
    </r>
  </si>
  <si>
    <r>
      <rPr>
        <sz val="7"/>
        <color rgb="FF231F20"/>
        <rFont val="Calibri"/>
      </rPr>
      <t>7.36e-13</t>
    </r>
  </si>
  <si>
    <r>
      <rPr>
        <sz val="7"/>
        <color rgb="FF231F20"/>
        <rFont val="Calibri"/>
      </rPr>
      <t>7.14e-14</t>
    </r>
  </si>
  <si>
    <r>
      <rPr>
        <sz val="7"/>
        <color rgb="FF231F20"/>
        <rFont val="Calibri"/>
      </rPr>
      <t>4.44e-14</t>
    </r>
  </si>
  <si>
    <r>
      <rPr>
        <sz val="7"/>
        <color rgb="FF231F20"/>
        <rFont val="Calibri"/>
      </rPr>
      <t>HCFE-235da2  (isoflurane)</t>
    </r>
  </si>
  <si>
    <r>
      <rPr>
        <sz val="7"/>
        <color rgb="FF231F20"/>
        <rFont val="Calibri"/>
      </rPr>
      <t>CHF</t>
    </r>
    <r>
      <rPr>
        <sz val="4"/>
        <color rgb="FF231F20"/>
        <rFont val="Calibri"/>
      </rPr>
      <t>2</t>
    </r>
    <r>
      <rPr>
        <sz val="7"/>
        <color rgb="FF231F20"/>
        <rFont val="Calibri"/>
      </rPr>
      <t>OCHClCF</t>
    </r>
    <r>
      <rPr>
        <sz val="4"/>
        <color rgb="FF231F20"/>
        <rFont val="Calibri"/>
      </rPr>
      <t>3</t>
    </r>
  </si>
  <si>
    <r>
      <rPr>
        <sz val="7"/>
        <color rgb="FF231F20"/>
        <rFont val="Calibri"/>
      </rPr>
      <t>4.49e-11</t>
    </r>
  </si>
  <si>
    <r>
      <rPr>
        <sz val="7"/>
        <color rgb="FF231F20"/>
        <rFont val="Calibri"/>
      </rPr>
      <t>4.50e-11</t>
    </r>
  </si>
  <si>
    <r>
      <rPr>
        <sz val="7"/>
        <color rgb="FF231F20"/>
        <rFont val="Calibri"/>
      </rPr>
      <t>5.62e-13</t>
    </r>
  </si>
  <si>
    <r>
      <rPr>
        <sz val="7"/>
        <color rgb="FF231F20"/>
        <rFont val="Calibri"/>
      </rPr>
      <t>5.72e-14</t>
    </r>
  </si>
  <si>
    <r>
      <rPr>
        <sz val="7"/>
        <color rgb="FF231F20"/>
        <rFont val="Calibri"/>
      </rPr>
      <t>3.73e-14</t>
    </r>
  </si>
  <si>
    <r>
      <rPr>
        <sz val="7"/>
        <color rgb="FF231F20"/>
        <rFont val="Calibri"/>
      </rPr>
      <t>HFE-236ca</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</si>
  <si>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CHF</t>
    </r>
    <r>
      <rPr>
        <sz val="4"/>
        <color rgb="FF231F20"/>
        <rFont val="Calibri"/>
      </rPr>
      <t>2</t>
    </r>
  </si>
  <si>
    <r>
      <rPr>
        <sz val="7"/>
        <color rgb="FF231F20"/>
        <rFont val="Calibri"/>
      </rPr>
      <t>0.56</t>
    </r>
    <r>
      <rPr>
        <sz val="4"/>
        <color rgb="FF231F20"/>
        <rFont val="Calibri"/>
      </rPr>
      <t>g</t>
    </r>
  </si>
  <si>
    <r>
      <rPr>
        <sz val="7"/>
        <color rgb="FF231F20"/>
        <rFont val="Calibri"/>
      </rPr>
      <t>2.42e-10</t>
    </r>
  </si>
  <si>
    <r>
      <rPr>
        <sz val="7"/>
        <color rgb="FF231F20"/>
        <rFont val="Calibri"/>
      </rPr>
      <t>3.89e-10</t>
    </r>
  </si>
  <si>
    <r>
      <rPr>
        <sz val="7"/>
        <color rgb="FF231F20"/>
        <rFont val="Calibri"/>
      </rPr>
      <t>6.03e-12</t>
    </r>
  </si>
  <si>
    <r>
      <rPr>
        <sz val="7"/>
        <color rgb="FF231F20"/>
        <rFont val="Calibri"/>
      </rPr>
      <t>2.10e-12</t>
    </r>
  </si>
  <si>
    <r>
      <rPr>
        <sz val="7"/>
        <color rgb="FF231F20"/>
        <rFont val="Calibri"/>
      </rPr>
      <t>4.98e-13</t>
    </r>
  </si>
  <si>
    <r>
      <rPr>
        <sz val="7"/>
        <color rgb="FF231F20"/>
        <rFont val="Calibri"/>
      </rPr>
      <t>HFE-236ea2  (desflurane)</t>
    </r>
  </si>
  <si>
    <r>
      <rPr>
        <sz val="7"/>
        <color rgb="FF231F20"/>
        <rFont val="Calibri"/>
      </rPr>
      <t>CHF</t>
    </r>
    <r>
      <rPr>
        <sz val="4"/>
        <color rgb="FF231F20"/>
        <rFont val="Calibri"/>
      </rPr>
      <t>2</t>
    </r>
    <r>
      <rPr>
        <sz val="7"/>
        <color rgb="FF231F20"/>
        <rFont val="Calibri"/>
      </rPr>
      <t>OCHFCF</t>
    </r>
    <r>
      <rPr>
        <sz val="4"/>
        <color rgb="FF231F20"/>
        <rFont val="Calibri"/>
      </rPr>
      <t>3</t>
    </r>
  </si>
  <si>
    <r>
      <rPr>
        <sz val="7"/>
        <color rgb="FF231F20"/>
        <rFont val="Calibri"/>
      </rPr>
      <t>1.39e-10</t>
    </r>
  </si>
  <si>
    <r>
      <rPr>
        <sz val="7"/>
        <color rgb="FF231F20"/>
        <rFont val="Calibri"/>
      </rPr>
      <t>1.64e-10</t>
    </r>
  </si>
  <si>
    <r>
      <rPr>
        <sz val="7"/>
        <color rgb="FF231F20"/>
        <rFont val="Calibri"/>
      </rPr>
      <t>2.93e-12</t>
    </r>
  </si>
  <si>
    <r>
      <rPr>
        <sz val="7"/>
        <color rgb="FF231F20"/>
        <rFont val="Calibri"/>
      </rPr>
      <t>4.64e-13</t>
    </r>
  </si>
  <si>
    <r>
      <rPr>
        <sz val="7"/>
        <color rgb="FF231F20"/>
        <rFont val="Calibri"/>
      </rPr>
      <t>1.42e-13</t>
    </r>
  </si>
  <si>
    <r>
      <rPr>
        <sz val="7"/>
        <color rgb="FF231F20"/>
        <rFont val="Calibri"/>
      </rPr>
      <t>HFE-236fa</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</si>
  <si>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OCF</t>
    </r>
    <r>
      <rPr>
        <sz val="4"/>
        <color rgb="FF231F20"/>
        <rFont val="Calibri"/>
      </rPr>
      <t>3</t>
    </r>
  </si>
  <si>
    <r>
      <rPr>
        <sz val="7"/>
        <color rgb="FF231F20"/>
        <rFont val="Calibri"/>
      </rPr>
      <t>8.35e-11</t>
    </r>
  </si>
  <si>
    <r>
      <rPr>
        <sz val="7"/>
        <color rgb="FF231F20"/>
        <rFont val="Calibri"/>
      </rPr>
      <t>8.98e-11</t>
    </r>
  </si>
  <si>
    <r>
      <rPr>
        <sz val="7"/>
        <color rgb="FF231F20"/>
        <rFont val="Calibri"/>
      </rPr>
      <t>1.53e-12</t>
    </r>
  </si>
  <si>
    <r>
      <rPr>
        <sz val="7"/>
        <color rgb="FF231F20"/>
        <rFont val="Calibri"/>
      </rPr>
      <t>1.68e-13</t>
    </r>
  </si>
  <si>
    <r>
      <rPr>
        <sz val="7"/>
        <color rgb="FF231F20"/>
        <rFont val="Calibri"/>
      </rPr>
      <t>7.54e-14</t>
    </r>
  </si>
  <si>
    <r>
      <rPr>
        <sz val="7"/>
        <color rgb="FF231F20"/>
        <rFont val="Calibri"/>
      </rPr>
      <t>HFE-245cb2</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</si>
  <si>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OCH</t>
    </r>
    <r>
      <rPr>
        <sz val="4"/>
        <color rgb="FF231F20"/>
        <rFont val="Calibri"/>
      </rPr>
      <t>3</t>
    </r>
  </si>
  <si>
    <r>
      <rPr>
        <sz val="7"/>
        <color rgb="FF231F20"/>
        <rFont val="Calibri"/>
      </rPr>
      <t>5.90e-11</t>
    </r>
  </si>
  <si>
    <r>
      <rPr>
        <sz val="7"/>
        <color rgb="FF231F20"/>
        <rFont val="Calibri"/>
      </rPr>
      <t>6.00e-11</t>
    </r>
  </si>
  <si>
    <r>
      <rPr>
        <sz val="7"/>
        <color rgb="FF231F20"/>
        <rFont val="Calibri"/>
      </rPr>
      <t>8.77e-13</t>
    </r>
  </si>
  <si>
    <r>
      <rPr>
        <sz val="7"/>
        <color rgb="FF231F20"/>
        <rFont val="Calibri"/>
      </rPr>
      <t>8.40e-14</t>
    </r>
  </si>
  <si>
    <r>
      <rPr>
        <sz val="7"/>
        <color rgb="FF231F20"/>
        <rFont val="Calibri"/>
      </rPr>
      <t>4.99e-14</t>
    </r>
  </si>
  <si>
    <r>
      <rPr>
        <sz val="7"/>
        <color rgb="FF231F20"/>
        <rFont val="Calibri"/>
      </rPr>
      <t>HFE-245fa1</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</si>
  <si>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OCF</t>
    </r>
    <r>
      <rPr>
        <sz val="4"/>
        <color rgb="FF231F20"/>
        <rFont val="Calibri"/>
      </rPr>
      <t>3</t>
    </r>
  </si>
  <si>
    <r>
      <rPr>
        <sz val="7"/>
        <color rgb="FF231F20"/>
        <rFont val="Calibri"/>
      </rPr>
      <t>7.22e-11</t>
    </r>
  </si>
  <si>
    <r>
      <rPr>
        <sz val="7"/>
        <color rgb="FF231F20"/>
        <rFont val="Calibri"/>
      </rPr>
      <t>7.59e-11</t>
    </r>
  </si>
  <si>
    <r>
      <rPr>
        <sz val="7"/>
        <color rgb="FF231F20"/>
        <rFont val="Calibri"/>
      </rPr>
      <t>1.25e-12</t>
    </r>
  </si>
  <si>
    <r>
      <rPr>
        <sz val="7"/>
        <color rgb="FF231F20"/>
        <rFont val="Calibri"/>
      </rPr>
      <t>1.27e-13</t>
    </r>
  </si>
  <si>
    <r>
      <rPr>
        <sz val="7"/>
        <color rgb="FF231F20"/>
        <rFont val="Calibri"/>
      </rPr>
      <t>6.35e-14</t>
    </r>
  </si>
  <si>
    <r>
      <rPr>
        <sz val="7"/>
        <color rgb="FF231F20"/>
        <rFont val="Calibri"/>
      </rPr>
      <t>HFE-245fa2</t>
    </r>
  </si>
  <si>
    <r>
      <rPr>
        <sz val="7"/>
        <color rgb="FF231F20"/>
        <rFont val="Calibri"/>
      </rPr>
      <t>CHF</t>
    </r>
    <r>
      <rPr>
        <sz val="4"/>
        <color rgb="FF231F20"/>
        <rFont val="Calibri"/>
      </rPr>
      <t>2</t>
    </r>
    <r>
      <rPr>
        <sz val="7"/>
        <color rgb="FF231F20"/>
        <rFont val="Calibri"/>
      </rPr>
      <t>OCH</t>
    </r>
    <r>
      <rPr>
        <sz val="4"/>
        <color rgb="FF231F20"/>
        <rFont val="Calibri"/>
      </rPr>
      <t>2</t>
    </r>
    <r>
      <rPr>
        <sz val="7"/>
        <color rgb="FF231F20"/>
        <rFont val="Calibri"/>
      </rPr>
      <t>CF</t>
    </r>
    <r>
      <rPr>
        <sz val="4"/>
        <color rgb="FF231F20"/>
        <rFont val="Calibri"/>
      </rPr>
      <t>3</t>
    </r>
  </si>
  <si>
    <r>
      <rPr>
        <sz val="7"/>
        <color rgb="FF231F20"/>
        <rFont val="Calibri"/>
      </rPr>
      <t>7.25e-11</t>
    </r>
  </si>
  <si>
    <r>
      <rPr>
        <sz val="7"/>
        <color rgb="FF231F20"/>
        <rFont val="Calibri"/>
      </rPr>
      <t>7.45e-11</t>
    </r>
  </si>
  <si>
    <r>
      <rPr>
        <sz val="7"/>
        <color rgb="FF231F20"/>
        <rFont val="Calibri"/>
      </rPr>
      <t>1.15e-12</t>
    </r>
  </si>
  <si>
    <r>
      <rPr>
        <sz val="7"/>
        <color rgb="FF231F20"/>
        <rFont val="Calibri"/>
      </rPr>
      <t>1.10e-13</t>
    </r>
  </si>
  <si>
    <r>
      <rPr>
        <sz val="7"/>
        <color rgb="FF231F20"/>
        <rFont val="Calibri"/>
      </rPr>
      <t>6.21e-14</t>
    </r>
  </si>
  <si>
    <r>
      <rPr>
        <sz val="7"/>
        <color rgb="FF231F20"/>
        <rFont val="Calibri"/>
      </rPr>
      <t>2,2,3,3,3-Pentafluoropropan-1-ol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</si>
  <si>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</si>
  <si>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1.72e-12</t>
    </r>
  </si>
  <si>
    <r>
      <rPr>
        <sz val="7"/>
        <color rgb="FF231F20"/>
        <rFont val="Calibri"/>
      </rPr>
      <t>1.72e-12</t>
    </r>
  </si>
  <si>
    <r>
      <rPr>
        <sz val="7"/>
        <color rgb="FF231F20"/>
        <rFont val="Calibri"/>
      </rPr>
      <t>1.42e-14</t>
    </r>
  </si>
  <si>
    <r>
      <rPr>
        <sz val="7"/>
        <color rgb="FF231F20"/>
        <rFont val="Calibri"/>
      </rPr>
      <t>1.95e-15</t>
    </r>
  </si>
  <si>
    <r>
      <rPr>
        <sz val="7"/>
        <color rgb="FF231F20"/>
        <rFont val="Calibri"/>
      </rPr>
      <t>1.42e-15</t>
    </r>
  </si>
  <si>
    <r>
      <rPr>
        <sz val="7"/>
        <color rgb="FF231F20"/>
        <rFont val="Calibri"/>
      </rPr>
      <t>HFE-254cb1</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</si>
  <si>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CHF</t>
    </r>
    <r>
      <rPr>
        <sz val="4"/>
        <color rgb="FF231F20"/>
        <rFont val="Calibri"/>
      </rPr>
      <t>2</t>
    </r>
  </si>
  <si>
    <r>
      <rPr>
        <sz val="7"/>
        <color rgb="FF231F20"/>
        <rFont val="Calibri"/>
      </rPr>
      <t>2.76e-11</t>
    </r>
  </si>
  <si>
    <r>
      <rPr>
        <sz val="7"/>
        <color rgb="FF231F20"/>
        <rFont val="Calibri"/>
      </rPr>
      <t>2.76e-11</t>
    </r>
  </si>
  <si>
    <r>
      <rPr>
        <sz val="7"/>
        <color rgb="FF231F20"/>
        <rFont val="Calibri"/>
      </rPr>
      <t>2.99e-13</t>
    </r>
  </si>
  <si>
    <r>
      <rPr>
        <sz val="7"/>
        <color rgb="FF231F20"/>
        <rFont val="Calibri"/>
      </rPr>
      <t>3.34e-14</t>
    </r>
  </si>
  <si>
    <r>
      <rPr>
        <sz val="7"/>
        <color rgb="FF231F20"/>
        <rFont val="Calibri"/>
      </rPr>
      <t>2.28e-14</t>
    </r>
  </si>
  <si>
    <r>
      <rPr>
        <sz val="7"/>
        <color rgb="FF231F20"/>
        <rFont val="Calibri"/>
      </rPr>
      <t>HFE-263fb2</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</si>
  <si>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OCH</t>
    </r>
    <r>
      <rPr>
        <sz val="4"/>
        <color rgb="FF231F20"/>
        <rFont val="Calibri"/>
      </rPr>
      <t>3</t>
    </r>
  </si>
  <si>
    <r>
      <rPr>
        <sz val="7"/>
        <color rgb="FF231F20"/>
        <rFont val="Calibri"/>
      </rPr>
      <t>23.0 days</t>
    </r>
  </si>
  <si>
    <r>
      <rPr>
        <sz val="7"/>
        <color rgb="FF231F20"/>
        <rFont val="Calibri"/>
      </rPr>
      <t>1.22e-13</t>
    </r>
  </si>
  <si>
    <r>
      <rPr>
        <sz val="7"/>
        <color rgb="FF231F20"/>
        <rFont val="Calibri"/>
      </rPr>
      <t>1.22e-13</t>
    </r>
  </si>
  <si>
    <r>
      <rPr>
        <sz val="7"/>
        <color rgb="FF231F20"/>
        <rFont val="Calibri"/>
      </rPr>
      <t>9.72e-16</t>
    </r>
  </si>
  <si>
    <r>
      <rPr>
        <sz val="7"/>
        <color rgb="FF231F20"/>
        <rFont val="Calibri"/>
      </rPr>
      <t>1.37e-16</t>
    </r>
  </si>
  <si>
    <r>
      <rPr>
        <b/>
        <sz val="7"/>
        <color rgb="FF231F20"/>
        <rFont val="Calibri"/>
      </rPr>
      <t>&lt;1</t>
    </r>
  </si>
  <si>
    <r>
      <rPr>
        <sz val="7"/>
        <color rgb="FF231F20"/>
        <rFont val="Calibri"/>
      </rPr>
      <t>9.98e-17</t>
    </r>
  </si>
  <si>
    <r>
      <rPr>
        <b/>
        <sz val="7"/>
        <color rgb="FF231F20"/>
        <rFont val="Calibri"/>
      </rPr>
      <t>&lt;1</t>
    </r>
  </si>
  <si>
    <r>
      <rPr>
        <sz val="7"/>
        <color rgb="FF231F20"/>
        <rFont val="Calibri"/>
      </rPr>
      <t>HFE-263m1</t>
    </r>
  </si>
  <si>
    <r>
      <rPr>
        <sz val="7"/>
        <color rgb="FF231F20"/>
        <rFont val="Calibri"/>
      </rPr>
      <t>CF</t>
    </r>
    <r>
      <rPr>
        <sz val="4"/>
        <color rgb="FF231F20"/>
        <rFont val="Calibri"/>
      </rPr>
      <t>3</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</si>
  <si>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2.70e-12</t>
    </r>
  </si>
  <si>
    <r>
      <rPr>
        <sz val="7"/>
        <color rgb="FF231F20"/>
        <rFont val="Calibri"/>
      </rPr>
      <t>2.70e-12</t>
    </r>
  </si>
  <si>
    <r>
      <rPr>
        <sz val="7"/>
        <color rgb="FF231F20"/>
        <rFont val="Calibri"/>
      </rPr>
      <t>2.25e-14</t>
    </r>
  </si>
  <si>
    <r>
      <rPr>
        <sz val="7"/>
        <color rgb="FF231F20"/>
        <rFont val="Calibri"/>
      </rPr>
      <t>3.06e-15</t>
    </r>
  </si>
  <si>
    <r>
      <rPr>
        <sz val="7"/>
        <color rgb="FF231F20"/>
        <rFont val="Calibri"/>
      </rPr>
      <t>2.22e-15</t>
    </r>
  </si>
  <si>
    <r>
      <rPr>
        <sz val="7"/>
        <color rgb="FF231F20"/>
        <rFont val="Calibri"/>
      </rPr>
      <t>3,3,3-Trifluoropropan-1-ol</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</si>
  <si>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</si>
  <si>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12.0 days</t>
    </r>
  </si>
  <si>
    <r>
      <rPr>
        <sz val="7"/>
        <color rgb="FF231F20"/>
        <rFont val="Calibri"/>
      </rPr>
      <t>3.57e-14</t>
    </r>
  </si>
  <si>
    <r>
      <rPr>
        <sz val="7"/>
        <color rgb="FF231F20"/>
        <rFont val="Calibri"/>
      </rPr>
      <t>3.57e-14</t>
    </r>
  </si>
  <si>
    <r>
      <rPr>
        <b/>
        <sz val="7"/>
        <color rgb="FF231F20"/>
        <rFont val="Calibri"/>
      </rPr>
      <t>&lt;1</t>
    </r>
  </si>
  <si>
    <r>
      <rPr>
        <sz val="7"/>
        <color rgb="FF231F20"/>
        <rFont val="Calibri"/>
      </rPr>
      <t>2.85e-16</t>
    </r>
  </si>
  <si>
    <r>
      <rPr>
        <b/>
        <sz val="7"/>
        <color rgb="FF231F20"/>
        <rFont val="Calibri"/>
      </rPr>
      <t>&lt;1</t>
    </r>
  </si>
  <si>
    <r>
      <rPr>
        <sz val="7"/>
        <color rgb="FF231F20"/>
        <rFont val="Calibri"/>
      </rPr>
      <t>4.01e-17</t>
    </r>
  </si>
  <si>
    <r>
      <rPr>
        <b/>
        <sz val="7"/>
        <color rgb="FF231F20"/>
        <rFont val="Calibri"/>
      </rPr>
      <t>&lt;1</t>
    </r>
  </si>
  <si>
    <r>
      <rPr>
        <sz val="7"/>
        <color rgb="FF231F20"/>
        <rFont val="Calibri"/>
      </rPr>
      <t>2.93e-17</t>
    </r>
  </si>
  <si>
    <r>
      <rPr>
        <b/>
        <sz val="7"/>
        <color rgb="FF231F20"/>
        <rFont val="Calibri"/>
      </rPr>
      <t>&lt;1</t>
    </r>
  </si>
  <si>
    <r>
      <rPr>
        <sz val="7"/>
        <color rgb="FF231F20"/>
        <rFont val="Calibri"/>
      </rPr>
      <t>HFE-329mcc2</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</si>
  <si>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3</t>
    </r>
  </si>
  <si>
    <r>
      <rPr>
        <sz val="7"/>
        <color rgb="FF231F20"/>
        <rFont val="Calibri"/>
      </rPr>
      <t>1.68e-10</t>
    </r>
  </si>
  <si>
    <r>
      <rPr>
        <sz val="7"/>
        <color rgb="FF231F20"/>
        <rFont val="Calibri"/>
      </rPr>
      <t>2.81e-10</t>
    </r>
  </si>
  <si>
    <r>
      <rPr>
        <sz val="7"/>
        <color rgb="FF231F20"/>
        <rFont val="Calibri"/>
      </rPr>
      <t>4.23e-12</t>
    </r>
  </si>
  <si>
    <r>
      <rPr>
        <sz val="7"/>
        <color rgb="FF231F20"/>
        <rFont val="Calibri"/>
      </rPr>
      <t>1.59e-12</t>
    </r>
  </si>
  <si>
    <r>
      <rPr>
        <sz val="7"/>
        <color rgb="FF231F20"/>
        <rFont val="Calibri"/>
      </rPr>
      <t>3.93e-13</t>
    </r>
  </si>
  <si>
    <r>
      <rPr>
        <sz val="7"/>
        <color rgb="FF231F20"/>
        <rFont val="Calibri"/>
      </rPr>
      <t>HFE-338mmz1</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</si>
  <si>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CHOCHF</t>
    </r>
    <r>
      <rPr>
        <sz val="4"/>
        <color rgb="FF231F20"/>
        <rFont val="Calibri"/>
      </rPr>
      <t>2</t>
    </r>
  </si>
  <si>
    <r>
      <rPr>
        <sz val="7"/>
        <color rgb="FF231F20"/>
        <rFont val="Calibri"/>
      </rPr>
      <t>1.48e-10</t>
    </r>
  </si>
  <si>
    <r>
      <rPr>
        <sz val="7"/>
        <color rgb="FF231F20"/>
        <rFont val="Calibri"/>
      </rPr>
      <t>2.40e-10</t>
    </r>
  </si>
  <si>
    <r>
      <rPr>
        <sz val="7"/>
        <color rgb="FF231F20"/>
        <rFont val="Calibri"/>
      </rPr>
      <t>3.70e-12</t>
    </r>
  </si>
  <si>
    <r>
      <rPr>
        <sz val="7"/>
        <color rgb="FF231F20"/>
        <rFont val="Calibri"/>
      </rPr>
      <t>1.31e-12</t>
    </r>
  </si>
  <si>
    <r>
      <rPr>
        <sz val="7"/>
        <color rgb="FF231F20"/>
        <rFont val="Calibri"/>
      </rPr>
      <t>3.14e-13</t>
    </r>
  </si>
  <si>
    <r>
      <rPr>
        <sz val="7"/>
        <color rgb="FF231F20"/>
        <rFont val="Calibri"/>
      </rPr>
      <t>HFE-338mcf2</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</si>
  <si>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3</t>
    </r>
  </si>
  <si>
    <r>
      <rPr>
        <sz val="7"/>
        <color rgb="FF231F20"/>
        <rFont val="Calibri"/>
      </rPr>
      <t>7.93e-11</t>
    </r>
  </si>
  <si>
    <r>
      <rPr>
        <sz val="7"/>
        <color rgb="FF231F20"/>
        <rFont val="Calibri"/>
      </rPr>
      <t>8.52e-11</t>
    </r>
  </si>
  <si>
    <r>
      <rPr>
        <sz val="7"/>
        <color rgb="FF231F20"/>
        <rFont val="Calibri"/>
      </rPr>
      <t>1.45e-12</t>
    </r>
  </si>
  <si>
    <r>
      <rPr>
        <sz val="7"/>
        <color rgb="FF231F20"/>
        <rFont val="Calibri"/>
      </rPr>
      <t>1.60e-13</t>
    </r>
  </si>
  <si>
    <r>
      <rPr>
        <sz val="7"/>
        <color rgb="FF231F20"/>
        <rFont val="Calibri"/>
      </rPr>
      <t>7.16e-14</t>
    </r>
  </si>
  <si>
    <r>
      <rPr>
        <sz val="7"/>
        <color rgb="FF231F20"/>
        <rFont val="Calibri"/>
      </rPr>
      <t>Sevoflurane  (HFE-347mmz1)</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</si>
  <si>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CHOCH</t>
    </r>
    <r>
      <rPr>
        <sz val="4"/>
        <color rgb="FF231F20"/>
        <rFont val="Calibri"/>
      </rPr>
      <t>2</t>
    </r>
    <r>
      <rPr>
        <sz val="7"/>
        <color rgb="FF231F20"/>
        <rFont val="Calibri"/>
      </rPr>
      <t>F</t>
    </r>
  </si>
  <si>
    <r>
      <rPr>
        <sz val="7"/>
        <color rgb="FF231F20"/>
        <rFont val="Calibri"/>
      </rPr>
      <t>1.98e-11</t>
    </r>
  </si>
  <si>
    <r>
      <rPr>
        <sz val="7"/>
        <color rgb="FF231F20"/>
        <rFont val="Calibri"/>
      </rPr>
      <t>1.98e-11</t>
    </r>
  </si>
  <si>
    <r>
      <rPr>
        <sz val="7"/>
        <color rgb="FF231F20"/>
        <rFont val="Calibri"/>
      </rPr>
      <t>2.06e-13</t>
    </r>
  </si>
  <si>
    <r>
      <rPr>
        <sz val="7"/>
        <color rgb="FF231F20"/>
        <rFont val="Calibri"/>
      </rPr>
      <t>2.37e-14</t>
    </r>
  </si>
  <si>
    <r>
      <rPr>
        <sz val="7"/>
        <color rgb="FF231F20"/>
        <rFont val="Calibri"/>
      </rPr>
      <t>1.64e-14</t>
    </r>
  </si>
  <si>
    <r>
      <rPr>
        <sz val="7"/>
        <color rgb="FF231F20"/>
        <rFont val="Calibri"/>
      </rPr>
      <t>HFE-347mcc3  (HFE-7000)</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</si>
  <si>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</si>
  <si>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4.78e-11</t>
    </r>
  </si>
  <si>
    <r>
      <rPr>
        <sz val="7"/>
        <color rgb="FF231F20"/>
        <rFont val="Calibri"/>
      </rPr>
      <t>4.86e-11</t>
    </r>
  </si>
  <si>
    <r>
      <rPr>
        <sz val="7"/>
        <color rgb="FF231F20"/>
        <rFont val="Calibri"/>
      </rPr>
      <t>7.18e-13</t>
    </r>
  </si>
  <si>
    <r>
      <rPr>
        <sz val="7"/>
        <color rgb="FF231F20"/>
        <rFont val="Calibri"/>
      </rPr>
      <t>6.87e-14</t>
    </r>
  </si>
  <si>
    <r>
      <rPr>
        <sz val="7"/>
        <color rgb="FF231F20"/>
        <rFont val="Calibri"/>
      </rPr>
      <t>4.05e-14</t>
    </r>
  </si>
  <si>
    <r>
      <rPr>
        <sz val="7"/>
        <color rgb="FF231F20"/>
        <rFont val="Calibri"/>
      </rPr>
      <t>HFE-347mcf2</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</si>
  <si>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3</t>
    </r>
  </si>
  <si>
    <r>
      <rPr>
        <sz val="7"/>
        <color rgb="FF231F20"/>
        <rFont val="Calibri"/>
      </rPr>
      <t>7.45e-11</t>
    </r>
  </si>
  <si>
    <r>
      <rPr>
        <sz val="7"/>
        <color rgb="FF231F20"/>
        <rFont val="Calibri"/>
      </rPr>
      <t>7.83e-11</t>
    </r>
  </si>
  <si>
    <r>
      <rPr>
        <sz val="7"/>
        <color rgb="FF231F20"/>
        <rFont val="Calibri"/>
      </rPr>
      <t>1.29e-12</t>
    </r>
  </si>
  <si>
    <r>
      <rPr>
        <sz val="7"/>
        <color rgb="FF231F20"/>
        <rFont val="Calibri"/>
      </rPr>
      <t>1.31e-13</t>
    </r>
  </si>
  <si>
    <r>
      <rPr>
        <sz val="7"/>
        <color rgb="FF231F20"/>
        <rFont val="Calibri"/>
      </rPr>
      <t>6.55e-14</t>
    </r>
  </si>
  <si>
    <r>
      <rPr>
        <sz val="7"/>
        <color rgb="FF231F20"/>
        <rFont val="Calibri"/>
      </rPr>
      <t>HFE-347pcf2</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</si>
  <si>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OCH</t>
    </r>
    <r>
      <rPr>
        <sz val="4"/>
        <color rgb="FF231F20"/>
        <rFont val="Calibri"/>
      </rPr>
      <t>2</t>
    </r>
    <r>
      <rPr>
        <sz val="7"/>
        <color rgb="FF231F20"/>
        <rFont val="Calibri"/>
      </rPr>
      <t>CF</t>
    </r>
    <r>
      <rPr>
        <sz val="4"/>
        <color rgb="FF231F20"/>
        <rFont val="Calibri"/>
      </rPr>
      <t>3</t>
    </r>
  </si>
  <si>
    <r>
      <rPr>
        <sz val="7"/>
        <color rgb="FF231F20"/>
        <rFont val="Calibri"/>
      </rPr>
      <t>0.48</t>
    </r>
    <r>
      <rPr>
        <sz val="4"/>
        <color rgb="FF231F20"/>
        <rFont val="Calibri"/>
      </rPr>
      <t>h</t>
    </r>
  </si>
  <si>
    <r>
      <rPr>
        <sz val="7"/>
        <color rgb="FF231F20"/>
        <rFont val="Calibri"/>
      </rPr>
      <t>7.86e-11</t>
    </r>
  </si>
  <si>
    <r>
      <rPr>
        <sz val="7"/>
        <color rgb="FF231F20"/>
        <rFont val="Calibri"/>
      </rPr>
      <t>8.15e-11</t>
    </r>
  </si>
  <si>
    <r>
      <rPr>
        <sz val="7"/>
        <color rgb="FF231F20"/>
        <rFont val="Calibri"/>
      </rPr>
      <t>1.30e-12</t>
    </r>
  </si>
  <si>
    <r>
      <rPr>
        <sz val="7"/>
        <color rgb="FF231F20"/>
        <rFont val="Calibri"/>
      </rPr>
      <t>1.27e-13</t>
    </r>
  </si>
  <si>
    <r>
      <rPr>
        <sz val="7"/>
        <color rgb="FF231F20"/>
        <rFont val="Calibri"/>
      </rPr>
      <t>6.81e-14</t>
    </r>
  </si>
  <si>
    <r>
      <rPr>
        <sz val="7"/>
        <color rgb="FF231F20"/>
        <rFont val="Calibri"/>
      </rPr>
      <t>HFE-347mmy1</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</si>
  <si>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CFOCH</t>
    </r>
    <r>
      <rPr>
        <sz val="4"/>
        <color rgb="FF231F20"/>
        <rFont val="Calibri"/>
      </rPr>
      <t>3</t>
    </r>
  </si>
  <si>
    <r>
      <rPr>
        <sz val="7"/>
        <color rgb="FF231F20"/>
        <rFont val="Calibri"/>
      </rPr>
      <t>3.32e-11</t>
    </r>
  </si>
  <si>
    <r>
      <rPr>
        <sz val="7"/>
        <color rgb="FF231F20"/>
        <rFont val="Calibri"/>
      </rPr>
      <t>3.33e-11</t>
    </r>
  </si>
  <si>
    <r>
      <rPr>
        <sz val="7"/>
        <color rgb="FF231F20"/>
        <rFont val="Calibri"/>
      </rPr>
      <t>4.27e-13</t>
    </r>
  </si>
  <si>
    <r>
      <rPr>
        <sz val="7"/>
        <color rgb="FF231F20"/>
        <rFont val="Calibri"/>
      </rPr>
      <t>4.28e-14</t>
    </r>
  </si>
  <si>
    <r>
      <rPr>
        <sz val="7"/>
        <color rgb="FF231F20"/>
        <rFont val="Calibri"/>
      </rPr>
      <t>2.76e-14</t>
    </r>
  </si>
  <si>
    <r>
      <rPr>
        <sz val="7"/>
        <color rgb="FF231F20"/>
        <rFont val="Calibri"/>
      </rPr>
      <t>HFE-356mec3</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</si>
  <si>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CHFCF</t>
    </r>
    <r>
      <rPr>
        <sz val="4"/>
        <color rgb="FF231F20"/>
        <rFont val="Calibri"/>
      </rPr>
      <t>3</t>
    </r>
  </si>
  <si>
    <r>
      <rPr>
        <sz val="7"/>
        <color rgb="FF231F20"/>
        <rFont val="Calibri"/>
      </rPr>
      <t>3.53e-11</t>
    </r>
  </si>
  <si>
    <r>
      <rPr>
        <sz val="7"/>
        <color rgb="FF231F20"/>
        <rFont val="Calibri"/>
      </rPr>
      <t>3.55e-11</t>
    </r>
  </si>
  <si>
    <r>
      <rPr>
        <sz val="7"/>
        <color rgb="FF231F20"/>
        <rFont val="Calibri"/>
      </rPr>
      <t>4.60e-13</t>
    </r>
  </si>
  <si>
    <r>
      <rPr>
        <sz val="7"/>
        <color rgb="FF231F20"/>
        <rFont val="Calibri"/>
      </rPr>
      <t>4.58e-14</t>
    </r>
  </si>
  <si>
    <r>
      <rPr>
        <sz val="7"/>
        <color rgb="FF231F20"/>
        <rFont val="Calibri"/>
      </rPr>
      <t>2.94e-14</t>
    </r>
  </si>
  <si>
    <r>
      <rPr>
        <sz val="7"/>
        <color rgb="FF231F20"/>
        <rFont val="Calibri"/>
      </rPr>
      <t>HFE-356mff2</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</si>
  <si>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OCH</t>
    </r>
    <r>
      <rPr>
        <sz val="4"/>
        <color rgb="FF231F20"/>
        <rFont val="Calibri"/>
      </rPr>
      <t>2</t>
    </r>
    <r>
      <rPr>
        <sz val="7"/>
        <color rgb="FF231F20"/>
        <rFont val="Calibri"/>
      </rPr>
      <t>CF</t>
    </r>
    <r>
      <rPr>
        <sz val="4"/>
        <color rgb="FF231F20"/>
        <rFont val="Calibri"/>
      </rPr>
      <t>3</t>
    </r>
  </si>
  <si>
    <r>
      <rPr>
        <sz val="7"/>
        <color rgb="FF231F20"/>
        <rFont val="Calibri"/>
      </rPr>
      <t xml:space="preserve">105.0
</t>
    </r>
    <r>
      <rPr>
        <sz val="7"/>
        <color rgb="FF231F20"/>
        <rFont val="Calibri"/>
      </rPr>
      <t>days</t>
    </r>
  </si>
  <si>
    <r>
      <rPr>
        <sz val="7"/>
        <color rgb="FF231F20"/>
        <rFont val="Calibri"/>
      </rPr>
      <t>1.54e-12</t>
    </r>
  </si>
  <si>
    <r>
      <rPr>
        <sz val="7"/>
        <color rgb="FF231F20"/>
        <rFont val="Calibri"/>
      </rPr>
      <t>1.54e-12</t>
    </r>
  </si>
  <si>
    <r>
      <rPr>
        <sz val="7"/>
        <color rgb="FF231F20"/>
        <rFont val="Calibri"/>
      </rPr>
      <t>1.26e-14</t>
    </r>
  </si>
  <si>
    <r>
      <rPr>
        <sz val="7"/>
        <color rgb="FF231F20"/>
        <rFont val="Calibri"/>
      </rPr>
      <t>1.74e-15</t>
    </r>
  </si>
  <si>
    <r>
      <rPr>
        <sz val="7"/>
        <color rgb="FF231F20"/>
        <rFont val="Calibri"/>
      </rPr>
      <t>1.26e-15</t>
    </r>
  </si>
  <si>
    <r>
      <rPr>
        <sz val="7"/>
        <color rgb="FF231F20"/>
        <rFont val="Calibri"/>
      </rPr>
      <t>HFE-356pcf2</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</si>
  <si>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OCF</t>
    </r>
    <r>
      <rPr>
        <sz val="4"/>
        <color rgb="FF231F20"/>
        <rFont val="Calibri"/>
      </rPr>
      <t>2</t>
    </r>
    <r>
      <rPr>
        <sz val="7"/>
        <color rgb="FF231F20"/>
        <rFont val="Calibri"/>
      </rPr>
      <t>CHF</t>
    </r>
    <r>
      <rPr>
        <sz val="4"/>
        <color rgb="FF231F20"/>
        <rFont val="Calibri"/>
      </rPr>
      <t>2</t>
    </r>
  </si>
  <si>
    <r>
      <rPr>
        <sz val="7"/>
        <color rgb="FF231F20"/>
        <rFont val="Calibri"/>
      </rPr>
      <t>6.40e-11</t>
    </r>
  </si>
  <si>
    <r>
      <rPr>
        <sz val="7"/>
        <color rgb="FF231F20"/>
        <rFont val="Calibri"/>
      </rPr>
      <t>6.59e-11</t>
    </r>
  </si>
  <si>
    <r>
      <rPr>
        <sz val="7"/>
        <color rgb="FF231F20"/>
        <rFont val="Calibri"/>
      </rPr>
      <t>1.03e-12</t>
    </r>
  </si>
  <si>
    <r>
      <rPr>
        <sz val="7"/>
        <color rgb="FF231F20"/>
        <rFont val="Calibri"/>
      </rPr>
      <t>9.97e-14</t>
    </r>
  </si>
  <si>
    <r>
      <rPr>
        <sz val="7"/>
        <color rgb="FF231F20"/>
        <rFont val="Calibri"/>
      </rPr>
      <t>5.50e-14</t>
    </r>
  </si>
  <si>
    <r>
      <rPr>
        <sz val="7"/>
        <color rgb="FF231F20"/>
        <rFont val="Calibri"/>
      </rPr>
      <t>HFE-356pcf3</t>
    </r>
  </si>
  <si>
    <r>
      <rPr>
        <sz val="7"/>
        <color rgb="FF231F20"/>
        <rFont val="Calibri"/>
      </rPr>
      <t>CHF</t>
    </r>
    <r>
      <rPr>
        <sz val="4"/>
        <color rgb="FF231F20"/>
        <rFont val="Calibri"/>
      </rPr>
      <t>2</t>
    </r>
    <r>
      <rPr>
        <sz val="7"/>
        <color rgb="FF231F20"/>
        <rFont val="Calibri"/>
      </rPr>
      <t>OCH</t>
    </r>
    <r>
      <rPr>
        <sz val="4"/>
        <color rgb="FF231F20"/>
        <rFont val="Calibri"/>
      </rPr>
      <t>2</t>
    </r>
    <r>
      <rPr>
        <sz val="7"/>
        <color rgb="FF231F20"/>
        <rFont val="Calibri"/>
      </rPr>
      <t>CF</t>
    </r>
    <r>
      <rPr>
        <sz val="4"/>
        <color rgb="FF231F20"/>
        <rFont val="Calibri"/>
      </rPr>
      <t>2</t>
    </r>
    <r>
      <rPr>
        <sz val="7"/>
        <color rgb="FF231F20"/>
        <rFont val="Calibri"/>
      </rPr>
      <t>CHF</t>
    </r>
    <r>
      <rPr>
        <sz val="4"/>
        <color rgb="FF231F20"/>
        <rFont val="Calibri"/>
      </rPr>
      <t>2</t>
    </r>
  </si>
  <si>
    <r>
      <rPr>
        <sz val="7"/>
        <color rgb="FF231F20"/>
        <rFont val="Calibri"/>
      </rPr>
      <t>4.08e-11</t>
    </r>
  </si>
  <si>
    <r>
      <rPr>
        <sz val="7"/>
        <color rgb="FF231F20"/>
        <rFont val="Calibri"/>
      </rPr>
      <t>4.09e-11</t>
    </r>
  </si>
  <si>
    <r>
      <rPr>
        <sz val="7"/>
        <color rgb="FF231F20"/>
        <rFont val="Calibri"/>
      </rPr>
      <t>5.11e-13</t>
    </r>
  </si>
  <si>
    <r>
      <rPr>
        <sz val="7"/>
        <color rgb="FF231F20"/>
        <rFont val="Calibri"/>
      </rPr>
      <t>5.20e-14</t>
    </r>
  </si>
  <si>
    <r>
      <rPr>
        <sz val="7"/>
        <color rgb="FF231F20"/>
        <rFont val="Calibri"/>
      </rPr>
      <t>3.39e-14</t>
    </r>
  </si>
  <si>
    <r>
      <rPr>
        <sz val="7"/>
        <color rgb="FF231F20"/>
        <rFont val="Calibri"/>
      </rPr>
      <t>HFE-356pcc3</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</si>
  <si>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CHF</t>
    </r>
    <r>
      <rPr>
        <sz val="4"/>
        <color rgb="FF231F20"/>
        <rFont val="Calibri"/>
      </rPr>
      <t>2</t>
    </r>
  </si>
  <si>
    <r>
      <rPr>
        <sz val="7"/>
        <color rgb="FF231F20"/>
        <rFont val="Calibri"/>
      </rPr>
      <t>3.77e-11</t>
    </r>
  </si>
  <si>
    <r>
      <rPr>
        <sz val="7"/>
        <color rgb="FF231F20"/>
        <rFont val="Calibri"/>
      </rPr>
      <t>3.79e-11</t>
    </r>
  </si>
  <si>
    <r>
      <rPr>
        <sz val="7"/>
        <color rgb="FF231F20"/>
        <rFont val="Calibri"/>
      </rPr>
      <t>4.91e-13</t>
    </r>
  </si>
  <si>
    <r>
      <rPr>
        <sz val="7"/>
        <color rgb="FF231F20"/>
        <rFont val="Calibri"/>
      </rPr>
      <t>4.89e-14</t>
    </r>
  </si>
  <si>
    <r>
      <rPr>
        <sz val="7"/>
        <color rgb="FF231F20"/>
        <rFont val="Calibri"/>
      </rPr>
      <t>3.14e-14</t>
    </r>
  </si>
  <si>
    <r>
      <rPr>
        <sz val="7"/>
        <color rgb="FF231F20"/>
        <rFont val="Calibri"/>
      </rPr>
      <t>HFE-356mmz1</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</si>
  <si>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CHOCH</t>
    </r>
    <r>
      <rPr>
        <sz val="4"/>
        <color rgb="FF231F20"/>
        <rFont val="Calibri"/>
      </rPr>
      <t>3</t>
    </r>
  </si>
  <si>
    <r>
      <rPr>
        <sz val="7"/>
        <color rgb="FF231F20"/>
        <rFont val="Calibri"/>
      </rPr>
      <t>97.1 days</t>
    </r>
  </si>
  <si>
    <r>
      <rPr>
        <sz val="7"/>
        <color rgb="FF231F20"/>
        <rFont val="Calibri"/>
      </rPr>
      <t>1.25e-12</t>
    </r>
  </si>
  <si>
    <r>
      <rPr>
        <sz val="7"/>
        <color rgb="FF231F20"/>
        <rFont val="Calibri"/>
      </rPr>
      <t>1.25e-12</t>
    </r>
  </si>
  <si>
    <r>
      <rPr>
        <sz val="7"/>
        <color rgb="FF231F20"/>
        <rFont val="Calibri"/>
      </rPr>
      <t>1.02e-14</t>
    </r>
  </si>
  <si>
    <r>
      <rPr>
        <sz val="7"/>
        <color rgb="FF231F20"/>
        <rFont val="Calibri"/>
      </rPr>
      <t>1.41e-15</t>
    </r>
  </si>
  <si>
    <r>
      <rPr>
        <sz val="7"/>
        <color rgb="FF231F20"/>
        <rFont val="Calibri"/>
      </rPr>
      <t>1.02e-15</t>
    </r>
  </si>
  <si>
    <r>
      <rPr>
        <sz val="7"/>
        <color rgb="FF231F20"/>
        <rFont val="Calibri"/>
      </rPr>
      <t>HFE-365mcf3</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</si>
  <si>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OCH</t>
    </r>
    <r>
      <rPr>
        <sz val="4"/>
        <color rgb="FF231F20"/>
        <rFont val="Calibri"/>
      </rPr>
      <t>3</t>
    </r>
  </si>
  <si>
    <r>
      <rPr>
        <sz val="7"/>
        <color rgb="FF231F20"/>
        <rFont val="Calibri"/>
      </rPr>
      <t>19.3 days</t>
    </r>
  </si>
  <si>
    <r>
      <rPr>
        <sz val="7"/>
        <color rgb="FF231F20"/>
        <rFont val="Calibri"/>
      </rPr>
      <t>8.51e-14</t>
    </r>
  </si>
  <si>
    <r>
      <rPr>
        <sz val="7"/>
        <color rgb="FF231F20"/>
        <rFont val="Calibri"/>
      </rPr>
      <t>8.51e-14</t>
    </r>
  </si>
  <si>
    <r>
      <rPr>
        <b/>
        <sz val="7"/>
        <color rgb="FF231F20"/>
        <rFont val="Calibri"/>
      </rPr>
      <t>&lt;1</t>
    </r>
  </si>
  <si>
    <r>
      <rPr>
        <sz val="7"/>
        <color rgb="FF231F20"/>
        <rFont val="Calibri"/>
      </rPr>
      <t>6.80e-16</t>
    </r>
  </si>
  <si>
    <r>
      <rPr>
        <b/>
        <sz val="7"/>
        <color rgb="FF231F20"/>
        <rFont val="Calibri"/>
      </rPr>
      <t>&lt;1</t>
    </r>
  </si>
  <si>
    <r>
      <rPr>
        <sz val="7"/>
        <color rgb="FF231F20"/>
        <rFont val="Calibri"/>
      </rPr>
      <t>9.56e-17</t>
    </r>
  </si>
  <si>
    <r>
      <rPr>
        <b/>
        <sz val="7"/>
        <color rgb="FF231F20"/>
        <rFont val="Calibri"/>
      </rPr>
      <t>&lt;1</t>
    </r>
  </si>
  <si>
    <r>
      <rPr>
        <sz val="7"/>
        <color rgb="FF231F20"/>
        <rFont val="Calibri"/>
      </rPr>
      <t>6.99e-17</t>
    </r>
  </si>
  <si>
    <r>
      <rPr>
        <b/>
        <sz val="7"/>
        <color rgb="FF231F20"/>
        <rFont val="Calibri"/>
      </rPr>
      <t>&lt;1</t>
    </r>
  </si>
  <si>
    <r>
      <rPr>
        <sz val="7"/>
        <color rgb="FF231F20"/>
        <rFont val="Calibri"/>
      </rPr>
      <t>HFE-365mcf2</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</si>
  <si>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</si>
  <si>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0.26</t>
    </r>
    <r>
      <rPr>
        <sz val="4"/>
        <color rgb="FF231F20"/>
        <rFont val="Calibri"/>
      </rPr>
      <t>i</t>
    </r>
  </si>
  <si>
    <r>
      <rPr>
        <sz val="7"/>
        <color rgb="FF231F20"/>
        <rFont val="Calibri"/>
      </rPr>
      <t>5.35e-12</t>
    </r>
  </si>
  <si>
    <r>
      <rPr>
        <sz val="7"/>
        <color rgb="FF231F20"/>
        <rFont val="Calibri"/>
      </rPr>
      <t>5.35e-12</t>
    </r>
  </si>
  <si>
    <r>
      <rPr>
        <sz val="7"/>
        <color rgb="FF231F20"/>
        <rFont val="Calibri"/>
      </rPr>
      <t>4.53e-14</t>
    </r>
  </si>
  <si>
    <r>
      <rPr>
        <sz val="7"/>
        <color rgb="FF231F20"/>
        <rFont val="Calibri"/>
      </rPr>
      <t>6.10e-15</t>
    </r>
  </si>
  <si>
    <r>
      <rPr>
        <sz val="7"/>
        <color rgb="FF231F20"/>
        <rFont val="Calibri"/>
      </rPr>
      <t>4.40e-15</t>
    </r>
  </si>
  <si>
    <r>
      <rPr>
        <sz val="7"/>
        <color rgb="FF231F20"/>
        <rFont val="Calibri"/>
      </rPr>
      <t>HFE-374pc2</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</si>
  <si>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</si>
  <si>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5.65e-11</t>
    </r>
  </si>
  <si>
    <r>
      <rPr>
        <sz val="7"/>
        <color rgb="FF231F20"/>
        <rFont val="Calibri"/>
      </rPr>
      <t>5.75e-11</t>
    </r>
  </si>
  <si>
    <r>
      <rPr>
        <sz val="7"/>
        <color rgb="FF231F20"/>
        <rFont val="Calibri"/>
      </rPr>
      <t>8.48e-13</t>
    </r>
  </si>
  <si>
    <r>
      <rPr>
        <sz val="7"/>
        <color rgb="FF231F20"/>
        <rFont val="Calibri"/>
      </rPr>
      <t>8.12e-14</t>
    </r>
  </si>
  <si>
    <r>
      <rPr>
        <sz val="7"/>
        <color rgb="FF231F20"/>
        <rFont val="Calibri"/>
      </rPr>
      <t>4.79e-14</t>
    </r>
  </si>
  <si>
    <r>
      <rPr>
        <sz val="7"/>
        <color rgb="FF231F20"/>
        <rFont val="Calibri"/>
      </rPr>
      <t>4,4,4-Trifluorobutan-1-ol</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</si>
  <si>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</si>
  <si>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4.0 days</t>
    </r>
  </si>
  <si>
    <r>
      <rPr>
        <sz val="7"/>
        <color rgb="FF231F20"/>
        <rFont val="Calibri"/>
      </rPr>
      <t>1.73e-15</t>
    </r>
  </si>
  <si>
    <r>
      <rPr>
        <b/>
        <sz val="7"/>
        <color rgb="FF231F20"/>
        <rFont val="Calibri"/>
      </rPr>
      <t>&lt;1</t>
    </r>
  </si>
  <si>
    <r>
      <rPr>
        <sz val="7"/>
        <color rgb="FF231F20"/>
        <rFont val="Calibri"/>
      </rPr>
      <t>1.73e-15</t>
    </r>
  </si>
  <si>
    <r>
      <rPr>
        <b/>
        <sz val="7"/>
        <color rgb="FF231F20"/>
        <rFont val="Calibri"/>
      </rPr>
      <t>&lt;1</t>
    </r>
  </si>
  <si>
    <r>
      <rPr>
        <sz val="7"/>
        <color rgb="FF231F20"/>
        <rFont val="Calibri"/>
      </rPr>
      <t>1.38e-17</t>
    </r>
  </si>
  <si>
    <r>
      <rPr>
        <b/>
        <sz val="7"/>
        <color rgb="FF231F20"/>
        <rFont val="Calibri"/>
      </rPr>
      <t>&lt;1</t>
    </r>
  </si>
  <si>
    <r>
      <rPr>
        <sz val="7"/>
        <color rgb="FF231F20"/>
        <rFont val="Calibri"/>
      </rPr>
      <t>1.94e-18</t>
    </r>
  </si>
  <si>
    <r>
      <rPr>
        <b/>
        <sz val="7"/>
        <color rgb="FF231F20"/>
        <rFont val="Calibri"/>
      </rPr>
      <t>&lt;1</t>
    </r>
  </si>
  <si>
    <r>
      <rPr>
        <sz val="7"/>
        <color rgb="FF231F20"/>
        <rFont val="Calibri"/>
      </rPr>
      <t>1.42e-18</t>
    </r>
  </si>
  <si>
    <r>
      <rPr>
        <b/>
        <sz val="7"/>
        <color rgb="FF231F20"/>
        <rFont val="Calibri"/>
      </rPr>
      <t>&lt;1</t>
    </r>
  </si>
  <si>
    <r>
      <rPr>
        <sz val="7"/>
        <color rgb="FF231F20"/>
        <rFont val="Calibri"/>
      </rPr>
      <t>2,2,3,3,4,4,5,5-Octafluorocyclopentanol</t>
    </r>
  </si>
  <si>
    <r>
      <rPr>
        <sz val="7"/>
        <color rgb="FF231F20"/>
        <rFont val="Calibri"/>
      </rPr>
      <t>-(CF</t>
    </r>
    <r>
      <rPr>
        <sz val="4"/>
        <color rgb="FF231F20"/>
        <rFont val="Calibri"/>
      </rPr>
      <t>2</t>
    </r>
    <r>
      <rPr>
        <sz val="7"/>
        <color rgb="FF231F20"/>
        <rFont val="Calibri"/>
      </rPr>
      <t>)</t>
    </r>
    <r>
      <rPr>
        <sz val="4"/>
        <color rgb="FF231F20"/>
        <rFont val="Calibri"/>
      </rPr>
      <t>4</t>
    </r>
    <r>
      <rPr>
        <sz val="7"/>
        <color rgb="FF231F20"/>
        <rFont val="Calibri"/>
      </rPr>
      <t>CH(OH)-</t>
    </r>
  </si>
  <si>
    <r>
      <rPr>
        <sz val="7"/>
        <color rgb="FF231F20"/>
        <rFont val="Calibri"/>
      </rPr>
      <t>1.18e-12</t>
    </r>
  </si>
  <si>
    <r>
      <rPr>
        <sz val="7"/>
        <color rgb="FF231F20"/>
        <rFont val="Calibri"/>
      </rPr>
      <t>1.18e-12</t>
    </r>
  </si>
  <si>
    <r>
      <rPr>
        <sz val="7"/>
        <color rgb="FF231F20"/>
        <rFont val="Calibri"/>
      </rPr>
      <t>9.67e-15</t>
    </r>
  </si>
  <si>
    <r>
      <rPr>
        <sz val="7"/>
        <color rgb="FF231F20"/>
        <rFont val="Calibri"/>
      </rPr>
      <t>1.33e-15</t>
    </r>
  </si>
  <si>
    <r>
      <rPr>
        <sz val="7"/>
        <color rgb="FF231F20"/>
        <rFont val="Calibri"/>
      </rPr>
      <t>9.69e-16</t>
    </r>
  </si>
  <si>
    <r>
      <rPr>
        <sz val="7"/>
        <color rgb="FF231F20"/>
        <rFont val="Calibri"/>
      </rPr>
      <t>HFE-43-10pccc124 (H-Galden 1040x, HG-11)</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</si>
  <si>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OC</t>
    </r>
    <r>
      <rPr>
        <sz val="4"/>
        <color rgb="FF231F20"/>
        <rFont val="Calibri"/>
      </rPr>
      <t>2</t>
    </r>
    <r>
      <rPr>
        <sz val="7"/>
        <color rgb="FF231F20"/>
        <rFont val="Calibri"/>
      </rPr>
      <t>F</t>
    </r>
    <r>
      <rPr>
        <sz val="4"/>
        <color rgb="FF231F20"/>
        <rFont val="Calibri"/>
      </rPr>
      <t>4</t>
    </r>
    <r>
      <rPr>
        <sz val="7"/>
        <color rgb="FF231F20"/>
        <rFont val="Calibri"/>
      </rPr>
      <t>OCHF</t>
    </r>
    <r>
      <rPr>
        <sz val="4"/>
        <color rgb="FF231F20"/>
        <rFont val="Calibri"/>
      </rPr>
      <t>2</t>
    </r>
  </si>
  <si>
    <r>
      <rPr>
        <sz val="7"/>
        <color rgb="FF231F20"/>
        <rFont val="Calibri"/>
      </rPr>
      <t>2.00e-10</t>
    </r>
  </si>
  <si>
    <r>
      <rPr>
        <sz val="7"/>
        <color rgb="FF231F20"/>
        <rFont val="Calibri"/>
      </rPr>
      <t>2.58e-10</t>
    </r>
  </si>
  <si>
    <r>
      <rPr>
        <sz val="7"/>
        <color rgb="FF231F20"/>
        <rFont val="Calibri"/>
      </rPr>
      <t>4.52e-12</t>
    </r>
  </si>
  <si>
    <r>
      <rPr>
        <sz val="7"/>
        <color rgb="FF231F20"/>
        <rFont val="Calibri"/>
      </rPr>
      <t>9.46e-13</t>
    </r>
  </si>
  <si>
    <r>
      <rPr>
        <sz val="7"/>
        <color rgb="FF231F20"/>
        <rFont val="Calibri"/>
      </rPr>
      <t>2.38e-13</t>
    </r>
  </si>
  <si>
    <r>
      <rPr>
        <sz val="7"/>
        <color rgb="FF231F20"/>
        <rFont val="Calibri"/>
      </rPr>
      <t>HFE-449s1 (HFE-7100)</t>
    </r>
  </si>
  <si>
    <r>
      <rPr>
        <sz val="7"/>
        <color rgb="FF231F20"/>
        <rFont val="Calibri"/>
      </rPr>
      <t>C</t>
    </r>
    <r>
      <rPr>
        <sz val="4"/>
        <color rgb="FF231F20"/>
        <rFont val="Calibri"/>
      </rPr>
      <t>4</t>
    </r>
    <r>
      <rPr>
        <sz val="7"/>
        <color rgb="FF231F20"/>
        <rFont val="Calibri"/>
      </rPr>
      <t>F</t>
    </r>
    <r>
      <rPr>
        <sz val="4"/>
        <color rgb="FF231F20"/>
        <rFont val="Calibri"/>
      </rPr>
      <t>9</t>
    </r>
    <r>
      <rPr>
        <sz val="7"/>
        <color rgb="FF231F20"/>
        <rFont val="Calibri"/>
      </rPr>
      <t>OCH</t>
    </r>
    <r>
      <rPr>
        <sz val="4"/>
        <color rgb="FF231F20"/>
        <rFont val="Calibri"/>
      </rPr>
      <t>3</t>
    </r>
  </si>
  <si>
    <r>
      <rPr>
        <sz val="7"/>
        <color rgb="FF231F20"/>
        <rFont val="Calibri"/>
      </rPr>
      <t>3.80e-11</t>
    </r>
  </si>
  <si>
    <r>
      <rPr>
        <sz val="7"/>
        <color rgb="FF231F20"/>
        <rFont val="Calibri"/>
      </rPr>
      <t>3.86e-11</t>
    </r>
  </si>
  <si>
    <r>
      <rPr>
        <sz val="7"/>
        <color rgb="FF231F20"/>
        <rFont val="Calibri"/>
      </rPr>
      <t>5.54e-13</t>
    </r>
  </si>
  <si>
    <r>
      <rPr>
        <sz val="7"/>
        <color rgb="FF231F20"/>
        <rFont val="Calibri"/>
      </rPr>
      <t>5.32e-14</t>
    </r>
  </si>
  <si>
    <r>
      <rPr>
        <sz val="7"/>
        <color rgb="FF231F20"/>
        <rFont val="Calibri"/>
      </rPr>
      <t>3.21e-14</t>
    </r>
  </si>
  <si>
    <r>
      <rPr>
        <sz val="7"/>
        <color rgb="FF231F20"/>
        <rFont val="Calibri"/>
      </rPr>
      <t>n-HFE-7100</t>
    </r>
  </si>
  <si>
    <r>
      <rPr>
        <sz val="7"/>
        <color rgb="FF231F20"/>
        <rFont val="Calibri"/>
      </rPr>
      <t>n-C</t>
    </r>
    <r>
      <rPr>
        <sz val="4"/>
        <color rgb="FF231F20"/>
        <rFont val="Calibri"/>
      </rPr>
      <t>4</t>
    </r>
    <r>
      <rPr>
        <sz val="7"/>
        <color rgb="FF231F20"/>
        <rFont val="Calibri"/>
      </rPr>
      <t>F</t>
    </r>
    <r>
      <rPr>
        <sz val="4"/>
        <color rgb="FF231F20"/>
        <rFont val="Calibri"/>
      </rPr>
      <t>9</t>
    </r>
    <r>
      <rPr>
        <sz val="7"/>
        <color rgb="FF231F20"/>
        <rFont val="Calibri"/>
      </rPr>
      <t>OCH</t>
    </r>
    <r>
      <rPr>
        <sz val="4"/>
        <color rgb="FF231F20"/>
        <rFont val="Calibri"/>
      </rPr>
      <t>3</t>
    </r>
  </si>
  <si>
    <r>
      <rPr>
        <sz val="7"/>
        <color rgb="FF231F20"/>
        <rFont val="Calibri"/>
      </rPr>
      <t>4.39e-11</t>
    </r>
  </si>
  <si>
    <r>
      <rPr>
        <sz val="7"/>
        <color rgb="FF231F20"/>
        <rFont val="Calibri"/>
      </rPr>
      <t>4.45e-11</t>
    </r>
  </si>
  <si>
    <r>
      <rPr>
        <sz val="7"/>
        <color rgb="FF231F20"/>
        <rFont val="Calibri"/>
      </rPr>
      <t>6.39e-13</t>
    </r>
  </si>
  <si>
    <r>
      <rPr>
        <sz val="7"/>
        <color rgb="FF231F20"/>
        <rFont val="Calibri"/>
      </rPr>
      <t>6.14e-14</t>
    </r>
  </si>
  <si>
    <r>
      <rPr>
        <sz val="7"/>
        <color rgb="FF231F20"/>
        <rFont val="Calibri"/>
      </rPr>
      <t>3.70e-14</t>
    </r>
  </si>
  <si>
    <r>
      <rPr>
        <sz val="7"/>
        <color rgb="FF231F20"/>
        <rFont val="Calibri"/>
      </rPr>
      <t>i-HFE-7100</t>
    </r>
  </si>
  <si>
    <r>
      <rPr>
        <sz val="7"/>
        <color rgb="FF231F20"/>
        <rFont val="Calibri"/>
      </rPr>
      <t>i-C</t>
    </r>
    <r>
      <rPr>
        <sz val="4"/>
        <color rgb="FF231F20"/>
        <rFont val="Calibri"/>
      </rPr>
      <t>4</t>
    </r>
    <r>
      <rPr>
        <sz val="7"/>
        <color rgb="FF231F20"/>
        <rFont val="Calibri"/>
      </rPr>
      <t>F</t>
    </r>
    <r>
      <rPr>
        <sz val="4"/>
        <color rgb="FF231F20"/>
        <rFont val="Calibri"/>
      </rPr>
      <t>9</t>
    </r>
    <r>
      <rPr>
        <sz val="7"/>
        <color rgb="FF231F20"/>
        <rFont val="Calibri"/>
      </rPr>
      <t>OCH</t>
    </r>
    <r>
      <rPr>
        <sz val="4"/>
        <color rgb="FF231F20"/>
        <rFont val="Calibri"/>
      </rPr>
      <t>3</t>
    </r>
  </si>
  <si>
    <r>
      <rPr>
        <sz val="7"/>
        <color rgb="FF231F20"/>
        <rFont val="Calibri"/>
      </rPr>
      <t>3.68e-11</t>
    </r>
  </si>
  <si>
    <r>
      <rPr>
        <sz val="7"/>
        <color rgb="FF231F20"/>
        <rFont val="Calibri"/>
      </rPr>
      <t>3.73e-11</t>
    </r>
  </si>
  <si>
    <r>
      <rPr>
        <sz val="7"/>
        <color rgb="FF231F20"/>
        <rFont val="Calibri"/>
      </rPr>
      <t>5.35e-13</t>
    </r>
  </si>
  <si>
    <r>
      <rPr>
        <sz val="7"/>
        <color rgb="FF231F20"/>
        <rFont val="Calibri"/>
      </rPr>
      <t>5.14e-14</t>
    </r>
  </si>
  <si>
    <r>
      <rPr>
        <sz val="7"/>
        <color rgb="FF231F20"/>
        <rFont val="Calibri"/>
      </rPr>
      <t>3.10e-14</t>
    </r>
  </si>
  <si>
    <r>
      <rPr>
        <sz val="7"/>
        <color rgb="FF231F20"/>
        <rFont val="Calibri"/>
      </rPr>
      <t>HFE-569sf2 (HFE-7200)</t>
    </r>
  </si>
  <si>
    <r>
      <rPr>
        <sz val="7"/>
        <color rgb="FF231F20"/>
        <rFont val="Calibri"/>
      </rPr>
      <t>C</t>
    </r>
    <r>
      <rPr>
        <sz val="4"/>
        <color rgb="FF231F20"/>
        <rFont val="Calibri"/>
      </rPr>
      <t>4</t>
    </r>
    <r>
      <rPr>
        <sz val="7"/>
        <color rgb="FF231F20"/>
        <rFont val="Calibri"/>
      </rPr>
      <t>F</t>
    </r>
    <r>
      <rPr>
        <sz val="4"/>
        <color rgb="FF231F20"/>
        <rFont val="Calibri"/>
      </rPr>
      <t>9</t>
    </r>
    <r>
      <rPr>
        <sz val="7"/>
        <color rgb="FF231F20"/>
        <rFont val="Calibri"/>
      </rPr>
      <t>OC</t>
    </r>
    <r>
      <rPr>
        <sz val="4"/>
        <color rgb="FF231F20"/>
        <rFont val="Calibri"/>
      </rPr>
      <t>2</t>
    </r>
    <r>
      <rPr>
        <sz val="7"/>
        <color rgb="FF231F20"/>
        <rFont val="Calibri"/>
      </rPr>
      <t>H</t>
    </r>
    <r>
      <rPr>
        <sz val="4"/>
        <color rgb="FF231F20"/>
        <rFont val="Calibri"/>
      </rPr>
      <t>5</t>
    </r>
  </si>
  <si>
    <r>
      <rPr>
        <sz val="7"/>
        <color rgb="FF231F20"/>
        <rFont val="Calibri"/>
      </rPr>
      <t>5.21e-12</t>
    </r>
  </si>
  <si>
    <r>
      <rPr>
        <sz val="7"/>
        <color rgb="FF231F20"/>
        <rFont val="Calibri"/>
      </rPr>
      <t>5.21e-12</t>
    </r>
  </si>
  <si>
    <r>
      <rPr>
        <sz val="7"/>
        <color rgb="FF231F20"/>
        <rFont val="Calibri"/>
      </rPr>
      <t>4.52e-14</t>
    </r>
  </si>
  <si>
    <r>
      <rPr>
        <sz val="7"/>
        <color rgb="FF231F20"/>
        <rFont val="Calibri"/>
      </rPr>
      <t>5.97e-15</t>
    </r>
  </si>
  <si>
    <r>
      <rPr>
        <sz val="7"/>
        <color rgb="FF231F20"/>
        <rFont val="Calibri"/>
      </rPr>
      <t>4.29e-15</t>
    </r>
  </si>
  <si>
    <r>
      <rPr>
        <sz val="7"/>
        <color rgb="FF231F20"/>
        <rFont val="Calibri"/>
      </rPr>
      <t>n-HFE-7200</t>
    </r>
  </si>
  <si>
    <r>
      <rPr>
        <sz val="7"/>
        <color rgb="FF231F20"/>
        <rFont val="Calibri"/>
      </rPr>
      <t>n-C</t>
    </r>
    <r>
      <rPr>
        <sz val="4"/>
        <color rgb="FF231F20"/>
        <rFont val="Calibri"/>
      </rPr>
      <t>4</t>
    </r>
    <r>
      <rPr>
        <sz val="7"/>
        <color rgb="FF231F20"/>
        <rFont val="Calibri"/>
      </rPr>
      <t>F</t>
    </r>
    <r>
      <rPr>
        <sz val="4"/>
        <color rgb="FF231F20"/>
        <rFont val="Calibri"/>
      </rPr>
      <t>9</t>
    </r>
    <r>
      <rPr>
        <sz val="7"/>
        <color rgb="FF231F20"/>
        <rFont val="Calibri"/>
      </rPr>
      <t>OC</t>
    </r>
    <r>
      <rPr>
        <sz val="4"/>
        <color rgb="FF231F20"/>
        <rFont val="Calibri"/>
      </rPr>
      <t>2</t>
    </r>
    <r>
      <rPr>
        <sz val="7"/>
        <color rgb="FF231F20"/>
        <rFont val="Calibri"/>
      </rPr>
      <t>H</t>
    </r>
    <r>
      <rPr>
        <sz val="4"/>
        <color rgb="FF231F20"/>
        <rFont val="Calibri"/>
      </rPr>
      <t>5</t>
    </r>
  </si>
  <si>
    <r>
      <rPr>
        <sz val="7"/>
        <color rgb="FF231F20"/>
        <rFont val="Calibri"/>
      </rPr>
      <t>0.35</t>
    </r>
    <r>
      <rPr>
        <sz val="4"/>
        <color rgb="FF231F20"/>
        <rFont val="Calibri"/>
      </rPr>
      <t>i</t>
    </r>
  </si>
  <si>
    <r>
      <rPr>
        <sz val="7"/>
        <color rgb="FF231F20"/>
        <rFont val="Calibri"/>
      </rPr>
      <t>5.92e-12</t>
    </r>
  </si>
  <si>
    <r>
      <rPr>
        <sz val="7"/>
        <color rgb="FF231F20"/>
        <rFont val="Calibri"/>
      </rPr>
      <t>5.92e-12</t>
    </r>
  </si>
  <si>
    <r>
      <rPr>
        <sz val="7"/>
        <color rgb="FF231F20"/>
        <rFont val="Calibri"/>
      </rPr>
      <t>5.14e-14</t>
    </r>
  </si>
  <si>
    <r>
      <rPr>
        <sz val="7"/>
        <color rgb="FF231F20"/>
        <rFont val="Calibri"/>
      </rPr>
      <t>6.78e-15</t>
    </r>
  </si>
  <si>
    <r>
      <rPr>
        <sz val="7"/>
        <color rgb="FF231F20"/>
        <rFont val="Calibri"/>
      </rPr>
      <t>4.87e-15</t>
    </r>
  </si>
  <si>
    <r>
      <rPr>
        <sz val="7"/>
        <color rgb="FF231F20"/>
        <rFont val="Calibri"/>
      </rPr>
      <t>i-HFE-7200</t>
    </r>
  </si>
  <si>
    <r>
      <rPr>
        <sz val="7"/>
        <color rgb="FF231F20"/>
        <rFont val="Calibri"/>
      </rPr>
      <t>i-C</t>
    </r>
    <r>
      <rPr>
        <sz val="4"/>
        <color rgb="FF231F20"/>
        <rFont val="Calibri"/>
      </rPr>
      <t>4</t>
    </r>
    <r>
      <rPr>
        <sz val="7"/>
        <color rgb="FF231F20"/>
        <rFont val="Calibri"/>
      </rPr>
      <t>F</t>
    </r>
    <r>
      <rPr>
        <sz val="4"/>
        <color rgb="FF231F20"/>
        <rFont val="Calibri"/>
      </rPr>
      <t>9</t>
    </r>
    <r>
      <rPr>
        <sz val="7"/>
        <color rgb="FF231F20"/>
        <rFont val="Calibri"/>
      </rPr>
      <t>OC</t>
    </r>
    <r>
      <rPr>
        <sz val="4"/>
        <color rgb="FF231F20"/>
        <rFont val="Calibri"/>
      </rPr>
      <t>2</t>
    </r>
    <r>
      <rPr>
        <sz val="7"/>
        <color rgb="FF231F20"/>
        <rFont val="Calibri"/>
      </rPr>
      <t>H</t>
    </r>
    <r>
      <rPr>
        <sz val="4"/>
        <color rgb="FF231F20"/>
        <rFont val="Calibri"/>
      </rPr>
      <t>5</t>
    </r>
  </si>
  <si>
    <r>
      <rPr>
        <sz val="7"/>
        <color rgb="FF231F20"/>
        <rFont val="Calibri"/>
      </rPr>
      <t>4.06e-12</t>
    </r>
  </si>
  <si>
    <r>
      <rPr>
        <sz val="7"/>
        <color rgb="FF231F20"/>
        <rFont val="Calibri"/>
      </rPr>
      <t>4.06e-12</t>
    </r>
  </si>
  <si>
    <r>
      <rPr>
        <sz val="7"/>
        <color rgb="FF231F20"/>
        <rFont val="Calibri"/>
      </rPr>
      <t>3.52e-14</t>
    </r>
  </si>
  <si>
    <r>
      <rPr>
        <sz val="7"/>
        <color rgb="FF231F20"/>
        <rFont val="Calibri"/>
      </rPr>
      <t>4.65e-15</t>
    </r>
  </si>
  <si>
    <r>
      <rPr>
        <sz val="7"/>
        <color rgb="FF231F20"/>
        <rFont val="Calibri"/>
      </rPr>
      <t>3.34e-15</t>
    </r>
  </si>
  <si>
    <r>
      <rPr>
        <sz val="7"/>
        <color rgb="FF231F20"/>
        <rFont val="Calibri"/>
      </rPr>
      <t>HFE-236ca12 (HG-10)</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</si>
  <si>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OCHF</t>
    </r>
    <r>
      <rPr>
        <sz val="4"/>
        <color rgb="FF231F20"/>
        <rFont val="Calibri"/>
      </rPr>
      <t>2</t>
    </r>
  </si>
  <si>
    <r>
      <rPr>
        <sz val="7"/>
        <color rgb="FF231F20"/>
        <rFont val="Calibri"/>
      </rPr>
      <t>2.75e-10</t>
    </r>
  </si>
  <si>
    <r>
      <rPr>
        <sz val="7"/>
        <color rgb="FF231F20"/>
        <rFont val="Calibri"/>
      </rPr>
      <t>4.91e-10</t>
    </r>
  </si>
  <si>
    <r>
      <rPr>
        <sz val="7"/>
        <color rgb="FF231F20"/>
        <rFont val="Calibri"/>
      </rPr>
      <t>7.06e-12</t>
    </r>
  </si>
  <si>
    <r>
      <rPr>
        <sz val="7"/>
        <color rgb="FF231F20"/>
        <rFont val="Calibri"/>
      </rPr>
      <t>2.94e-12</t>
    </r>
  </si>
  <si>
    <r>
      <rPr>
        <sz val="7"/>
        <color rgb="FF231F20"/>
        <rFont val="Calibri"/>
      </rPr>
      <t>7.75e-13</t>
    </r>
  </si>
  <si>
    <r>
      <rPr>
        <sz val="7"/>
        <color rgb="FF231F20"/>
        <rFont val="Calibri"/>
      </rPr>
      <t>HFE-338pcc13 (HG-01)</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</si>
  <si>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OCHF</t>
    </r>
    <r>
      <rPr>
        <sz val="4"/>
        <color rgb="FF231F20"/>
        <rFont val="Calibri"/>
      </rPr>
      <t>2</t>
    </r>
  </si>
  <si>
    <r>
      <rPr>
        <sz val="7"/>
        <color rgb="FF231F20"/>
        <rFont val="Calibri"/>
      </rPr>
      <t>2.10e-10</t>
    </r>
  </si>
  <si>
    <r>
      <rPr>
        <sz val="7"/>
        <color rgb="FF231F20"/>
        <rFont val="Calibri"/>
      </rPr>
      <t>2.67e-10</t>
    </r>
  </si>
  <si>
    <r>
      <rPr>
        <sz val="7"/>
        <color rgb="FF231F20"/>
        <rFont val="Calibri"/>
      </rPr>
      <t>4.69e-12</t>
    </r>
  </si>
  <si>
    <r>
      <rPr>
        <sz val="7"/>
        <color rgb="FF231F20"/>
        <rFont val="Calibri"/>
      </rPr>
      <t>9.28e-13</t>
    </r>
  </si>
  <si>
    <r>
      <rPr>
        <sz val="7"/>
        <color rgb="FF231F20"/>
        <rFont val="Calibri"/>
      </rPr>
      <t>2.42e-13</t>
    </r>
  </si>
  <si>
    <r>
      <rPr>
        <sz val="7"/>
        <color rgb="FF231F20"/>
        <rFont val="Calibri"/>
      </rPr>
      <t>1,1,1,3,3,3-Hexafluoropropan-2-ol</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</si>
  <si>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CHOH</t>
    </r>
  </si>
  <si>
    <r>
      <rPr>
        <sz val="7"/>
        <color rgb="FF231F20"/>
        <rFont val="Calibri"/>
      </rPr>
      <t>1.67e-11</t>
    </r>
  </si>
  <si>
    <r>
      <rPr>
        <sz val="7"/>
        <color rgb="FF231F20"/>
        <rFont val="Calibri"/>
      </rPr>
      <t>1.67e-11</t>
    </r>
  </si>
  <si>
    <r>
      <rPr>
        <sz val="7"/>
        <color rgb="FF231F20"/>
        <rFont val="Calibri"/>
      </rPr>
      <t>1.66e-13</t>
    </r>
  </si>
  <si>
    <r>
      <rPr>
        <sz val="7"/>
        <color rgb="FF231F20"/>
        <rFont val="Calibri"/>
      </rPr>
      <t>1.97e-14</t>
    </r>
  </si>
  <si>
    <r>
      <rPr>
        <sz val="7"/>
        <color rgb="FF231F20"/>
        <rFont val="Calibri"/>
      </rPr>
      <t>1.38e-14</t>
    </r>
  </si>
  <si>
    <r>
      <rPr>
        <sz val="7"/>
        <color rgb="FF231F20"/>
        <rFont val="Calibri"/>
      </rPr>
      <t>HG-02</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</si>
  <si>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CF</t>
    </r>
    <r>
      <rPr>
        <sz val="4"/>
        <color rgb="FF231F20"/>
        <rFont val="Calibri"/>
      </rPr>
      <t>2</t>
    </r>
    <r>
      <rPr>
        <sz val="7"/>
        <color rgb="FF231F20"/>
        <rFont val="Calibri"/>
      </rPr>
      <t>)</t>
    </r>
    <r>
      <rPr>
        <sz val="4"/>
        <color rgb="FF231F20"/>
        <rFont val="Calibri"/>
      </rPr>
      <t>2</t>
    </r>
    <r>
      <rPr>
        <sz val="7"/>
        <color rgb="FF231F20"/>
        <rFont val="Calibri"/>
      </rPr>
      <t>– OCF</t>
    </r>
    <r>
      <rPr>
        <sz val="4"/>
        <color rgb="FF231F20"/>
        <rFont val="Calibri"/>
      </rPr>
      <t>2</t>
    </r>
    <r>
      <rPr>
        <sz val="7"/>
        <color rgb="FF231F20"/>
        <rFont val="Calibri"/>
      </rPr>
      <t>H</t>
    </r>
  </si>
  <si>
    <r>
      <rPr>
        <sz val="7"/>
        <color rgb="FF231F20"/>
        <rFont val="Calibri"/>
      </rPr>
      <t>1.24</t>
    </r>
    <r>
      <rPr>
        <sz val="4"/>
        <color rgb="FF231F20"/>
        <rFont val="Calibri"/>
      </rPr>
      <t>i</t>
    </r>
  </si>
  <si>
    <r>
      <rPr>
        <sz val="7"/>
        <color rgb="FF231F20"/>
        <rFont val="Calibri"/>
      </rPr>
      <t>1.97e-10</t>
    </r>
  </si>
  <si>
    <r>
      <rPr>
        <sz val="7"/>
        <color rgb="FF231F20"/>
        <rFont val="Calibri"/>
      </rPr>
      <t>2.50e-10</t>
    </r>
  </si>
  <si>
    <r>
      <rPr>
        <sz val="7"/>
        <color rgb="FF231F20"/>
        <rFont val="Calibri"/>
      </rPr>
      <t>4.40e-12</t>
    </r>
  </si>
  <si>
    <r>
      <rPr>
        <sz val="7"/>
        <color rgb="FF231F20"/>
        <rFont val="Calibri"/>
      </rPr>
      <t>8.70e-13</t>
    </r>
  </si>
  <si>
    <r>
      <rPr>
        <sz val="7"/>
        <color rgb="FF231F20"/>
        <rFont val="Calibri"/>
      </rPr>
      <t>2.27e-13</t>
    </r>
  </si>
  <si>
    <r>
      <rPr>
        <sz val="7"/>
        <color rgb="FF231F20"/>
        <rFont val="Calibri"/>
      </rPr>
      <t>HG-03</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</si>
  <si>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CF</t>
    </r>
    <r>
      <rPr>
        <sz val="4"/>
        <color rgb="FF231F20"/>
        <rFont val="Calibri"/>
      </rPr>
      <t>2</t>
    </r>
    <r>
      <rPr>
        <sz val="7"/>
        <color rgb="FF231F20"/>
        <rFont val="Calibri"/>
      </rPr>
      <t>)</t>
    </r>
    <r>
      <rPr>
        <sz val="4"/>
        <color rgb="FF231F20"/>
        <rFont val="Calibri"/>
      </rPr>
      <t>3</t>
    </r>
    <r>
      <rPr>
        <sz val="7"/>
        <color rgb="FF231F20"/>
        <rFont val="Calibri"/>
      </rPr>
      <t>– OCF</t>
    </r>
    <r>
      <rPr>
        <sz val="4"/>
        <color rgb="FF231F20"/>
        <rFont val="Calibri"/>
      </rPr>
      <t>2</t>
    </r>
    <r>
      <rPr>
        <sz val="7"/>
        <color rgb="FF231F20"/>
        <rFont val="Calibri"/>
      </rPr>
      <t>H</t>
    </r>
  </si>
  <si>
    <r>
      <rPr>
        <sz val="7"/>
        <color rgb="FF231F20"/>
        <rFont val="Calibri"/>
      </rPr>
      <t>1.76</t>
    </r>
    <r>
      <rPr>
        <sz val="4"/>
        <color rgb="FF231F20"/>
        <rFont val="Calibri"/>
      </rPr>
      <t>i</t>
    </r>
  </si>
  <si>
    <r>
      <rPr>
        <sz val="7"/>
        <color rgb="FF231F20"/>
        <rFont val="Calibri"/>
      </rPr>
      <t>2.06e-10</t>
    </r>
  </si>
  <si>
    <r>
      <rPr>
        <sz val="7"/>
        <color rgb="FF231F20"/>
        <rFont val="Calibri"/>
      </rPr>
      <t>2.62e-10</t>
    </r>
  </si>
  <si>
    <r>
      <rPr>
        <sz val="7"/>
        <color rgb="FF231F20"/>
        <rFont val="Calibri"/>
      </rPr>
      <t>4.60e-12</t>
    </r>
  </si>
  <si>
    <r>
      <rPr>
        <sz val="7"/>
        <color rgb="FF231F20"/>
        <rFont val="Calibri"/>
      </rPr>
      <t>9.10e-13</t>
    </r>
  </si>
  <si>
    <r>
      <rPr>
        <sz val="7"/>
        <color rgb="FF231F20"/>
        <rFont val="Calibri"/>
      </rPr>
      <t>2.37e-13</t>
    </r>
  </si>
  <si>
    <r>
      <rPr>
        <sz val="7"/>
        <color rgb="FF231F20"/>
        <rFont val="Calibri"/>
      </rPr>
      <t>HG-20</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</si>
  <si>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t>
    </r>
    <r>
      <rPr>
        <sz val="4"/>
        <color rgb="FF231F20"/>
        <rFont val="Calibri"/>
      </rPr>
      <t>2</t>
    </r>
    <r>
      <rPr>
        <sz val="7"/>
        <color rgb="FF231F20"/>
        <rFont val="Calibri"/>
      </rPr>
      <t>–OCF</t>
    </r>
    <r>
      <rPr>
        <sz val="4"/>
        <color rgb="FF231F20"/>
        <rFont val="Calibri"/>
      </rPr>
      <t>2</t>
    </r>
    <r>
      <rPr>
        <sz val="7"/>
        <color rgb="FF231F20"/>
        <rFont val="Calibri"/>
      </rPr>
      <t>H</t>
    </r>
  </si>
  <si>
    <r>
      <rPr>
        <sz val="7"/>
        <color rgb="FF231F20"/>
        <rFont val="Calibri"/>
      </rPr>
      <t>0.92</t>
    </r>
    <r>
      <rPr>
        <sz val="4"/>
        <color rgb="FF231F20"/>
        <rFont val="Calibri"/>
      </rPr>
      <t>i</t>
    </r>
  </si>
  <si>
    <r>
      <rPr>
        <sz val="7"/>
        <color rgb="FF231F20"/>
        <rFont val="Calibri"/>
      </rPr>
      <t>2.73e-10</t>
    </r>
  </si>
  <si>
    <r>
      <rPr>
        <sz val="7"/>
        <color rgb="FF231F20"/>
        <rFont val="Calibri"/>
      </rPr>
      <t>4.86e-10</t>
    </r>
  </si>
  <si>
    <r>
      <rPr>
        <sz val="7"/>
        <color rgb="FF231F20"/>
        <rFont val="Calibri"/>
      </rPr>
      <t>7.00e-12</t>
    </r>
  </si>
  <si>
    <r>
      <rPr>
        <sz val="7"/>
        <color rgb="FF231F20"/>
        <rFont val="Calibri"/>
      </rPr>
      <t>2.91e-12</t>
    </r>
  </si>
  <si>
    <r>
      <rPr>
        <sz val="7"/>
        <color rgb="FF231F20"/>
        <rFont val="Calibri"/>
      </rPr>
      <t>7.68e-13</t>
    </r>
  </si>
  <si>
    <r>
      <rPr>
        <sz val="7"/>
        <color rgb="FF231F20"/>
        <rFont val="Calibri"/>
      </rPr>
      <t>HG-21</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</si>
  <si>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CF</t>
    </r>
    <r>
      <rPr>
        <sz val="4"/>
        <color rgb="FF231F20"/>
        <rFont val="Calibri"/>
      </rPr>
      <t>2</t>
    </r>
    <r>
      <rPr>
        <sz val="7"/>
        <color rgb="FF231F20"/>
        <rFont val="Calibri"/>
      </rPr>
      <t>OC- F</t>
    </r>
    <r>
      <rPr>
        <sz val="4"/>
        <color rgb="FF231F20"/>
        <rFont val="Calibri"/>
      </rPr>
      <t>2</t>
    </r>
    <r>
      <rPr>
        <sz val="7"/>
        <color rgb="FF231F20"/>
        <rFont val="Calibri"/>
      </rPr>
      <t>OCF</t>
    </r>
    <r>
      <rPr>
        <sz val="4"/>
        <color rgb="FF231F20"/>
        <rFont val="Calibri"/>
      </rPr>
      <t>2</t>
    </r>
    <r>
      <rPr>
        <sz val="7"/>
        <color rgb="FF231F20"/>
        <rFont val="Calibri"/>
      </rPr>
      <t>O–CF</t>
    </r>
    <r>
      <rPr>
        <sz val="4"/>
        <color rgb="FF231F20"/>
        <rFont val="Calibri"/>
      </rPr>
      <t>2</t>
    </r>
    <r>
      <rPr>
        <sz val="7"/>
        <color rgb="FF231F20"/>
        <rFont val="Calibri"/>
      </rPr>
      <t>H</t>
    </r>
  </si>
  <si>
    <r>
      <rPr>
        <sz val="7"/>
        <color rgb="FF231F20"/>
        <rFont val="Calibri"/>
      </rPr>
      <t>1.71</t>
    </r>
    <r>
      <rPr>
        <sz val="4"/>
        <color rgb="FF231F20"/>
        <rFont val="Calibri"/>
      </rPr>
      <t>i</t>
    </r>
  </si>
  <si>
    <r>
      <rPr>
        <sz val="7"/>
        <color rgb="FF231F20"/>
        <rFont val="Calibri"/>
      </rPr>
      <t>2.76e-10</t>
    </r>
  </si>
  <si>
    <r>
      <rPr>
        <sz val="7"/>
        <color rgb="FF231F20"/>
        <rFont val="Calibri"/>
      </rPr>
      <t>3.57e-10</t>
    </r>
  </si>
  <si>
    <r>
      <rPr>
        <sz val="7"/>
        <color rgb="FF231F20"/>
        <rFont val="Calibri"/>
      </rPr>
      <t>6.23e-12</t>
    </r>
  </si>
  <si>
    <r>
      <rPr>
        <sz val="7"/>
        <color rgb="FF231F20"/>
        <rFont val="Calibri"/>
      </rPr>
      <t>1.31e-12</t>
    </r>
  </si>
  <si>
    <r>
      <rPr>
        <sz val="7"/>
        <color rgb="FF231F20"/>
        <rFont val="Calibri"/>
      </rPr>
      <t>3.29e-13</t>
    </r>
  </si>
  <si>
    <r>
      <rPr>
        <sz val="7"/>
        <color rgb="FF231F20"/>
        <rFont val="Calibri"/>
      </rPr>
      <t>HG-30</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</si>
  <si>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t>
    </r>
    <r>
      <rPr>
        <sz val="4"/>
        <color rgb="FF231F20"/>
        <rFont val="Calibri"/>
      </rPr>
      <t>3</t>
    </r>
    <r>
      <rPr>
        <sz val="7"/>
        <color rgb="FF231F20"/>
        <rFont val="Calibri"/>
      </rPr>
      <t>–OCF</t>
    </r>
    <r>
      <rPr>
        <sz val="4"/>
        <color rgb="FF231F20"/>
        <rFont val="Calibri"/>
      </rPr>
      <t>2</t>
    </r>
    <r>
      <rPr>
        <sz val="7"/>
        <color rgb="FF231F20"/>
        <rFont val="Calibri"/>
      </rPr>
      <t>H</t>
    </r>
  </si>
  <si>
    <r>
      <rPr>
        <sz val="7"/>
        <color rgb="FF231F20"/>
        <rFont val="Calibri"/>
      </rPr>
      <t>1.65</t>
    </r>
    <r>
      <rPr>
        <sz val="4"/>
        <color rgb="FF231F20"/>
        <rFont val="Calibri"/>
      </rPr>
      <t>i</t>
    </r>
  </si>
  <si>
    <r>
      <rPr>
        <sz val="7"/>
        <color rgb="FF231F20"/>
        <rFont val="Calibri"/>
      </rPr>
      <t>3.77e-10</t>
    </r>
  </si>
  <si>
    <r>
      <rPr>
        <sz val="7"/>
        <color rgb="FF231F20"/>
        <rFont val="Calibri"/>
      </rPr>
      <t>6.73e-10</t>
    </r>
  </si>
  <si>
    <r>
      <rPr>
        <sz val="7"/>
        <color rgb="FF231F20"/>
        <rFont val="Calibri"/>
      </rPr>
      <t>9.68e-12</t>
    </r>
  </si>
  <si>
    <r>
      <rPr>
        <sz val="7"/>
        <color rgb="FF231F20"/>
        <rFont val="Calibri"/>
      </rPr>
      <t>4.03e-12</t>
    </r>
  </si>
  <si>
    <r>
      <rPr>
        <sz val="7"/>
        <color rgb="FF231F20"/>
        <rFont val="Calibri"/>
      </rPr>
      <t>1.06e-12</t>
    </r>
  </si>
  <si>
    <r>
      <rPr>
        <sz val="7"/>
        <color rgb="FF231F20"/>
        <rFont val="Calibri"/>
      </rPr>
      <t>1-Ethoxy-1,1,2,2,3,3,3-heptafluoropropane</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</si>
  <si>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</si>
  <si>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0.28</t>
    </r>
    <r>
      <rPr>
        <sz val="4"/>
        <color rgb="FF231F20"/>
        <rFont val="Calibri"/>
      </rPr>
      <t>i</t>
    </r>
  </si>
  <si>
    <r>
      <rPr>
        <sz val="7"/>
        <color rgb="FF231F20"/>
        <rFont val="Calibri"/>
      </rPr>
      <t>5.56e-12</t>
    </r>
  </si>
  <si>
    <r>
      <rPr>
        <sz val="7"/>
        <color rgb="FF231F20"/>
        <rFont val="Calibri"/>
      </rPr>
      <t>5.56e-12</t>
    </r>
  </si>
  <si>
    <r>
      <rPr>
        <sz val="7"/>
        <color rgb="FF231F20"/>
        <rFont val="Calibri"/>
      </rPr>
      <t>4.80e-14</t>
    </r>
  </si>
  <si>
    <r>
      <rPr>
        <sz val="7"/>
        <color rgb="FF231F20"/>
        <rFont val="Calibri"/>
      </rPr>
      <t>6.36e-15</t>
    </r>
  </si>
  <si>
    <r>
      <rPr>
        <sz val="7"/>
        <color rgb="FF231F20"/>
        <rFont val="Calibri"/>
      </rPr>
      <t>4.57e-15</t>
    </r>
  </si>
  <si>
    <r>
      <rPr>
        <sz val="7"/>
        <color rgb="FF231F20"/>
        <rFont val="Calibri"/>
      </rPr>
      <t>Fluoroxene</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</si>
  <si>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OCH=CH</t>
    </r>
    <r>
      <rPr>
        <sz val="4"/>
        <color rgb="FF231F20"/>
        <rFont val="Calibri"/>
      </rPr>
      <t>2</t>
    </r>
  </si>
  <si>
    <r>
      <rPr>
        <sz val="7"/>
        <color rgb="FF231F20"/>
        <rFont val="Calibri"/>
      </rPr>
      <t>3.6 days</t>
    </r>
  </si>
  <si>
    <r>
      <rPr>
        <sz val="7"/>
        <color rgb="FF231F20"/>
        <rFont val="Calibri"/>
      </rPr>
      <t>0.01</t>
    </r>
    <r>
      <rPr>
        <sz val="4"/>
        <color rgb="FF231F20"/>
        <rFont val="Calibri"/>
      </rPr>
      <t>i</t>
    </r>
  </si>
  <si>
    <r>
      <rPr>
        <sz val="7"/>
        <color rgb="FF231F20"/>
        <rFont val="Calibri"/>
      </rPr>
      <t>4.97e-15</t>
    </r>
  </si>
  <si>
    <r>
      <rPr>
        <b/>
        <sz val="7"/>
        <color rgb="FF231F20"/>
        <rFont val="Calibri"/>
      </rPr>
      <t>&lt;1</t>
    </r>
  </si>
  <si>
    <r>
      <rPr>
        <sz val="7"/>
        <color rgb="FF231F20"/>
        <rFont val="Calibri"/>
      </rPr>
      <t>4.97e-15</t>
    </r>
  </si>
  <si>
    <r>
      <rPr>
        <b/>
        <sz val="7"/>
        <color rgb="FF231F20"/>
        <rFont val="Calibri"/>
      </rPr>
      <t>&lt;1</t>
    </r>
  </si>
  <si>
    <r>
      <rPr>
        <sz val="7"/>
        <color rgb="FF231F20"/>
        <rFont val="Calibri"/>
      </rPr>
      <t>3.95e-17</t>
    </r>
  </si>
  <si>
    <r>
      <rPr>
        <b/>
        <sz val="7"/>
        <color rgb="FF231F20"/>
        <rFont val="Calibri"/>
      </rPr>
      <t>&lt;1</t>
    </r>
  </si>
  <si>
    <r>
      <rPr>
        <sz val="7"/>
        <color rgb="FF231F20"/>
        <rFont val="Calibri"/>
      </rPr>
      <t>5.58e-18</t>
    </r>
  </si>
  <si>
    <r>
      <rPr>
        <b/>
        <sz val="7"/>
        <color rgb="FF231F20"/>
        <rFont val="Calibri"/>
      </rPr>
      <t>&lt;1</t>
    </r>
  </si>
  <si>
    <r>
      <rPr>
        <sz val="7"/>
        <color rgb="FF231F20"/>
        <rFont val="Calibri"/>
      </rPr>
      <t>4.08e-18</t>
    </r>
  </si>
  <si>
    <r>
      <rPr>
        <b/>
        <sz val="7"/>
        <color rgb="FF231F20"/>
        <rFont val="Calibri"/>
      </rPr>
      <t>&lt;1</t>
    </r>
  </si>
  <si>
    <r>
      <rPr>
        <sz val="7"/>
        <color rgb="FF231F20"/>
        <rFont val="Calibri"/>
      </rPr>
      <t>1,1,2,2-Tetrafluoro-1-(fluoromethoxy)ethane</t>
    </r>
  </si>
  <si>
    <r>
      <rPr>
        <sz val="7"/>
        <color rgb="FF231F20"/>
        <rFont val="Calibri"/>
      </rPr>
      <t>CH</t>
    </r>
    <r>
      <rPr>
        <sz val="4"/>
        <color rgb="FF231F20"/>
        <rFont val="Calibri"/>
      </rPr>
      <t>2</t>
    </r>
    <r>
      <rPr>
        <sz val="7"/>
        <color rgb="FF231F20"/>
        <rFont val="Calibri"/>
      </rPr>
      <t>FOCF</t>
    </r>
    <r>
      <rPr>
        <sz val="4"/>
        <color rgb="FF231F20"/>
        <rFont val="Calibri"/>
      </rPr>
      <t>2</t>
    </r>
    <r>
      <rPr>
        <sz val="7"/>
        <color rgb="FF231F20"/>
        <rFont val="Calibri"/>
      </rPr>
      <t>CF</t>
    </r>
    <r>
      <rPr>
        <sz val="4"/>
        <color rgb="FF231F20"/>
        <rFont val="Calibri"/>
      </rPr>
      <t>2</t>
    </r>
    <r>
      <rPr>
        <sz val="7"/>
        <color rgb="FF231F20"/>
        <rFont val="Calibri"/>
      </rPr>
      <t>H</t>
    </r>
  </si>
  <si>
    <r>
      <rPr>
        <sz val="7"/>
        <color rgb="FF231F20"/>
        <rFont val="Calibri"/>
      </rPr>
      <t>0.34</t>
    </r>
    <r>
      <rPr>
        <sz val="4"/>
        <color rgb="FF231F20"/>
        <rFont val="Calibri"/>
      </rPr>
      <t>i</t>
    </r>
  </si>
  <si>
    <r>
      <rPr>
        <sz val="7"/>
        <color rgb="FF231F20"/>
        <rFont val="Calibri"/>
      </rPr>
      <t>7.68e-11</t>
    </r>
  </si>
  <si>
    <r>
      <rPr>
        <sz val="7"/>
        <color rgb="FF231F20"/>
        <rFont val="Calibri"/>
      </rPr>
      <t>7.99e-11</t>
    </r>
  </si>
  <si>
    <r>
      <rPr>
        <sz val="7"/>
        <color rgb="FF231F20"/>
        <rFont val="Calibri"/>
      </rPr>
      <t>1.29e-12</t>
    </r>
  </si>
  <si>
    <r>
      <rPr>
        <sz val="7"/>
        <color rgb="FF231F20"/>
        <rFont val="Calibri"/>
      </rPr>
      <t>1.28e-13</t>
    </r>
  </si>
  <si>
    <r>
      <rPr>
        <sz val="7"/>
        <color rgb="FF231F20"/>
        <rFont val="Calibri"/>
      </rPr>
      <t>6.68e-14</t>
    </r>
  </si>
  <si>
    <r>
      <rPr>
        <sz val="7"/>
        <color rgb="FF231F20"/>
        <rFont val="Calibri"/>
      </rPr>
      <t>2-Ethoxy-3,3,4,4,5-pentafluorotetrahydro-2,5-bis[1,2,2,2- tetrafluoro-1-(trifluoromethyl)ethyl]-furan</t>
    </r>
  </si>
  <si>
    <r>
      <rPr>
        <sz val="7"/>
        <color rgb="FF231F20"/>
        <rFont val="Calibri"/>
      </rPr>
      <t>C</t>
    </r>
    <r>
      <rPr>
        <sz val="4"/>
        <color rgb="FF231F20"/>
        <rFont val="Calibri"/>
      </rPr>
      <t>12</t>
    </r>
    <r>
      <rPr>
        <sz val="7"/>
        <color rgb="FF231F20"/>
        <rFont val="Calibri"/>
      </rPr>
      <t>H</t>
    </r>
    <r>
      <rPr>
        <sz val="4"/>
        <color rgb="FF231F20"/>
        <rFont val="Calibri"/>
      </rPr>
      <t>5</t>
    </r>
    <r>
      <rPr>
        <sz val="7"/>
        <color rgb="FF231F20"/>
        <rFont val="Calibri"/>
      </rPr>
      <t>F</t>
    </r>
    <r>
      <rPr>
        <sz val="4"/>
        <color rgb="FF231F20"/>
        <rFont val="Calibri"/>
      </rPr>
      <t>19</t>
    </r>
    <r>
      <rPr>
        <sz val="7"/>
        <color rgb="FF231F20"/>
        <rFont val="Calibri"/>
      </rPr>
      <t>O</t>
    </r>
    <r>
      <rPr>
        <sz val="4"/>
        <color rgb="FF231F20"/>
        <rFont val="Calibri"/>
      </rPr>
      <t>2</t>
    </r>
  </si>
  <si>
    <r>
      <rPr>
        <sz val="7"/>
        <color rgb="FF231F20"/>
        <rFont val="Calibri"/>
      </rPr>
      <t>0.49</t>
    </r>
    <r>
      <rPr>
        <sz val="4"/>
        <color rgb="FF231F20"/>
        <rFont val="Calibri"/>
      </rPr>
      <t>j</t>
    </r>
  </si>
  <si>
    <r>
      <rPr>
        <sz val="7"/>
        <color rgb="FF231F20"/>
        <rFont val="Calibri"/>
      </rPr>
      <t>5.09e-12</t>
    </r>
  </si>
  <si>
    <r>
      <rPr>
        <sz val="7"/>
        <color rgb="FF231F20"/>
        <rFont val="Calibri"/>
      </rPr>
      <t>5.09e-12</t>
    </r>
  </si>
  <si>
    <r>
      <rPr>
        <sz val="7"/>
        <color rgb="FF231F20"/>
        <rFont val="Calibri"/>
      </rPr>
      <t>4.53e-14</t>
    </r>
  </si>
  <si>
    <r>
      <rPr>
        <sz val="7"/>
        <color rgb="FF231F20"/>
        <rFont val="Calibri"/>
      </rPr>
      <t>5.86e-15</t>
    </r>
  </si>
  <si>
    <r>
      <rPr>
        <sz val="7"/>
        <color rgb="FF231F20"/>
        <rFont val="Calibri"/>
      </rPr>
      <t>4.19e-15</t>
    </r>
  </si>
  <si>
    <r>
      <rPr>
        <sz val="7"/>
        <color rgb="FF231F20"/>
        <rFont val="Calibri"/>
      </rPr>
      <t>Fluoro(methoxy)methane</t>
    </r>
  </si>
  <si>
    <r>
      <rPr>
        <sz val="7"/>
        <color rgb="FF231F20"/>
        <rFont val="Calibri"/>
      </rPr>
      <t>CH</t>
    </r>
    <r>
      <rPr>
        <sz val="4"/>
        <color rgb="FF231F20"/>
        <rFont val="Calibri"/>
      </rPr>
      <t>3</t>
    </r>
    <r>
      <rPr>
        <sz val="7"/>
        <color rgb="FF231F20"/>
        <rFont val="Calibri"/>
      </rPr>
      <t>OCH</t>
    </r>
    <r>
      <rPr>
        <sz val="4"/>
        <color rgb="FF231F20"/>
        <rFont val="Calibri"/>
      </rPr>
      <t>2</t>
    </r>
    <r>
      <rPr>
        <sz val="7"/>
        <color rgb="FF231F20"/>
        <rFont val="Calibri"/>
      </rPr>
      <t>F</t>
    </r>
  </si>
  <si>
    <r>
      <rPr>
        <sz val="7"/>
        <color rgb="FF231F20"/>
        <rFont val="Calibri"/>
      </rPr>
      <t>73.0 days</t>
    </r>
  </si>
  <si>
    <r>
      <rPr>
        <sz val="7"/>
        <color rgb="FF231F20"/>
        <rFont val="Calibri"/>
      </rPr>
      <t>0.07</t>
    </r>
    <r>
      <rPr>
        <sz val="4"/>
        <color rgb="FF231F20"/>
        <rFont val="Calibri"/>
      </rPr>
      <t>g</t>
    </r>
  </si>
  <si>
    <r>
      <rPr>
        <sz val="7"/>
        <color rgb="FF231F20"/>
        <rFont val="Calibri"/>
      </rPr>
      <t>1.15e-12</t>
    </r>
  </si>
  <si>
    <r>
      <rPr>
        <sz val="7"/>
        <color rgb="FF231F20"/>
        <rFont val="Calibri"/>
      </rPr>
      <t>1.15e-12</t>
    </r>
  </si>
  <si>
    <r>
      <rPr>
        <sz val="7"/>
        <color rgb="FF231F20"/>
        <rFont val="Calibri"/>
      </rPr>
      <t>9.34e-15</t>
    </r>
  </si>
  <si>
    <r>
      <rPr>
        <sz val="7"/>
        <color rgb="FF231F20"/>
        <rFont val="Calibri"/>
      </rPr>
      <t>1.30e-15</t>
    </r>
  </si>
  <si>
    <r>
      <rPr>
        <sz val="7"/>
        <color rgb="FF231F20"/>
        <rFont val="Calibri"/>
      </rPr>
      <t>9.46e-16</t>
    </r>
  </si>
  <si>
    <r>
      <rPr>
        <sz val="7"/>
        <color rgb="FF231F20"/>
        <rFont val="Calibri"/>
      </rPr>
      <t>Difluoro(methoxy)methane</t>
    </r>
  </si>
  <si>
    <r>
      <rPr>
        <sz val="7"/>
        <color rgb="FF231F20"/>
        <rFont val="Calibri"/>
      </rPr>
      <t>CH</t>
    </r>
    <r>
      <rPr>
        <sz val="4"/>
        <color rgb="FF231F20"/>
        <rFont val="Calibri"/>
      </rPr>
      <t>3</t>
    </r>
    <r>
      <rPr>
        <sz val="7"/>
        <color rgb="FF231F20"/>
        <rFont val="Calibri"/>
      </rPr>
      <t>OCHF</t>
    </r>
    <r>
      <rPr>
        <sz val="4"/>
        <color rgb="FF231F20"/>
        <rFont val="Calibri"/>
      </rPr>
      <t>2</t>
    </r>
  </si>
  <si>
    <r>
      <rPr>
        <sz val="7"/>
        <color rgb="FF231F20"/>
        <rFont val="Calibri"/>
      </rPr>
      <t>0.17</t>
    </r>
    <r>
      <rPr>
        <sz val="4"/>
        <color rgb="FF231F20"/>
        <rFont val="Calibri"/>
      </rPr>
      <t>g</t>
    </r>
  </si>
  <si>
    <r>
      <rPr>
        <sz val="7"/>
        <color rgb="FF231F20"/>
        <rFont val="Calibri"/>
      </rPr>
      <t>1.32e-11</t>
    </r>
  </si>
  <si>
    <r>
      <rPr>
        <sz val="7"/>
        <color rgb="FF231F20"/>
        <rFont val="Calibri"/>
      </rPr>
      <t>1.32e-11</t>
    </r>
  </si>
  <si>
    <r>
      <rPr>
        <sz val="7"/>
        <color rgb="FF231F20"/>
        <rFont val="Calibri"/>
      </rPr>
      <t>1.18e-13</t>
    </r>
  </si>
  <si>
    <r>
      <rPr>
        <sz val="7"/>
        <color rgb="FF231F20"/>
        <rFont val="Calibri"/>
      </rPr>
      <t>1.52e-14</t>
    </r>
  </si>
  <si>
    <r>
      <rPr>
        <sz val="7"/>
        <color rgb="FF231F20"/>
        <rFont val="Calibri"/>
      </rPr>
      <t>1.08e-14</t>
    </r>
  </si>
  <si>
    <r>
      <rPr>
        <sz val="7"/>
        <color rgb="FF231F20"/>
        <rFont val="Calibri"/>
      </rPr>
      <t>Fluoro(fluoromethoxy)methane</t>
    </r>
  </si>
  <si>
    <r>
      <rPr>
        <sz val="7"/>
        <color rgb="FF231F20"/>
        <rFont val="Calibri"/>
      </rPr>
      <t>CH</t>
    </r>
    <r>
      <rPr>
        <sz val="4"/>
        <color rgb="FF231F20"/>
        <rFont val="Calibri"/>
      </rPr>
      <t>2</t>
    </r>
    <r>
      <rPr>
        <sz val="7"/>
        <color rgb="FF231F20"/>
        <rFont val="Calibri"/>
      </rPr>
      <t>FOCH</t>
    </r>
    <r>
      <rPr>
        <sz val="4"/>
        <color rgb="FF231F20"/>
        <rFont val="Calibri"/>
      </rPr>
      <t>2</t>
    </r>
    <r>
      <rPr>
        <sz val="7"/>
        <color rgb="FF231F20"/>
        <rFont val="Calibri"/>
      </rPr>
      <t>F</t>
    </r>
  </si>
  <si>
    <r>
      <rPr>
        <sz val="7"/>
        <color rgb="FF231F20"/>
        <rFont val="Calibri"/>
      </rPr>
      <t>0.19</t>
    </r>
    <r>
      <rPr>
        <sz val="4"/>
        <color rgb="FF231F20"/>
        <rFont val="Calibri"/>
      </rPr>
      <t>g</t>
    </r>
  </si>
  <si>
    <r>
      <rPr>
        <sz val="7"/>
        <color rgb="FF231F20"/>
        <rFont val="Calibri"/>
      </rPr>
      <t>1.20e-11</t>
    </r>
  </si>
  <si>
    <r>
      <rPr>
        <sz val="7"/>
        <color rgb="FF231F20"/>
        <rFont val="Calibri"/>
      </rPr>
      <t>1.20e-11</t>
    </r>
  </si>
  <si>
    <r>
      <rPr>
        <sz val="7"/>
        <color rgb="FF231F20"/>
        <rFont val="Calibri"/>
      </rPr>
      <t>1.05e-13</t>
    </r>
  </si>
  <si>
    <r>
      <rPr>
        <sz val="7"/>
        <color rgb="FF231F20"/>
        <rFont val="Calibri"/>
      </rPr>
      <t>1.37e-14</t>
    </r>
  </si>
  <si>
    <r>
      <rPr>
        <sz val="7"/>
        <color rgb="FF231F20"/>
        <rFont val="Calibri"/>
      </rPr>
      <t>9.84e-15</t>
    </r>
  </si>
  <si>
    <r>
      <rPr>
        <sz val="7"/>
        <color rgb="FF231F20"/>
        <rFont val="Calibri"/>
      </rPr>
      <t>Difluoro(fluoromethoxy)methane</t>
    </r>
  </si>
  <si>
    <r>
      <rPr>
        <sz val="7"/>
        <color rgb="FF231F20"/>
        <rFont val="Calibri"/>
      </rPr>
      <t>CH</t>
    </r>
    <r>
      <rPr>
        <sz val="4"/>
        <color rgb="FF231F20"/>
        <rFont val="Calibri"/>
      </rPr>
      <t>2</t>
    </r>
    <r>
      <rPr>
        <sz val="7"/>
        <color rgb="FF231F20"/>
        <rFont val="Calibri"/>
      </rPr>
      <t>FOCHF</t>
    </r>
    <r>
      <rPr>
        <sz val="4"/>
        <color rgb="FF231F20"/>
        <rFont val="Calibri"/>
      </rPr>
      <t>2</t>
    </r>
  </si>
  <si>
    <r>
      <rPr>
        <sz val="7"/>
        <color rgb="FF231F20"/>
        <rFont val="Calibri"/>
      </rPr>
      <t>0.30</t>
    </r>
    <r>
      <rPr>
        <sz val="4"/>
        <color rgb="FF231F20"/>
        <rFont val="Calibri"/>
      </rPr>
      <t>g</t>
    </r>
  </si>
  <si>
    <r>
      <rPr>
        <sz val="7"/>
        <color rgb="FF231F20"/>
        <rFont val="Calibri"/>
      </rPr>
      <t>5.65e-11</t>
    </r>
  </si>
  <si>
    <r>
      <rPr>
        <sz val="7"/>
        <color rgb="FF231F20"/>
        <rFont val="Calibri"/>
      </rPr>
      <t>5.66e-11</t>
    </r>
  </si>
  <si>
    <r>
      <rPr>
        <sz val="7"/>
        <color rgb="FF231F20"/>
        <rFont val="Calibri"/>
      </rPr>
      <t>6.88e-13</t>
    </r>
  </si>
  <si>
    <r>
      <rPr>
        <sz val="7"/>
        <color rgb="FF231F20"/>
        <rFont val="Calibri"/>
      </rPr>
      <t>7.11e-14</t>
    </r>
  </si>
  <si>
    <r>
      <rPr>
        <sz val="7"/>
        <color rgb="FF231F20"/>
        <rFont val="Calibri"/>
      </rPr>
      <t>4.69e-14</t>
    </r>
  </si>
  <si>
    <r>
      <rPr>
        <sz val="7"/>
        <color rgb="FF231F20"/>
        <rFont val="Calibri"/>
      </rPr>
      <t>Trifluoro(fluoromethoxy)methane</t>
    </r>
  </si>
  <si>
    <r>
      <rPr>
        <sz val="7"/>
        <color rgb="FF231F20"/>
        <rFont val="Calibri"/>
      </rPr>
      <t>CH</t>
    </r>
    <r>
      <rPr>
        <sz val="4"/>
        <color rgb="FF231F20"/>
        <rFont val="Calibri"/>
      </rPr>
      <t>2</t>
    </r>
    <r>
      <rPr>
        <sz val="7"/>
        <color rgb="FF231F20"/>
        <rFont val="Calibri"/>
      </rPr>
      <t>FOCF</t>
    </r>
    <r>
      <rPr>
        <sz val="4"/>
        <color rgb="FF231F20"/>
        <rFont val="Calibri"/>
      </rPr>
      <t>3</t>
    </r>
  </si>
  <si>
    <r>
      <rPr>
        <sz val="7"/>
        <color rgb="FF231F20"/>
        <rFont val="Calibri"/>
      </rPr>
      <t>0.33</t>
    </r>
    <r>
      <rPr>
        <sz val="4"/>
        <color rgb="FF231F20"/>
        <rFont val="Calibri"/>
      </rPr>
      <t>g</t>
    </r>
  </si>
  <si>
    <r>
      <rPr>
        <sz val="7"/>
        <color rgb="FF231F20"/>
        <rFont val="Calibri"/>
      </rPr>
      <t>6.82e-11</t>
    </r>
  </si>
  <si>
    <r>
      <rPr>
        <sz val="7"/>
        <color rgb="FF231F20"/>
        <rFont val="Calibri"/>
      </rPr>
      <t>6.89e-11</t>
    </r>
  </si>
  <si>
    <r>
      <rPr>
        <sz val="7"/>
        <color rgb="FF231F20"/>
        <rFont val="Calibri"/>
      </rPr>
      <t>9.59e-13</t>
    </r>
  </si>
  <si>
    <r>
      <rPr>
        <sz val="7"/>
        <color rgb="FF231F20"/>
        <rFont val="Calibri"/>
      </rPr>
      <t>9.27e-14</t>
    </r>
  </si>
  <si>
    <r>
      <rPr>
        <sz val="7"/>
        <color rgb="FF231F20"/>
        <rFont val="Calibri"/>
      </rPr>
      <t>5.72e-14</t>
    </r>
  </si>
  <si>
    <r>
      <rPr>
        <sz val="7"/>
        <color rgb="FF231F20"/>
        <rFont val="Calibri"/>
      </rPr>
      <t>HG’-01</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</si>
  <si>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OCH</t>
    </r>
    <r>
      <rPr>
        <sz val="4"/>
        <color rgb="FF231F20"/>
        <rFont val="Calibri"/>
      </rPr>
      <t>3</t>
    </r>
  </si>
  <si>
    <r>
      <rPr>
        <sz val="7"/>
        <color rgb="FF231F20"/>
        <rFont val="Calibri"/>
      </rPr>
      <t>2.03e-11</t>
    </r>
  </si>
  <si>
    <r>
      <rPr>
        <sz val="7"/>
        <color rgb="FF231F20"/>
        <rFont val="Calibri"/>
      </rPr>
      <t>2.03e-11</t>
    </r>
  </si>
  <si>
    <r>
      <rPr>
        <sz val="7"/>
        <color rgb="FF231F20"/>
        <rFont val="Calibri"/>
      </rPr>
      <t>2.06e-13</t>
    </r>
  </si>
  <si>
    <r>
      <rPr>
        <sz val="7"/>
        <color rgb="FF231F20"/>
        <rFont val="Calibri"/>
      </rPr>
      <t>2.42e-14</t>
    </r>
  </si>
  <si>
    <r>
      <rPr>
        <sz val="7"/>
        <color rgb="FF231F20"/>
        <rFont val="Calibri"/>
      </rPr>
      <t>1.68e-14</t>
    </r>
  </si>
  <si>
    <r>
      <rPr>
        <sz val="7"/>
        <color rgb="FF231F20"/>
        <rFont val="Calibri"/>
      </rPr>
      <t>HG’-02</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</si>
  <si>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2</t>
    </r>
    <r>
      <rPr>
        <sz val="7"/>
        <color rgb="FF231F20"/>
        <rFont val="Calibri"/>
      </rPr>
      <t>CH</t>
    </r>
    <r>
      <rPr>
        <sz val="4"/>
        <color rgb="FF231F20"/>
        <rFont val="Calibri"/>
      </rPr>
      <t>3</t>
    </r>
  </si>
  <si>
    <r>
      <rPr>
        <sz val="7"/>
        <color rgb="FF231F20"/>
        <rFont val="Calibri"/>
      </rPr>
      <t>2.16e-11</t>
    </r>
  </si>
  <si>
    <r>
      <rPr>
        <sz val="7"/>
        <color rgb="FF231F20"/>
        <rFont val="Calibri"/>
      </rPr>
      <t>2.16e-11</t>
    </r>
  </si>
  <si>
    <r>
      <rPr>
        <sz val="7"/>
        <color rgb="FF231F20"/>
        <rFont val="Calibri"/>
      </rPr>
      <t>2.19e-13</t>
    </r>
  </si>
  <si>
    <r>
      <rPr>
        <sz val="7"/>
        <color rgb="FF231F20"/>
        <rFont val="Calibri"/>
      </rPr>
      <t>2.57e-14</t>
    </r>
  </si>
  <si>
    <r>
      <rPr>
        <sz val="7"/>
        <color rgb="FF231F20"/>
        <rFont val="Calibri"/>
      </rPr>
      <t>1.79e-14</t>
    </r>
  </si>
  <si>
    <r>
      <rPr>
        <sz val="7"/>
        <color rgb="FF231F20"/>
        <rFont val="Calibri"/>
      </rPr>
      <t>HG’-03</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</si>
  <si>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3</t>
    </r>
    <r>
      <rPr>
        <sz val="7"/>
        <color rgb="FF231F20"/>
        <rFont val="Calibri"/>
      </rPr>
      <t>CH</t>
    </r>
    <r>
      <rPr>
        <sz val="4"/>
        <color rgb="FF231F20"/>
        <rFont val="Calibri"/>
      </rPr>
      <t>3</t>
    </r>
  </si>
  <si>
    <r>
      <rPr>
        <sz val="7"/>
        <color rgb="FF231F20"/>
        <rFont val="Calibri"/>
      </rPr>
      <t>2.03e-11</t>
    </r>
  </si>
  <si>
    <r>
      <rPr>
        <sz val="7"/>
        <color rgb="FF231F20"/>
        <rFont val="Calibri"/>
      </rPr>
      <t>2.03e-11</t>
    </r>
  </si>
  <si>
    <r>
      <rPr>
        <sz val="7"/>
        <color rgb="FF231F20"/>
        <rFont val="Calibri"/>
      </rPr>
      <t>2.05e-13</t>
    </r>
  </si>
  <si>
    <r>
      <rPr>
        <sz val="7"/>
        <color rgb="FF231F20"/>
        <rFont val="Calibri"/>
      </rPr>
      <t>2.41e-14</t>
    </r>
  </si>
  <si>
    <r>
      <rPr>
        <sz val="7"/>
        <color rgb="FF231F20"/>
        <rFont val="Calibri"/>
      </rPr>
      <t>1.67e-14</t>
    </r>
  </si>
  <si>
    <r>
      <rPr>
        <sz val="7"/>
        <color rgb="FF231F20"/>
        <rFont val="Calibri"/>
      </rPr>
      <t>HFE-329me3</t>
    </r>
  </si>
  <si>
    <r>
      <rPr>
        <sz val="7"/>
        <color rgb="FF231F20"/>
        <rFont val="Calibri"/>
      </rPr>
      <t>CF</t>
    </r>
    <r>
      <rPr>
        <sz val="4"/>
        <color rgb="FF231F20"/>
        <rFont val="Calibri"/>
      </rPr>
      <t>3</t>
    </r>
    <r>
      <rPr>
        <sz val="7"/>
        <color rgb="FF231F20"/>
        <rFont val="Calibri"/>
      </rPr>
      <t>CFHCF</t>
    </r>
    <r>
      <rPr>
        <sz val="4"/>
        <color rgb="FF231F20"/>
        <rFont val="Calibri"/>
      </rPr>
      <t>2</t>
    </r>
    <r>
      <rPr>
        <sz val="7"/>
        <color rgb="FF231F20"/>
        <rFont val="Calibri"/>
      </rPr>
      <t>OCF</t>
    </r>
    <r>
      <rPr>
        <sz val="4"/>
        <color rgb="FF231F20"/>
        <rFont val="Calibri"/>
      </rPr>
      <t>3</t>
    </r>
  </si>
  <si>
    <r>
      <rPr>
        <sz val="7"/>
        <color rgb="FF231F20"/>
        <rFont val="Calibri"/>
      </rPr>
      <t>1.79e-10</t>
    </r>
  </si>
  <si>
    <r>
      <rPr>
        <sz val="7"/>
        <color rgb="FF231F20"/>
        <rFont val="Calibri"/>
      </rPr>
      <t>4.17e-10</t>
    </r>
  </si>
  <si>
    <r>
      <rPr>
        <sz val="7"/>
        <color rgb="FF231F20"/>
        <rFont val="Calibri"/>
      </rPr>
      <t>4.85e-12</t>
    </r>
  </si>
  <si>
    <r>
      <rPr>
        <sz val="7"/>
        <color rgb="FF231F20"/>
        <rFont val="Calibri"/>
      </rPr>
      <t>2.89e-12</t>
    </r>
  </si>
  <si>
    <r>
      <rPr>
        <sz val="7"/>
        <color rgb="FF231F20"/>
        <rFont val="Calibri"/>
      </rPr>
      <t>1.12e-12</t>
    </r>
  </si>
  <si>
    <r>
      <rPr>
        <sz val="7"/>
        <color rgb="FF231F20"/>
        <rFont val="Calibri"/>
      </rPr>
      <t>3,3,4,4,5,5,6,6,7,7,7-Undecafluoroheptan-1-ol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</si>
  <si>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t>
    </r>
    <r>
      <rPr>
        <sz val="4"/>
        <color rgb="FF231F20"/>
        <rFont val="Calibri"/>
      </rPr>
      <t>4</t>
    </r>
    <r>
      <rPr>
        <sz val="7"/>
        <color rgb="FF231F20"/>
        <rFont val="Calibri"/>
      </rPr>
      <t>CH</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</si>
  <si>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20.0 days</t>
    </r>
  </si>
  <si>
    <r>
      <rPr>
        <sz val="7"/>
        <color rgb="FF231F20"/>
        <rFont val="Calibri"/>
      </rPr>
      <t>3.91e-14</t>
    </r>
  </si>
  <si>
    <r>
      <rPr>
        <sz val="7"/>
        <color rgb="FF231F20"/>
        <rFont val="Calibri"/>
      </rPr>
      <t>3.91e-14</t>
    </r>
  </si>
  <si>
    <r>
      <rPr>
        <b/>
        <sz val="7"/>
        <color rgb="FF231F20"/>
        <rFont val="Calibri"/>
      </rPr>
      <t>&lt;1</t>
    </r>
  </si>
  <si>
    <r>
      <rPr>
        <sz val="7"/>
        <color rgb="FF231F20"/>
        <rFont val="Calibri"/>
      </rPr>
      <t>3.12e-16</t>
    </r>
  </si>
  <si>
    <r>
      <rPr>
        <b/>
        <sz val="7"/>
        <color rgb="FF231F20"/>
        <rFont val="Calibri"/>
      </rPr>
      <t>&lt;1</t>
    </r>
  </si>
  <si>
    <r>
      <rPr>
        <sz val="7"/>
        <color rgb="FF231F20"/>
        <rFont val="Calibri"/>
      </rPr>
      <t>4.39e-17</t>
    </r>
  </si>
  <si>
    <r>
      <rPr>
        <b/>
        <sz val="7"/>
        <color rgb="FF231F20"/>
        <rFont val="Calibri"/>
      </rPr>
      <t>&lt;1</t>
    </r>
  </si>
  <si>
    <r>
      <rPr>
        <sz val="7"/>
        <color rgb="FF231F20"/>
        <rFont val="Calibri"/>
      </rPr>
      <t>3.21e-17</t>
    </r>
  </si>
  <si>
    <r>
      <rPr>
        <b/>
        <sz val="7"/>
        <color rgb="FF231F20"/>
        <rFont val="Calibri"/>
      </rPr>
      <t>&lt;1</t>
    </r>
  </si>
  <si>
    <r>
      <rPr>
        <sz val="7"/>
        <color rgb="FF231F20"/>
        <rFont val="Calibri"/>
      </rPr>
      <t>3,3,4,4,5,5,6,6,7,7,8,8,9,9,9-Pentadecafluorononan-1-ol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</si>
  <si>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t>
    </r>
    <r>
      <rPr>
        <sz val="4"/>
        <color rgb="FF231F20"/>
        <rFont val="Calibri"/>
      </rPr>
      <t>6</t>
    </r>
    <r>
      <rPr>
        <sz val="7"/>
        <color rgb="FF231F20"/>
        <rFont val="Calibri"/>
      </rPr>
      <t>CH</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</si>
  <si>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20.0 days</t>
    </r>
  </si>
  <si>
    <r>
      <rPr>
        <sz val="7"/>
        <color rgb="FF231F20"/>
        <rFont val="Calibri"/>
      </rPr>
      <t>3.00e-14</t>
    </r>
  </si>
  <si>
    <r>
      <rPr>
        <sz val="7"/>
        <color rgb="FF231F20"/>
        <rFont val="Calibri"/>
      </rPr>
      <t>3.00e-14</t>
    </r>
  </si>
  <si>
    <r>
      <rPr>
        <b/>
        <sz val="7"/>
        <color rgb="FF231F20"/>
        <rFont val="Calibri"/>
      </rPr>
      <t>&lt;1</t>
    </r>
  </si>
  <si>
    <r>
      <rPr>
        <sz val="7"/>
        <color rgb="FF231F20"/>
        <rFont val="Calibri"/>
      </rPr>
      <t>2.40e-16</t>
    </r>
  </si>
  <si>
    <r>
      <rPr>
        <b/>
        <sz val="7"/>
        <color rgb="FF231F20"/>
        <rFont val="Calibri"/>
      </rPr>
      <t>&lt;1</t>
    </r>
  </si>
  <si>
    <r>
      <rPr>
        <sz val="7"/>
        <color rgb="FF231F20"/>
        <rFont val="Calibri"/>
      </rPr>
      <t>3.37e-17</t>
    </r>
  </si>
  <si>
    <r>
      <rPr>
        <b/>
        <sz val="7"/>
        <color rgb="FF231F20"/>
        <rFont val="Calibri"/>
      </rPr>
      <t>&lt;1</t>
    </r>
  </si>
  <si>
    <r>
      <rPr>
        <sz val="7"/>
        <color rgb="FF231F20"/>
        <rFont val="Calibri"/>
      </rPr>
      <t>2.46e-17</t>
    </r>
  </si>
  <si>
    <r>
      <rPr>
        <b/>
        <sz val="7"/>
        <color rgb="FF231F20"/>
        <rFont val="Calibri"/>
      </rPr>
      <t>&lt;1</t>
    </r>
  </si>
  <si>
    <r>
      <rPr>
        <sz val="7"/>
        <color rgb="FF231F20"/>
        <rFont val="Calibri"/>
      </rPr>
      <t xml:space="preserve">3,3,4,4,5,5,6,6,7,7,8,8,9,9,10,10,11,11,11-Non-
</t>
    </r>
    <r>
      <rPr>
        <sz val="7"/>
        <color rgb="FF231F20"/>
        <rFont val="Calibri"/>
      </rPr>
      <t>adecafluoroundecan-1-ol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</si>
  <si>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t>
    </r>
    <r>
      <rPr>
        <sz val="4"/>
        <color rgb="FF231F20"/>
        <rFont val="Calibri"/>
      </rPr>
      <t>8</t>
    </r>
    <r>
      <rPr>
        <sz val="7"/>
        <color rgb="FF231F20"/>
        <rFont val="Calibri"/>
      </rPr>
      <t>CH</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</si>
  <si>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20.0 days</t>
    </r>
  </si>
  <si>
    <r>
      <rPr>
        <sz val="7"/>
        <color rgb="FF231F20"/>
        <rFont val="Calibri"/>
      </rPr>
      <t>1.72e-14</t>
    </r>
  </si>
  <si>
    <r>
      <rPr>
        <b/>
        <sz val="7"/>
        <color rgb="FF231F20"/>
        <rFont val="Calibri"/>
      </rPr>
      <t>&lt;1</t>
    </r>
  </si>
  <si>
    <r>
      <rPr>
        <sz val="7"/>
        <color rgb="FF231F20"/>
        <rFont val="Calibri"/>
      </rPr>
      <t>1.72e-14</t>
    </r>
  </si>
  <si>
    <r>
      <rPr>
        <b/>
        <sz val="7"/>
        <color rgb="FF231F20"/>
        <rFont val="Calibri"/>
      </rPr>
      <t>&lt;1</t>
    </r>
  </si>
  <si>
    <r>
      <rPr>
        <sz val="7"/>
        <color rgb="FF231F20"/>
        <rFont val="Calibri"/>
      </rPr>
      <t>1.37e-16</t>
    </r>
  </si>
  <si>
    <r>
      <rPr>
        <b/>
        <sz val="7"/>
        <color rgb="FF231F20"/>
        <rFont val="Calibri"/>
      </rPr>
      <t>&lt;1</t>
    </r>
  </si>
  <si>
    <r>
      <rPr>
        <sz val="7"/>
        <color rgb="FF231F20"/>
        <rFont val="Calibri"/>
      </rPr>
      <t>1.93e-17</t>
    </r>
  </si>
  <si>
    <r>
      <rPr>
        <b/>
        <sz val="7"/>
        <color rgb="FF231F20"/>
        <rFont val="Calibri"/>
      </rPr>
      <t>&lt;1</t>
    </r>
  </si>
  <si>
    <r>
      <rPr>
        <sz val="7"/>
        <color rgb="FF231F20"/>
        <rFont val="Calibri"/>
      </rPr>
      <t>1.41e-17</t>
    </r>
  </si>
  <si>
    <r>
      <rPr>
        <b/>
        <sz val="7"/>
        <color rgb="FF231F20"/>
        <rFont val="Calibri"/>
      </rPr>
      <t>&lt;1</t>
    </r>
  </si>
  <si>
    <r>
      <rPr>
        <sz val="7"/>
        <color rgb="FF231F20"/>
        <rFont val="Calibri"/>
      </rPr>
      <t>2-Chloro-1,1,2-trifluoro-1-methoxyethane</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</si>
  <si>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CHFCl</t>
    </r>
  </si>
  <si>
    <r>
      <rPr>
        <sz val="7"/>
        <color rgb="FF231F20"/>
        <rFont val="Calibri"/>
      </rPr>
      <t>1.12e-11</t>
    </r>
  </si>
  <si>
    <r>
      <rPr>
        <sz val="7"/>
        <color rgb="FF231F20"/>
        <rFont val="Calibri"/>
      </rPr>
      <t>1.12e-11</t>
    </r>
  </si>
  <si>
    <r>
      <rPr>
        <sz val="7"/>
        <color rgb="FF231F20"/>
        <rFont val="Calibri"/>
      </rPr>
      <t>1.05e-13</t>
    </r>
  </si>
  <si>
    <r>
      <rPr>
        <sz val="7"/>
        <color rgb="FF231F20"/>
        <rFont val="Calibri"/>
      </rPr>
      <t>1.31e-14</t>
    </r>
  </si>
  <si>
    <r>
      <rPr>
        <sz val="7"/>
        <color rgb="FF231F20"/>
        <rFont val="Calibri"/>
      </rPr>
      <t>9.24e-15</t>
    </r>
  </si>
  <si>
    <r>
      <rPr>
        <sz val="7"/>
        <color rgb="FF231F20"/>
        <rFont val="Calibri"/>
      </rPr>
      <t>PFPMIE (perfluoropolymethylisopropyl ether)</t>
    </r>
  </si>
  <si>
    <r>
      <rPr>
        <sz val="7"/>
        <color rgb="FF231F20"/>
        <rFont val="Calibri"/>
      </rPr>
      <t>CF</t>
    </r>
    <r>
      <rPr>
        <sz val="4"/>
        <color rgb="FF231F20"/>
        <rFont val="Calibri"/>
      </rPr>
      <t>3</t>
    </r>
    <r>
      <rPr>
        <sz val="7"/>
        <color rgb="FF231F20"/>
        <rFont val="Calibri"/>
      </rPr>
      <t>OCF(CF</t>
    </r>
    <r>
      <rPr>
        <sz val="4"/>
        <color rgb="FF231F20"/>
        <rFont val="Calibri"/>
      </rPr>
      <t>3</t>
    </r>
    <r>
      <rPr>
        <sz val="7"/>
        <color rgb="FF231F20"/>
        <rFont val="Calibri"/>
      </rPr>
      <t>) CF</t>
    </r>
    <r>
      <rPr>
        <sz val="4"/>
        <color rgb="FF231F20"/>
        <rFont val="Calibri"/>
      </rPr>
      <t>2</t>
    </r>
    <r>
      <rPr>
        <sz val="7"/>
        <color rgb="FF231F20"/>
        <rFont val="Calibri"/>
      </rPr>
      <t>OCF</t>
    </r>
    <r>
      <rPr>
        <sz val="4"/>
        <color rgb="FF231F20"/>
        <rFont val="Calibri"/>
      </rPr>
      <t>2</t>
    </r>
    <r>
      <rPr>
        <sz val="7"/>
        <color rgb="FF231F20"/>
        <rFont val="Calibri"/>
      </rPr>
      <t>OCF</t>
    </r>
    <r>
      <rPr>
        <sz val="4"/>
        <color rgb="FF231F20"/>
        <rFont val="Calibri"/>
      </rPr>
      <t>3</t>
    </r>
  </si>
  <si>
    <r>
      <rPr>
        <sz val="7"/>
        <color rgb="FF231F20"/>
        <rFont val="Calibri"/>
      </rPr>
      <t>1.87e-10</t>
    </r>
  </si>
  <si>
    <r>
      <rPr>
        <sz val="7"/>
        <color rgb="FF231F20"/>
        <rFont val="Calibri"/>
      </rPr>
      <t>8.90e-10</t>
    </r>
  </si>
  <si>
    <r>
      <rPr>
        <sz val="7"/>
        <color rgb="FF231F20"/>
        <rFont val="Calibri"/>
      </rPr>
      <t>5.52e-12</t>
    </r>
  </si>
  <si>
    <r>
      <rPr>
        <sz val="7"/>
        <color rgb="FF231F20"/>
        <rFont val="Calibri"/>
      </rPr>
      <t>6.11e-12</t>
    </r>
  </si>
  <si>
    <r>
      <rPr>
        <sz val="7"/>
        <color rgb="FF231F20"/>
        <rFont val="Calibri"/>
      </rPr>
      <t>6.15e-12</t>
    </r>
  </si>
  <si>
    <r>
      <rPr>
        <sz val="7"/>
        <color rgb="FF231F20"/>
        <rFont val="Calibri"/>
      </rPr>
      <t>HFE-216</t>
    </r>
  </si>
  <si>
    <r>
      <rPr>
        <sz val="7"/>
        <color rgb="FF231F20"/>
        <rFont val="Calibri"/>
      </rPr>
      <t>CF</t>
    </r>
    <r>
      <rPr>
        <sz val="4"/>
        <color rgb="FF231F20"/>
        <rFont val="Calibri"/>
      </rPr>
      <t>3</t>
    </r>
    <r>
      <rPr>
        <sz val="7"/>
        <color rgb="FF231F20"/>
        <rFont val="Calibri"/>
      </rPr>
      <t>OCF=CF</t>
    </r>
    <r>
      <rPr>
        <sz val="4"/>
        <color rgb="FF231F20"/>
        <rFont val="Calibri"/>
      </rPr>
      <t>2</t>
    </r>
  </si>
  <si>
    <r>
      <rPr>
        <sz val="7"/>
        <color rgb="FF231F20"/>
        <rFont val="Calibri"/>
      </rPr>
      <t>8.4 days</t>
    </r>
  </si>
  <si>
    <r>
      <rPr>
        <sz val="7"/>
        <color rgb="FF231F20"/>
        <rFont val="Calibri"/>
      </rPr>
      <t>1.92e-14</t>
    </r>
  </si>
  <si>
    <r>
      <rPr>
        <b/>
        <sz val="7"/>
        <color rgb="FF231F20"/>
        <rFont val="Calibri"/>
      </rPr>
      <t>&lt;1</t>
    </r>
  </si>
  <si>
    <r>
      <rPr>
        <sz val="7"/>
        <color rgb="FF231F20"/>
        <rFont val="Calibri"/>
      </rPr>
      <t>1.92e-14</t>
    </r>
  </si>
  <si>
    <r>
      <rPr>
        <b/>
        <sz val="7"/>
        <color rgb="FF231F20"/>
        <rFont val="Calibri"/>
      </rPr>
      <t>&lt;1</t>
    </r>
  </si>
  <si>
    <r>
      <rPr>
        <sz val="7"/>
        <color rgb="FF231F20"/>
        <rFont val="Calibri"/>
      </rPr>
      <t>1.53e-16</t>
    </r>
  </si>
  <si>
    <r>
      <rPr>
        <b/>
        <sz val="7"/>
        <color rgb="FF231F20"/>
        <rFont val="Calibri"/>
      </rPr>
      <t>&lt;1</t>
    </r>
  </si>
  <si>
    <r>
      <rPr>
        <sz val="7"/>
        <color rgb="FF231F20"/>
        <rFont val="Calibri"/>
      </rPr>
      <t>2.15e-17</t>
    </r>
  </si>
  <si>
    <r>
      <rPr>
        <b/>
        <sz val="7"/>
        <color rgb="FF231F20"/>
        <rFont val="Calibri"/>
      </rPr>
      <t>&lt;1</t>
    </r>
  </si>
  <si>
    <r>
      <rPr>
        <sz val="7"/>
        <color rgb="FF231F20"/>
        <rFont val="Calibri"/>
      </rPr>
      <t>1.58e-17</t>
    </r>
  </si>
  <si>
    <r>
      <rPr>
        <b/>
        <sz val="7"/>
        <color rgb="FF231F20"/>
        <rFont val="Calibri"/>
      </rPr>
      <t>&lt;1</t>
    </r>
  </si>
  <si>
    <r>
      <rPr>
        <sz val="7"/>
        <color rgb="FF231F20"/>
        <rFont val="Calibri"/>
      </rPr>
      <t>Trifluoromethyl formate</t>
    </r>
  </si>
  <si>
    <r>
      <rPr>
        <sz val="7"/>
        <color rgb="FF231F20"/>
        <rFont val="Calibri"/>
      </rPr>
      <t>HCOOCF</t>
    </r>
    <r>
      <rPr>
        <sz val="4"/>
        <color rgb="FF231F20"/>
        <rFont val="Calibri"/>
      </rPr>
      <t>3</t>
    </r>
  </si>
  <si>
    <r>
      <rPr>
        <sz val="7"/>
        <color rgb="FF231F20"/>
        <rFont val="Calibri"/>
      </rPr>
      <t>0.31</t>
    </r>
    <r>
      <rPr>
        <sz val="4"/>
        <color rgb="FF231F20"/>
        <rFont val="Calibri"/>
      </rPr>
      <t>i</t>
    </r>
  </si>
  <si>
    <r>
      <rPr>
        <sz val="7"/>
        <color rgb="FF231F20"/>
        <rFont val="Calibri"/>
      </rPr>
      <t>5.37e-11</t>
    </r>
  </si>
  <si>
    <r>
      <rPr>
        <sz val="7"/>
        <color rgb="FF231F20"/>
        <rFont val="Calibri"/>
      </rPr>
      <t>5.39e-11</t>
    </r>
  </si>
  <si>
    <r>
      <rPr>
        <sz val="7"/>
        <color rgb="FF231F20"/>
        <rFont val="Calibri"/>
      </rPr>
      <t>6.73e-13</t>
    </r>
  </si>
  <si>
    <r>
      <rPr>
        <sz val="7"/>
        <color rgb="FF231F20"/>
        <rFont val="Calibri"/>
      </rPr>
      <t>6.85e-14</t>
    </r>
  </si>
  <si>
    <r>
      <rPr>
        <sz val="7"/>
        <color rgb="FF231F20"/>
        <rFont val="Calibri"/>
      </rPr>
      <t>4.47e-14</t>
    </r>
  </si>
  <si>
    <r>
      <rPr>
        <sz val="7"/>
        <color rgb="FF231F20"/>
        <rFont val="Calibri"/>
      </rPr>
      <t>Perfluoroethyl formate</t>
    </r>
  </si>
  <si>
    <r>
      <rPr>
        <sz val="7"/>
        <color rgb="FF231F20"/>
        <rFont val="Calibri"/>
      </rPr>
      <t>HCOOCF</t>
    </r>
    <r>
      <rPr>
        <sz val="4"/>
        <color rgb="FF231F20"/>
        <rFont val="Calibri"/>
      </rPr>
      <t>2</t>
    </r>
    <r>
      <rPr>
        <sz val="7"/>
        <color rgb="FF231F20"/>
        <rFont val="Calibri"/>
      </rPr>
      <t>CF</t>
    </r>
    <r>
      <rPr>
        <sz val="4"/>
        <color rgb="FF231F20"/>
        <rFont val="Calibri"/>
      </rPr>
      <t>3</t>
    </r>
  </si>
  <si>
    <r>
      <rPr>
        <sz val="7"/>
        <color rgb="FF231F20"/>
        <rFont val="Calibri"/>
      </rPr>
      <t>0.44</t>
    </r>
    <r>
      <rPr>
        <sz val="4"/>
        <color rgb="FF231F20"/>
        <rFont val="Calibri"/>
      </rPr>
      <t>i</t>
    </r>
  </si>
  <si>
    <r>
      <rPr>
        <sz val="7"/>
        <color rgb="FF231F20"/>
        <rFont val="Calibri"/>
      </rPr>
      <t>5.30e-11</t>
    </r>
  </si>
  <si>
    <r>
      <rPr>
        <sz val="7"/>
        <color rgb="FF231F20"/>
        <rFont val="Calibri"/>
      </rPr>
      <t>5.32e-11</t>
    </r>
  </si>
  <si>
    <r>
      <rPr>
        <sz val="7"/>
        <color rgb="FF231F20"/>
        <rFont val="Calibri"/>
      </rPr>
      <t>6.64e-13</t>
    </r>
  </si>
  <si>
    <r>
      <rPr>
        <sz val="7"/>
        <color rgb="FF231F20"/>
        <rFont val="Calibri"/>
      </rPr>
      <t>6.76e-14</t>
    </r>
  </si>
  <si>
    <r>
      <rPr>
        <sz val="7"/>
        <color rgb="FF231F20"/>
        <rFont val="Calibri"/>
      </rPr>
      <t>4.41e-14</t>
    </r>
  </si>
  <si>
    <r>
      <rPr>
        <sz val="7"/>
        <color rgb="FF231F20"/>
        <rFont val="Calibri"/>
      </rPr>
      <t>Perfluoropropyl formate</t>
    </r>
  </si>
  <si>
    <r>
      <rPr>
        <sz val="7"/>
        <color rgb="FF231F20"/>
        <rFont val="Calibri"/>
      </rPr>
      <t>HCOOCF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</si>
  <si>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0.50</t>
    </r>
    <r>
      <rPr>
        <sz val="4"/>
        <color rgb="FF231F20"/>
        <rFont val="Calibri"/>
      </rPr>
      <t>i</t>
    </r>
  </si>
  <si>
    <r>
      <rPr>
        <sz val="7"/>
        <color rgb="FF231F20"/>
        <rFont val="Calibri"/>
      </rPr>
      <t>3.45e-11</t>
    </r>
  </si>
  <si>
    <r>
      <rPr>
        <sz val="7"/>
        <color rgb="FF231F20"/>
        <rFont val="Calibri"/>
      </rPr>
      <t>3.45e-11</t>
    </r>
  </si>
  <si>
    <r>
      <rPr>
        <sz val="7"/>
        <color rgb="FF231F20"/>
        <rFont val="Calibri"/>
      </rPr>
      <t>3.80e-13</t>
    </r>
  </si>
  <si>
    <r>
      <rPr>
        <sz val="7"/>
        <color rgb="FF231F20"/>
        <rFont val="Calibri"/>
      </rPr>
      <t>4.19e-14</t>
    </r>
  </si>
  <si>
    <r>
      <rPr>
        <sz val="7"/>
        <color rgb="FF231F20"/>
        <rFont val="Calibri"/>
      </rPr>
      <t>2.85e-14</t>
    </r>
  </si>
  <si>
    <r>
      <rPr>
        <sz val="7"/>
        <color rgb="FF231F20"/>
        <rFont val="Calibri"/>
      </rPr>
      <t>Perfluorobutyl formate</t>
    </r>
  </si>
  <si>
    <r>
      <rPr>
        <sz val="7"/>
        <color rgb="FF231F20"/>
        <rFont val="Calibri"/>
      </rPr>
      <t>HCOOCF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</si>
  <si>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0.56</t>
    </r>
    <r>
      <rPr>
        <sz val="4"/>
        <color rgb="FF231F20"/>
        <rFont val="Calibri"/>
      </rPr>
      <t>i</t>
    </r>
  </si>
  <si>
    <r>
      <rPr>
        <sz val="7"/>
        <color rgb="FF231F20"/>
        <rFont val="Calibri"/>
      </rPr>
      <t>3.59e-11</t>
    </r>
  </si>
  <si>
    <r>
      <rPr>
        <sz val="7"/>
        <color rgb="FF231F20"/>
        <rFont val="Calibri"/>
      </rPr>
      <t>3.59e-11</t>
    </r>
  </si>
  <si>
    <r>
      <rPr>
        <sz val="7"/>
        <color rgb="FF231F20"/>
        <rFont val="Calibri"/>
      </rPr>
      <t>4.19e-13</t>
    </r>
  </si>
  <si>
    <r>
      <rPr>
        <sz val="7"/>
        <color rgb="FF231F20"/>
        <rFont val="Calibri"/>
      </rPr>
      <t>4.45e-14</t>
    </r>
  </si>
  <si>
    <r>
      <rPr>
        <sz val="7"/>
        <color rgb="FF231F20"/>
        <rFont val="Calibri"/>
      </rPr>
      <t>2.97e-14</t>
    </r>
  </si>
  <si>
    <r>
      <rPr>
        <sz val="7"/>
        <color rgb="FF231F20"/>
        <rFont val="Calibri"/>
      </rPr>
      <t>2,2,2-Trifluoroethyl formate</t>
    </r>
  </si>
  <si>
    <r>
      <rPr>
        <sz val="7"/>
        <color rgb="FF231F20"/>
        <rFont val="Calibri"/>
      </rPr>
      <t>HCOOCH</t>
    </r>
    <r>
      <rPr>
        <sz val="4"/>
        <color rgb="FF231F20"/>
        <rFont val="Calibri"/>
      </rPr>
      <t>2</t>
    </r>
    <r>
      <rPr>
        <sz val="7"/>
        <color rgb="FF231F20"/>
        <rFont val="Calibri"/>
      </rPr>
      <t>CF</t>
    </r>
    <r>
      <rPr>
        <sz val="4"/>
        <color rgb="FF231F20"/>
        <rFont val="Calibri"/>
      </rPr>
      <t>3</t>
    </r>
  </si>
  <si>
    <r>
      <rPr>
        <sz val="7"/>
        <color rgb="FF231F20"/>
        <rFont val="Calibri"/>
      </rPr>
      <t>0.16</t>
    </r>
    <r>
      <rPr>
        <sz val="4"/>
        <color rgb="FF231F20"/>
        <rFont val="Calibri"/>
      </rPr>
      <t>i</t>
    </r>
  </si>
  <si>
    <r>
      <rPr>
        <sz val="7"/>
        <color rgb="FF231F20"/>
        <rFont val="Calibri"/>
      </rPr>
      <t>3.07e-12</t>
    </r>
  </si>
  <si>
    <r>
      <rPr>
        <sz val="7"/>
        <color rgb="FF231F20"/>
        <rFont val="Calibri"/>
      </rPr>
      <t>3.07e-12</t>
    </r>
  </si>
  <si>
    <r>
      <rPr>
        <sz val="7"/>
        <color rgb="FF231F20"/>
        <rFont val="Calibri"/>
      </rPr>
      <t>2.55e-14</t>
    </r>
  </si>
  <si>
    <r>
      <rPr>
        <sz val="7"/>
        <color rgb="FF231F20"/>
        <rFont val="Calibri"/>
      </rPr>
      <t>3.48e-15</t>
    </r>
  </si>
  <si>
    <r>
      <rPr>
        <sz val="7"/>
        <color rgb="FF231F20"/>
        <rFont val="Calibri"/>
      </rPr>
      <t>2.52e-15</t>
    </r>
  </si>
  <si>
    <r>
      <rPr>
        <sz val="7"/>
        <color rgb="FF231F20"/>
        <rFont val="Calibri"/>
      </rPr>
      <t>3,3,3-Trifluoropropyl formate</t>
    </r>
  </si>
  <si>
    <r>
      <rPr>
        <sz val="7"/>
        <color rgb="FF231F20"/>
        <rFont val="Calibri"/>
      </rPr>
      <t>HCOOCH</t>
    </r>
    <r>
      <rPr>
        <sz val="4"/>
        <color rgb="FF231F20"/>
        <rFont val="Calibri"/>
      </rPr>
      <t>2</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</si>
  <si>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0.13</t>
    </r>
    <r>
      <rPr>
        <sz val="4"/>
        <color rgb="FF231F20"/>
        <rFont val="Calibri"/>
      </rPr>
      <t>i</t>
    </r>
  </si>
  <si>
    <r>
      <rPr>
        <sz val="7"/>
        <color rgb="FF231F20"/>
        <rFont val="Calibri"/>
      </rPr>
      <t>1.60e-12</t>
    </r>
  </si>
  <si>
    <r>
      <rPr>
        <sz val="7"/>
        <color rgb="FF231F20"/>
        <rFont val="Calibri"/>
      </rPr>
      <t>1.60e-12</t>
    </r>
  </si>
  <si>
    <r>
      <rPr>
        <sz val="7"/>
        <color rgb="FF231F20"/>
        <rFont val="Calibri"/>
      </rPr>
      <t>1.31e-14</t>
    </r>
  </si>
  <si>
    <r>
      <rPr>
        <sz val="7"/>
        <color rgb="FF231F20"/>
        <rFont val="Calibri"/>
      </rPr>
      <t>1.80e-15</t>
    </r>
  </si>
  <si>
    <r>
      <rPr>
        <sz val="7"/>
        <color rgb="FF231F20"/>
        <rFont val="Calibri"/>
      </rPr>
      <t>1.31e-15</t>
    </r>
  </si>
  <si>
    <r>
      <rPr>
        <sz val="7"/>
        <color rgb="FF231F20"/>
        <rFont val="Calibri"/>
      </rPr>
      <t>1,2,2,2-Tetrafluoroethyl formate</t>
    </r>
  </si>
  <si>
    <r>
      <rPr>
        <sz val="7"/>
        <color rgb="FF231F20"/>
        <rFont val="Calibri"/>
      </rPr>
      <t>HCOOCHFCF</t>
    </r>
    <r>
      <rPr>
        <sz val="4"/>
        <color rgb="FF231F20"/>
        <rFont val="Calibri"/>
      </rPr>
      <t>3</t>
    </r>
  </si>
  <si>
    <r>
      <rPr>
        <sz val="7"/>
        <color rgb="FF231F20"/>
        <rFont val="Calibri"/>
      </rPr>
      <t>0.35</t>
    </r>
    <r>
      <rPr>
        <sz val="4"/>
        <color rgb="FF231F20"/>
        <rFont val="Calibri"/>
      </rPr>
      <t>i</t>
    </r>
  </si>
  <si>
    <r>
      <rPr>
        <sz val="7"/>
        <color rgb="FF231F20"/>
        <rFont val="Calibri"/>
      </rPr>
      <t>4.30e-11</t>
    </r>
  </si>
  <si>
    <r>
      <rPr>
        <sz val="7"/>
        <color rgb="FF231F20"/>
        <rFont val="Calibri"/>
      </rPr>
      <t>4.31e-11</t>
    </r>
  </si>
  <si>
    <r>
      <rPr>
        <sz val="7"/>
        <color rgb="FF231F20"/>
        <rFont val="Calibri"/>
      </rPr>
      <t>5.17e-13</t>
    </r>
  </si>
  <si>
    <r>
      <rPr>
        <sz val="7"/>
        <color rgb="FF231F20"/>
        <rFont val="Calibri"/>
      </rPr>
      <t>5.39e-14</t>
    </r>
  </si>
  <si>
    <r>
      <rPr>
        <sz val="7"/>
        <color rgb="FF231F20"/>
        <rFont val="Calibri"/>
      </rPr>
      <t>3.57e-14</t>
    </r>
  </si>
  <si>
    <r>
      <rPr>
        <sz val="7"/>
        <color rgb="FF231F20"/>
        <rFont val="Calibri"/>
      </rPr>
      <t>1,1,1,3,3,3-Hexafluoropropan-2-yl   formate</t>
    </r>
  </si>
  <si>
    <r>
      <rPr>
        <sz val="7"/>
        <color rgb="FF231F20"/>
        <rFont val="Calibri"/>
      </rPr>
      <t>HCOOCH(CF</t>
    </r>
    <r>
      <rPr>
        <sz val="4"/>
        <color rgb="FF231F20"/>
        <rFont val="Calibri"/>
      </rPr>
      <t>3</t>
    </r>
    <r>
      <rPr>
        <sz val="7"/>
        <color rgb="FF231F20"/>
        <rFont val="Calibri"/>
      </rPr>
      <t>)</t>
    </r>
    <r>
      <rPr>
        <sz val="4"/>
        <color rgb="FF231F20"/>
        <rFont val="Calibri"/>
      </rPr>
      <t>2</t>
    </r>
  </si>
  <si>
    <r>
      <rPr>
        <sz val="7"/>
        <color rgb="FF231F20"/>
        <rFont val="Calibri"/>
      </rPr>
      <t>0.33</t>
    </r>
    <r>
      <rPr>
        <sz val="4"/>
        <color rgb="FF231F20"/>
        <rFont val="Calibri"/>
      </rPr>
      <t>i</t>
    </r>
  </si>
  <si>
    <r>
      <rPr>
        <sz val="7"/>
        <color rgb="FF231F20"/>
        <rFont val="Calibri"/>
      </rPr>
      <t>3.05e-11</t>
    </r>
  </si>
  <si>
    <r>
      <rPr>
        <sz val="7"/>
        <color rgb="FF231F20"/>
        <rFont val="Calibri"/>
      </rPr>
      <t>3.05e-11</t>
    </r>
  </si>
  <si>
    <r>
      <rPr>
        <sz val="7"/>
        <color rgb="FF231F20"/>
        <rFont val="Calibri"/>
      </rPr>
      <t>3.66e-13</t>
    </r>
  </si>
  <si>
    <r>
      <rPr>
        <sz val="7"/>
        <color rgb="FF231F20"/>
        <rFont val="Calibri"/>
      </rPr>
      <t>3.81e-14</t>
    </r>
  </si>
  <si>
    <r>
      <rPr>
        <sz val="7"/>
        <color rgb="FF231F20"/>
        <rFont val="Calibri"/>
      </rPr>
      <t>2.53e-14</t>
    </r>
  </si>
  <si>
    <r>
      <rPr>
        <sz val="7"/>
        <color rgb="FF231F20"/>
        <rFont val="Calibri"/>
      </rPr>
      <t>Perfluorobutyl acetate</t>
    </r>
  </si>
  <si>
    <r>
      <rPr>
        <sz val="7"/>
        <color rgb="FF231F20"/>
        <rFont val="Calibri"/>
      </rPr>
      <t>CH</t>
    </r>
    <r>
      <rPr>
        <sz val="4"/>
        <color rgb="FF231F20"/>
        <rFont val="Calibri"/>
      </rPr>
      <t>3</t>
    </r>
    <r>
      <rPr>
        <sz val="7"/>
        <color rgb="FF231F20"/>
        <rFont val="Calibri"/>
      </rPr>
      <t>COOCF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</si>
  <si>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21.9 days</t>
    </r>
  </si>
  <si>
    <r>
      <rPr>
        <sz val="7"/>
        <color rgb="FF231F20"/>
        <rFont val="Calibri"/>
      </rPr>
      <t>0.12</t>
    </r>
    <r>
      <rPr>
        <sz val="4"/>
        <color rgb="FF231F20"/>
        <rFont val="Calibri"/>
      </rPr>
      <t>i</t>
    </r>
  </si>
  <si>
    <r>
      <rPr>
        <sz val="7"/>
        <color rgb="FF231F20"/>
        <rFont val="Calibri"/>
      </rPr>
      <t>1.52e-13</t>
    </r>
  </si>
  <si>
    <r>
      <rPr>
        <sz val="7"/>
        <color rgb="FF231F20"/>
        <rFont val="Calibri"/>
      </rPr>
      <t>1.52e-13</t>
    </r>
  </si>
  <si>
    <r>
      <rPr>
        <sz val="7"/>
        <color rgb="FF231F20"/>
        <rFont val="Calibri"/>
      </rPr>
      <t>1.21e-15</t>
    </r>
  </si>
  <si>
    <r>
      <rPr>
        <sz val="7"/>
        <color rgb="FF231F20"/>
        <rFont val="Calibri"/>
      </rPr>
      <t>1.71e-16</t>
    </r>
  </si>
  <si>
    <r>
      <rPr>
        <b/>
        <sz val="7"/>
        <color rgb="FF231F20"/>
        <rFont val="Calibri"/>
      </rPr>
      <t>&lt;1</t>
    </r>
  </si>
  <si>
    <r>
      <rPr>
        <sz val="7"/>
        <color rgb="FF231F20"/>
        <rFont val="Calibri"/>
      </rPr>
      <t>1.25e-16</t>
    </r>
  </si>
  <si>
    <r>
      <rPr>
        <b/>
        <sz val="7"/>
        <color rgb="FF231F20"/>
        <rFont val="Calibri"/>
      </rPr>
      <t>&lt;1</t>
    </r>
  </si>
  <si>
    <r>
      <rPr>
        <sz val="7"/>
        <color rgb="FF231F20"/>
        <rFont val="Calibri"/>
      </rPr>
      <t>Perfluoropropyl acetate</t>
    </r>
  </si>
  <si>
    <r>
      <rPr>
        <sz val="7"/>
        <color rgb="FF231F20"/>
        <rFont val="Calibri"/>
      </rPr>
      <t>CH</t>
    </r>
    <r>
      <rPr>
        <sz val="4"/>
        <color rgb="FF231F20"/>
        <rFont val="Calibri"/>
      </rPr>
      <t>3</t>
    </r>
    <r>
      <rPr>
        <sz val="7"/>
        <color rgb="FF231F20"/>
        <rFont val="Calibri"/>
      </rPr>
      <t>COOCF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</si>
  <si>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21.9 days</t>
    </r>
  </si>
  <si>
    <r>
      <rPr>
        <sz val="7"/>
        <color rgb="FF231F20"/>
        <rFont val="Calibri"/>
      </rPr>
      <t>0.11</t>
    </r>
    <r>
      <rPr>
        <sz val="4"/>
        <color rgb="FF231F20"/>
        <rFont val="Calibri"/>
      </rPr>
      <t>i</t>
    </r>
  </si>
  <si>
    <r>
      <rPr>
        <sz val="7"/>
        <color rgb="FF231F20"/>
        <rFont val="Calibri"/>
      </rPr>
      <t>1.59e-13</t>
    </r>
  </si>
  <si>
    <r>
      <rPr>
        <sz val="7"/>
        <color rgb="FF231F20"/>
        <rFont val="Calibri"/>
      </rPr>
      <t>1.59e-13</t>
    </r>
  </si>
  <si>
    <r>
      <rPr>
        <sz val="7"/>
        <color rgb="FF231F20"/>
        <rFont val="Calibri"/>
      </rPr>
      <t>1.27e-15</t>
    </r>
  </si>
  <si>
    <r>
      <rPr>
        <sz val="7"/>
        <color rgb="FF231F20"/>
        <rFont val="Calibri"/>
      </rPr>
      <t>1.78e-16</t>
    </r>
  </si>
  <si>
    <r>
      <rPr>
        <b/>
        <sz val="7"/>
        <color rgb="FF231F20"/>
        <rFont val="Calibri"/>
      </rPr>
      <t>&lt;1</t>
    </r>
  </si>
  <si>
    <r>
      <rPr>
        <sz val="7"/>
        <color rgb="FF231F20"/>
        <rFont val="Calibri"/>
      </rPr>
      <t>1.30e-16</t>
    </r>
  </si>
  <si>
    <r>
      <rPr>
        <b/>
        <sz val="7"/>
        <color rgb="FF231F20"/>
        <rFont val="Calibri"/>
      </rPr>
      <t>&lt;1</t>
    </r>
  </si>
  <si>
    <r>
      <rPr>
        <sz val="7"/>
        <color rgb="FF231F20"/>
        <rFont val="Calibri"/>
      </rPr>
      <t>Perfluoroethyl acetate</t>
    </r>
  </si>
  <si>
    <r>
      <rPr>
        <sz val="7"/>
        <color rgb="FF231F20"/>
        <rFont val="Calibri"/>
      </rPr>
      <t>CH</t>
    </r>
    <r>
      <rPr>
        <sz val="4"/>
        <color rgb="FF231F20"/>
        <rFont val="Calibri"/>
      </rPr>
      <t>3</t>
    </r>
    <r>
      <rPr>
        <sz val="7"/>
        <color rgb="FF231F20"/>
        <rFont val="Calibri"/>
      </rPr>
      <t>COOCF</t>
    </r>
    <r>
      <rPr>
        <sz val="4"/>
        <color rgb="FF231F20"/>
        <rFont val="Calibri"/>
      </rPr>
      <t>2</t>
    </r>
    <r>
      <rPr>
        <sz val="7"/>
        <color rgb="FF231F20"/>
        <rFont val="Calibri"/>
      </rPr>
      <t>CF</t>
    </r>
    <r>
      <rPr>
        <sz val="4"/>
        <color rgb="FF231F20"/>
        <rFont val="Calibri"/>
      </rPr>
      <t>3</t>
    </r>
  </si>
  <si>
    <r>
      <rPr>
        <sz val="7"/>
        <color rgb="FF231F20"/>
        <rFont val="Calibri"/>
      </rPr>
      <t>21.9 days</t>
    </r>
  </si>
  <si>
    <r>
      <rPr>
        <sz val="7"/>
        <color rgb="FF231F20"/>
        <rFont val="Calibri"/>
      </rPr>
      <t>0.10</t>
    </r>
    <r>
      <rPr>
        <sz val="4"/>
        <color rgb="FF231F20"/>
        <rFont val="Calibri"/>
      </rPr>
      <t>i</t>
    </r>
  </si>
  <si>
    <r>
      <rPr>
        <sz val="7"/>
        <color rgb="FF231F20"/>
        <rFont val="Calibri"/>
      </rPr>
      <t>1.89e-13</t>
    </r>
  </si>
  <si>
    <r>
      <rPr>
        <sz val="7"/>
        <color rgb="FF231F20"/>
        <rFont val="Calibri"/>
      </rPr>
      <t>1.89e-13</t>
    </r>
  </si>
  <si>
    <r>
      <rPr>
        <sz val="7"/>
        <color rgb="FF231F20"/>
        <rFont val="Calibri"/>
      </rPr>
      <t>1.51e-15</t>
    </r>
  </si>
  <si>
    <r>
      <rPr>
        <sz val="7"/>
        <color rgb="FF231F20"/>
        <rFont val="Calibri"/>
      </rPr>
      <t>2.12e-16</t>
    </r>
  </si>
  <si>
    <r>
      <rPr>
        <b/>
        <sz val="7"/>
        <color rgb="FF231F20"/>
        <rFont val="Calibri"/>
      </rPr>
      <t>&lt;1</t>
    </r>
  </si>
  <si>
    <r>
      <rPr>
        <sz val="7"/>
        <color rgb="FF231F20"/>
        <rFont val="Calibri"/>
      </rPr>
      <t>1.55e-16</t>
    </r>
  </si>
  <si>
    <r>
      <rPr>
        <b/>
        <sz val="7"/>
        <color rgb="FF231F20"/>
        <rFont val="Calibri"/>
      </rPr>
      <t>&lt;1</t>
    </r>
  </si>
  <si>
    <r>
      <rPr>
        <sz val="7"/>
        <color rgb="FF231F20"/>
        <rFont val="Calibri"/>
      </rPr>
      <t>Trifluoromethyl acetate</t>
    </r>
  </si>
  <si>
    <r>
      <rPr>
        <sz val="7"/>
        <color rgb="FF231F20"/>
        <rFont val="Calibri"/>
      </rPr>
      <t>CH</t>
    </r>
    <r>
      <rPr>
        <sz val="4"/>
        <color rgb="FF231F20"/>
        <rFont val="Calibri"/>
      </rPr>
      <t>3</t>
    </r>
    <r>
      <rPr>
        <sz val="7"/>
        <color rgb="FF231F20"/>
        <rFont val="Calibri"/>
      </rPr>
      <t>COOCF</t>
    </r>
    <r>
      <rPr>
        <sz val="4"/>
        <color rgb="FF231F20"/>
        <rFont val="Calibri"/>
      </rPr>
      <t>3</t>
    </r>
  </si>
  <si>
    <r>
      <rPr>
        <sz val="7"/>
        <color rgb="FF231F20"/>
        <rFont val="Calibri"/>
      </rPr>
      <t>21.9 days</t>
    </r>
  </si>
  <si>
    <r>
      <rPr>
        <sz val="7"/>
        <color rgb="FF231F20"/>
        <rFont val="Calibri"/>
      </rPr>
      <t>0.07</t>
    </r>
    <r>
      <rPr>
        <sz val="4"/>
        <color rgb="FF231F20"/>
        <rFont val="Calibri"/>
      </rPr>
      <t>i</t>
    </r>
  </si>
  <si>
    <r>
      <rPr>
        <sz val="7"/>
        <color rgb="FF231F20"/>
        <rFont val="Calibri"/>
      </rPr>
      <t>1.90e-13</t>
    </r>
  </si>
  <si>
    <r>
      <rPr>
        <sz val="7"/>
        <color rgb="FF231F20"/>
        <rFont val="Calibri"/>
      </rPr>
      <t>1.90e-13</t>
    </r>
  </si>
  <si>
    <r>
      <rPr>
        <sz val="7"/>
        <color rgb="FF231F20"/>
        <rFont val="Calibri"/>
      </rPr>
      <t>1.52e-15</t>
    </r>
  </si>
  <si>
    <r>
      <rPr>
        <sz val="7"/>
        <color rgb="FF231F20"/>
        <rFont val="Calibri"/>
      </rPr>
      <t>2.14e-16</t>
    </r>
  </si>
  <si>
    <r>
      <rPr>
        <b/>
        <sz val="7"/>
        <color rgb="FF231F20"/>
        <rFont val="Calibri"/>
      </rPr>
      <t>&lt;1</t>
    </r>
  </si>
  <si>
    <r>
      <rPr>
        <sz val="7"/>
        <color rgb="FF231F20"/>
        <rFont val="Calibri"/>
      </rPr>
      <t>1.56e-16</t>
    </r>
  </si>
  <si>
    <r>
      <rPr>
        <b/>
        <sz val="7"/>
        <color rgb="FF231F20"/>
        <rFont val="Calibri"/>
      </rPr>
      <t>&lt;1</t>
    </r>
  </si>
  <si>
    <r>
      <rPr>
        <sz val="7"/>
        <color rgb="FF231F20"/>
        <rFont val="Calibri"/>
      </rPr>
      <t>Methyl carbonofluoridate</t>
    </r>
  </si>
  <si>
    <r>
      <rPr>
        <sz val="7"/>
        <color rgb="FF231F20"/>
        <rFont val="Calibri"/>
      </rPr>
      <t>FCOOCH</t>
    </r>
    <r>
      <rPr>
        <sz val="4"/>
        <color rgb="FF231F20"/>
        <rFont val="Calibri"/>
      </rPr>
      <t>3</t>
    </r>
  </si>
  <si>
    <r>
      <rPr>
        <sz val="7"/>
        <color rgb="FF231F20"/>
        <rFont val="Calibri"/>
      </rPr>
      <t>0.07</t>
    </r>
    <r>
      <rPr>
        <sz val="4"/>
        <color rgb="FF231F20"/>
        <rFont val="Calibri"/>
      </rPr>
      <t>i</t>
    </r>
  </si>
  <si>
    <r>
      <rPr>
        <sz val="7"/>
        <color rgb="FF231F20"/>
        <rFont val="Calibri"/>
      </rPr>
      <t>8.74e-12</t>
    </r>
  </si>
  <si>
    <r>
      <rPr>
        <sz val="7"/>
        <color rgb="FF231F20"/>
        <rFont val="Calibri"/>
      </rPr>
      <t>8.74e-12</t>
    </r>
  </si>
  <si>
    <r>
      <rPr>
        <sz val="7"/>
        <color rgb="FF231F20"/>
        <rFont val="Calibri"/>
      </rPr>
      <t>8.60e-14</t>
    </r>
  </si>
  <si>
    <r>
      <rPr>
        <sz val="7"/>
        <color rgb="FF231F20"/>
        <rFont val="Calibri"/>
      </rPr>
      <t>1.03e-14</t>
    </r>
  </si>
  <si>
    <r>
      <rPr>
        <sz val="7"/>
        <color rgb="FF231F20"/>
        <rFont val="Calibri"/>
      </rPr>
      <t>7.21e-15</t>
    </r>
  </si>
  <si>
    <r>
      <rPr>
        <sz val="7"/>
        <color rgb="FF231F20"/>
        <rFont val="Calibri"/>
      </rPr>
      <t>1,1-Difluoroethyl  carbonofluoridate</t>
    </r>
  </si>
  <si>
    <r>
      <rPr>
        <sz val="7"/>
        <color rgb="FF231F20"/>
        <rFont val="Calibri"/>
      </rPr>
      <t>FCOOCF</t>
    </r>
    <r>
      <rPr>
        <sz val="4"/>
        <color rgb="FF231F20"/>
        <rFont val="Calibri"/>
      </rPr>
      <t>2</t>
    </r>
    <r>
      <rPr>
        <sz val="7"/>
        <color rgb="FF231F20"/>
        <rFont val="Calibri"/>
      </rPr>
      <t>CH</t>
    </r>
    <r>
      <rPr>
        <sz val="4"/>
        <color rgb="FF231F20"/>
        <rFont val="Calibri"/>
      </rPr>
      <t>3</t>
    </r>
  </si>
  <si>
    <r>
      <rPr>
        <sz val="7"/>
        <color rgb="FF231F20"/>
        <rFont val="Calibri"/>
      </rPr>
      <t>0.17</t>
    </r>
    <r>
      <rPr>
        <sz val="4"/>
        <color rgb="FF231F20"/>
        <rFont val="Calibri"/>
      </rPr>
      <t>i</t>
    </r>
  </si>
  <si>
    <r>
      <rPr>
        <sz val="7"/>
        <color rgb="FF231F20"/>
        <rFont val="Calibri"/>
      </rPr>
      <t>2.46e-12</t>
    </r>
  </si>
  <si>
    <r>
      <rPr>
        <sz val="7"/>
        <color rgb="FF231F20"/>
        <rFont val="Calibri"/>
      </rPr>
      <t>2.46e-12</t>
    </r>
  </si>
  <si>
    <r>
      <rPr>
        <sz val="7"/>
        <color rgb="FF231F20"/>
        <rFont val="Calibri"/>
      </rPr>
      <t>2.02e-14</t>
    </r>
  </si>
  <si>
    <r>
      <rPr>
        <sz val="7"/>
        <color rgb="FF231F20"/>
        <rFont val="Calibri"/>
      </rPr>
      <t>2.78e-15</t>
    </r>
  </si>
  <si>
    <r>
      <rPr>
        <sz val="7"/>
        <color rgb="FF231F20"/>
        <rFont val="Calibri"/>
      </rPr>
      <t>2.02e-15</t>
    </r>
  </si>
  <si>
    <r>
      <rPr>
        <sz val="7"/>
        <color rgb="FF231F20"/>
        <rFont val="Calibri"/>
      </rPr>
      <t>1,1-Difluoroethyl  2,2,2-trifluoroacetate</t>
    </r>
  </si>
  <si>
    <r>
      <rPr>
        <sz val="7"/>
        <color rgb="FF231F20"/>
        <rFont val="Calibri"/>
      </rPr>
      <t>CF</t>
    </r>
    <r>
      <rPr>
        <sz val="4"/>
        <color rgb="FF231F20"/>
        <rFont val="Calibri"/>
      </rPr>
      <t>3</t>
    </r>
    <r>
      <rPr>
        <sz val="7"/>
        <color rgb="FF231F20"/>
        <rFont val="Calibri"/>
      </rPr>
      <t>COOCF</t>
    </r>
    <r>
      <rPr>
        <sz val="4"/>
        <color rgb="FF231F20"/>
        <rFont val="Calibri"/>
      </rPr>
      <t>2</t>
    </r>
    <r>
      <rPr>
        <sz val="7"/>
        <color rgb="FF231F20"/>
        <rFont val="Calibri"/>
      </rPr>
      <t>CH</t>
    </r>
    <r>
      <rPr>
        <sz val="4"/>
        <color rgb="FF231F20"/>
        <rFont val="Calibri"/>
      </rPr>
      <t>3</t>
    </r>
  </si>
  <si>
    <r>
      <rPr>
        <sz val="7"/>
        <color rgb="FF231F20"/>
        <rFont val="Calibri"/>
      </rPr>
      <t>0.27</t>
    </r>
    <r>
      <rPr>
        <sz val="4"/>
        <color rgb="FF231F20"/>
        <rFont val="Calibri"/>
      </rPr>
      <t>i</t>
    </r>
  </si>
  <si>
    <r>
      <rPr>
        <sz val="7"/>
        <color rgb="FF231F20"/>
        <rFont val="Calibri"/>
      </rPr>
      <t>2.83e-12</t>
    </r>
  </si>
  <si>
    <r>
      <rPr>
        <sz val="7"/>
        <color rgb="FF231F20"/>
        <rFont val="Calibri"/>
      </rPr>
      <t>2.83e-12</t>
    </r>
  </si>
  <si>
    <r>
      <rPr>
        <sz val="7"/>
        <color rgb="FF231F20"/>
        <rFont val="Calibri"/>
      </rPr>
      <t>2.33e-14</t>
    </r>
  </si>
  <si>
    <r>
      <rPr>
        <sz val="7"/>
        <color rgb="FF231F20"/>
        <rFont val="Calibri"/>
      </rPr>
      <t>3.20e-15</t>
    </r>
  </si>
  <si>
    <r>
      <rPr>
        <sz val="7"/>
        <color rgb="FF231F20"/>
        <rFont val="Calibri"/>
      </rPr>
      <t>2.32e-15</t>
    </r>
  </si>
  <si>
    <r>
      <rPr>
        <sz val="7"/>
        <color rgb="FF231F20"/>
        <rFont val="Calibri"/>
      </rPr>
      <t>Ethyl  2,2,2-trifluoroacetate</t>
    </r>
  </si>
  <si>
    <r>
      <rPr>
        <sz val="7"/>
        <color rgb="FF231F20"/>
        <rFont val="Calibri"/>
      </rPr>
      <t>CF</t>
    </r>
    <r>
      <rPr>
        <sz val="4"/>
        <color rgb="FF231F20"/>
        <rFont val="Calibri"/>
      </rPr>
      <t>3</t>
    </r>
    <r>
      <rPr>
        <sz val="7"/>
        <color rgb="FF231F20"/>
        <rFont val="Calibri"/>
      </rPr>
      <t>COOCH</t>
    </r>
    <r>
      <rPr>
        <sz val="4"/>
        <color rgb="FF231F20"/>
        <rFont val="Calibri"/>
      </rPr>
      <t>2</t>
    </r>
    <r>
      <rPr>
        <sz val="7"/>
        <color rgb="FF231F20"/>
        <rFont val="Calibri"/>
      </rPr>
      <t>CH</t>
    </r>
    <r>
      <rPr>
        <sz val="4"/>
        <color rgb="FF231F20"/>
        <rFont val="Calibri"/>
      </rPr>
      <t>3</t>
    </r>
  </si>
  <si>
    <r>
      <rPr>
        <sz val="7"/>
        <color rgb="FF231F20"/>
        <rFont val="Calibri"/>
      </rPr>
      <t>21.9 days</t>
    </r>
  </si>
  <si>
    <r>
      <rPr>
        <sz val="7"/>
        <color rgb="FF231F20"/>
        <rFont val="Calibri"/>
      </rPr>
      <t>0.05</t>
    </r>
    <r>
      <rPr>
        <sz val="4"/>
        <color rgb="FF231F20"/>
        <rFont val="Calibri"/>
      </rPr>
      <t>i</t>
    </r>
  </si>
  <si>
    <r>
      <rPr>
        <sz val="7"/>
        <color rgb="FF231F20"/>
        <rFont val="Calibri"/>
      </rPr>
      <t>1.26e-13</t>
    </r>
  </si>
  <si>
    <r>
      <rPr>
        <sz val="7"/>
        <color rgb="FF231F20"/>
        <rFont val="Calibri"/>
      </rPr>
      <t>1.26e-13</t>
    </r>
  </si>
  <si>
    <r>
      <rPr>
        <sz val="7"/>
        <color rgb="FF231F20"/>
        <rFont val="Calibri"/>
      </rPr>
      <t>1.00e-15</t>
    </r>
  </si>
  <si>
    <r>
      <rPr>
        <sz val="7"/>
        <color rgb="FF231F20"/>
        <rFont val="Calibri"/>
      </rPr>
      <t>1.41e-16</t>
    </r>
  </si>
  <si>
    <r>
      <rPr>
        <b/>
        <sz val="7"/>
        <color rgb="FF231F20"/>
        <rFont val="Calibri"/>
      </rPr>
      <t>&lt;1</t>
    </r>
  </si>
  <si>
    <r>
      <rPr>
        <sz val="7"/>
        <color rgb="FF231F20"/>
        <rFont val="Calibri"/>
      </rPr>
      <t>1.03e-16</t>
    </r>
  </si>
  <si>
    <r>
      <rPr>
        <b/>
        <sz val="7"/>
        <color rgb="FF231F20"/>
        <rFont val="Calibri"/>
      </rPr>
      <t>&lt;1</t>
    </r>
  </si>
  <si>
    <r>
      <rPr>
        <sz val="7"/>
        <color rgb="FF231F20"/>
        <rFont val="Calibri"/>
      </rPr>
      <t>2,2,2-Trifluoroethyl  2,2,2-trifluoroacetate</t>
    </r>
  </si>
  <si>
    <r>
      <rPr>
        <sz val="7"/>
        <color rgb="FF231F20"/>
        <rFont val="Calibri"/>
      </rPr>
      <t>CF</t>
    </r>
    <r>
      <rPr>
        <sz val="4"/>
        <color rgb="FF231F20"/>
        <rFont val="Calibri"/>
      </rPr>
      <t>3</t>
    </r>
    <r>
      <rPr>
        <sz val="7"/>
        <color rgb="FF231F20"/>
        <rFont val="Calibri"/>
      </rPr>
      <t>COOCH</t>
    </r>
    <r>
      <rPr>
        <sz val="4"/>
        <color rgb="FF231F20"/>
        <rFont val="Calibri"/>
      </rPr>
      <t>2</t>
    </r>
    <r>
      <rPr>
        <sz val="7"/>
        <color rgb="FF231F20"/>
        <rFont val="Calibri"/>
      </rPr>
      <t>CF</t>
    </r>
    <r>
      <rPr>
        <sz val="4"/>
        <color rgb="FF231F20"/>
        <rFont val="Calibri"/>
      </rPr>
      <t>3</t>
    </r>
  </si>
  <si>
    <r>
      <rPr>
        <sz val="7"/>
        <color rgb="FF231F20"/>
        <rFont val="Calibri"/>
      </rPr>
      <t>54.8 days</t>
    </r>
  </si>
  <si>
    <r>
      <rPr>
        <sz val="7"/>
        <color rgb="FF231F20"/>
        <rFont val="Calibri"/>
      </rPr>
      <t>0.15</t>
    </r>
    <r>
      <rPr>
        <sz val="4"/>
        <color rgb="FF231F20"/>
        <rFont val="Calibri"/>
      </rPr>
      <t>i</t>
    </r>
  </si>
  <si>
    <r>
      <rPr>
        <sz val="7"/>
        <color rgb="FF231F20"/>
        <rFont val="Calibri"/>
      </rPr>
      <t>6.27e-13</t>
    </r>
  </si>
  <si>
    <r>
      <rPr>
        <sz val="7"/>
        <color rgb="FF231F20"/>
        <rFont val="Calibri"/>
      </rPr>
      <t>6.27e-13</t>
    </r>
  </si>
  <si>
    <r>
      <rPr>
        <sz val="7"/>
        <color rgb="FF231F20"/>
        <rFont val="Calibri"/>
      </rPr>
      <t>5.06e-15</t>
    </r>
  </si>
  <si>
    <r>
      <rPr>
        <sz val="7"/>
        <color rgb="FF231F20"/>
        <rFont val="Calibri"/>
      </rPr>
      <t>7.07e-16</t>
    </r>
  </si>
  <si>
    <r>
      <rPr>
        <sz val="7"/>
        <color rgb="FF231F20"/>
        <rFont val="Calibri"/>
      </rPr>
      <t>5.15e-16</t>
    </r>
  </si>
  <si>
    <r>
      <rPr>
        <b/>
        <sz val="7"/>
        <color rgb="FF231F20"/>
        <rFont val="Calibri"/>
      </rPr>
      <t>&lt;1</t>
    </r>
  </si>
  <si>
    <r>
      <rPr>
        <sz val="7"/>
        <color rgb="FF231F20"/>
        <rFont val="Calibri"/>
      </rPr>
      <t>Methyl  2,2,2-trifluoroacetate</t>
    </r>
  </si>
  <si>
    <r>
      <rPr>
        <sz val="7"/>
        <color rgb="FF231F20"/>
        <rFont val="Calibri"/>
      </rPr>
      <t>CF</t>
    </r>
    <r>
      <rPr>
        <sz val="4"/>
        <color rgb="FF231F20"/>
        <rFont val="Calibri"/>
      </rPr>
      <t>3</t>
    </r>
    <r>
      <rPr>
        <sz val="7"/>
        <color rgb="FF231F20"/>
        <rFont val="Calibri"/>
      </rPr>
      <t>COOCH</t>
    </r>
    <r>
      <rPr>
        <sz val="4"/>
        <color rgb="FF231F20"/>
        <rFont val="Calibri"/>
      </rPr>
      <t>3</t>
    </r>
  </si>
  <si>
    <r>
      <rPr>
        <sz val="7"/>
        <color rgb="FF231F20"/>
        <rFont val="Calibri"/>
      </rPr>
      <t>0.18</t>
    </r>
    <r>
      <rPr>
        <sz val="4"/>
        <color rgb="FF231F20"/>
        <rFont val="Calibri"/>
      </rPr>
      <t>i</t>
    </r>
  </si>
  <si>
    <r>
      <rPr>
        <sz val="7"/>
        <color rgb="FF231F20"/>
        <rFont val="Calibri"/>
      </rPr>
      <t>4.80e-12</t>
    </r>
  </si>
  <si>
    <r>
      <rPr>
        <sz val="7"/>
        <color rgb="FF231F20"/>
        <rFont val="Calibri"/>
      </rPr>
      <t>4.80e-12</t>
    </r>
  </si>
  <si>
    <r>
      <rPr>
        <sz val="7"/>
        <color rgb="FF231F20"/>
        <rFont val="Calibri"/>
      </rPr>
      <t>4.08e-14</t>
    </r>
  </si>
  <si>
    <r>
      <rPr>
        <sz val="7"/>
        <color rgb="FF231F20"/>
        <rFont val="Calibri"/>
      </rPr>
      <t>5.47e-15</t>
    </r>
  </si>
  <si>
    <r>
      <rPr>
        <sz val="7"/>
        <color rgb="FF231F20"/>
        <rFont val="Calibri"/>
      </rPr>
      <t>3.95e-15</t>
    </r>
  </si>
  <si>
    <r>
      <rPr>
        <sz val="7"/>
        <color rgb="FF231F20"/>
        <rFont val="Calibri"/>
      </rPr>
      <t>Methyl 2,2-difluoroacetate</t>
    </r>
  </si>
  <si>
    <r>
      <rPr>
        <sz val="7"/>
        <color rgb="FF231F20"/>
        <rFont val="Calibri"/>
      </rPr>
      <t>HCF</t>
    </r>
    <r>
      <rPr>
        <sz val="4"/>
        <color rgb="FF231F20"/>
        <rFont val="Calibri"/>
      </rPr>
      <t>2</t>
    </r>
    <r>
      <rPr>
        <sz val="7"/>
        <color rgb="FF231F20"/>
        <rFont val="Calibri"/>
      </rPr>
      <t>COOCH</t>
    </r>
    <r>
      <rPr>
        <sz val="4"/>
        <color rgb="FF231F20"/>
        <rFont val="Calibri"/>
      </rPr>
      <t>3</t>
    </r>
  </si>
  <si>
    <r>
      <rPr>
        <sz val="7"/>
        <color rgb="FF231F20"/>
        <rFont val="Calibri"/>
      </rPr>
      <t>40.1 days</t>
    </r>
  </si>
  <si>
    <r>
      <rPr>
        <sz val="7"/>
        <color rgb="FF231F20"/>
        <rFont val="Calibri"/>
      </rPr>
      <t>0.05</t>
    </r>
    <r>
      <rPr>
        <sz val="4"/>
        <color rgb="FF231F20"/>
        <rFont val="Calibri"/>
      </rPr>
      <t>i</t>
    </r>
  </si>
  <si>
    <r>
      <rPr>
        <sz val="7"/>
        <color rgb="FF231F20"/>
        <rFont val="Calibri"/>
      </rPr>
      <t>3.00e-13</t>
    </r>
  </si>
  <si>
    <r>
      <rPr>
        <sz val="7"/>
        <color rgb="FF231F20"/>
        <rFont val="Calibri"/>
      </rPr>
      <t>3.00e-13</t>
    </r>
  </si>
  <si>
    <r>
      <rPr>
        <sz val="7"/>
        <color rgb="FF231F20"/>
        <rFont val="Calibri"/>
      </rPr>
      <t>2.41e-15</t>
    </r>
  </si>
  <si>
    <r>
      <rPr>
        <sz val="7"/>
        <color rgb="FF231F20"/>
        <rFont val="Calibri"/>
      </rPr>
      <t>3.38e-16</t>
    </r>
  </si>
  <si>
    <r>
      <rPr>
        <b/>
        <sz val="7"/>
        <color rgb="FF231F20"/>
        <rFont val="Calibri"/>
      </rPr>
      <t>&lt;1</t>
    </r>
  </si>
  <si>
    <r>
      <rPr>
        <sz val="7"/>
        <color rgb="FF231F20"/>
        <rFont val="Calibri"/>
      </rPr>
      <t>2.47e-16</t>
    </r>
  </si>
  <si>
    <r>
      <rPr>
        <b/>
        <sz val="7"/>
        <color rgb="FF231F20"/>
        <rFont val="Calibri"/>
      </rPr>
      <t>&lt;1</t>
    </r>
  </si>
  <si>
    <r>
      <rPr>
        <sz val="7"/>
        <color rgb="FF231F20"/>
        <rFont val="Calibri"/>
      </rPr>
      <t>Difluoromethyl  2,2,2-trifluoroacetate</t>
    </r>
  </si>
  <si>
    <r>
      <rPr>
        <sz val="7"/>
        <color rgb="FF231F20"/>
        <rFont val="Calibri"/>
      </rPr>
      <t>CF</t>
    </r>
    <r>
      <rPr>
        <sz val="4"/>
        <color rgb="FF231F20"/>
        <rFont val="Calibri"/>
      </rPr>
      <t>3</t>
    </r>
    <r>
      <rPr>
        <sz val="7"/>
        <color rgb="FF231F20"/>
        <rFont val="Calibri"/>
      </rPr>
      <t>COOCHF</t>
    </r>
    <r>
      <rPr>
        <sz val="4"/>
        <color rgb="FF231F20"/>
        <rFont val="Calibri"/>
      </rPr>
      <t>2</t>
    </r>
  </si>
  <si>
    <r>
      <rPr>
        <sz val="7"/>
        <color rgb="FF231F20"/>
        <rFont val="Calibri"/>
      </rPr>
      <t>0.24</t>
    </r>
    <r>
      <rPr>
        <sz val="4"/>
        <color rgb="FF231F20"/>
        <rFont val="Calibri"/>
      </rPr>
      <t>i</t>
    </r>
  </si>
  <si>
    <r>
      <rPr>
        <sz val="7"/>
        <color rgb="FF231F20"/>
        <rFont val="Calibri"/>
      </rPr>
      <t>2.48e-12</t>
    </r>
  </si>
  <si>
    <r>
      <rPr>
        <sz val="7"/>
        <color rgb="FF231F20"/>
        <rFont val="Calibri"/>
      </rPr>
      <t>2.48e-12</t>
    </r>
  </si>
  <si>
    <r>
      <rPr>
        <sz val="7"/>
        <color rgb="FF231F20"/>
        <rFont val="Calibri"/>
      </rPr>
      <t>2.04e-14</t>
    </r>
  </si>
  <si>
    <r>
      <rPr>
        <sz val="7"/>
        <color rgb="FF231F20"/>
        <rFont val="Calibri"/>
      </rPr>
      <t>2.81e-15</t>
    </r>
  </si>
  <si>
    <r>
      <rPr>
        <sz val="7"/>
        <color rgb="FF231F20"/>
        <rFont val="Calibri"/>
      </rPr>
      <t>2.04e-15</t>
    </r>
  </si>
  <si>
    <r>
      <rPr>
        <sz val="7"/>
        <color rgb="FF231F20"/>
        <rFont val="Calibri"/>
      </rPr>
      <t>2,2,3,3,4,4,4-Heptafluorobutan-1-ol</t>
    </r>
  </si>
  <si>
    <r>
      <rPr>
        <sz val="7"/>
        <color rgb="FF231F20"/>
        <rFont val="Calibri"/>
      </rPr>
      <t>C</t>
    </r>
    <r>
      <rPr>
        <sz val="4"/>
        <color rgb="FF231F20"/>
        <rFont val="Calibri"/>
      </rPr>
      <t>3</t>
    </r>
    <r>
      <rPr>
        <sz val="7"/>
        <color rgb="FF231F20"/>
        <rFont val="Calibri"/>
      </rPr>
      <t>F</t>
    </r>
    <r>
      <rPr>
        <sz val="4"/>
        <color rgb="FF231F20"/>
        <rFont val="Calibri"/>
      </rPr>
      <t>7</t>
    </r>
    <r>
      <rPr>
        <sz val="7"/>
        <color rgb="FF231F20"/>
        <rFont val="Calibri"/>
      </rPr>
      <t>CH</t>
    </r>
    <r>
      <rPr>
        <sz val="4"/>
        <color rgb="FF231F20"/>
        <rFont val="Calibri"/>
      </rPr>
      <t>2</t>
    </r>
    <r>
      <rPr>
        <sz val="7"/>
        <color rgb="FF231F20"/>
        <rFont val="Calibri"/>
      </rPr>
      <t>OH</t>
    </r>
  </si>
  <si>
    <r>
      <rPr>
        <sz val="7"/>
        <color rgb="FF231F20"/>
        <rFont val="Calibri"/>
      </rPr>
      <t>3.10e-12</t>
    </r>
  </si>
  <si>
    <r>
      <rPr>
        <sz val="7"/>
        <color rgb="FF231F20"/>
        <rFont val="Calibri"/>
      </rPr>
      <t>3.10e-12</t>
    </r>
  </si>
  <si>
    <r>
      <rPr>
        <sz val="7"/>
        <color rgb="FF231F20"/>
        <rFont val="Calibri"/>
      </rPr>
      <t>2.61e-14</t>
    </r>
  </si>
  <si>
    <r>
      <rPr>
        <sz val="7"/>
        <color rgb="FF231F20"/>
        <rFont val="Calibri"/>
      </rPr>
      <t>3.52e-15</t>
    </r>
  </si>
  <si>
    <r>
      <rPr>
        <sz val="7"/>
        <color rgb="FF231F20"/>
        <rFont val="Calibri"/>
      </rPr>
      <t>2.55e-15</t>
    </r>
  </si>
  <si>
    <r>
      <rPr>
        <sz val="7"/>
        <color rgb="FF231F20"/>
        <rFont val="Calibri"/>
      </rPr>
      <t>1,1,2-Trifluoro-2-(trifluoromethoxy)-ethane</t>
    </r>
  </si>
  <si>
    <r>
      <rPr>
        <sz val="7"/>
        <color rgb="FF231F20"/>
        <rFont val="Calibri"/>
      </rPr>
      <t>CHF</t>
    </r>
    <r>
      <rPr>
        <sz val="4"/>
        <color rgb="FF231F20"/>
        <rFont val="Calibri"/>
      </rPr>
      <t>2</t>
    </r>
    <r>
      <rPr>
        <sz val="7"/>
        <color rgb="FF231F20"/>
        <rFont val="Calibri"/>
      </rPr>
      <t>CHFOCF</t>
    </r>
    <r>
      <rPr>
        <sz val="4"/>
        <color rgb="FF231F20"/>
        <rFont val="Calibri"/>
      </rPr>
      <t>3</t>
    </r>
  </si>
  <si>
    <r>
      <rPr>
        <sz val="7"/>
        <color rgb="FF231F20"/>
        <rFont val="Calibri"/>
      </rPr>
      <t>9.91e-11</t>
    </r>
  </si>
  <si>
    <r>
      <rPr>
        <sz val="7"/>
        <color rgb="FF231F20"/>
        <rFont val="Calibri"/>
      </rPr>
      <t>1.14e-10</t>
    </r>
  </si>
  <si>
    <r>
      <rPr>
        <sz val="7"/>
        <color rgb="FF231F20"/>
        <rFont val="Calibri"/>
      </rPr>
      <t>2.03e-12</t>
    </r>
  </si>
  <si>
    <r>
      <rPr>
        <sz val="7"/>
        <color rgb="FF231F20"/>
        <rFont val="Calibri"/>
      </rPr>
      <t>2.88e-13</t>
    </r>
  </si>
  <si>
    <r>
      <rPr>
        <sz val="7"/>
        <color rgb="FF231F20"/>
        <rFont val="Calibri"/>
      </rPr>
      <t>9.74e-14</t>
    </r>
  </si>
  <si>
    <r>
      <rPr>
        <sz val="7"/>
        <color rgb="FF231F20"/>
        <rFont val="Calibri"/>
      </rPr>
      <t>1-Ethoxy-1,1,2,3,3,3-hexafluoropropane</t>
    </r>
  </si>
  <si>
    <r>
      <rPr>
        <sz val="7"/>
        <color rgb="FF231F20"/>
        <rFont val="Calibri"/>
      </rPr>
      <t>CF</t>
    </r>
    <r>
      <rPr>
        <sz val="4"/>
        <color rgb="FF231F20"/>
        <rFont val="Calibri"/>
      </rPr>
      <t>3</t>
    </r>
    <r>
      <rPr>
        <sz val="7"/>
        <color rgb="FF231F20"/>
        <rFont val="Calibri"/>
      </rPr>
      <t>CHFCF</t>
    </r>
    <r>
      <rPr>
        <sz val="4"/>
        <color rgb="FF231F20"/>
        <rFont val="Calibri"/>
      </rPr>
      <t>2</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</si>
  <si>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2.14e-12</t>
    </r>
  </si>
  <si>
    <r>
      <rPr>
        <sz val="7"/>
        <color rgb="FF231F20"/>
        <rFont val="Calibri"/>
      </rPr>
      <t>2.14e-12</t>
    </r>
  </si>
  <si>
    <r>
      <rPr>
        <sz val="7"/>
        <color rgb="FF231F20"/>
        <rFont val="Calibri"/>
      </rPr>
      <t>1.77e-14</t>
    </r>
  </si>
  <si>
    <r>
      <rPr>
        <sz val="7"/>
        <color rgb="FF231F20"/>
        <rFont val="Calibri"/>
      </rPr>
      <t>2.43e-15</t>
    </r>
  </si>
  <si>
    <r>
      <rPr>
        <sz val="7"/>
        <color rgb="FF231F20"/>
        <rFont val="Calibri"/>
      </rPr>
      <t>1.76e-15</t>
    </r>
  </si>
  <si>
    <r>
      <rPr>
        <sz val="7"/>
        <color rgb="FF231F20"/>
        <rFont val="Calibri"/>
      </rPr>
      <t xml:space="preserve">1,1,1,2,2,3,3-Heptafluoro-3-(1,2,2,2-
</t>
    </r>
    <r>
      <rPr>
        <sz val="7"/>
        <color rgb="FF231F20"/>
        <rFont val="Calibri"/>
      </rPr>
      <t>tetrafluoroethoxy)-propane</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</si>
  <si>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OCHFCF</t>
    </r>
    <r>
      <rPr>
        <sz val="4"/>
        <color rgb="FF231F20"/>
        <rFont val="Calibri"/>
      </rPr>
      <t>3</t>
    </r>
  </si>
  <si>
    <r>
      <rPr>
        <sz val="7"/>
        <color rgb="FF231F20"/>
        <rFont val="Calibri"/>
      </rPr>
      <t>1.98e-10</t>
    </r>
  </si>
  <si>
    <r>
      <rPr>
        <sz val="7"/>
        <color rgb="FF231F20"/>
        <rFont val="Calibri"/>
      </rPr>
      <t>5.95e-10</t>
    </r>
  </si>
  <si>
    <r>
      <rPr>
        <sz val="7"/>
        <color rgb="FF231F20"/>
        <rFont val="Calibri"/>
      </rPr>
      <t>5.57e-12</t>
    </r>
  </si>
  <si>
    <r>
      <rPr>
        <sz val="7"/>
        <color rgb="FF231F20"/>
        <rFont val="Calibri"/>
      </rPr>
      <t>4.29e-12</t>
    </r>
  </si>
  <si>
    <r>
      <rPr>
        <sz val="7"/>
        <color rgb="FF231F20"/>
        <rFont val="Calibri"/>
      </rPr>
      <t>2.39e-12</t>
    </r>
  </si>
  <si>
    <r>
      <rPr>
        <sz val="7"/>
        <color rgb="FF231F20"/>
        <rFont val="Calibri"/>
      </rPr>
      <t>2,2,3,3-Tetrafluoro-1-propanol</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</si>
  <si>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</si>
  <si>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91.3 days</t>
    </r>
  </si>
  <si>
    <r>
      <rPr>
        <sz val="7"/>
        <color rgb="FF231F20"/>
        <rFont val="Calibri"/>
      </rPr>
      <t>1.19e-12</t>
    </r>
  </si>
  <si>
    <r>
      <rPr>
        <sz val="7"/>
        <color rgb="FF231F20"/>
        <rFont val="Calibri"/>
      </rPr>
      <t>1.19e-12</t>
    </r>
  </si>
  <si>
    <r>
      <rPr>
        <sz val="7"/>
        <color rgb="FF231F20"/>
        <rFont val="Calibri"/>
      </rPr>
      <t>9.72e-15</t>
    </r>
  </si>
  <si>
    <r>
      <rPr>
        <sz val="7"/>
        <color rgb="FF231F20"/>
        <rFont val="Calibri"/>
      </rPr>
      <t>1.35e-15</t>
    </r>
  </si>
  <si>
    <r>
      <rPr>
        <sz val="7"/>
        <color rgb="FF231F20"/>
        <rFont val="Calibri"/>
      </rPr>
      <t>9.79e-16</t>
    </r>
  </si>
  <si>
    <r>
      <rPr>
        <sz val="7"/>
        <color rgb="FF231F20"/>
        <rFont val="Calibri"/>
      </rPr>
      <t>2,2,3,4,4,4-Hexafluoro-1-butanol</t>
    </r>
  </si>
  <si>
    <r>
      <rPr>
        <sz val="7"/>
        <color rgb="FF231F20"/>
        <rFont val="Calibri"/>
      </rPr>
      <t>CF</t>
    </r>
    <r>
      <rPr>
        <sz val="4"/>
        <color rgb="FF231F20"/>
        <rFont val="Calibri"/>
      </rPr>
      <t>3</t>
    </r>
    <r>
      <rPr>
        <sz val="7"/>
        <color rgb="FF231F20"/>
        <rFont val="Calibri"/>
      </rPr>
      <t>CHFCF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</si>
  <si>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94.9 days</t>
    </r>
  </si>
  <si>
    <r>
      <rPr>
        <sz val="7"/>
        <color rgb="FF231F20"/>
        <rFont val="Calibri"/>
      </rPr>
      <t>1.56e-12</t>
    </r>
  </si>
  <si>
    <r>
      <rPr>
        <sz val="7"/>
        <color rgb="FF231F20"/>
        <rFont val="Calibri"/>
      </rPr>
      <t>1.56e-12</t>
    </r>
  </si>
  <si>
    <r>
      <rPr>
        <sz val="7"/>
        <color rgb="FF231F20"/>
        <rFont val="Calibri"/>
      </rPr>
      <t>1.27e-14</t>
    </r>
  </si>
  <si>
    <r>
      <rPr>
        <sz val="7"/>
        <color rgb="FF231F20"/>
        <rFont val="Calibri"/>
      </rPr>
      <t>1.76e-15</t>
    </r>
  </si>
  <si>
    <r>
      <rPr>
        <sz val="7"/>
        <color rgb="FF231F20"/>
        <rFont val="Calibri"/>
      </rPr>
      <t>1.28e-15</t>
    </r>
  </si>
  <si>
    <r>
      <rPr>
        <sz val="7"/>
        <color rgb="FF231F20"/>
        <rFont val="Calibri"/>
      </rPr>
      <t>2,2,3,3,4,4,4-Heptafluoro-1-butanol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</si>
  <si>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</si>
  <si>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1.49e-12</t>
    </r>
  </si>
  <si>
    <r>
      <rPr>
        <sz val="7"/>
        <color rgb="FF231F20"/>
        <rFont val="Calibri"/>
      </rPr>
      <t>1.49e-12</t>
    </r>
  </si>
  <si>
    <r>
      <rPr>
        <sz val="7"/>
        <color rgb="FF231F20"/>
        <rFont val="Calibri"/>
      </rPr>
      <t>1.23e-14</t>
    </r>
  </si>
  <si>
    <r>
      <rPr>
        <sz val="7"/>
        <color rgb="FF231F20"/>
        <rFont val="Calibri"/>
      </rPr>
      <t>1.69e-15</t>
    </r>
  </si>
  <si>
    <r>
      <rPr>
        <sz val="7"/>
        <color rgb="FF231F20"/>
        <rFont val="Calibri"/>
      </rPr>
      <t>1.23e-15</t>
    </r>
  </si>
  <si>
    <r>
      <rPr>
        <sz val="7"/>
        <color rgb="FF231F20"/>
        <rFont val="Calibri"/>
      </rPr>
      <t>1,1,2,2-Tetrafluoro-3-methoxy-propane</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</si>
  <si>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OCH</t>
    </r>
    <r>
      <rPr>
        <sz val="4"/>
        <color rgb="FF231F20"/>
        <rFont val="Calibri"/>
      </rPr>
      <t>3</t>
    </r>
  </si>
  <si>
    <r>
      <rPr>
        <sz val="7"/>
        <color rgb="FF231F20"/>
        <rFont val="Calibri"/>
      </rPr>
      <t>14.2 days</t>
    </r>
  </si>
  <si>
    <r>
      <rPr>
        <sz val="7"/>
        <color rgb="FF231F20"/>
        <rFont val="Calibri"/>
      </rPr>
      <t>4.82e-14</t>
    </r>
  </si>
  <si>
    <r>
      <rPr>
        <sz val="7"/>
        <color rgb="FF231F20"/>
        <rFont val="Calibri"/>
      </rPr>
      <t>4.82e-14</t>
    </r>
  </si>
  <si>
    <r>
      <rPr>
        <b/>
        <sz val="7"/>
        <color rgb="FF231F20"/>
        <rFont val="Calibri"/>
      </rPr>
      <t>&lt;1</t>
    </r>
  </si>
  <si>
    <r>
      <rPr>
        <sz val="7"/>
        <color rgb="FF231F20"/>
        <rFont val="Calibri"/>
      </rPr>
      <t>3.84e-16</t>
    </r>
  </si>
  <si>
    <r>
      <rPr>
        <b/>
        <sz val="7"/>
        <color rgb="FF231F20"/>
        <rFont val="Calibri"/>
      </rPr>
      <t>&lt;1</t>
    </r>
  </si>
  <si>
    <r>
      <rPr>
        <sz val="7"/>
        <color rgb="FF231F20"/>
        <rFont val="Calibri"/>
      </rPr>
      <t>5.41e-17</t>
    </r>
  </si>
  <si>
    <r>
      <rPr>
        <b/>
        <sz val="7"/>
        <color rgb="FF231F20"/>
        <rFont val="Calibri"/>
      </rPr>
      <t>&lt;1</t>
    </r>
  </si>
  <si>
    <r>
      <rPr>
        <sz val="7"/>
        <color rgb="FF231F20"/>
        <rFont val="Calibri"/>
      </rPr>
      <t>3.96e-17</t>
    </r>
  </si>
  <si>
    <r>
      <rPr>
        <b/>
        <sz val="7"/>
        <color rgb="FF231F20"/>
        <rFont val="Calibri"/>
      </rPr>
      <t>&lt;1</t>
    </r>
  </si>
  <si>
    <r>
      <rPr>
        <sz val="7"/>
        <color rgb="FF231F20"/>
        <rFont val="Calibri"/>
      </rPr>
      <t>perfluoro-2-methyl-3-pentanone</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</si>
  <si>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C(O)CF(CF</t>
    </r>
    <r>
      <rPr>
        <sz val="4"/>
        <color rgb="FF231F20"/>
        <rFont val="Calibri"/>
      </rPr>
      <t>3</t>
    </r>
    <r>
      <rPr>
        <sz val="7"/>
        <color rgb="FF231F20"/>
        <rFont val="Calibri"/>
      </rPr>
      <t>)</t>
    </r>
    <r>
      <rPr>
        <sz val="4"/>
        <color rgb="FF231F20"/>
        <rFont val="Calibri"/>
      </rPr>
      <t>2</t>
    </r>
  </si>
  <si>
    <r>
      <rPr>
        <sz val="7"/>
        <color rgb="FF231F20"/>
        <rFont val="Calibri"/>
      </rPr>
      <t>7.0 days</t>
    </r>
  </si>
  <si>
    <r>
      <rPr>
        <sz val="7"/>
        <color rgb="FF231F20"/>
        <rFont val="Calibri"/>
      </rPr>
      <t>9.14e-15</t>
    </r>
  </si>
  <si>
    <r>
      <rPr>
        <b/>
        <sz val="7"/>
        <color rgb="FF231F20"/>
        <rFont val="Calibri"/>
      </rPr>
      <t>&lt;1</t>
    </r>
  </si>
  <si>
    <r>
      <rPr>
        <sz val="7"/>
        <color rgb="FF231F20"/>
        <rFont val="Calibri"/>
      </rPr>
      <t>9.14e-15</t>
    </r>
  </si>
  <si>
    <r>
      <rPr>
        <b/>
        <sz val="7"/>
        <color rgb="FF231F20"/>
        <rFont val="Calibri"/>
      </rPr>
      <t>&lt;1</t>
    </r>
  </si>
  <si>
    <r>
      <rPr>
        <sz val="7"/>
        <color rgb="FF231F20"/>
        <rFont val="Calibri"/>
      </rPr>
      <t>7.27e-17</t>
    </r>
  </si>
  <si>
    <r>
      <rPr>
        <b/>
        <sz val="7"/>
        <color rgb="FF231F20"/>
        <rFont val="Calibri"/>
      </rPr>
      <t>&lt;1</t>
    </r>
  </si>
  <si>
    <r>
      <rPr>
        <sz val="7"/>
        <color rgb="FF231F20"/>
        <rFont val="Calibri"/>
      </rPr>
      <t>1.03e-17</t>
    </r>
  </si>
  <si>
    <r>
      <rPr>
        <b/>
        <sz val="7"/>
        <color rgb="FF231F20"/>
        <rFont val="Calibri"/>
      </rPr>
      <t>&lt;1</t>
    </r>
  </si>
  <si>
    <r>
      <rPr>
        <sz val="7"/>
        <color rgb="FF231F20"/>
        <rFont val="Calibri"/>
      </rPr>
      <t>7.51e-18</t>
    </r>
  </si>
  <si>
    <r>
      <rPr>
        <b/>
        <sz val="7"/>
        <color rgb="FF231F20"/>
        <rFont val="Calibri"/>
      </rPr>
      <t>&lt;1</t>
    </r>
  </si>
  <si>
    <r>
      <rPr>
        <sz val="7"/>
        <color rgb="FF231F20"/>
        <rFont val="Calibri"/>
      </rPr>
      <t>3,3,3-Trifluoro-propanal</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</si>
  <si>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CHO</t>
    </r>
  </si>
  <si>
    <r>
      <rPr>
        <sz val="7"/>
        <color rgb="FF231F20"/>
        <rFont val="Calibri"/>
      </rPr>
      <t>2.0 days</t>
    </r>
  </si>
  <si>
    <r>
      <rPr>
        <sz val="7"/>
        <color rgb="FF231F20"/>
        <rFont val="Calibri"/>
      </rPr>
      <t>9.86e-16</t>
    </r>
  </si>
  <si>
    <r>
      <rPr>
        <b/>
        <sz val="7"/>
        <color rgb="FF231F20"/>
        <rFont val="Calibri"/>
      </rPr>
      <t>&lt;1</t>
    </r>
  </si>
  <si>
    <r>
      <rPr>
        <sz val="7"/>
        <color rgb="FF231F20"/>
        <rFont val="Calibri"/>
      </rPr>
      <t>9.86e-16</t>
    </r>
  </si>
  <si>
    <r>
      <rPr>
        <b/>
        <sz val="7"/>
        <color rgb="FF231F20"/>
        <rFont val="Calibri"/>
      </rPr>
      <t>&lt;1</t>
    </r>
  </si>
  <si>
    <r>
      <rPr>
        <sz val="7"/>
        <color rgb="FF231F20"/>
        <rFont val="Calibri"/>
      </rPr>
      <t>7.84e-18</t>
    </r>
  </si>
  <si>
    <r>
      <rPr>
        <b/>
        <sz val="7"/>
        <color rgb="FF231F20"/>
        <rFont val="Calibri"/>
      </rPr>
      <t>&lt;1</t>
    </r>
  </si>
  <si>
    <r>
      <rPr>
        <sz val="7"/>
        <color rgb="FF231F20"/>
        <rFont val="Calibri"/>
      </rPr>
      <t>1.11e-18</t>
    </r>
  </si>
  <si>
    <r>
      <rPr>
        <b/>
        <sz val="7"/>
        <color rgb="FF231F20"/>
        <rFont val="Calibri"/>
      </rPr>
      <t>&lt;1</t>
    </r>
  </si>
  <si>
    <r>
      <rPr>
        <sz val="7"/>
        <color rgb="FF231F20"/>
        <rFont val="Calibri"/>
      </rPr>
      <t>8.10e-19</t>
    </r>
  </si>
  <si>
    <r>
      <rPr>
        <b/>
        <sz val="7"/>
        <color rgb="FF231F20"/>
        <rFont val="Calibri"/>
      </rPr>
      <t>&lt;1</t>
    </r>
  </si>
  <si>
    <r>
      <rPr>
        <sz val="7"/>
        <color rgb="FF231F20"/>
        <rFont val="Calibri"/>
      </rPr>
      <t>2-Fluoroethanol</t>
    </r>
  </si>
  <si>
    <r>
      <rPr>
        <sz val="7"/>
        <color rgb="FF231F20"/>
        <rFont val="Calibri"/>
      </rPr>
      <t>CH</t>
    </r>
    <r>
      <rPr>
        <sz val="4"/>
        <color rgb="FF231F20"/>
        <rFont val="Calibri"/>
      </rPr>
      <t>2</t>
    </r>
    <r>
      <rPr>
        <sz val="7"/>
        <color rgb="FF231F20"/>
        <rFont val="Calibri"/>
      </rPr>
      <t>FCH</t>
    </r>
    <r>
      <rPr>
        <sz val="4"/>
        <color rgb="FF231F20"/>
        <rFont val="Calibri"/>
      </rPr>
      <t>2</t>
    </r>
    <r>
      <rPr>
        <sz val="7"/>
        <color rgb="FF231F20"/>
        <rFont val="Calibri"/>
      </rPr>
      <t>OH</t>
    </r>
  </si>
  <si>
    <r>
      <rPr>
        <sz val="7"/>
        <color rgb="FF231F20"/>
        <rFont val="Calibri"/>
      </rPr>
      <t>20.4 days</t>
    </r>
  </si>
  <si>
    <r>
      <rPr>
        <sz val="7"/>
        <color rgb="FF231F20"/>
        <rFont val="Calibri"/>
      </rPr>
      <t>8.07e-14</t>
    </r>
  </si>
  <si>
    <r>
      <rPr>
        <sz val="7"/>
        <color rgb="FF231F20"/>
        <rFont val="Calibri"/>
      </rPr>
      <t>8.07e-14</t>
    </r>
  </si>
  <si>
    <r>
      <rPr>
        <b/>
        <sz val="7"/>
        <color rgb="FF231F20"/>
        <rFont val="Calibri"/>
      </rPr>
      <t>&lt;1</t>
    </r>
  </si>
  <si>
    <r>
      <rPr>
        <sz val="7"/>
        <color rgb="FF231F20"/>
        <rFont val="Calibri"/>
      </rPr>
      <t>6.45e-16</t>
    </r>
  </si>
  <si>
    <r>
      <rPr>
        <b/>
        <sz val="7"/>
        <color rgb="FF231F20"/>
        <rFont val="Calibri"/>
      </rPr>
      <t>&lt;1</t>
    </r>
  </si>
  <si>
    <r>
      <rPr>
        <sz val="7"/>
        <color rgb="FF231F20"/>
        <rFont val="Calibri"/>
      </rPr>
      <t>9.07e-17</t>
    </r>
  </si>
  <si>
    <r>
      <rPr>
        <b/>
        <sz val="7"/>
        <color rgb="FF231F20"/>
        <rFont val="Calibri"/>
      </rPr>
      <t>&lt;1</t>
    </r>
  </si>
  <si>
    <r>
      <rPr>
        <sz val="7"/>
        <color rgb="FF231F20"/>
        <rFont val="Calibri"/>
      </rPr>
      <t>6.63e-17</t>
    </r>
  </si>
  <si>
    <r>
      <rPr>
        <b/>
        <sz val="7"/>
        <color rgb="FF231F20"/>
        <rFont val="Calibri"/>
      </rPr>
      <t>&lt;1</t>
    </r>
  </si>
  <si>
    <r>
      <rPr>
        <sz val="7"/>
        <color rgb="FF231F20"/>
        <rFont val="Calibri"/>
      </rPr>
      <t>2,2-Difluoroethanol</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</si>
  <si>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</si>
  <si>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40.0 days</t>
    </r>
  </si>
  <si>
    <r>
      <rPr>
        <sz val="7"/>
        <color rgb="FF231F20"/>
        <rFont val="Calibri"/>
      </rPr>
      <t>2.78e-13</t>
    </r>
  </si>
  <si>
    <r>
      <rPr>
        <sz val="7"/>
        <color rgb="FF231F20"/>
        <rFont val="Calibri"/>
      </rPr>
      <t>2.78e-13</t>
    </r>
  </si>
  <si>
    <r>
      <rPr>
        <sz val="7"/>
        <color rgb="FF231F20"/>
        <rFont val="Calibri"/>
      </rPr>
      <t>2.23e-15</t>
    </r>
  </si>
  <si>
    <r>
      <rPr>
        <sz val="7"/>
        <color rgb="FF231F20"/>
        <rFont val="Calibri"/>
      </rPr>
      <t>3.12e-16</t>
    </r>
  </si>
  <si>
    <r>
      <rPr>
        <b/>
        <sz val="7"/>
        <color rgb="FF231F20"/>
        <rFont val="Calibri"/>
      </rPr>
      <t>&lt;1</t>
    </r>
  </si>
  <si>
    <r>
      <rPr>
        <sz val="7"/>
        <color rgb="FF231F20"/>
        <rFont val="Calibri"/>
      </rPr>
      <t>2.28e-16</t>
    </r>
  </si>
  <si>
    <r>
      <rPr>
        <b/>
        <sz val="7"/>
        <color rgb="FF231F20"/>
        <rFont val="Calibri"/>
      </rPr>
      <t>&lt;1</t>
    </r>
  </si>
  <si>
    <r>
      <rPr>
        <sz val="7"/>
        <color rgb="FF231F20"/>
        <rFont val="Calibri"/>
      </rPr>
      <t>2,2,2-Trifluoroethanol</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</si>
  <si>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OH</t>
    </r>
  </si>
  <si>
    <r>
      <rPr>
        <sz val="7"/>
        <color rgb="FF231F20"/>
        <rFont val="Calibri"/>
      </rPr>
      <t>1.83e-12</t>
    </r>
  </si>
  <si>
    <r>
      <rPr>
        <sz val="7"/>
        <color rgb="FF231F20"/>
        <rFont val="Calibri"/>
      </rPr>
      <t>1.83e-12</t>
    </r>
  </si>
  <si>
    <r>
      <rPr>
        <sz val="7"/>
        <color rgb="FF231F20"/>
        <rFont val="Calibri"/>
      </rPr>
      <t>1.50e-14</t>
    </r>
  </si>
  <si>
    <r>
      <rPr>
        <sz val="7"/>
        <color rgb="FF231F20"/>
        <rFont val="Calibri"/>
      </rPr>
      <t>2.07e-15</t>
    </r>
  </si>
  <si>
    <r>
      <rPr>
        <sz val="7"/>
        <color rgb="FF231F20"/>
        <rFont val="Calibri"/>
      </rPr>
      <t>1.50e-15</t>
    </r>
  </si>
  <si>
    <r>
      <rPr>
        <sz val="7"/>
        <color rgb="FF231F20"/>
        <rFont val="Calibri"/>
      </rPr>
      <t>1,1’-Oxybis[2-(difluoromethoxy)-1,1,2,2-tetrafluoroethane</t>
    </r>
  </si>
  <si>
    <r>
      <rPr>
        <sz val="7"/>
        <color rgb="FF231F20"/>
        <rFont val="Calibri"/>
      </rPr>
      <t>HCF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2</t>
    </r>
    <r>
      <rPr>
        <sz val="7"/>
        <color rgb="FF231F20"/>
        <rFont val="Calibri"/>
      </rPr>
      <t>CF</t>
    </r>
    <r>
      <rPr>
        <sz val="4"/>
        <color rgb="FF231F20"/>
        <rFont val="Calibri"/>
      </rPr>
      <t>2</t>
    </r>
    <r>
      <rPr>
        <sz val="7"/>
        <color rgb="FF231F20"/>
        <rFont val="Calibri"/>
      </rPr>
      <t>H</t>
    </r>
  </si>
  <si>
    <r>
      <rPr>
        <sz val="7"/>
        <color rgb="FF231F20"/>
        <rFont val="Calibri"/>
      </rPr>
      <t>1.15</t>
    </r>
    <r>
      <rPr>
        <sz val="4"/>
        <color rgb="FF231F20"/>
        <rFont val="Calibri"/>
      </rPr>
      <t>k</t>
    </r>
  </si>
  <si>
    <r>
      <rPr>
        <sz val="7"/>
        <color rgb="FF231F20"/>
        <rFont val="Calibri"/>
      </rPr>
      <t>2.47e-10</t>
    </r>
  </si>
  <si>
    <r>
      <rPr>
        <sz val="7"/>
        <color rgb="FF231F20"/>
        <rFont val="Calibri"/>
      </rPr>
      <t>4.51e-10</t>
    </r>
  </si>
  <si>
    <r>
      <rPr>
        <sz val="7"/>
        <color rgb="FF231F20"/>
        <rFont val="Calibri"/>
      </rPr>
      <t>6.38e-12</t>
    </r>
  </si>
  <si>
    <r>
      <rPr>
        <sz val="7"/>
        <color rgb="FF231F20"/>
        <rFont val="Calibri"/>
      </rPr>
      <t>2.75e-12</t>
    </r>
  </si>
  <si>
    <r>
      <rPr>
        <sz val="7"/>
        <color rgb="FF231F20"/>
        <rFont val="Calibri"/>
      </rPr>
      <t>7.45e-13</t>
    </r>
  </si>
  <si>
    <r>
      <rPr>
        <sz val="7"/>
        <color rgb="FF231F20"/>
        <rFont val="Calibri"/>
      </rPr>
      <t xml:space="preserve">1,1,3,3,4,4,6,6,7,7,9,9,10,10,12,12-hexa-
</t>
    </r>
    <r>
      <rPr>
        <sz val="7"/>
        <color rgb="FF231F20"/>
        <rFont val="Calibri"/>
      </rPr>
      <t>decafluoro-2,5,8,11-Tetraoxadodecane</t>
    </r>
  </si>
  <si>
    <r>
      <rPr>
        <sz val="7"/>
        <color rgb="FF231F20"/>
        <rFont val="Calibri"/>
      </rPr>
      <t>HCF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3</t>
    </r>
    <r>
      <rPr>
        <sz val="7"/>
        <color rgb="FF231F20"/>
        <rFont val="Calibri"/>
      </rPr>
      <t>CF</t>
    </r>
    <r>
      <rPr>
        <sz val="4"/>
        <color rgb="FF231F20"/>
        <rFont val="Calibri"/>
      </rPr>
      <t>2</t>
    </r>
    <r>
      <rPr>
        <sz val="7"/>
        <color rgb="FF231F20"/>
        <rFont val="Calibri"/>
      </rPr>
      <t>H</t>
    </r>
  </si>
  <si>
    <r>
      <rPr>
        <sz val="7"/>
        <color rgb="FF231F20"/>
        <rFont val="Calibri"/>
      </rPr>
      <t>1.43</t>
    </r>
    <r>
      <rPr>
        <sz val="4"/>
        <color rgb="FF231F20"/>
        <rFont val="Calibri"/>
      </rPr>
      <t>k</t>
    </r>
  </si>
  <si>
    <r>
      <rPr>
        <sz val="7"/>
        <color rgb="FF231F20"/>
        <rFont val="Calibri"/>
      </rPr>
      <t>2.26e-10</t>
    </r>
  </si>
  <si>
    <r>
      <rPr>
        <sz val="7"/>
        <color rgb="FF231F20"/>
        <rFont val="Calibri"/>
      </rPr>
      <t>4.12e-10</t>
    </r>
  </si>
  <si>
    <r>
      <rPr>
        <sz val="7"/>
        <color rgb="FF231F20"/>
        <rFont val="Calibri"/>
      </rPr>
      <t>5.83e-12</t>
    </r>
  </si>
  <si>
    <r>
      <rPr>
        <sz val="7"/>
        <color rgb="FF231F20"/>
        <rFont val="Calibri"/>
      </rPr>
      <t>2.51e-12</t>
    </r>
  </si>
  <si>
    <r>
      <rPr>
        <sz val="7"/>
        <color rgb="FF231F20"/>
        <rFont val="Calibri"/>
      </rPr>
      <t>6.81e-13</t>
    </r>
  </si>
  <si>
    <r>
      <rPr>
        <sz val="7"/>
        <color rgb="FF231F20"/>
        <rFont val="Calibri"/>
      </rPr>
      <t xml:space="preserve">1,1,3,3,4,4,6,6,7,7,9,9,10,10,12,12,13,13,15,15-eico-
</t>
    </r>
    <r>
      <rPr>
        <sz val="7"/>
        <color rgb="FF231F20"/>
        <rFont val="Calibri"/>
      </rPr>
      <t>safluoro-2,5,8,11,14-Pentaoxapentadecane</t>
    </r>
  </si>
  <si>
    <r>
      <rPr>
        <sz val="7"/>
        <color rgb="FF231F20"/>
        <rFont val="Calibri"/>
      </rPr>
      <t>HCF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4</t>
    </r>
    <r>
      <rPr>
        <sz val="7"/>
        <color rgb="FF231F20"/>
        <rFont val="Calibri"/>
      </rPr>
      <t>CF</t>
    </r>
    <r>
      <rPr>
        <sz val="4"/>
        <color rgb="FF231F20"/>
        <rFont val="Calibri"/>
      </rPr>
      <t>2</t>
    </r>
    <r>
      <rPr>
        <sz val="7"/>
        <color rgb="FF231F20"/>
        <rFont val="Calibri"/>
      </rPr>
      <t>H</t>
    </r>
  </si>
  <si>
    <r>
      <rPr>
        <sz val="7"/>
        <color rgb="FF231F20"/>
        <rFont val="Calibri"/>
      </rPr>
      <t>1.46</t>
    </r>
    <r>
      <rPr>
        <sz val="4"/>
        <color rgb="FF231F20"/>
        <rFont val="Calibri"/>
      </rPr>
      <t>k</t>
    </r>
  </si>
  <si>
    <r>
      <rPr>
        <sz val="7"/>
        <color rgb="FF231F20"/>
        <rFont val="Calibri"/>
      </rPr>
      <t>1.83e-10</t>
    </r>
  </si>
  <si>
    <r>
      <rPr>
        <sz val="7"/>
        <color rgb="FF231F20"/>
        <rFont val="Calibri"/>
      </rPr>
      <t>3.33e-10</t>
    </r>
  </si>
  <si>
    <r>
      <rPr>
        <sz val="7"/>
        <color rgb="FF231F20"/>
        <rFont val="Calibri"/>
      </rPr>
      <t>4.71e-12</t>
    </r>
  </si>
  <si>
    <r>
      <rPr>
        <sz val="7"/>
        <color rgb="FF231F20"/>
        <rFont val="Calibri"/>
      </rPr>
      <t>2.03e-12</t>
    </r>
  </si>
  <si>
    <r>
      <rPr>
        <sz val="7"/>
        <color rgb="FF231F20"/>
        <rFont val="Calibri"/>
      </rPr>
      <t>5.50e-13</t>
    </r>
  </si>
  <si>
    <t>20-Year GWP</t>
  </si>
  <si>
    <t>100-Year GWP</t>
  </si>
  <si>
    <t>Source or Note</t>
  </si>
  <si>
    <t>p. 731, Table 8.A, Row 1</t>
  </si>
  <si>
    <t>p. 740, Table 8.A.5, Row 3 (VOC North America)</t>
  </si>
  <si>
    <t>p. 740, Table 8.A.4, Row 3 (CO North America)</t>
  </si>
  <si>
    <t>p. 739, Table 8.A.3, Row 3 (NOx North America)</t>
  </si>
  <si>
    <t>This is handled via BC and OC, below.  To include a value here would be double-counting.</t>
  </si>
  <si>
    <t>No value is reported by the IPCC for SOx.</t>
  </si>
  <si>
    <t>p. 740, Table 8.A.6, Row 2 (BC four regions)</t>
  </si>
  <si>
    <t>p. 740, Table 8.A.6, Row 7 (OC four regions)</t>
  </si>
  <si>
    <t>p. 731, Table 8.A, Row 2</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</si>
  <si>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</si>
  <si>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</si>
  <si>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</si>
  <si>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</si>
  <si>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</si>
  <si>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</si>
  <si>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</si>
  <si>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</si>
  <si>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</si>
  <si>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</si>
  <si>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</si>
  <si>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</si>
  <si>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</si>
  <si>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</si>
  <si>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</si>
  <si>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</si>
  <si>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</si>
  <si>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</si>
  <si>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</si>
  <si>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</si>
  <si>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</si>
  <si>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</si>
  <si>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</si>
  <si>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</si>
  <si>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</si>
  <si>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</si>
  <si>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</si>
  <si>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</si>
  <si>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</si>
  <si>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</si>
  <si>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</si>
  <si>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</si>
  <si>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</si>
  <si>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</si>
  <si>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</si>
  <si>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</si>
  <si>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</si>
  <si>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</si>
  <si>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</si>
  <si>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</si>
  <si>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</si>
  <si>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</si>
  <si>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</si>
  <si>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</si>
  <si>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</si>
  <si>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</si>
  <si>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</si>
  <si>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</si>
  <si>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</si>
  <si>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color theme="1"/>
        <rFont val="Arial"/>
      </rPr>
      <t>Table 5-1: Assumed marginal efficiency levels for residential electric end uses in 2050 relative to 2006 by scenario and dwelling type</t>
    </r>
  </si>
  <si>
    <r>
      <rPr>
        <b/>
        <sz val="10"/>
        <color theme="1"/>
        <rFont val="Book Antiqua"/>
      </rPr>
      <t>2050 End-Use Marginal Efficiency Relative to 2006 (100% = 2006 Efficiency Level)</t>
    </r>
  </si>
  <si>
    <r>
      <rPr>
        <b/>
        <sz val="10"/>
        <color theme="1"/>
        <rFont val="Book Antiqua"/>
      </rPr>
      <t>Optimistic Efficiency Technology</t>
    </r>
  </si>
  <si>
    <r>
      <rPr>
        <b/>
        <sz val="10"/>
        <color theme="1"/>
        <rFont val="Book Antiqua"/>
      </rPr>
      <t>Green Dream</t>
    </r>
  </si>
  <si>
    <r>
      <rPr>
        <b/>
        <sz val="10"/>
        <color theme="1"/>
        <rFont val="Book Antiqua"/>
      </rPr>
      <t>End Use</t>
    </r>
  </si>
  <si>
    <r>
      <rPr>
        <b/>
        <sz val="10"/>
        <color theme="1"/>
        <rFont val="Book Antiqua"/>
      </rPr>
      <t>Existing (%)</t>
    </r>
  </si>
  <si>
    <r>
      <rPr>
        <b/>
        <sz val="10"/>
        <color theme="1"/>
        <rFont val="Book Antiqua"/>
      </rPr>
      <t>New (%)</t>
    </r>
  </si>
  <si>
    <r>
      <rPr>
        <b/>
        <sz val="10"/>
        <color theme="1"/>
        <rFont val="Book Antiqua"/>
      </rPr>
      <t>Existing (%)</t>
    </r>
  </si>
  <si>
    <r>
      <rPr>
        <b/>
        <sz val="10"/>
        <color theme="1"/>
        <rFont val="Book Antiqua"/>
      </rPr>
      <t>New (%)</t>
    </r>
  </si>
  <si>
    <t>Additional Improvement Potential in 2050</t>
  </si>
  <si>
    <r>
      <rPr>
        <sz val="10"/>
        <color theme="1"/>
        <rFont val="Book Antiqua"/>
      </rPr>
      <t>Water Heating</t>
    </r>
  </si>
  <si>
    <r>
      <rPr>
        <sz val="10"/>
        <color theme="1"/>
        <rFont val="Book Antiqua"/>
      </rPr>
      <t>Dishwasher</t>
    </r>
  </si>
  <si>
    <r>
      <rPr>
        <sz val="10"/>
        <color theme="1"/>
        <rFont val="Book Antiqua"/>
      </rPr>
      <t>Water Heating - Dishwasher</t>
    </r>
  </si>
  <si>
    <r>
      <rPr>
        <sz val="10"/>
        <color theme="1"/>
        <rFont val="Book Antiqua"/>
      </rPr>
      <t>Clothes Washer</t>
    </r>
  </si>
  <si>
    <t>Exclude</t>
  </si>
  <si>
    <r>
      <rPr>
        <sz val="10"/>
        <color theme="1"/>
        <rFont val="Book Antiqua"/>
      </rPr>
      <t>Water Heating - Clothes Washer</t>
    </r>
  </si>
  <si>
    <r>
      <rPr>
        <sz val="10"/>
        <color theme="1"/>
        <rFont val="Book Antiqua"/>
      </rPr>
      <t>Clothes Dryer</t>
    </r>
  </si>
  <si>
    <r>
      <rPr>
        <sz val="10"/>
        <color theme="1"/>
        <rFont val="Book Antiqua"/>
      </rPr>
      <t>Other</t>
    </r>
  </si>
  <si>
    <t>Other Component</t>
  </si>
  <si>
    <r>
      <rPr>
        <sz val="10"/>
        <color theme="1"/>
        <rFont val="Book Antiqua"/>
      </rPr>
      <t>Cooking</t>
    </r>
  </si>
  <si>
    <r>
      <rPr>
        <sz val="10"/>
        <color theme="1"/>
        <rFont val="Book Antiqua"/>
      </rPr>
      <t>Refrigerator</t>
    </r>
  </si>
  <si>
    <r>
      <rPr>
        <sz val="10"/>
        <color theme="1"/>
        <rFont val="Book Antiqua"/>
      </rPr>
      <t>Freezer</t>
    </r>
  </si>
  <si>
    <r>
      <rPr>
        <sz val="10"/>
        <color theme="1"/>
        <rFont val="Book Antiqua"/>
      </rPr>
      <t>Swimming Pool Pump</t>
    </r>
  </si>
  <si>
    <r>
      <rPr>
        <sz val="10"/>
        <color theme="1"/>
        <rFont val="Book Antiqua"/>
      </rPr>
      <t>Hot Tub Pump</t>
    </r>
  </si>
  <si>
    <r>
      <rPr>
        <sz val="10"/>
        <color theme="1"/>
        <rFont val="Book Antiqua"/>
      </rPr>
      <t>Hot Tub Heating</t>
    </r>
  </si>
  <si>
    <r>
      <rPr>
        <sz val="10"/>
        <color theme="1"/>
        <rFont val="Book Antiqua"/>
      </rPr>
      <t>Lighting</t>
    </r>
  </si>
  <si>
    <r>
      <rPr>
        <sz val="10"/>
        <color theme="1"/>
        <rFont val="Book Antiqua"/>
      </rPr>
      <t>Space Heating</t>
    </r>
  </si>
  <si>
    <r>
      <rPr>
        <sz val="10"/>
        <color theme="1"/>
        <rFont val="Book Antiqua"/>
      </rPr>
      <t>Furnace Fan</t>
    </r>
  </si>
  <si>
    <r>
      <rPr>
        <sz val="10"/>
        <color theme="1"/>
        <rFont val="Book Antiqua"/>
      </rPr>
      <t>Central Air Conditioner</t>
    </r>
  </si>
  <si>
    <r>
      <rPr>
        <sz val="10"/>
        <color theme="1"/>
        <rFont val="Book Antiqua"/>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</si>
  <si>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</si>
  <si>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</si>
  <si>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</si>
  <si>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</si>
  <si>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</si>
  <si>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</si>
  <si>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</si>
  <si>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</si>
  <si>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</si>
  <si>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</si>
  <si>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</si>
  <si>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</si>
  <si>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</si>
  <si>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</si>
  <si>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</si>
  <si>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</si>
  <si>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</si>
  <si>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</si>
  <si>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</si>
  <si>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</si>
  <si>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</si>
  <si>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</si>
  <si>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</si>
  <si>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</si>
  <si>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</si>
  <si>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</si>
  <si>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</si>
  <si>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</si>
  <si>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</si>
  <si>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</si>
  <si>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</si>
  <si>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</si>
  <si>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</si>
  <si>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</si>
  <si>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</si>
  <si>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</si>
  <si>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</si>
  <si>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</si>
  <si>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</si>
  <si>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</si>
  <si>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</si>
  <si>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</si>
  <si>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</si>
  <si>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</si>
  <si>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</si>
  <si>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</si>
  <si>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</si>
  <si>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</si>
  <si>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</si>
  <si>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</si>
  <si>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Expanded Clean Fuels Standards</t>
  </si>
  <si>
    <t>CleanFuels.cin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</si>
</sst>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164" formatCode="0.0%"/>
    <numFmt numFmtId="165" formatCode="###0;###0"/>
    <numFmt numFmtId="166" formatCode="###0.0;###0.0"/>
    <numFmt numFmtId="167" formatCode="###0.00;###0.00"/>
    <numFmt numFmtId="168" formatCode="#,##0;#,##0"/>
    <numFmt numFmtId="169" formatCode="#,##0.0;#,##0.0"/>
    <numFmt numFmtId="170" formatCode="###0.000;###0.000"/>
    <numFmt numFmtId="171" formatCode="0.0000000"/>
    <numFmt numFmtId="172" formatCode="0.000E+00"/>
  </numFmts>
  <fonts count="73">
    <font>
      <sz val="11"/>
      <color theme="1"/>
      <name val="Arial"/>
    </font>
    <font>
      <b/>
      <sz val="11"/>
      <color theme="1"/>
      <name val="Calibri"/>
    </font>
    <font>
      <sz val="11"/>
      <color theme="1"/>
      <name val="Calibri"/>
    </font>
    <font>
      <u/>
      <sz val="11"/>
      <color theme="10"/>
      <name val="Arial"/>
    </font>
    <font>
      <u/>
      <sz val="11"/>
      <color theme="10"/>
      <name val="Calibri"/>
    </font>
    <font>
      <sz val="11"/>
      <color rgb="FF7F7F7F"/>
      <name val="Calibri"/>
    </font>
    <font>
      <u/>
      <sz val="11"/>
      <color rgb="FF0000FF"/>
      <name val="Arial"/>
    </font>
    <font>
      <u/>
      <sz val="11"/>
      <color theme="10"/>
      <name val="Arial"/>
    </font>
    <font>
      <u/>
      <sz val="11"/>
      <color rgb="FF0000FF"/>
      <name val="Arial"/>
    </font>
    <font>
      <u/>
      <sz val="11"/>
      <color theme="10"/>
      <name val="Arial"/>
    </font>
    <font>
      <sz val="11"/>
      <color rgb="FF000000"/>
      <name val="Calibri"/>
    </font>
    <font>
      <u/>
      <sz val="11"/>
      <color theme="1"/>
      <name val="Arial"/>
    </font>
    <font>
      <u/>
      <sz val="11"/>
      <color rgb="FF7F7F7F"/>
      <name val="Arial"/>
    </font>
    <font>
      <u/>
      <sz val="11"/>
      <color rgb="FF1155CC"/>
      <name val="Arial"/>
    </font>
    <font>
      <u/>
      <sz val="11"/>
      <color rgb="FF000000"/>
      <name val="Roboto"/>
    </font>
    <font>
      <u/>
      <sz val="11"/>
      <color rgb="FF0000FF"/>
      <name val="Arial"/>
    </font>
    <font>
      <u/>
      <sz val="11"/>
      <color theme="1"/>
      <name val="Arial"/>
    </font>
    <font>
      <u/>
      <sz val="11"/>
      <color theme="10"/>
      <name val="Arial"/>
    </font>
    <font>
      <u/>
      <sz val="11"/>
      <color theme="10"/>
      <name val="Calibri"/>
    </font>
    <font>
      <sz val="11"/>
      <color theme="1"/>
      <name val="Arial"/>
    </font>
    <font>
      <u/>
      <sz val="11"/>
      <color rgb="FF7F7F7F"/>
      <name val="Arial"/>
    </font>
    <font>
      <u/>
      <sz val="11"/>
      <color theme="1"/>
      <name val="Arial"/>
    </font>
    <font>
      <u/>
      <sz val="11"/>
      <color rgb="FF7F7F7F"/>
      <name val="Arial"/>
    </font>
    <font>
      <i/>
      <sz val="11"/>
      <color theme="1"/>
      <name val="Calibri"/>
    </font>
    <font>
      <sz val="11"/>
      <name val="Arial"/>
    </font>
    <font>
      <sz val="11"/>
      <color theme="1"/>
      <name val="Calibri"/>
    </font>
    <font>
      <b/>
      <sz val="12"/>
      <color theme="1"/>
      <name val="Times New Roman"/>
    </font>
    <font>
      <sz val="9"/>
      <color rgb="FF000000"/>
      <name val="Times New Roman"/>
    </font>
    <font>
      <sz val="10"/>
      <color theme="1"/>
      <name val="Times New Roman"/>
    </font>
    <font>
      <b/>
      <sz val="9"/>
      <color theme="1"/>
      <name val="Times New Roman"/>
    </font>
    <font>
      <sz val="9"/>
      <color theme="1"/>
      <name val="Times New Roman"/>
    </font>
    <font>
      <sz val="10"/>
      <color theme="1"/>
      <name val="Arial"/>
    </font>
    <font>
      <sz val="12"/>
      <color theme="1"/>
      <name val="Times New Roman"/>
    </font>
    <font>
      <sz val="9"/>
      <color rgb="FF000000"/>
      <name val="Calibri"/>
    </font>
    <font>
      <b/>
      <sz val="9"/>
      <color rgb="FF000000"/>
      <name val="Times New Roman"/>
    </font>
    <font>
      <b/>
      <i/>
      <sz val="9"/>
      <color theme="1"/>
      <name val="Times New Roman"/>
    </font>
    <font>
      <b/>
      <sz val="12"/>
      <color theme="1"/>
      <name val="Arial Narrow"/>
    </font>
    <font>
      <b/>
      <sz val="8"/>
      <color theme="1"/>
      <name val="Arial Narrow"/>
    </font>
    <font>
      <sz val="8"/>
      <color theme="1"/>
      <name val="Calibri"/>
    </font>
    <font>
      <sz val="7"/>
      <color theme="1"/>
      <name val="Calibri"/>
    </font>
    <font>
      <b/>
      <sz val="7"/>
      <color rgb="FF231F20"/>
      <name val="Arial Narrow"/>
    </font>
    <font>
      <sz val="7"/>
      <color rgb="FF231F20"/>
      <name val="Calibri"/>
    </font>
    <font>
      <b/>
      <sz val="7"/>
      <color theme="1"/>
      <name val="Arial Narrow"/>
    </font>
    <font>
      <b/>
      <sz val="7"/>
      <color rgb="FF231F20"/>
      <name val="Calibri"/>
    </font>
    <font>
      <b/>
      <sz val="7"/>
      <color theme="1"/>
      <name val="Calibri"/>
    </font>
    <font>
      <b/>
      <sz val="11"/>
      <color theme="1"/>
      <name val="Arial"/>
    </font>
    <font>
      <b/>
      <sz val="10"/>
      <color theme="1"/>
      <name val="Book Antiqua"/>
    </font>
    <font>
      <sz val="10"/>
      <color rgb="FF000000"/>
      <name val="Times New Roman"/>
    </font>
    <font>
      <sz val="10"/>
      <color theme="1"/>
      <name val="Book Antiqua"/>
    </font>
    <font>
      <sz val="9"/>
      <color rgb="FF000000"/>
      <name val="Arial"/>
    </font>
    <font>
      <sz val="10"/>
      <color rgb="FFFF0000"/>
      <name val="Times New Roman"/>
    </font>
    <font>
      <b/>
      <sz val="11"/>
      <color rgb="FF740000"/>
      <name val="Calibri"/>
    </font>
    <font>
      <b/>
      <sz val="11"/>
      <name val="Arial"/>
    </font>
    <font>
      <sz val="11"/>
      <color rgb="FF000000"/>
      <name val="Arial"/>
    </font>
    <font>
      <sz val="11"/>
      <color rgb="FF7F7F7F"/>
      <name val="Arial"/>
    </font>
    <font>
      <b/>
      <i/>
      <sz val="11"/>
      <color theme="1"/>
      <name val="Calibri"/>
    </font>
    <font>
      <b/>
      <vertAlign val="subscript"/>
      <sz val="9"/>
      <color theme="1"/>
      <name val="Times New Roman"/>
    </font>
    <font>
      <b/>
      <vertAlign val="superscript"/>
      <sz val="9"/>
      <color theme="1"/>
      <name val="Times New Roman"/>
    </font>
    <font>
      <vertAlign val="superscript"/>
      <sz val="9"/>
      <color theme="1"/>
      <name val="Times New Roman"/>
    </font>
    <font>
      <vertAlign val="superscript"/>
      <sz val="9"/>
      <color rgb="FF000000"/>
      <name val="Times New Roman"/>
    </font>
    <font>
      <i/>
      <sz val="9"/>
      <color rgb="FF000000"/>
      <name val="Times New Roman"/>
    </font>
    <font>
      <i/>
      <sz val="9"/>
      <color theme="1"/>
      <name val="Times New Roman"/>
    </font>
    <font>
      <vertAlign val="subscript"/>
      <sz val="9"/>
      <color theme="1"/>
      <name val="Times New Roman"/>
    </font>
    <font>
      <b/>
      <vertAlign val="subscript"/>
      <sz val="12"/>
      <color theme="1"/>
      <name val="Times New Roman"/>
    </font>
    <font>
      <b/>
      <vertAlign val="subscript"/>
      <sz val="11"/>
      <color theme="1"/>
      <name val="Calibri"/>
    </font>
    <font>
      <b/>
      <sz val="12"/>
      <color rgb="FF18305C"/>
      <name val="Arial Narrow"/>
    </font>
    <font>
      <b/>
      <sz val="8"/>
      <color rgb="FF18305C"/>
      <name val="Arial Narrow"/>
    </font>
    <font>
      <b/>
      <sz val="8"/>
      <color rgb="FF18305C"/>
      <name val="Calibri"/>
    </font>
    <font>
      <sz val="8"/>
      <color rgb="FF231F20"/>
      <name val="Calibri"/>
    </font>
    <font>
      <sz val="5"/>
      <color rgb="FF231F20"/>
      <name val="Calibri"/>
    </font>
    <font>
      <b/>
      <sz val="8"/>
      <color rgb="FF231F20"/>
      <name val="Arial Narrow"/>
    </font>
    <font>
      <b/>
      <sz val="8"/>
      <color rgb="FF231F20"/>
      <name val="Calibri"/>
    </font>
    <font>
      <sz val="4"/>
      <color rgb="FF231F20"/>
      <name val="Calibri"/>
    </font>
  </fonts>
  <fills count="39">
    <fill>
      <patternFill patternType="none"/>
    </fill>
    <fill>
      <patternFill patternType="gray125"/>
    </fill>
    <fill>
      <patternFill patternType="solid">
        <fgColor rgb="FFBFBFBF"/>
        <bgColor rgb="FFBFBFBF"/>
      </patternFill>
    </fill>
    <fill>
      <patternFill patternType="solid">
        <fgColor rgb="FF8DB3E2"/>
        <bgColor rgb="FF8DB3E2"/>
      </patternFill>
    </fill>
    <fill>
      <patternFill patternType="solid">
        <fgColor rgb="FFC9DAF8"/>
        <bgColor rgb="FFC9DAF8"/>
      </patternFill>
    </fill>
    <fill>
      <patternFill patternType="solid">
        <fgColor rgb="FFFF0000"/>
        <bgColor rgb="FFFF0000"/>
      </patternFill>
    </fill>
    <fill>
      <patternFill patternType="solid">
        <fgColor rgb="FFF6B26B"/>
        <bgColor rgb="FFF6B26B"/>
      </patternFill>
    </fill>
    <fill>
      <patternFill patternType="solid">
        <fgColor rgb="FFFFFF00"/>
        <bgColor rgb="FFFFFF00"/>
      </patternFill>
    </fill>
    <fill>
      <patternFill patternType="solid">
        <fgColor rgb="FFF9CB9C"/>
        <bgColor rgb="FFF9CB9C"/>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FFFFFF"/>
        <bgColor rgb="FFFFFFFF"/>
      </patternFill>
    </fill>
    <fill>
      <patternFill patternType="solid">
        <fgColor rgb="FFCCFFCC"/>
        <bgColor rgb="FFCCFFCC"/>
      </patternFill>
    </fill>
    <fill>
      <patternFill patternType="solid">
        <fgColor rgb="FFC6D9F0"/>
        <bgColor rgb="FFC6D9F0"/>
      </patternFill>
    </fill>
    <fill>
      <patternFill patternType="solid">
        <fgColor rgb="FFFFCC99"/>
        <bgColor rgb="FFFFCC99"/>
      </patternFill>
    </fill>
    <fill>
      <patternFill patternType="solid">
        <fgColor theme="0"/>
        <bgColor theme="0"/>
      </patternFill>
    </fill>
    <fill>
      <patternFill patternType="solid">
        <fgColor rgb="FFD2E8F0"/>
        <bgColor rgb="FFD2E8F0"/>
      </patternFill>
    </fill>
    <fill>
      <patternFill patternType="solid">
        <fgColor rgb="FFFFF4E0"/>
        <bgColor rgb="FFFFF4E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rgb="FFB8CCE4"/>
        <bgColor rgb="FFB8CCE4"/>
      </patternFill>
    </fill>
  </fills>
  <borders count="82">
    <border>
      <left/>
      <right/>
      <top/>
      <bottom/>
      <diagonal/>
    </border>
    <border>
      <left/>
      <right/>
      <top/>
      <bottom/>
      <diagonal/>
    </border>
    <border>
      <left style="thin">
        <color rgb="FF000000"/>
      </left>
      <right/>
      <top/>
      <bottom/>
      <diagonal/>
    </border>
    <border>
      <left style="thin">
        <color rgb="FF000000"/>
      </left>
      <right/>
      <top/>
      <bottom/>
      <diagonal/>
    </border>
    <border>
      <left style="thin">
        <color rgb="FFBFBFBF"/>
      </left>
      <right style="thin">
        <color rgb="FFBFBFBF"/>
      </right>
      <top style="thin">
        <color rgb="FFBFBFBF"/>
      </top>
      <bottom style="thin">
        <color rgb="FFBFBFBF"/>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style="double">
        <color rgb="FF000000"/>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medium">
        <color rgb="FF000000"/>
      </right>
      <top style="thin">
        <color rgb="FF000000"/>
      </top>
      <bottom style="double">
        <color rgb="FF000000"/>
      </bottom>
      <diagonal/>
    </border>
    <border>
      <left style="medium">
        <color rgb="FF000000"/>
      </left>
      <right style="thin">
        <color rgb="FF000000"/>
      </right>
      <top style="double">
        <color rgb="FF000000"/>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style="thin">
        <color rgb="FF000000"/>
      </right>
      <top style="double">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style="double">
        <color rgb="FF000000"/>
      </bottom>
      <diagonal/>
    </border>
    <border>
      <left/>
      <right/>
      <top style="thin">
        <color rgb="FF000000"/>
      </top>
      <bottom style="double">
        <color rgb="FF000000"/>
      </bottom>
      <diagonal/>
    </border>
    <border>
      <left style="thin">
        <color rgb="FF000000"/>
      </left>
      <right style="thin">
        <color rgb="FF000000"/>
      </right>
      <top style="double">
        <color rgb="FF000000"/>
      </top>
      <bottom/>
      <diagonal/>
    </border>
    <border>
      <left/>
      <right/>
      <top style="thin">
        <color rgb="FF000000"/>
      </top>
      <bottom style="double">
        <color rgb="FF000000"/>
      </bottom>
      <diagonal/>
    </border>
    <border>
      <left style="thin">
        <color rgb="FF000000"/>
      </left>
      <right/>
      <top style="thin">
        <color rgb="FF000000"/>
      </top>
      <bottom style="double">
        <color rgb="FF000000"/>
      </bottom>
      <diagonal/>
    </border>
    <border>
      <left style="thin">
        <color rgb="FF000000"/>
      </left>
      <right style="thin">
        <color rgb="FF000000"/>
      </right>
      <top style="double">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thin">
        <color rgb="FF231F20"/>
      </left>
      <right style="thin">
        <color rgb="FF231F20"/>
      </right>
      <top/>
      <bottom style="thin">
        <color rgb="FF231F20"/>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right style="thin">
        <color rgb="FF000000"/>
      </right>
      <top/>
      <bottom/>
      <diagonal/>
    </border>
  </borders>
  <cellStyleXfs count="1">
    <xf numFmtId="0" fontId="0" fillId="0" borderId="0"/>
  </cellStyleXfs>
  <cellXfs count="377">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1" fillId="2" borderId="1" xfId="0" applyFont="1" applyFill="1" applyBorder="1"/>
    <xf numFmtId="0" fontId="2" fillId="2" borderId="1" xfId="0" applyFont="1" applyFill="1" applyBorder="1"/>
    <xf numFmtId="0" fontId="2" fillId="0" borderId="0" xfId="0" applyFont="1" applyAlignment="1">
      <alignment horizontal="left"/>
    </xf>
    <xf numFmtId="0" fontId="2" fillId="0" borderId="0" xfId="0" applyFont="1" applyAlignment="1">
      <alignment wrapText="1"/>
    </xf>
    <xf numFmtId="0" fontId="1" fillId="2" borderId="1" xfId="0" applyFont="1" applyFill="1" applyBorder="1" applyAlignment="1">
      <alignment wrapText="1"/>
    </xf>
    <xf numFmtId="0" fontId="1" fillId="2" borderId="1" xfId="0" applyFont="1" applyFill="1" applyBorder="1" applyAlignment="1">
      <alignment horizontal="left" wrapText="1"/>
    </xf>
    <xf numFmtId="0" fontId="1" fillId="3" borderId="2" xfId="0" applyFont="1" applyFill="1" applyBorder="1" applyAlignment="1">
      <alignment wrapText="1"/>
    </xf>
    <xf numFmtId="0" fontId="1" fillId="3" borderId="1" xfId="0" applyFont="1" applyFill="1" applyBorder="1" applyAlignment="1">
      <alignment wrapText="1"/>
    </xf>
    <xf numFmtId="0" fontId="2" fillId="0" borderId="0" xfId="0" applyFont="1" applyAlignment="1">
      <alignment horizontal="left" wrapText="1"/>
    </xf>
    <xf numFmtId="49" fontId="2" fillId="0" borderId="0" xfId="0" applyNumberFormat="1" applyFont="1" applyAlignment="1">
      <alignment wrapText="1"/>
    </xf>
    <xf numFmtId="9" fontId="2" fillId="0" borderId="0" xfId="0" applyNumberFormat="1" applyFont="1" applyAlignment="1">
      <alignment wrapText="1"/>
    </xf>
    <xf numFmtId="0" fontId="2" fillId="0" borderId="3" xfId="0" applyFont="1" applyBorder="1" applyAlignment="1">
      <alignment wrapText="1"/>
    </xf>
    <xf numFmtId="0" fontId="5" fillId="0" borderId="0" xfId="0" applyFont="1" applyAlignment="1">
      <alignment wrapText="1"/>
    </xf>
    <xf numFmtId="9" fontId="5" fillId="0" borderId="0" xfId="0" applyNumberFormat="1" applyFont="1" applyAlignment="1">
      <alignment wrapText="1"/>
    </xf>
    <xf numFmtId="49" fontId="5" fillId="0" borderId="0" xfId="0" applyNumberFormat="1" applyFont="1" applyAlignment="1">
      <alignment wrapText="1"/>
    </xf>
    <xf numFmtId="49" fontId="2" fillId="4" borderId="0" xfId="0" applyNumberFormat="1" applyFont="1" applyFill="1" applyAlignment="1">
      <alignment wrapText="1"/>
    </xf>
    <xf numFmtId="0" fontId="6" fillId="0" borderId="3" xfId="0" applyFont="1" applyBorder="1" applyAlignment="1">
      <alignment wrapText="1"/>
    </xf>
    <xf numFmtId="49" fontId="2" fillId="0" borderId="3" xfId="0" applyNumberFormat="1" applyFont="1" applyBorder="1" applyAlignment="1">
      <alignment wrapText="1"/>
    </xf>
    <xf numFmtId="49" fontId="7" fillId="0" borderId="3" xfId="0" applyNumberFormat="1" applyFont="1" applyBorder="1" applyAlignment="1">
      <alignment wrapText="1"/>
    </xf>
    <xf numFmtId="49" fontId="2" fillId="5" borderId="0" xfId="0" applyNumberFormat="1" applyFont="1" applyFill="1" applyAlignment="1">
      <alignment wrapText="1"/>
    </xf>
    <xf numFmtId="49" fontId="2" fillId="4" borderId="4" xfId="0" applyNumberFormat="1" applyFont="1" applyFill="1" applyBorder="1" applyAlignment="1">
      <alignment wrapText="1"/>
    </xf>
    <xf numFmtId="49" fontId="8" fillId="0" borderId="3" xfId="0" applyNumberFormat="1" applyFont="1" applyBorder="1" applyAlignment="1">
      <alignment wrapText="1"/>
    </xf>
    <xf numFmtId="0" fontId="5" fillId="0" borderId="3" xfId="0" applyFont="1" applyBorder="1" applyAlignment="1">
      <alignment wrapText="1"/>
    </xf>
    <xf numFmtId="49" fontId="2" fillId="0" borderId="3" xfId="0" applyNumberFormat="1" applyFont="1" applyBorder="1" applyAlignment="1">
      <alignment vertical="top" wrapText="1"/>
    </xf>
    <xf numFmtId="0" fontId="5" fillId="0" borderId="0" xfId="0" applyFont="1" applyAlignment="1">
      <alignment horizontal="left" wrapText="1"/>
    </xf>
    <xf numFmtId="49" fontId="5" fillId="0" borderId="3" xfId="0" applyNumberFormat="1" applyFont="1" applyBorder="1" applyAlignment="1">
      <alignment vertical="top" wrapText="1"/>
    </xf>
    <xf numFmtId="49" fontId="5" fillId="0" borderId="0" xfId="0" applyNumberFormat="1" applyFont="1" applyAlignment="1">
      <alignment vertical="top" wrapText="1"/>
    </xf>
    <xf numFmtId="0" fontId="9" fillId="0" borderId="3" xfId="0" applyFont="1" applyBorder="1" applyAlignment="1"/>
    <xf numFmtId="49" fontId="2" fillId="4" borderId="0" xfId="0" applyNumberFormat="1" applyFont="1" applyFill="1" applyAlignment="1">
      <alignment wrapText="1"/>
    </xf>
    <xf numFmtId="49" fontId="10" fillId="0" borderId="3" xfId="0" applyNumberFormat="1" applyFont="1" applyBorder="1" applyAlignment="1">
      <alignment wrapText="1"/>
    </xf>
    <xf numFmtId="49" fontId="5" fillId="0" borderId="3" xfId="0" applyNumberFormat="1" applyFont="1" applyBorder="1" applyAlignment="1">
      <alignment wrapText="1"/>
    </xf>
    <xf numFmtId="49" fontId="11" fillId="0" borderId="3" xfId="0" applyNumberFormat="1" applyFont="1" applyBorder="1" applyAlignment="1">
      <alignment wrapText="1"/>
    </xf>
    <xf numFmtId="49" fontId="12" fillId="0" borderId="3" xfId="0" applyNumberFormat="1" applyFont="1" applyBorder="1" applyAlignment="1">
      <alignment wrapText="1"/>
    </xf>
    <xf numFmtId="49" fontId="2" fillId="0" borderId="3" xfId="0" applyNumberFormat="1" applyFont="1" applyBorder="1" applyAlignment="1">
      <alignment wrapText="1"/>
    </xf>
    <xf numFmtId="164" fontId="2" fillId="0" borderId="0" xfId="0" applyNumberFormat="1" applyFont="1" applyAlignment="1">
      <alignment wrapText="1"/>
    </xf>
    <xf numFmtId="49" fontId="13" fillId="0" borderId="3" xfId="0" applyNumberFormat="1" applyFont="1" applyBorder="1" applyAlignment="1">
      <alignment wrapText="1"/>
    </xf>
    <xf numFmtId="49" fontId="14" fillId="0" borderId="0" xfId="0" applyNumberFormat="1" applyFont="1" applyAlignment="1"/>
    <xf numFmtId="49" fontId="2" fillId="0" borderId="0" xfId="0" applyNumberFormat="1" applyFont="1" applyAlignment="1">
      <alignment wrapText="1"/>
    </xf>
    <xf numFmtId="49" fontId="15" fillId="0" borderId="3" xfId="0" applyNumberFormat="1" applyFont="1" applyBorder="1" applyAlignment="1">
      <alignment wrapText="1"/>
    </xf>
    <xf numFmtId="49" fontId="2" fillId="6" borderId="0" xfId="0" applyNumberFormat="1" applyFont="1" applyFill="1" applyAlignment="1">
      <alignment wrapText="1"/>
    </xf>
    <xf numFmtId="1" fontId="2" fillId="0" borderId="0" xfId="0" applyNumberFormat="1" applyFont="1" applyAlignment="1">
      <alignment wrapText="1"/>
    </xf>
    <xf numFmtId="49" fontId="16" fillId="0" borderId="3" xfId="0" applyNumberFormat="1" applyFont="1" applyBorder="1" applyAlignment="1">
      <alignment wrapText="1"/>
    </xf>
    <xf numFmtId="1" fontId="5" fillId="0" borderId="0" xfId="0" applyNumberFormat="1" applyFont="1" applyAlignment="1">
      <alignment wrapText="1"/>
    </xf>
    <xf numFmtId="49" fontId="10" fillId="4" borderId="0" xfId="0" applyNumberFormat="1" applyFont="1" applyFill="1" applyAlignment="1">
      <alignment horizontal="left" wrapText="1"/>
    </xf>
    <xf numFmtId="49" fontId="2" fillId="0" borderId="3" xfId="0" applyNumberFormat="1" applyFont="1" applyBorder="1" applyAlignment="1">
      <alignment wrapText="1"/>
    </xf>
    <xf numFmtId="0" fontId="2" fillId="7" borderId="1" xfId="0" applyFont="1" applyFill="1" applyBorder="1" applyAlignment="1">
      <alignment wrapText="1"/>
    </xf>
    <xf numFmtId="49" fontId="10" fillId="8" borderId="0" xfId="0" applyNumberFormat="1" applyFont="1" applyFill="1" applyAlignment="1">
      <alignment horizontal="left" wrapText="1"/>
    </xf>
    <xf numFmtId="49" fontId="5" fillId="0" borderId="0" xfId="0" applyNumberFormat="1" applyFont="1" applyAlignment="1">
      <alignment horizontal="left" wrapText="1"/>
    </xf>
    <xf numFmtId="9" fontId="5" fillId="0" borderId="0" xfId="0" applyNumberFormat="1" applyFont="1" applyAlignment="1">
      <alignment horizontal="right" wrapText="1"/>
    </xf>
    <xf numFmtId="0" fontId="17" fillId="0" borderId="3" xfId="0" applyFont="1" applyBorder="1" applyAlignment="1">
      <alignment wrapText="1"/>
    </xf>
    <xf numFmtId="0" fontId="18" fillId="0" borderId="3" xfId="0" applyFont="1" applyBorder="1" applyAlignment="1">
      <alignment wrapText="1"/>
    </xf>
    <xf numFmtId="49" fontId="2" fillId="5" borderId="4" xfId="0" applyNumberFormat="1" applyFont="1" applyFill="1" applyBorder="1" applyAlignment="1">
      <alignment wrapText="1"/>
    </xf>
    <xf numFmtId="49" fontId="19" fillId="4" borderId="0" xfId="0" applyNumberFormat="1" applyFont="1" applyFill="1" applyAlignment="1">
      <alignment wrapText="1"/>
    </xf>
    <xf numFmtId="0" fontId="20" fillId="0" borderId="3" xfId="0" applyFont="1" applyBorder="1" applyAlignment="1">
      <alignment wrapText="1"/>
    </xf>
    <xf numFmtId="49" fontId="19" fillId="5" borderId="0" xfId="0" applyNumberFormat="1" applyFont="1" applyFill="1" applyAlignment="1">
      <alignment wrapText="1"/>
    </xf>
    <xf numFmtId="49" fontId="19" fillId="0" borderId="3" xfId="0" applyNumberFormat="1" applyFont="1" applyBorder="1" applyAlignment="1">
      <alignment wrapText="1"/>
    </xf>
    <xf numFmtId="49" fontId="21" fillId="0" borderId="0" xfId="0" applyNumberFormat="1" applyFont="1" applyAlignment="1">
      <alignment wrapText="1"/>
    </xf>
    <xf numFmtId="49" fontId="22" fillId="0" borderId="3" xfId="0" applyNumberFormat="1" applyFont="1" applyBorder="1" applyAlignment="1">
      <alignment wrapText="1"/>
    </xf>
    <xf numFmtId="49" fontId="2" fillId="4" borderId="1" xfId="0" applyNumberFormat="1" applyFont="1" applyFill="1" applyBorder="1" applyAlignment="1">
      <alignment wrapText="1"/>
    </xf>
    <xf numFmtId="164" fontId="5" fillId="0" borderId="0" xfId="0" applyNumberFormat="1" applyFont="1" applyAlignment="1">
      <alignment wrapText="1"/>
    </xf>
    <xf numFmtId="0" fontId="23" fillId="0" borderId="3" xfId="0" applyFont="1" applyBorder="1" applyAlignment="1">
      <alignment wrapText="1"/>
    </xf>
    <xf numFmtId="0" fontId="1" fillId="2" borderId="1" xfId="0" applyFont="1" applyFill="1" applyBorder="1" applyAlignment="1">
      <alignment horizontal="center" vertical="center"/>
    </xf>
    <xf numFmtId="0" fontId="2" fillId="2" borderId="1" xfId="0" applyFont="1" applyFill="1" applyBorder="1" applyAlignment="1">
      <alignment wrapText="1"/>
    </xf>
    <xf numFmtId="0" fontId="1" fillId="2" borderId="7" xfId="0" applyFont="1" applyFill="1" applyBorder="1" applyAlignment="1">
      <alignment wrapText="1"/>
    </xf>
    <xf numFmtId="0" fontId="1" fillId="2" borderId="8" xfId="0" applyFont="1" applyFill="1" applyBorder="1" applyAlignment="1">
      <alignment wrapText="1"/>
    </xf>
    <xf numFmtId="0" fontId="1" fillId="2" borderId="8" xfId="0" applyFont="1" applyFill="1" applyBorder="1" applyAlignment="1">
      <alignment horizontal="left" wrapText="1"/>
    </xf>
    <xf numFmtId="0" fontId="1" fillId="2" borderId="9" xfId="0" applyFont="1" applyFill="1" applyBorder="1" applyAlignment="1">
      <alignment wrapText="1"/>
    </xf>
    <xf numFmtId="0" fontId="1" fillId="0" borderId="0" xfId="0" applyFont="1" applyAlignment="1">
      <alignment wrapText="1"/>
    </xf>
    <xf numFmtId="0" fontId="2" fillId="0" borderId="10" xfId="0" applyFont="1" applyBorder="1" applyAlignment="1">
      <alignment wrapText="1"/>
    </xf>
    <xf numFmtId="0" fontId="2" fillId="0" borderId="10" xfId="0" applyFont="1" applyBorder="1" applyAlignment="1">
      <alignment horizontal="left" wrapText="1"/>
    </xf>
    <xf numFmtId="0" fontId="2" fillId="0" borderId="0" xfId="0" quotePrefix="1" applyFont="1" applyAlignment="1">
      <alignment wrapText="1"/>
    </xf>
    <xf numFmtId="0" fontId="2" fillId="0" borderId="10" xfId="0" quotePrefix="1" applyFont="1" applyBorder="1" applyAlignment="1">
      <alignment wrapText="1"/>
    </xf>
    <xf numFmtId="0" fontId="2" fillId="2" borderId="1" xfId="0" applyFont="1" applyFill="1" applyBorder="1" applyAlignment="1">
      <alignment horizontal="left"/>
    </xf>
    <xf numFmtId="0" fontId="1" fillId="0" borderId="0" xfId="0" applyFont="1" applyAlignment="1">
      <alignment horizontal="left"/>
    </xf>
    <xf numFmtId="0" fontId="2" fillId="9" borderId="1" xfId="0" applyFont="1" applyFill="1" applyBorder="1"/>
    <xf numFmtId="0" fontId="25" fillId="0" borderId="0" xfId="0" applyFont="1"/>
    <xf numFmtId="0" fontId="2" fillId="0" borderId="0" xfId="0" quotePrefix="1" applyFont="1" applyAlignment="1">
      <alignment horizontal="left"/>
    </xf>
    <xf numFmtId="0" fontId="2" fillId="10" borderId="1" xfId="0" applyFont="1" applyFill="1" applyBorder="1"/>
    <xf numFmtId="0" fontId="2" fillId="11" borderId="1" xfId="0" applyFont="1" applyFill="1" applyBorder="1"/>
    <xf numFmtId="0" fontId="2" fillId="12" borderId="1" xfId="0" applyFont="1" applyFill="1" applyBorder="1"/>
    <xf numFmtId="0" fontId="2" fillId="7" borderId="1" xfId="0" applyFont="1" applyFill="1" applyBorder="1"/>
    <xf numFmtId="0" fontId="2" fillId="13" borderId="1" xfId="0" applyFont="1" applyFill="1" applyBorder="1"/>
    <xf numFmtId="0" fontId="2" fillId="14" borderId="1" xfId="0" applyFont="1" applyFill="1" applyBorder="1"/>
    <xf numFmtId="49" fontId="2" fillId="0" borderId="0" xfId="0" quotePrefix="1" applyNumberFormat="1" applyFont="1" applyAlignment="1">
      <alignment horizontal="left"/>
    </xf>
    <xf numFmtId="0" fontId="2" fillId="15" borderId="1" xfId="0" applyFont="1" applyFill="1" applyBorder="1"/>
    <xf numFmtId="0" fontId="2" fillId="16" borderId="1" xfId="0" applyFont="1" applyFill="1" applyBorder="1"/>
    <xf numFmtId="0" fontId="2" fillId="17" borderId="1" xfId="0" applyFont="1" applyFill="1" applyBorder="1"/>
    <xf numFmtId="0" fontId="2" fillId="18" borderId="1" xfId="0" applyFont="1" applyFill="1" applyBorder="1"/>
    <xf numFmtId="0" fontId="2" fillId="19" borderId="1" xfId="0" applyFont="1" applyFill="1" applyBorder="1"/>
    <xf numFmtId="0" fontId="2" fillId="20" borderId="1" xfId="0" applyFont="1" applyFill="1" applyBorder="1"/>
    <xf numFmtId="0" fontId="2" fillId="21" borderId="1" xfId="0" applyFont="1" applyFill="1" applyBorder="1"/>
    <xf numFmtId="0" fontId="2" fillId="22" borderId="1" xfId="0" applyFont="1" applyFill="1" applyBorder="1"/>
    <xf numFmtId="0" fontId="2" fillId="23" borderId="1" xfId="0" applyFont="1" applyFill="1" applyBorder="1"/>
    <xf numFmtId="0" fontId="2" fillId="24" borderId="1" xfId="0" applyFont="1" applyFill="1" applyBorder="1"/>
    <xf numFmtId="0" fontId="2" fillId="25" borderId="1" xfId="0" applyFont="1" applyFill="1" applyBorder="1"/>
    <xf numFmtId="0" fontId="2" fillId="26" borderId="1" xfId="0" applyFont="1" applyFill="1" applyBorder="1"/>
    <xf numFmtId="0" fontId="2" fillId="27" borderId="1" xfId="0" applyFont="1" applyFill="1" applyBorder="1"/>
    <xf numFmtId="0" fontId="1" fillId="0" borderId="0" xfId="0" applyFont="1" applyAlignment="1">
      <alignment horizontal="right" wrapText="1"/>
    </xf>
    <xf numFmtId="0" fontId="26" fillId="28" borderId="13" xfId="0" applyFont="1" applyFill="1" applyBorder="1"/>
    <xf numFmtId="0" fontId="27" fillId="28" borderId="14" xfId="0" applyFont="1" applyFill="1" applyBorder="1" applyAlignment="1">
      <alignment horizontal="right"/>
    </xf>
    <xf numFmtId="0" fontId="26" fillId="28" borderId="15" xfId="0" applyFont="1" applyFill="1" applyBorder="1"/>
    <xf numFmtId="0" fontId="26" fillId="28" borderId="1" xfId="0" applyFont="1" applyFill="1" applyBorder="1"/>
    <xf numFmtId="0" fontId="27" fillId="28" borderId="16" xfId="0" applyFont="1" applyFill="1" applyBorder="1" applyAlignment="1">
      <alignment horizontal="right"/>
    </xf>
    <xf numFmtId="0" fontId="28" fillId="28" borderId="15" xfId="0" applyFont="1" applyFill="1" applyBorder="1"/>
    <xf numFmtId="0" fontId="28" fillId="28" borderId="1" xfId="0" applyFont="1" applyFill="1" applyBorder="1"/>
    <xf numFmtId="0" fontId="27" fillId="28" borderId="1" xfId="0" applyFont="1" applyFill="1" applyBorder="1" applyAlignment="1">
      <alignment horizontal="right"/>
    </xf>
    <xf numFmtId="0" fontId="28" fillId="28" borderId="17" xfId="0" applyFont="1" applyFill="1" applyBorder="1"/>
    <xf numFmtId="0" fontId="28" fillId="28" borderId="18" xfId="0" applyFont="1" applyFill="1" applyBorder="1"/>
    <xf numFmtId="0" fontId="28" fillId="28" borderId="19" xfId="0" applyFont="1" applyFill="1" applyBorder="1"/>
    <xf numFmtId="0" fontId="29" fillId="29" borderId="21" xfId="0" applyFont="1" applyFill="1" applyBorder="1" applyAlignment="1">
      <alignment horizontal="center" vertical="center"/>
    </xf>
    <xf numFmtId="0" fontId="29" fillId="29" borderId="22" xfId="0" applyFont="1" applyFill="1" applyBorder="1" applyAlignment="1">
      <alignment horizontal="center" vertical="center"/>
    </xf>
    <xf numFmtId="0" fontId="29" fillId="29" borderId="27" xfId="0" applyFont="1" applyFill="1" applyBorder="1" applyAlignment="1">
      <alignment horizontal="left" vertical="center"/>
    </xf>
    <xf numFmtId="2" fontId="30" fillId="29" borderId="28" xfId="0" applyNumberFormat="1" applyFont="1" applyFill="1" applyBorder="1" applyAlignment="1">
      <alignment horizontal="right"/>
    </xf>
    <xf numFmtId="0" fontId="29" fillId="29" borderId="29" xfId="0" applyFont="1" applyFill="1" applyBorder="1" applyAlignment="1">
      <alignment horizontal="left" vertical="center"/>
    </xf>
    <xf numFmtId="0" fontId="29" fillId="29" borderId="30" xfId="0" applyFont="1" applyFill="1" applyBorder="1" applyAlignment="1">
      <alignment horizontal="left" vertical="center"/>
    </xf>
    <xf numFmtId="0" fontId="30" fillId="29" borderId="31" xfId="0" applyFont="1" applyFill="1" applyBorder="1" applyAlignment="1">
      <alignment horizontal="left" vertical="center"/>
    </xf>
    <xf numFmtId="2" fontId="30" fillId="28" borderId="28" xfId="0" applyNumberFormat="1" applyFont="1" applyFill="1" applyBorder="1" applyAlignment="1">
      <alignment horizontal="right"/>
    </xf>
    <xf numFmtId="0" fontId="30" fillId="29" borderId="32" xfId="0" applyFont="1" applyFill="1" applyBorder="1" applyAlignment="1">
      <alignment horizontal="left" vertical="center"/>
    </xf>
    <xf numFmtId="0" fontId="29" fillId="29" borderId="33" xfId="0" applyFont="1" applyFill="1" applyBorder="1" applyAlignment="1">
      <alignment horizontal="left" vertical="center"/>
    </xf>
    <xf numFmtId="0" fontId="30" fillId="29" borderId="31" xfId="0" applyFont="1" applyFill="1" applyBorder="1" applyAlignment="1">
      <alignment horizontal="left" vertical="top" wrapText="1"/>
    </xf>
    <xf numFmtId="0" fontId="30" fillId="29" borderId="34" xfId="0" applyFont="1" applyFill="1" applyBorder="1" applyAlignment="1">
      <alignment horizontal="left" vertical="center"/>
    </xf>
    <xf numFmtId="0" fontId="29" fillId="29" borderId="35" xfId="0" applyFont="1" applyFill="1" applyBorder="1" applyAlignment="1">
      <alignment horizontal="left" vertical="center"/>
    </xf>
    <xf numFmtId="2" fontId="30" fillId="25" borderId="28" xfId="0" applyNumberFormat="1" applyFont="1" applyFill="1" applyBorder="1" applyAlignment="1">
      <alignment horizontal="right"/>
    </xf>
    <xf numFmtId="0" fontId="30" fillId="29" borderId="30" xfId="0" applyFont="1" applyFill="1" applyBorder="1" applyAlignment="1">
      <alignment horizontal="left" vertical="center"/>
    </xf>
    <xf numFmtId="0" fontId="29" fillId="29" borderId="31" xfId="0" applyFont="1" applyFill="1" applyBorder="1" applyAlignment="1">
      <alignment horizontal="left" vertical="center"/>
    </xf>
    <xf numFmtId="0" fontId="29" fillId="29" borderId="32" xfId="0" applyFont="1" applyFill="1" applyBorder="1" applyAlignment="1">
      <alignment horizontal="left" vertical="center"/>
    </xf>
    <xf numFmtId="0" fontId="1" fillId="30" borderId="1" xfId="0" applyFont="1" applyFill="1" applyBorder="1" applyAlignment="1">
      <alignment wrapText="1"/>
    </xf>
    <xf numFmtId="1" fontId="1" fillId="30" borderId="1" xfId="0" applyNumberFormat="1" applyFont="1" applyFill="1" applyBorder="1" applyAlignment="1">
      <alignment wrapText="1"/>
    </xf>
    <xf numFmtId="0" fontId="31" fillId="28" borderId="13" xfId="0" applyFont="1" applyFill="1" applyBorder="1"/>
    <xf numFmtId="0" fontId="32" fillId="28" borderId="1" xfId="0" applyFont="1" applyFill="1" applyBorder="1"/>
    <xf numFmtId="0" fontId="31" fillId="28" borderId="1" xfId="0" applyFont="1" applyFill="1" applyBorder="1"/>
    <xf numFmtId="0" fontId="33" fillId="28" borderId="1" xfId="0" applyFont="1" applyFill="1" applyBorder="1"/>
    <xf numFmtId="0" fontId="27" fillId="28" borderId="19" xfId="0" applyFont="1" applyFill="1" applyBorder="1" applyAlignment="1">
      <alignment horizontal="right"/>
    </xf>
    <xf numFmtId="0" fontId="29" fillId="31" borderId="45" xfId="0" applyFont="1" applyFill="1" applyBorder="1" applyAlignment="1">
      <alignment horizontal="center" vertical="center"/>
    </xf>
    <xf numFmtId="0" fontId="29" fillId="31" borderId="52" xfId="0" applyFont="1" applyFill="1" applyBorder="1" applyAlignment="1">
      <alignment horizontal="center" vertical="center"/>
    </xf>
    <xf numFmtId="0" fontId="29" fillId="31" borderId="53" xfId="0" applyFont="1" applyFill="1" applyBorder="1" applyAlignment="1">
      <alignment horizontal="center" vertical="center"/>
    </xf>
    <xf numFmtId="0" fontId="29" fillId="31" borderId="28" xfId="0" applyFont="1" applyFill="1" applyBorder="1" applyAlignment="1">
      <alignment vertical="center"/>
    </xf>
    <xf numFmtId="2" fontId="30" fillId="31" borderId="28" xfId="0" applyNumberFormat="1" applyFont="1" applyFill="1" applyBorder="1" applyAlignment="1">
      <alignment horizontal="right"/>
    </xf>
    <xf numFmtId="0" fontId="30" fillId="31" borderId="28" xfId="0" applyFont="1" applyFill="1" applyBorder="1" applyAlignment="1">
      <alignment horizontal="left" vertical="center"/>
    </xf>
    <xf numFmtId="0" fontId="29" fillId="31" borderId="55" xfId="0" applyFont="1" applyFill="1" applyBorder="1" applyAlignment="1">
      <alignment horizontal="left" vertical="center"/>
    </xf>
    <xf numFmtId="0" fontId="30" fillId="31" borderId="56" xfId="0" applyFont="1" applyFill="1" applyBorder="1" applyAlignment="1">
      <alignment horizontal="left" vertical="center"/>
    </xf>
    <xf numFmtId="0" fontId="30" fillId="31" borderId="28" xfId="0" applyFont="1" applyFill="1" applyBorder="1" applyAlignment="1">
      <alignment horizontal="left"/>
    </xf>
    <xf numFmtId="0" fontId="34" fillId="31" borderId="28" xfId="0" applyFont="1" applyFill="1" applyBorder="1" applyAlignment="1">
      <alignment horizontal="left" vertical="center"/>
    </xf>
    <xf numFmtId="0" fontId="27" fillId="31" borderId="28" xfId="0" applyFont="1" applyFill="1" applyBorder="1" applyAlignment="1">
      <alignment horizontal="left" vertical="center"/>
    </xf>
    <xf numFmtId="0" fontId="29" fillId="31" borderId="28" xfId="0" applyFont="1" applyFill="1" applyBorder="1" applyAlignment="1">
      <alignment horizontal="left" vertical="center"/>
    </xf>
    <xf numFmtId="0" fontId="27" fillId="31" borderId="56" xfId="0" applyFont="1" applyFill="1" applyBorder="1" applyAlignment="1">
      <alignment horizontal="left" vertical="center"/>
    </xf>
    <xf numFmtId="0" fontId="29" fillId="31" borderId="55" xfId="0" applyFont="1" applyFill="1" applyBorder="1" applyAlignment="1">
      <alignment vertical="center"/>
    </xf>
    <xf numFmtId="0" fontId="30" fillId="25" borderId="55" xfId="0" applyFont="1" applyFill="1" applyBorder="1" applyAlignment="1">
      <alignment horizontal="right" vertical="center"/>
    </xf>
    <xf numFmtId="2" fontId="1" fillId="30" borderId="1" xfId="0" applyNumberFormat="1" applyFont="1" applyFill="1" applyBorder="1" applyAlignment="1">
      <alignment wrapText="1"/>
    </xf>
    <xf numFmtId="0" fontId="30" fillId="28" borderId="1" xfId="0" applyFont="1" applyFill="1" applyBorder="1"/>
    <xf numFmtId="0" fontId="30" fillId="28" borderId="1" xfId="0" applyFont="1" applyFill="1" applyBorder="1" applyAlignment="1">
      <alignment horizontal="right"/>
    </xf>
    <xf numFmtId="0" fontId="30" fillId="28" borderId="1" xfId="0" applyFont="1" applyFill="1" applyBorder="1" applyAlignment="1">
      <alignment vertical="center"/>
    </xf>
    <xf numFmtId="0" fontId="29" fillId="29" borderId="58" xfId="0" applyFont="1" applyFill="1" applyBorder="1" applyAlignment="1">
      <alignment horizontal="left" vertical="center"/>
    </xf>
    <xf numFmtId="0" fontId="29" fillId="29" borderId="59" xfId="0" applyFont="1" applyFill="1" applyBorder="1" applyAlignment="1">
      <alignment horizontal="center" vertical="center"/>
    </xf>
    <xf numFmtId="0" fontId="29" fillId="29" borderId="56" xfId="0" applyFont="1" applyFill="1" applyBorder="1" applyAlignment="1">
      <alignment horizontal="center" vertical="center"/>
    </xf>
    <xf numFmtId="0" fontId="29" fillId="29" borderId="56" xfId="0" applyFont="1" applyFill="1" applyBorder="1" applyAlignment="1">
      <alignment horizontal="center" vertical="center" wrapText="1"/>
    </xf>
    <xf numFmtId="4" fontId="29" fillId="29" borderId="28" xfId="0" applyNumberFormat="1" applyFont="1" applyFill="1" applyBorder="1" applyAlignment="1">
      <alignment horizontal="center" vertical="center"/>
    </xf>
    <xf numFmtId="0" fontId="29" fillId="29" borderId="28" xfId="0" applyFont="1" applyFill="1" applyBorder="1" applyAlignment="1">
      <alignment horizontal="center" vertical="center"/>
    </xf>
    <xf numFmtId="0" fontId="29" fillId="29" borderId="60" xfId="0" applyFont="1" applyFill="1" applyBorder="1" applyAlignment="1">
      <alignment horizontal="left" vertical="center"/>
    </xf>
    <xf numFmtId="0" fontId="29" fillId="29" borderId="62" xfId="0" applyFont="1" applyFill="1" applyBorder="1" applyAlignment="1">
      <alignment vertical="center"/>
    </xf>
    <xf numFmtId="0" fontId="29" fillId="29" borderId="28" xfId="0" applyFont="1" applyFill="1" applyBorder="1" applyAlignment="1">
      <alignment vertical="center"/>
    </xf>
    <xf numFmtId="0" fontId="30" fillId="29" borderId="28" xfId="0" applyFont="1" applyFill="1" applyBorder="1" applyAlignment="1">
      <alignment horizontal="left" vertical="center"/>
    </xf>
    <xf numFmtId="0" fontId="29" fillId="29" borderId="55" xfId="0" applyFont="1" applyFill="1" applyBorder="1" applyAlignment="1">
      <alignment vertical="center"/>
    </xf>
    <xf numFmtId="0" fontId="30" fillId="29" borderId="55" xfId="0" applyFont="1" applyFill="1" applyBorder="1" applyAlignment="1">
      <alignment horizontal="left" vertical="center"/>
    </xf>
    <xf numFmtId="0" fontId="30" fillId="29" borderId="58" xfId="0" applyFont="1" applyFill="1" applyBorder="1" applyAlignment="1">
      <alignment horizontal="left" vertical="center"/>
    </xf>
    <xf numFmtId="0" fontId="30" fillId="29" borderId="58" xfId="0" applyFont="1" applyFill="1" applyBorder="1" applyAlignment="1">
      <alignment horizontal="left" vertical="center" wrapText="1"/>
    </xf>
    <xf numFmtId="0" fontId="29" fillId="29" borderId="55" xfId="0" applyFont="1" applyFill="1" applyBorder="1" applyAlignment="1">
      <alignment horizontal="left" vertical="center"/>
    </xf>
    <xf numFmtId="0" fontId="29" fillId="29" borderId="28" xfId="0" applyFont="1" applyFill="1" applyBorder="1" applyAlignment="1">
      <alignment horizontal="left" vertical="center"/>
    </xf>
    <xf numFmtId="0" fontId="29" fillId="29" borderId="55" xfId="0" applyFont="1" applyFill="1" applyBorder="1" applyAlignment="1">
      <alignment horizontal="left" vertical="center" wrapText="1"/>
    </xf>
    <xf numFmtId="0" fontId="30" fillId="28" borderId="1" xfId="0" applyFont="1" applyFill="1" applyBorder="1" applyAlignment="1">
      <alignment horizontal="right" vertical="center"/>
    </xf>
    <xf numFmtId="0" fontId="26" fillId="28" borderId="1" xfId="0" applyFont="1" applyFill="1" applyBorder="1" applyAlignment="1">
      <alignment vertical="center"/>
    </xf>
    <xf numFmtId="0" fontId="32" fillId="28" borderId="1" xfId="0" applyFont="1" applyFill="1" applyBorder="1" applyAlignment="1">
      <alignment vertical="center"/>
    </xf>
    <xf numFmtId="0" fontId="29" fillId="28" borderId="1" xfId="0" applyFont="1" applyFill="1" applyBorder="1" applyAlignment="1">
      <alignment vertical="center"/>
    </xf>
    <xf numFmtId="0" fontId="29" fillId="29" borderId="45" xfId="0" applyFont="1" applyFill="1" applyBorder="1" applyAlignment="1">
      <alignment horizontal="center" vertical="center" textRotation="90"/>
    </xf>
    <xf numFmtId="0" fontId="29" fillId="29" borderId="28" xfId="0" applyFont="1" applyFill="1" applyBorder="1" applyAlignment="1">
      <alignment horizontal="center" vertical="center" textRotation="90"/>
    </xf>
    <xf numFmtId="0" fontId="29" fillId="29" borderId="56" xfId="0" applyFont="1" applyFill="1" applyBorder="1" applyAlignment="1">
      <alignment horizontal="center" vertical="center" textRotation="90"/>
    </xf>
    <xf numFmtId="0" fontId="29" fillId="29" borderId="56" xfId="0" applyFont="1" applyFill="1" applyBorder="1" applyAlignment="1">
      <alignment horizontal="center" vertical="center" textRotation="90" wrapText="1"/>
    </xf>
    <xf numFmtId="4" fontId="29" fillId="29" borderId="28" xfId="0" applyNumberFormat="1" applyFont="1" applyFill="1" applyBorder="1" applyAlignment="1">
      <alignment horizontal="center" vertical="center" textRotation="90"/>
    </xf>
    <xf numFmtId="0" fontId="29" fillId="29" borderId="63" xfId="0" applyFont="1" applyFill="1" applyBorder="1" applyAlignment="1">
      <alignment horizontal="center" vertical="center"/>
    </xf>
    <xf numFmtId="0" fontId="29" fillId="29" borderId="63" xfId="0" applyFont="1" applyFill="1" applyBorder="1" applyAlignment="1">
      <alignment horizontal="center" vertical="center" wrapText="1"/>
    </xf>
    <xf numFmtId="0" fontId="29" fillId="29" borderId="64" xfId="0" applyFont="1" applyFill="1" applyBorder="1" applyAlignment="1">
      <alignment horizontal="center" vertical="center"/>
    </xf>
    <xf numFmtId="0" fontId="29" fillId="29" borderId="53" xfId="0" applyFont="1" applyFill="1" applyBorder="1" applyAlignment="1">
      <alignment horizontal="center" vertical="center"/>
    </xf>
    <xf numFmtId="0" fontId="29" fillId="29" borderId="28" xfId="0" applyFont="1" applyFill="1" applyBorder="1" applyAlignment="1">
      <alignment horizontal="left" vertical="center" wrapText="1"/>
    </xf>
    <xf numFmtId="0" fontId="30" fillId="29" borderId="28" xfId="0" applyFont="1" applyFill="1" applyBorder="1" applyAlignment="1">
      <alignment horizontal="left"/>
    </xf>
    <xf numFmtId="0" fontId="29" fillId="29" borderId="53" xfId="0" applyFont="1" applyFill="1" applyBorder="1" applyAlignment="1">
      <alignment horizontal="left" vertical="center"/>
    </xf>
    <xf numFmtId="0" fontId="30" fillId="29" borderId="28" xfId="0" applyFont="1" applyFill="1" applyBorder="1" applyAlignment="1">
      <alignment horizontal="left" vertical="center" wrapText="1"/>
    </xf>
    <xf numFmtId="0" fontId="30" fillId="29" borderId="28" xfId="0" applyFont="1" applyFill="1" applyBorder="1" applyAlignment="1">
      <alignment vertical="center" wrapText="1"/>
    </xf>
    <xf numFmtId="0" fontId="30" fillId="29" borderId="28" xfId="0" applyFont="1" applyFill="1" applyBorder="1" applyAlignment="1">
      <alignment vertical="center"/>
    </xf>
    <xf numFmtId="0" fontId="30" fillId="28" borderId="18" xfId="0" applyFont="1" applyFill="1" applyBorder="1" applyAlignment="1">
      <alignment horizontal="right" vertical="center"/>
    </xf>
    <xf numFmtId="0" fontId="29" fillId="29" borderId="45" xfId="0" applyFont="1" applyFill="1" applyBorder="1" applyAlignment="1">
      <alignment horizontal="center" vertical="center"/>
    </xf>
    <xf numFmtId="0" fontId="29" fillId="29" borderId="62" xfId="0" applyFont="1" applyFill="1" applyBorder="1" applyAlignment="1">
      <alignment horizontal="left" vertical="center"/>
    </xf>
    <xf numFmtId="0" fontId="35" fillId="29" borderId="28" xfId="0" applyFont="1" applyFill="1" applyBorder="1" applyAlignment="1">
      <alignment horizontal="left" vertical="center"/>
    </xf>
    <xf numFmtId="2" fontId="29" fillId="29" borderId="65" xfId="0" applyNumberFormat="1" applyFont="1" applyFill="1" applyBorder="1" applyAlignment="1">
      <alignment horizontal="left" vertical="center"/>
    </xf>
    <xf numFmtId="2" fontId="29" fillId="29" borderId="28" xfId="0" applyNumberFormat="1" applyFont="1" applyFill="1" applyBorder="1" applyAlignment="1">
      <alignment horizontal="left" vertical="center"/>
    </xf>
    <xf numFmtId="2" fontId="29" fillId="29" borderId="55" xfId="0" applyNumberFormat="1" applyFont="1" applyFill="1" applyBorder="1" applyAlignment="1">
      <alignment horizontal="left" vertical="center"/>
    </xf>
    <xf numFmtId="0" fontId="29" fillId="30" borderId="1" xfId="0" applyFont="1" applyFill="1" applyBorder="1" applyAlignment="1">
      <alignment horizontal="left" vertical="center"/>
    </xf>
    <xf numFmtId="2" fontId="1" fillId="30" borderId="1" xfId="0" applyNumberFormat="1" applyFont="1" applyFill="1" applyBorder="1"/>
    <xf numFmtId="0" fontId="29" fillId="29" borderId="45" xfId="0" applyFont="1" applyFill="1" applyBorder="1" applyAlignment="1">
      <alignment horizontal="center" vertical="center" wrapText="1"/>
    </xf>
    <xf numFmtId="0" fontId="29" fillId="29" borderId="65" xfId="0" applyFont="1" applyFill="1" applyBorder="1" applyAlignment="1">
      <alignment vertical="top" wrapText="1"/>
    </xf>
    <xf numFmtId="0" fontId="29" fillId="29" borderId="55" xfId="0" applyFont="1" applyFill="1" applyBorder="1" applyAlignment="1">
      <alignment horizontal="left" vertical="top" wrapText="1"/>
    </xf>
    <xf numFmtId="0" fontId="30" fillId="29" borderId="28" xfId="0" applyFont="1" applyFill="1" applyBorder="1" applyAlignment="1">
      <alignment horizontal="left" vertical="top" wrapText="1"/>
    </xf>
    <xf numFmtId="0" fontId="30" fillId="29" borderId="58" xfId="0" applyFont="1" applyFill="1" applyBorder="1" applyAlignment="1">
      <alignment horizontal="left" vertical="top" wrapText="1"/>
    </xf>
    <xf numFmtId="0" fontId="29" fillId="29" borderId="28" xfId="0" applyFont="1" applyFill="1" applyBorder="1" applyAlignment="1">
      <alignment horizontal="left" vertical="top" wrapText="1"/>
    </xf>
    <xf numFmtId="0" fontId="30" fillId="28" borderId="18" xfId="0" applyFont="1" applyFill="1" applyBorder="1"/>
    <xf numFmtId="4" fontId="29" fillId="29" borderId="66" xfId="0" applyNumberFormat="1" applyFont="1" applyFill="1" applyBorder="1" applyAlignment="1">
      <alignment horizontal="center" vertical="center"/>
    </xf>
    <xf numFmtId="4" fontId="29" fillId="29" borderId="21" xfId="0" applyNumberFormat="1" applyFont="1" applyFill="1" applyBorder="1" applyAlignment="1">
      <alignment horizontal="center" vertical="center"/>
    </xf>
    <xf numFmtId="4" fontId="29" fillId="29" borderId="67" xfId="0" applyNumberFormat="1" applyFont="1" applyFill="1" applyBorder="1" applyAlignment="1">
      <alignment horizontal="center" vertical="center"/>
    </xf>
    <xf numFmtId="4" fontId="29" fillId="29" borderId="22" xfId="0" applyNumberFormat="1" applyFont="1" applyFill="1" applyBorder="1" applyAlignment="1">
      <alignment horizontal="center" vertical="center"/>
    </xf>
    <xf numFmtId="4" fontId="29" fillId="29" borderId="68" xfId="0" applyNumberFormat="1" applyFont="1" applyFill="1" applyBorder="1" applyAlignment="1">
      <alignment vertical="center"/>
    </xf>
    <xf numFmtId="4" fontId="29" fillId="29" borderId="28" xfId="0" applyNumberFormat="1" applyFont="1" applyFill="1" applyBorder="1" applyAlignment="1">
      <alignment vertical="center"/>
    </xf>
    <xf numFmtId="4" fontId="30" fillId="29" borderId="28" xfId="0" applyNumberFormat="1" applyFont="1" applyFill="1" applyBorder="1" applyAlignment="1">
      <alignment horizontal="left" vertical="center"/>
    </xf>
    <xf numFmtId="4" fontId="30" fillId="29" borderId="28" xfId="0" applyNumberFormat="1" applyFont="1" applyFill="1" applyBorder="1" applyAlignment="1">
      <alignment horizontal="left" vertical="center" wrapText="1"/>
    </xf>
    <xf numFmtId="0" fontId="1" fillId="30" borderId="1" xfId="0" applyFont="1" applyFill="1" applyBorder="1" applyAlignment="1">
      <alignment horizontal="center" vertical="center"/>
    </xf>
    <xf numFmtId="0" fontId="23" fillId="0" borderId="0" xfId="0" applyFont="1" applyAlignment="1">
      <alignment wrapText="1"/>
    </xf>
    <xf numFmtId="1" fontId="23" fillId="0" borderId="0" xfId="0" applyNumberFormat="1" applyFont="1" applyAlignment="1">
      <alignment horizontal="right" wrapText="1"/>
    </xf>
    <xf numFmtId="1" fontId="23" fillId="0" borderId="0" xfId="0" applyNumberFormat="1" applyFont="1" applyAlignment="1">
      <alignment horizontal="right"/>
    </xf>
    <xf numFmtId="2" fontId="23" fillId="0" borderId="0" xfId="0" applyNumberFormat="1" applyFont="1" applyAlignment="1">
      <alignment wrapText="1"/>
    </xf>
    <xf numFmtId="1" fontId="1" fillId="0" borderId="0" xfId="0" applyNumberFormat="1" applyFont="1" applyAlignment="1">
      <alignment wrapText="1"/>
    </xf>
    <xf numFmtId="0" fontId="1" fillId="30" borderId="1" xfId="0" applyFont="1" applyFill="1" applyBorder="1"/>
    <xf numFmtId="2" fontId="2" fillId="0" borderId="0" xfId="0" applyNumberFormat="1" applyFont="1" applyAlignment="1">
      <alignment wrapText="1"/>
    </xf>
    <xf numFmtId="0" fontId="1" fillId="0" borderId="69" xfId="0" applyFont="1" applyBorder="1" applyAlignment="1">
      <alignment wrapText="1"/>
    </xf>
    <xf numFmtId="1" fontId="1" fillId="0" borderId="70" xfId="0" applyNumberFormat="1" applyFont="1" applyBorder="1" applyAlignment="1">
      <alignment wrapText="1"/>
    </xf>
    <xf numFmtId="0" fontId="36" fillId="0" borderId="0" xfId="0" applyFont="1" applyAlignment="1">
      <alignment horizontal="left" vertical="top"/>
    </xf>
    <xf numFmtId="0" fontId="2" fillId="0" borderId="0" xfId="0" applyFont="1" applyAlignment="1">
      <alignment horizontal="left" vertical="top"/>
    </xf>
    <xf numFmtId="0" fontId="37" fillId="33" borderId="71" xfId="0" applyFont="1" applyFill="1" applyBorder="1" applyAlignment="1">
      <alignment horizontal="center" vertical="top" wrapText="1"/>
    </xf>
    <xf numFmtId="0" fontId="37" fillId="33" borderId="71" xfId="0" applyFont="1" applyFill="1" applyBorder="1" applyAlignment="1">
      <alignment horizontal="left" vertical="top" wrapText="1"/>
    </xf>
    <xf numFmtId="0" fontId="38" fillId="33" borderId="71" xfId="0" applyFont="1" applyFill="1" applyBorder="1" applyAlignment="1">
      <alignment horizontal="left" vertical="top" wrapText="1"/>
    </xf>
    <xf numFmtId="0" fontId="2" fillId="33" borderId="71" xfId="0" applyFont="1" applyFill="1" applyBorder="1" applyAlignment="1">
      <alignment horizontal="left" vertical="top" wrapText="1"/>
    </xf>
    <xf numFmtId="0" fontId="2" fillId="33" borderId="71" xfId="0" applyFont="1" applyFill="1" applyBorder="1" applyAlignment="1">
      <alignment horizontal="center" vertical="top" wrapText="1"/>
    </xf>
    <xf numFmtId="0" fontId="39" fillId="34" borderId="72" xfId="0" applyFont="1" applyFill="1" applyBorder="1" applyAlignment="1">
      <alignment horizontal="left" vertical="top" wrapText="1"/>
    </xf>
    <xf numFmtId="0" fontId="2" fillId="34" borderId="72" xfId="0" applyFont="1" applyFill="1" applyBorder="1" applyAlignment="1">
      <alignment horizontal="center" vertical="top" wrapText="1"/>
    </xf>
    <xf numFmtId="0" fontId="39" fillId="34" borderId="72" xfId="0" applyFont="1" applyFill="1" applyBorder="1" applyAlignment="1">
      <alignment horizontal="center" vertical="top" wrapText="1"/>
    </xf>
    <xf numFmtId="165" fontId="40" fillId="34" borderId="72" xfId="0" applyNumberFormat="1" applyFont="1" applyFill="1" applyBorder="1" applyAlignment="1">
      <alignment horizontal="center" vertical="top" wrapText="1"/>
    </xf>
    <xf numFmtId="0" fontId="39" fillId="0" borderId="73" xfId="0" applyFont="1" applyBorder="1" applyAlignment="1">
      <alignment horizontal="left" vertical="top" wrapText="1"/>
    </xf>
    <xf numFmtId="0" fontId="2" fillId="0" borderId="73" xfId="0" applyFont="1" applyBorder="1" applyAlignment="1">
      <alignment horizontal="center" vertical="top" wrapText="1"/>
    </xf>
    <xf numFmtId="165" fontId="40" fillId="0" borderId="73" xfId="0" applyNumberFormat="1" applyFont="1" applyBorder="1" applyAlignment="1">
      <alignment horizontal="center" vertical="top" wrapText="1"/>
    </xf>
    <xf numFmtId="0" fontId="39" fillId="34" borderId="74" xfId="0" applyFont="1" applyFill="1" applyBorder="1" applyAlignment="1">
      <alignment horizontal="left" vertical="top" wrapText="1"/>
    </xf>
    <xf numFmtId="0" fontId="2" fillId="34" borderId="74" xfId="0" applyFont="1" applyFill="1" applyBorder="1" applyAlignment="1">
      <alignment horizontal="center" vertical="top" wrapText="1"/>
    </xf>
    <xf numFmtId="165" fontId="40" fillId="34" borderId="74" xfId="0" applyNumberFormat="1" applyFont="1" applyFill="1" applyBorder="1" applyAlignment="1">
      <alignment horizontal="center" vertical="top" wrapText="1"/>
    </xf>
    <xf numFmtId="0" fontId="39" fillId="0" borderId="75" xfId="0" applyFont="1" applyBorder="1" applyAlignment="1">
      <alignment horizontal="left" vertical="top" wrapText="1"/>
    </xf>
    <xf numFmtId="0" fontId="2" fillId="0" borderId="75" xfId="0" applyFont="1" applyBorder="1" applyAlignment="1">
      <alignment horizontal="center" vertical="top" wrapText="1"/>
    </xf>
    <xf numFmtId="165" fontId="40" fillId="0" borderId="75" xfId="0" applyNumberFormat="1" applyFont="1" applyBorder="1" applyAlignment="1">
      <alignment horizontal="center" vertical="top" wrapText="1"/>
    </xf>
    <xf numFmtId="166" fontId="41" fillId="34" borderId="72" xfId="0" applyNumberFormat="1" applyFont="1" applyFill="1" applyBorder="1" applyAlignment="1">
      <alignment horizontal="center" vertical="top" wrapText="1"/>
    </xf>
    <xf numFmtId="167" fontId="41" fillId="34" borderId="72" xfId="0" applyNumberFormat="1" applyFont="1" applyFill="1" applyBorder="1" applyAlignment="1">
      <alignment horizontal="center" vertical="top" wrapText="1"/>
    </xf>
    <xf numFmtId="166" fontId="41" fillId="0" borderId="73" xfId="0" applyNumberFormat="1" applyFont="1" applyBorder="1" applyAlignment="1">
      <alignment horizontal="left" vertical="top" wrapText="1"/>
    </xf>
    <xf numFmtId="167" fontId="41" fillId="0" borderId="73" xfId="0" applyNumberFormat="1" applyFont="1" applyBorder="1" applyAlignment="1">
      <alignment horizontal="center" vertical="top" wrapText="1"/>
    </xf>
    <xf numFmtId="168" fontId="40" fillId="0" borderId="73" xfId="0" applyNumberFormat="1" applyFont="1" applyBorder="1" applyAlignment="1">
      <alignment horizontal="left" vertical="top" wrapText="1"/>
    </xf>
    <xf numFmtId="166" fontId="41" fillId="34" borderId="74" xfId="0" applyNumberFormat="1" applyFont="1" applyFill="1" applyBorder="1" applyAlignment="1">
      <alignment horizontal="left" vertical="top" wrapText="1"/>
    </xf>
    <xf numFmtId="167" fontId="41" fillId="34" borderId="74" xfId="0" applyNumberFormat="1" applyFont="1" applyFill="1" applyBorder="1" applyAlignment="1">
      <alignment horizontal="center" vertical="top" wrapText="1"/>
    </xf>
    <xf numFmtId="168" fontId="40" fillId="34" borderId="74" xfId="0" applyNumberFormat="1" applyFont="1" applyFill="1" applyBorder="1" applyAlignment="1">
      <alignment horizontal="left" vertical="top" wrapText="1"/>
    </xf>
    <xf numFmtId="0" fontId="2" fillId="0" borderId="73" xfId="0" applyFont="1" applyBorder="1" applyAlignment="1">
      <alignment horizontal="left" vertical="top" wrapText="1"/>
    </xf>
    <xf numFmtId="166" fontId="41" fillId="0" borderId="73" xfId="0" applyNumberFormat="1" applyFont="1" applyBorder="1" applyAlignment="1">
      <alignment horizontal="center" vertical="top" wrapText="1"/>
    </xf>
    <xf numFmtId="0" fontId="2" fillId="34" borderId="74" xfId="0" applyFont="1" applyFill="1" applyBorder="1" applyAlignment="1">
      <alignment horizontal="left" vertical="top" wrapText="1"/>
    </xf>
    <xf numFmtId="0" fontId="2" fillId="0" borderId="75" xfId="0" applyFont="1" applyBorder="1" applyAlignment="1">
      <alignment horizontal="left" vertical="top" wrapText="1"/>
    </xf>
    <xf numFmtId="169" fontId="41" fillId="0" borderId="75" xfId="0" applyNumberFormat="1" applyFont="1" applyBorder="1" applyAlignment="1">
      <alignment horizontal="left" vertical="top" wrapText="1"/>
    </xf>
    <xf numFmtId="167" fontId="41" fillId="0" borderId="75" xfId="0" applyNumberFormat="1" applyFont="1" applyBorder="1" applyAlignment="1">
      <alignment horizontal="center" vertical="top" wrapText="1"/>
    </xf>
    <xf numFmtId="166" fontId="41" fillId="34" borderId="74" xfId="0" applyNumberFormat="1" applyFont="1" applyFill="1" applyBorder="1" applyAlignment="1">
      <alignment horizontal="center" vertical="top" wrapText="1"/>
    </xf>
    <xf numFmtId="0" fontId="2" fillId="34" borderId="76" xfId="0" applyFont="1" applyFill="1" applyBorder="1" applyAlignment="1">
      <alignment horizontal="left" vertical="top" wrapText="1"/>
    </xf>
    <xf numFmtId="0" fontId="39" fillId="34" borderId="76" xfId="0" applyFont="1" applyFill="1" applyBorder="1" applyAlignment="1">
      <alignment horizontal="left" vertical="top" wrapText="1"/>
    </xf>
    <xf numFmtId="167" fontId="41" fillId="34" borderId="76" xfId="0" applyNumberFormat="1" applyFont="1" applyFill="1" applyBorder="1" applyAlignment="1">
      <alignment horizontal="center" vertical="top" wrapText="1"/>
    </xf>
    <xf numFmtId="165" fontId="40" fillId="34" borderId="76" xfId="0" applyNumberFormat="1" applyFont="1" applyFill="1" applyBorder="1" applyAlignment="1">
      <alignment horizontal="center" vertical="top" wrapText="1"/>
    </xf>
    <xf numFmtId="0" fontId="42" fillId="34" borderId="76" xfId="0" applyFont="1" applyFill="1" applyBorder="1" applyAlignment="1">
      <alignment horizontal="center" vertical="top" wrapText="1"/>
    </xf>
    <xf numFmtId="166" fontId="41" fillId="34" borderId="72" xfId="0" applyNumberFormat="1" applyFont="1" applyFill="1" applyBorder="1" applyAlignment="1">
      <alignment horizontal="left" vertical="top" wrapText="1"/>
    </xf>
    <xf numFmtId="168" fontId="43" fillId="34" borderId="72" xfId="0" applyNumberFormat="1" applyFont="1" applyFill="1" applyBorder="1" applyAlignment="1">
      <alignment horizontal="left" vertical="top" wrapText="1"/>
    </xf>
    <xf numFmtId="165" fontId="43" fillId="0" borderId="73" xfId="0" applyNumberFormat="1" applyFont="1" applyBorder="1" applyAlignment="1">
      <alignment horizontal="center" vertical="top" wrapText="1"/>
    </xf>
    <xf numFmtId="165" fontId="43" fillId="0" borderId="73" xfId="0" applyNumberFormat="1" applyFont="1" applyBorder="1" applyAlignment="1">
      <alignment horizontal="left" vertical="top" wrapText="1"/>
    </xf>
    <xf numFmtId="165" fontId="43" fillId="34" borderId="74" xfId="0" applyNumberFormat="1" applyFont="1" applyFill="1" applyBorder="1" applyAlignment="1">
      <alignment horizontal="center" vertical="top" wrapText="1"/>
    </xf>
    <xf numFmtId="165" fontId="43" fillId="34" borderId="74" xfId="0" applyNumberFormat="1" applyFont="1" applyFill="1" applyBorder="1" applyAlignment="1">
      <alignment horizontal="left" vertical="top" wrapText="1"/>
    </xf>
    <xf numFmtId="0" fontId="44" fillId="34" borderId="74" xfId="0" applyFont="1" applyFill="1" applyBorder="1" applyAlignment="1">
      <alignment horizontal="center" vertical="top" wrapText="1"/>
    </xf>
    <xf numFmtId="0" fontId="44" fillId="0" borderId="73" xfId="0" applyFont="1" applyBorder="1" applyAlignment="1">
      <alignment horizontal="center" vertical="top" wrapText="1"/>
    </xf>
    <xf numFmtId="165" fontId="43" fillId="0" borderId="75" xfId="0" applyNumberFormat="1" applyFont="1" applyBorder="1" applyAlignment="1">
      <alignment horizontal="center" vertical="top" wrapText="1"/>
    </xf>
    <xf numFmtId="0" fontId="44" fillId="0" borderId="75" xfId="0" applyFont="1" applyBorder="1" applyAlignment="1">
      <alignment horizontal="center" vertical="top" wrapText="1"/>
    </xf>
    <xf numFmtId="0" fontId="2" fillId="34" borderId="72" xfId="0" applyFont="1" applyFill="1" applyBorder="1" applyAlignment="1">
      <alignment horizontal="left" vertical="top" wrapText="1"/>
    </xf>
    <xf numFmtId="167" fontId="41" fillId="34" borderId="72" xfId="0" applyNumberFormat="1" applyFont="1" applyFill="1" applyBorder="1" applyAlignment="1">
      <alignment horizontal="left" vertical="top" wrapText="1"/>
    </xf>
    <xf numFmtId="165" fontId="43" fillId="34" borderId="72" xfId="0" applyNumberFormat="1" applyFont="1" applyFill="1" applyBorder="1" applyAlignment="1">
      <alignment horizontal="center" vertical="top" wrapText="1"/>
    </xf>
    <xf numFmtId="0" fontId="44" fillId="34" borderId="72" xfId="0" applyFont="1" applyFill="1" applyBorder="1" applyAlignment="1">
      <alignment horizontal="center" vertical="top" wrapText="1"/>
    </xf>
    <xf numFmtId="167" fontId="41" fillId="0" borderId="73" xfId="0" applyNumberFormat="1" applyFont="1" applyBorder="1" applyAlignment="1">
      <alignment horizontal="left" vertical="top" wrapText="1"/>
    </xf>
    <xf numFmtId="167" fontId="41" fillId="34" borderId="74" xfId="0" applyNumberFormat="1" applyFont="1" applyFill="1" applyBorder="1" applyAlignment="1">
      <alignment horizontal="left" vertical="top" wrapText="1"/>
    </xf>
    <xf numFmtId="167" fontId="41" fillId="34" borderId="76" xfId="0" applyNumberFormat="1" applyFont="1" applyFill="1" applyBorder="1" applyAlignment="1">
      <alignment horizontal="left" vertical="top" wrapText="1"/>
    </xf>
    <xf numFmtId="0" fontId="44" fillId="34" borderId="76" xfId="0" applyFont="1" applyFill="1" applyBorder="1" applyAlignment="1">
      <alignment horizontal="center" vertical="top" wrapText="1"/>
    </xf>
    <xf numFmtId="167" fontId="41" fillId="0" borderId="75" xfId="0" applyNumberFormat="1" applyFont="1" applyBorder="1" applyAlignment="1">
      <alignment horizontal="left" vertical="top" wrapText="1"/>
    </xf>
    <xf numFmtId="170" fontId="41" fillId="34" borderId="72" xfId="0" applyNumberFormat="1" applyFont="1" applyFill="1" applyBorder="1" applyAlignment="1">
      <alignment horizontal="left" vertical="top" wrapText="1"/>
    </xf>
    <xf numFmtId="166" fontId="41" fillId="0" borderId="75" xfId="0" applyNumberFormat="1" applyFont="1" applyBorder="1" applyAlignment="1">
      <alignment horizontal="left" vertical="top" wrapText="1"/>
    </xf>
    <xf numFmtId="165" fontId="43" fillId="0" borderId="75" xfId="0" applyNumberFormat="1" applyFont="1" applyBorder="1" applyAlignment="1">
      <alignment horizontal="left" vertical="top" wrapText="1"/>
    </xf>
    <xf numFmtId="169" fontId="41" fillId="0" borderId="73" xfId="0" applyNumberFormat="1" applyFont="1" applyBorder="1" applyAlignment="1">
      <alignment horizontal="left" vertical="top" wrapText="1"/>
    </xf>
    <xf numFmtId="168" fontId="43" fillId="0" borderId="73" xfId="0" applyNumberFormat="1" applyFont="1" applyBorder="1" applyAlignment="1">
      <alignment horizontal="left" vertical="top" wrapText="1"/>
    </xf>
    <xf numFmtId="168" fontId="43" fillId="34" borderId="74" xfId="0" applyNumberFormat="1" applyFont="1" applyFill="1" applyBorder="1" applyAlignment="1">
      <alignment horizontal="left" vertical="top" wrapText="1"/>
    </xf>
    <xf numFmtId="169" fontId="41" fillId="34" borderId="74" xfId="0" applyNumberFormat="1" applyFont="1" applyFill="1" applyBorder="1" applyAlignment="1">
      <alignment horizontal="left" vertical="top" wrapText="1"/>
    </xf>
    <xf numFmtId="0" fontId="2" fillId="34" borderId="76" xfId="0" applyFont="1" applyFill="1" applyBorder="1" applyAlignment="1">
      <alignment horizontal="center" vertical="top" wrapText="1"/>
    </xf>
    <xf numFmtId="169" fontId="41" fillId="34" borderId="76" xfId="0" applyNumberFormat="1" applyFont="1" applyFill="1" applyBorder="1" applyAlignment="1">
      <alignment horizontal="left" vertical="top" wrapText="1"/>
    </xf>
    <xf numFmtId="165" fontId="43" fillId="34" borderId="76" xfId="0" applyNumberFormat="1" applyFont="1" applyFill="1" applyBorder="1" applyAlignment="1">
      <alignment horizontal="left" vertical="top" wrapText="1"/>
    </xf>
    <xf numFmtId="168" fontId="43" fillId="34" borderId="76" xfId="0" applyNumberFormat="1" applyFont="1" applyFill="1" applyBorder="1" applyAlignment="1">
      <alignment horizontal="left" vertical="top" wrapText="1"/>
    </xf>
    <xf numFmtId="169" fontId="41" fillId="34" borderId="72" xfId="0" applyNumberFormat="1" applyFont="1" applyFill="1" applyBorder="1" applyAlignment="1">
      <alignment horizontal="left" vertical="top" wrapText="1"/>
    </xf>
    <xf numFmtId="165" fontId="43" fillId="34" borderId="72" xfId="0" applyNumberFormat="1" applyFont="1" applyFill="1" applyBorder="1" applyAlignment="1">
      <alignment horizontal="left" vertical="top" wrapText="1"/>
    </xf>
    <xf numFmtId="170" fontId="41" fillId="0" borderId="73" xfId="0" applyNumberFormat="1" applyFont="1" applyBorder="1" applyAlignment="1">
      <alignment horizontal="left" vertical="top" wrapText="1"/>
    </xf>
    <xf numFmtId="166" fontId="41" fillId="34" borderId="76" xfId="0" applyNumberFormat="1" applyFont="1" applyFill="1" applyBorder="1" applyAlignment="1">
      <alignment horizontal="left" vertical="top" wrapText="1"/>
    </xf>
    <xf numFmtId="165" fontId="43" fillId="34" borderId="76" xfId="0" applyNumberFormat="1" applyFont="1" applyFill="1" applyBorder="1" applyAlignment="1">
      <alignment horizontal="center" vertical="top" wrapText="1"/>
    </xf>
    <xf numFmtId="0" fontId="1" fillId="2" borderId="1" xfId="0" applyFont="1" applyFill="1" applyBorder="1" applyAlignment="1">
      <alignment horizontal="center"/>
    </xf>
    <xf numFmtId="0" fontId="2" fillId="0" borderId="0" xfId="0" applyFont="1" applyAlignment="1">
      <alignment horizontal="center"/>
    </xf>
    <xf numFmtId="0" fontId="2" fillId="0" borderId="77" xfId="0" applyFont="1" applyBorder="1"/>
    <xf numFmtId="0" fontId="1" fillId="0" borderId="77" xfId="0" applyFont="1" applyBorder="1"/>
    <xf numFmtId="9" fontId="2" fillId="0" borderId="0" xfId="0" applyNumberFormat="1" applyFont="1"/>
    <xf numFmtId="9" fontId="2" fillId="0" borderId="77" xfId="0" applyNumberFormat="1" applyFont="1" applyBorder="1"/>
    <xf numFmtId="171" fontId="2" fillId="0" borderId="0" xfId="0" applyNumberFormat="1" applyFont="1"/>
    <xf numFmtId="0" fontId="23" fillId="0" borderId="0" xfId="0" applyFont="1"/>
    <xf numFmtId="11" fontId="2" fillId="0" borderId="0" xfId="0" applyNumberFormat="1" applyFont="1"/>
    <xf numFmtId="172" fontId="2" fillId="0" borderId="0" xfId="0" applyNumberFormat="1" applyFont="1"/>
    <xf numFmtId="0" fontId="45" fillId="0" borderId="0" xfId="0" applyFont="1" applyAlignment="1">
      <alignment horizontal="left"/>
    </xf>
    <xf numFmtId="0" fontId="2" fillId="37" borderId="78" xfId="0" applyFont="1" applyFill="1" applyBorder="1" applyAlignment="1">
      <alignment horizontal="left" wrapText="1"/>
    </xf>
    <xf numFmtId="0" fontId="2" fillId="37" borderId="79" xfId="0" applyFont="1" applyFill="1" applyBorder="1" applyAlignment="1">
      <alignment horizontal="left" wrapText="1"/>
    </xf>
    <xf numFmtId="0" fontId="46" fillId="37" borderId="80" xfId="0" applyFont="1" applyFill="1" applyBorder="1" applyAlignment="1">
      <alignment horizontal="left" wrapText="1"/>
    </xf>
    <xf numFmtId="0" fontId="46" fillId="37" borderId="28" xfId="0" applyFont="1" applyFill="1" applyBorder="1" applyAlignment="1">
      <alignment horizontal="left" wrapText="1"/>
    </xf>
    <xf numFmtId="0" fontId="47" fillId="0" borderId="0" xfId="0" applyFont="1" applyAlignment="1">
      <alignment horizontal="left"/>
    </xf>
    <xf numFmtId="0" fontId="48" fillId="0" borderId="36" xfId="0" applyFont="1" applyBorder="1" applyAlignment="1">
      <alignment horizontal="left" wrapText="1"/>
    </xf>
    <xf numFmtId="165" fontId="49" fillId="0" borderId="41" xfId="0" applyNumberFormat="1" applyFont="1" applyBorder="1" applyAlignment="1">
      <alignment horizontal="center" wrapText="1"/>
    </xf>
    <xf numFmtId="165" fontId="49" fillId="0" borderId="42" xfId="0" applyNumberFormat="1" applyFont="1" applyBorder="1" applyAlignment="1">
      <alignment horizontal="center" wrapText="1"/>
    </xf>
    <xf numFmtId="0" fontId="48" fillId="0" borderId="40" xfId="0" applyFont="1" applyBorder="1" applyAlignment="1">
      <alignment horizontal="left" wrapText="1"/>
    </xf>
    <xf numFmtId="165" fontId="49" fillId="0" borderId="3" xfId="0" applyNumberFormat="1" applyFont="1" applyBorder="1" applyAlignment="1">
      <alignment horizontal="center" wrapText="1"/>
    </xf>
    <xf numFmtId="165" fontId="49" fillId="0" borderId="81" xfId="0" applyNumberFormat="1" applyFont="1" applyBorder="1" applyAlignment="1">
      <alignment horizontal="center" wrapText="1"/>
    </xf>
    <xf numFmtId="0" fontId="50" fillId="0" borderId="0" xfId="0" applyFont="1" applyAlignment="1">
      <alignment horizontal="left"/>
    </xf>
    <xf numFmtId="16" fontId="2" fillId="0" borderId="0" xfId="0" applyNumberFormat="1" applyFont="1"/>
    <xf numFmtId="0" fontId="48" fillId="0" borderId="48" xfId="0" applyFont="1" applyBorder="1" applyAlignment="1">
      <alignment horizontal="left" wrapText="1"/>
    </xf>
    <xf numFmtId="165" fontId="49" fillId="0" borderId="46" xfId="0" applyNumberFormat="1" applyFont="1" applyBorder="1" applyAlignment="1">
      <alignment horizontal="center" wrapText="1"/>
    </xf>
    <xf numFmtId="165" fontId="49" fillId="0" borderId="47" xfId="0" applyNumberFormat="1" applyFont="1" applyBorder="1" applyAlignment="1">
      <alignment horizontal="center" wrapText="1"/>
    </xf>
    <xf numFmtId="10" fontId="2" fillId="0" borderId="77" xfId="0" applyNumberFormat="1" applyFont="1" applyBorder="1"/>
    <xf numFmtId="10" fontId="2" fillId="0" borderId="0" xfId="0" applyNumberFormat="1" applyFont="1"/>
    <xf numFmtId="1" fontId="2" fillId="0" borderId="0" xfId="0" applyNumberFormat="1" applyFont="1"/>
    <xf numFmtId="0" fontId="1" fillId="35" borderId="1" xfId="0" applyFont="1" applyFill="1" applyBorder="1"/>
    <xf numFmtId="0" fontId="1" fillId="7" borderId="1" xfId="0" applyFont="1" applyFill="1" applyBorder="1"/>
    <xf numFmtId="0" fontId="1" fillId="7" borderId="5" xfId="0" applyFont="1" applyFill="1" applyBorder="1" applyAlignment="1">
      <alignment horizontal="center"/>
    </xf>
    <xf numFmtId="0" fontId="24" fillId="0" borderId="6" xfId="0" applyFont="1" applyBorder="1"/>
    <xf numFmtId="0" fontId="29" fillId="29" borderId="36" xfId="0" applyFont="1" applyFill="1" applyBorder="1" applyAlignment="1">
      <alignment horizontal="left" vertical="center" wrapText="1"/>
    </xf>
    <xf numFmtId="0" fontId="24" fillId="0" borderId="51" xfId="0" applyFont="1" applyBorder="1"/>
    <xf numFmtId="0" fontId="29" fillId="29" borderId="24" xfId="0" applyFont="1" applyFill="1" applyBorder="1" applyAlignment="1">
      <alignment horizontal="center" vertical="top" wrapText="1"/>
    </xf>
    <xf numFmtId="0" fontId="24" fillId="0" borderId="25" xfId="0" applyFont="1" applyBorder="1"/>
    <xf numFmtId="0" fontId="24" fillId="0" borderId="54" xfId="0" applyFont="1" applyBorder="1"/>
    <xf numFmtId="0" fontId="26" fillId="28" borderId="5" xfId="0" applyFont="1" applyFill="1" applyBorder="1" applyAlignment="1">
      <alignment horizontal="left" vertical="center"/>
    </xf>
    <xf numFmtId="4" fontId="29" fillId="29" borderId="20" xfId="0" applyNumberFormat="1" applyFont="1" applyFill="1" applyBorder="1" applyAlignment="1">
      <alignment horizontal="left" vertical="center" wrapText="1"/>
    </xf>
    <xf numFmtId="0" fontId="24" fillId="0" borderId="23" xfId="0" applyFont="1" applyBorder="1"/>
    <xf numFmtId="4" fontId="29" fillId="29" borderId="24" xfId="0" applyNumberFormat="1" applyFont="1" applyFill="1" applyBorder="1" applyAlignment="1">
      <alignment horizontal="center" vertical="center"/>
    </xf>
    <xf numFmtId="0" fontId="24" fillId="0" borderId="26" xfId="0" applyFont="1" applyBorder="1"/>
    <xf numFmtId="0" fontId="2" fillId="0" borderId="0" xfId="0" applyFont="1" applyAlignment="1">
      <alignment horizontal="left" wrapText="1"/>
    </xf>
    <xf numFmtId="0" fontId="0" fillId="0" borderId="0" xfId="0" applyFont="1" applyAlignment="1"/>
    <xf numFmtId="0" fontId="29" fillId="31" borderId="36" xfId="0" applyFont="1" applyFill="1" applyBorder="1" applyAlignment="1">
      <alignment horizontal="center" vertical="center"/>
    </xf>
    <xf numFmtId="0" fontId="24" fillId="0" borderId="48" xfId="0" applyFont="1" applyBorder="1"/>
    <xf numFmtId="0" fontId="29" fillId="31" borderId="43" xfId="0" applyFont="1" applyFill="1" applyBorder="1" applyAlignment="1">
      <alignment horizontal="center" vertical="center"/>
    </xf>
    <xf numFmtId="0" fontId="24" fillId="0" borderId="49" xfId="0" applyFont="1" applyBorder="1"/>
    <xf numFmtId="0" fontId="29" fillId="29" borderId="24" xfId="0" applyFont="1" applyFill="1" applyBorder="1" applyAlignment="1">
      <alignment horizontal="center" vertical="center"/>
    </xf>
    <xf numFmtId="0" fontId="29" fillId="31" borderId="24" xfId="0" applyFont="1" applyFill="1" applyBorder="1" applyAlignment="1">
      <alignment horizontal="center" vertical="center"/>
    </xf>
    <xf numFmtId="0" fontId="26" fillId="28" borderId="5" xfId="0" applyFont="1" applyFill="1" applyBorder="1" applyAlignment="1">
      <alignment horizontal="left"/>
    </xf>
    <xf numFmtId="0" fontId="24" fillId="0" borderId="57" xfId="0" applyFont="1" applyBorder="1"/>
    <xf numFmtId="0" fontId="29" fillId="29" borderId="61" xfId="0" applyFont="1" applyFill="1" applyBorder="1" applyAlignment="1">
      <alignment horizontal="center" vertical="center"/>
    </xf>
    <xf numFmtId="0" fontId="26" fillId="32" borderId="5" xfId="0" applyFont="1" applyFill="1" applyBorder="1" applyAlignment="1">
      <alignment horizontal="left" vertical="center"/>
    </xf>
    <xf numFmtId="0" fontId="26" fillId="28" borderId="11" xfId="0" applyFont="1" applyFill="1" applyBorder="1" applyAlignment="1">
      <alignment horizontal="left"/>
    </xf>
    <xf numFmtId="0" fontId="24" fillId="0" borderId="12" xfId="0" applyFont="1" applyBorder="1"/>
    <xf numFmtId="0" fontId="29" fillId="29" borderId="20" xfId="0" applyFont="1" applyFill="1" applyBorder="1" applyAlignment="1">
      <alignment horizontal="left" vertical="top"/>
    </xf>
    <xf numFmtId="0" fontId="29" fillId="31" borderId="36" xfId="0" applyFont="1" applyFill="1" applyBorder="1" applyAlignment="1">
      <alignment horizontal="left" vertical="top"/>
    </xf>
    <xf numFmtId="0" fontId="24" fillId="0" borderId="40" xfId="0" applyFont="1" applyBorder="1"/>
    <xf numFmtId="0" fontId="29" fillId="31" borderId="37" xfId="0" applyFont="1" applyFill="1" applyBorder="1" applyAlignment="1">
      <alignment horizontal="center" vertical="center"/>
    </xf>
    <xf numFmtId="0" fontId="24" fillId="0" borderId="39" xfId="0" applyFont="1" applyBorder="1"/>
    <xf numFmtId="0" fontId="24" fillId="0" borderId="38" xfId="0" applyFont="1" applyBorder="1"/>
    <xf numFmtId="0" fontId="29" fillId="31" borderId="44" xfId="0" applyFont="1" applyFill="1" applyBorder="1" applyAlignment="1">
      <alignment horizontal="center" vertical="center"/>
    </xf>
    <xf numFmtId="0" fontId="24" fillId="0" borderId="50" xfId="0" applyFont="1" applyBorder="1"/>
    <xf numFmtId="0" fontId="29" fillId="31" borderId="41" xfId="0" applyFont="1" applyFill="1" applyBorder="1" applyAlignment="1">
      <alignment horizontal="center" vertical="center"/>
    </xf>
    <xf numFmtId="0" fontId="24" fillId="0" borderId="42" xfId="0" applyFont="1" applyBorder="1"/>
    <xf numFmtId="0" fontId="24" fillId="0" borderId="46" xfId="0" applyFont="1" applyBorder="1"/>
    <xf numFmtId="0" fontId="24" fillId="0" borderId="47" xfId="0" applyFont="1" applyBorder="1"/>
    <xf numFmtId="0" fontId="29" fillId="29" borderId="24" xfId="0" applyFont="1" applyFill="1" applyBorder="1" applyAlignment="1">
      <alignment horizontal="center" vertical="center" wrapText="1"/>
    </xf>
    <xf numFmtId="0" fontId="1" fillId="35" borderId="5" xfId="0" applyFont="1" applyFill="1" applyBorder="1" applyAlignment="1">
      <alignment horizontal="left"/>
    </xf>
    <xf numFmtId="0" fontId="2" fillId="36" borderId="5" xfId="0" applyFont="1" applyFill="1" applyBorder="1" applyAlignment="1">
      <alignment horizontal="left"/>
    </xf>
    <xf numFmtId="0" fontId="46" fillId="37" borderId="37" xfId="0" applyFont="1" applyFill="1" applyBorder="1" applyAlignment="1">
      <alignment horizontal="left" wrapText="1"/>
    </xf>
    <xf numFmtId="0" fontId="1" fillId="38" borderId="5" xfId="0" applyFont="1" applyFill="1" applyBorder="1" applyAlignment="1">
      <alignment horizontal="center"/>
    </xf>
  </cellXfs>
  <cellStyles count="1">
    <cellStyle name="Normal" xfId="0" builtinId="0"/>
  </cellStyles>
  <dxfs count="97">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2.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4.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energytrust.org/solutions/heating-and-cooling/" TargetMode="External"/><Relationship Id="rId13" Type="http://schemas.openxmlformats.org/officeDocument/2006/relationships/hyperlink" Target="https://www.energy.gov/articles/secretary-perry-announces-financial-close-additional-loan-guarantees-during-trip-vogtle" TargetMode="External"/><Relationship Id="rId18" Type="http://schemas.openxmlformats.org/officeDocument/2006/relationships/hyperlink" Target="https://www.fas.org/sgp/crs/misc/R40562.pdf,%20p.3,%20paragraph%201" TargetMode="External"/><Relationship Id="rId3" Type="http://schemas.openxmlformats.org/officeDocument/2006/relationships/hyperlink" Target="https://evstationslocal.com/states/oregon/" TargetMode="External"/><Relationship Id="rId21" Type="http://schemas.openxmlformats.org/officeDocument/2006/relationships/vmlDrawing" Target="../drawings/vmlDrawing1.vml"/><Relationship Id="rId7" Type="http://schemas.openxmlformats.org/officeDocument/2006/relationships/hyperlink" Target="https://www.energytrust.org/solutions/heating-and-cooling/" TargetMode="External"/><Relationship Id="rId12" Type="http://schemas.openxmlformats.org/officeDocument/2006/relationships/hyperlink" Target="https://www.eastoregonian.com/townnews/economics/climate-changed-oregon-bids-goodbye-to-coal-power/article_edbade08-ab88-11ea-99c6-832b254db428.html" TargetMode="External"/><Relationship Id="rId17" Type="http://schemas.openxmlformats.org/officeDocument/2006/relationships/hyperlink" Target="https://www.oregonlegislature.gov/lpro/Publications/Background-Brief-Energy-2019.pdf" TargetMode="External"/><Relationship Id="rId2" Type="http://schemas.openxmlformats.org/officeDocument/2006/relationships/hyperlink" Target="https://afdc.energy.gov/laws/12300" TargetMode="External"/><Relationship Id="rId16" Type="http://schemas.openxmlformats.org/officeDocument/2006/relationships/hyperlink" Target="https://www.energysage.com/solar/cost-benefit/solar-investment-tax-credit/" TargetMode="External"/><Relationship Id="rId20" Type="http://schemas.openxmlformats.org/officeDocument/2006/relationships/hyperlink" Target="https://www.oregon4biz.com/Oregon-Business/Tax-Incentives/Renewable-Energy/Zones/" TargetMode="External"/><Relationship Id="rId1" Type="http://schemas.openxmlformats.org/officeDocument/2006/relationships/hyperlink" Target="https://www.pdx.edu/news/psus-population-research-center-releases-preliminary-oregon-population-estimates-0" TargetMode="External"/><Relationship Id="rId6" Type="http://schemas.openxmlformats.org/officeDocument/2006/relationships/hyperlink" Target="https://www.oregon.gov/bcd/codes-stand/Pages/energy-efficiency.aspx" TargetMode="External"/><Relationship Id="rId11" Type="http://schemas.openxmlformats.org/officeDocument/2006/relationships/hyperlink" Target="https://www.oregon.gov/energy/Data-and-Reports/Documents/2020-BER-Energy-by-the-Numbers.pdf" TargetMode="External"/><Relationship Id="rId5" Type="http://schemas.openxmlformats.org/officeDocument/2006/relationships/hyperlink" Target="https://www.bdcnetwork.com/2019-oregon-zero-energy-ready-commercial-code-will-boost-efficiency-14" TargetMode="External"/><Relationship Id="rId15" Type="http://schemas.openxmlformats.org/officeDocument/2006/relationships/hyperlink" Target="http://biomassmagazine.com/articles/8185/usda-loan-guarantees-support-3-biomass-power-plants" TargetMode="External"/><Relationship Id="rId10" Type="http://schemas.openxmlformats.org/officeDocument/2006/relationships/hyperlink" Target="https://www.oregon.gov/energy/Data-and-Reports/Documents/2020-BER-Energy-101.pdf" TargetMode="External"/><Relationship Id="rId19" Type="http://schemas.openxmlformats.org/officeDocument/2006/relationships/hyperlink" Target="https://www.reneworegon.org/history_of_carbon_pricing_in_oregon" TargetMode="External"/><Relationship Id="rId4" Type="http://schemas.openxmlformats.org/officeDocument/2006/relationships/hyperlink" Target="https://wamu.org/story/19/03/18/japan-is-betting-big-on-the-future-of-hydrogen-cars/" TargetMode="External"/><Relationship Id="rId9" Type="http://schemas.openxmlformats.org/officeDocument/2006/relationships/hyperlink" Target="https://www.opb.org/article/2020/10/16/portland-general-electric-coal-boardman-power-plant/" TargetMode="External"/><Relationship Id="rId14" Type="http://schemas.openxmlformats.org/officeDocument/2006/relationships/hyperlink" Target="https://www.oregon.gov/energy/Incentives/Pages/Renewable-Energy-Grants.aspx" TargetMode="External"/><Relationship Id="rId22" Type="http://schemas.openxmlformats.org/officeDocument/2006/relationships/comments" Target="../comments1.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heetViews>
  <sheetFormatPr defaultColWidth="12.625" defaultRowHeight="15" customHeight="1"/>
  <cols>
    <col min="1" max="1" width="25.125" customWidth="1"/>
    <col min="2" max="2" width="21.375" customWidth="1"/>
    <col min="3" max="26" width="7.75" customWidth="1"/>
  </cols>
  <sheetData>
    <row r="1" spans="1:26" ht="14.25">
      <c r="A1" s="1" t="s">
        <v>0</v>
      </c>
      <c r="B1" s="2"/>
      <c r="C1" s="2"/>
      <c r="D1" s="2"/>
      <c r="E1" s="2"/>
      <c r="F1" s="2"/>
      <c r="G1" s="2"/>
      <c r="H1" s="2"/>
      <c r="I1" s="2"/>
      <c r="J1" s="2"/>
      <c r="K1" s="2"/>
      <c r="L1" s="2"/>
      <c r="M1" s="2"/>
      <c r="N1" s="2"/>
      <c r="O1" s="2"/>
      <c r="P1" s="2"/>
      <c r="Q1" s="2"/>
      <c r="R1" s="2"/>
      <c r="S1" s="2"/>
      <c r="T1" s="2"/>
      <c r="U1" s="2"/>
      <c r="V1" s="2"/>
      <c r="W1" s="2"/>
      <c r="X1" s="2"/>
      <c r="Y1" s="2"/>
      <c r="Z1" s="2"/>
    </row>
    <row r="2" spans="1:26" ht="14.25">
      <c r="A2" s="2"/>
      <c r="B2" s="2"/>
      <c r="C2" s="2"/>
      <c r="D2" s="2"/>
      <c r="E2" s="2"/>
      <c r="F2" s="2"/>
      <c r="G2" s="2"/>
      <c r="H2" s="2"/>
      <c r="I2" s="2"/>
      <c r="J2" s="2"/>
      <c r="K2" s="2"/>
      <c r="L2" s="2"/>
      <c r="M2" s="2"/>
      <c r="N2" s="2"/>
      <c r="O2" s="2"/>
      <c r="P2" s="2"/>
      <c r="Q2" s="2"/>
      <c r="R2" s="2"/>
      <c r="S2" s="2"/>
      <c r="T2" s="2"/>
      <c r="U2" s="2"/>
      <c r="V2" s="2"/>
      <c r="W2" s="2"/>
      <c r="X2" s="2"/>
      <c r="Y2" s="2"/>
      <c r="Z2" s="2"/>
    </row>
    <row r="3" spans="1:26" ht="14.25">
      <c r="A3" s="2" t="s">
        <v>1</v>
      </c>
      <c r="B3" s="2"/>
      <c r="C3" s="2"/>
      <c r="D3" s="2"/>
      <c r="E3" s="2"/>
      <c r="F3" s="2"/>
      <c r="G3" s="2"/>
      <c r="H3" s="2"/>
      <c r="I3" s="2"/>
      <c r="J3" s="2"/>
      <c r="K3" s="2"/>
      <c r="L3" s="2"/>
      <c r="M3" s="2"/>
      <c r="N3" s="2"/>
      <c r="O3" s="2"/>
      <c r="P3" s="2"/>
      <c r="Q3" s="2"/>
      <c r="R3" s="2"/>
      <c r="S3" s="2"/>
      <c r="T3" s="2"/>
      <c r="U3" s="2"/>
      <c r="V3" s="2"/>
      <c r="W3" s="2"/>
      <c r="X3" s="2"/>
      <c r="Y3" s="2"/>
      <c r="Z3" s="2"/>
    </row>
    <row r="4" spans="1:26" ht="14.25">
      <c r="A4" s="2" t="s">
        <v>2</v>
      </c>
      <c r="B4" s="2"/>
      <c r="C4" s="2"/>
      <c r="D4" s="2"/>
      <c r="E4" s="2"/>
      <c r="F4" s="2"/>
      <c r="G4" s="2"/>
      <c r="H4" s="2"/>
      <c r="I4" s="2"/>
      <c r="J4" s="2"/>
      <c r="K4" s="2"/>
      <c r="L4" s="2"/>
      <c r="M4" s="2"/>
      <c r="N4" s="2"/>
      <c r="O4" s="2"/>
      <c r="P4" s="2"/>
      <c r="Q4" s="2"/>
      <c r="R4" s="2"/>
      <c r="S4" s="2"/>
      <c r="T4" s="2"/>
      <c r="U4" s="2"/>
      <c r="V4" s="2"/>
      <c r="W4" s="2"/>
      <c r="X4" s="2"/>
      <c r="Y4" s="2"/>
      <c r="Z4" s="2"/>
    </row>
    <row r="5" spans="1:26" ht="14.25">
      <c r="A5" s="2" t="s">
        <v>3</v>
      </c>
      <c r="B5" s="2"/>
      <c r="C5" s="2"/>
      <c r="D5" s="2"/>
      <c r="E5" s="2"/>
      <c r="F5" s="2"/>
      <c r="G5" s="2"/>
      <c r="H5" s="2"/>
      <c r="I5" s="2"/>
      <c r="J5" s="2"/>
      <c r="K5" s="2"/>
      <c r="L5" s="2"/>
      <c r="M5" s="2"/>
      <c r="N5" s="2"/>
      <c r="O5" s="2"/>
      <c r="P5" s="2"/>
      <c r="Q5" s="2"/>
      <c r="R5" s="2"/>
      <c r="S5" s="2"/>
      <c r="T5" s="2"/>
      <c r="U5" s="2"/>
      <c r="V5" s="2"/>
      <c r="W5" s="2"/>
      <c r="X5" s="2"/>
      <c r="Y5" s="2"/>
      <c r="Z5" s="2"/>
    </row>
    <row r="6" spans="1:26" ht="14.25">
      <c r="A6" s="2" t="s">
        <v>4</v>
      </c>
      <c r="B6" s="2"/>
      <c r="C6" s="2"/>
      <c r="D6" s="2"/>
      <c r="E6" s="2"/>
      <c r="F6" s="2"/>
      <c r="G6" s="2"/>
      <c r="H6" s="2"/>
      <c r="I6" s="2"/>
      <c r="J6" s="2"/>
      <c r="K6" s="2"/>
      <c r="L6" s="2"/>
      <c r="M6" s="2"/>
      <c r="N6" s="2"/>
      <c r="O6" s="2"/>
      <c r="P6" s="2"/>
      <c r="Q6" s="2"/>
      <c r="R6" s="2"/>
      <c r="S6" s="2"/>
      <c r="T6" s="2"/>
      <c r="U6" s="2"/>
      <c r="V6" s="2"/>
      <c r="W6" s="2"/>
      <c r="X6" s="2"/>
      <c r="Y6" s="2"/>
      <c r="Z6" s="2"/>
    </row>
    <row r="7" spans="1:26" ht="14.25">
      <c r="A7" s="2"/>
      <c r="B7" s="2"/>
      <c r="C7" s="2"/>
      <c r="D7" s="2"/>
      <c r="E7" s="2"/>
      <c r="F7" s="2"/>
      <c r="G7" s="2"/>
      <c r="H7" s="2"/>
      <c r="I7" s="2"/>
      <c r="J7" s="2"/>
      <c r="K7" s="2"/>
      <c r="L7" s="2"/>
      <c r="M7" s="2"/>
      <c r="N7" s="2"/>
      <c r="O7" s="2"/>
      <c r="P7" s="2"/>
      <c r="Q7" s="2"/>
      <c r="R7" s="2"/>
      <c r="S7" s="2"/>
      <c r="T7" s="2"/>
      <c r="U7" s="2"/>
      <c r="V7" s="2"/>
      <c r="W7" s="2"/>
      <c r="X7" s="2"/>
      <c r="Y7" s="2"/>
      <c r="Z7" s="2"/>
    </row>
    <row r="8" spans="1:26" ht="14.25">
      <c r="A8" s="2" t="s">
        <v>5</v>
      </c>
      <c r="B8" s="2"/>
      <c r="C8" s="2"/>
      <c r="D8" s="2"/>
      <c r="E8" s="2"/>
      <c r="F8" s="2"/>
      <c r="G8" s="2"/>
      <c r="H8" s="2"/>
      <c r="I8" s="2"/>
      <c r="J8" s="2"/>
      <c r="K8" s="2"/>
      <c r="L8" s="2"/>
      <c r="M8" s="2"/>
      <c r="N8" s="2"/>
      <c r="O8" s="2"/>
      <c r="P8" s="2"/>
      <c r="Q8" s="2"/>
      <c r="R8" s="2"/>
      <c r="S8" s="2"/>
      <c r="T8" s="2"/>
      <c r="U8" s="2"/>
      <c r="V8" s="2"/>
      <c r="W8" s="2"/>
      <c r="X8" s="2"/>
      <c r="Y8" s="2"/>
      <c r="Z8" s="2"/>
    </row>
    <row r="9" spans="1:26" ht="14.25">
      <c r="A9" s="2" t="s">
        <v>6</v>
      </c>
      <c r="B9" s="2"/>
      <c r="C9" s="2"/>
      <c r="D9" s="2"/>
      <c r="E9" s="2"/>
      <c r="F9" s="2"/>
      <c r="G9" s="2"/>
      <c r="H9" s="2"/>
      <c r="I9" s="2"/>
      <c r="J9" s="2"/>
      <c r="K9" s="2"/>
      <c r="L9" s="2"/>
      <c r="M9" s="2"/>
      <c r="N9" s="2"/>
      <c r="O9" s="2"/>
      <c r="P9" s="2"/>
      <c r="Q9" s="2"/>
      <c r="R9" s="2"/>
      <c r="S9" s="2"/>
      <c r="T9" s="2"/>
      <c r="U9" s="2"/>
      <c r="V9" s="2"/>
      <c r="W9" s="2"/>
      <c r="X9" s="2"/>
      <c r="Y9" s="2"/>
      <c r="Z9" s="2"/>
    </row>
    <row r="10" spans="1:26" ht="14.2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25">
      <c r="A17" s="2" t="s">
        <v>12</v>
      </c>
      <c r="B17" s="7">
        <f>MAX(PolicyLevers!H:H)</f>
        <v>899</v>
      </c>
      <c r="C17" s="2"/>
      <c r="D17" s="2"/>
      <c r="E17" s="2"/>
      <c r="F17" s="2"/>
      <c r="G17" s="2"/>
      <c r="H17" s="2"/>
      <c r="I17" s="2"/>
      <c r="J17" s="2"/>
      <c r="K17" s="2"/>
      <c r="L17" s="2"/>
      <c r="M17" s="2"/>
      <c r="N17" s="2"/>
      <c r="O17" s="2"/>
      <c r="P17" s="2"/>
      <c r="Q17" s="2"/>
      <c r="R17" s="2"/>
      <c r="S17" s="2"/>
      <c r="T17" s="2"/>
      <c r="U17" s="2"/>
      <c r="V17" s="2"/>
      <c r="W17" s="2"/>
      <c r="X17" s="2"/>
      <c r="Y17" s="2"/>
      <c r="Z17" s="2"/>
    </row>
    <row r="18" spans="1:26" ht="14.25">
      <c r="A18" s="2" t="s">
        <v>13</v>
      </c>
      <c r="B18" s="7" t="str">
        <f t="array" ref="B18">IF(MIN(IF(COUNTIF(PolicyLevers!$H$2:$H$1661,PolicyLevers!$H$2:$H$1661)&gt;1,PolicyLevers!$H$2:$H$1661, ""))=0,"No duplicate ID numbers",MIN(IF(COUNTIF(PolicyLevers!$H$2:$H$1661,PolicyLevers!$H$2:$H$1661)&gt;1,PolicyLevers!$H$2:$H$1661,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8.5">
      <c r="A19" s="8" t="s">
        <v>14</v>
      </c>
      <c r="B19" s="7" t="str">
        <f t="array" ref="B19">IF(MIN(IF((NOT(ISNUMBER(PolicyLevers!$H$2:$H$1661)))*(ISTEXT(PolicyLevers!$I$2:$I$1661)),ROW(PolicyLevers!$H$2:$H$1661)))=0,"No missing ID numbers",MIN(IF((NOT(ISNUMBER(PolicyLevers!$H$2:$H$1661)))*(ISTEXT(PolicyLevers!$I$2:$I$1661)),ROW(PolicyLevers!$H$2:$H$1661))))</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96" priority="1" stopIfTrue="1" operator="containsText" text="No duplicate ID numbers">
      <formula>NOT(ISERROR(SEARCH(("No duplicate ID numbers"),(B18))))</formula>
    </cfRule>
  </conditionalFormatting>
  <conditionalFormatting sqref="B18">
    <cfRule type="cellIs" dxfId="95" priority="2" operator="greaterThan">
      <formula>0</formula>
    </cfRule>
  </conditionalFormatting>
  <conditionalFormatting sqref="B19">
    <cfRule type="containsText" dxfId="94" priority="3" stopIfTrue="1" operator="containsText" text="No missing ID numbers">
      <formula>NOT(ISERROR(SEARCH(("No missing ID numbers"),(B19))))</formula>
    </cfRule>
  </conditionalFormatting>
  <conditionalFormatting sqref="B19">
    <cfRule type="cellIs" dxfId="93" priority="4" operator="greaterThan">
      <formula>0</formula>
    </cfRule>
  </conditionalFormatting>
  <hyperlinks>
    <hyperlink ref="A10" r:id="rId1"/>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workbookViewId="0">
      <pane ySplit="1" topLeftCell="A2" activePane="bottomLeft" state="frozen"/>
      <selection pane="bottomLeft" activeCell="B3" sqref="B3"/>
    </sheetView>
  </sheetViews>
  <sheetFormatPr defaultColWidth="12.625" defaultRowHeight="15" customHeight="1"/>
  <cols>
    <col min="1" max="1" width="15.75" customWidth="1"/>
    <col min="2" max="3" width="24.875" customWidth="1"/>
    <col min="4" max="5" width="16.5" customWidth="1"/>
    <col min="6" max="7" width="20.25" customWidth="1"/>
    <col min="8" max="8" width="17" customWidth="1"/>
    <col min="9" max="10" width="18.625" customWidth="1"/>
    <col min="11" max="11" width="14.75" customWidth="1"/>
    <col min="12" max="12" width="16.625" customWidth="1"/>
    <col min="13" max="14" width="16.75" customWidth="1"/>
    <col min="15" max="15" width="24.875" customWidth="1"/>
    <col min="16" max="16" width="102.625" customWidth="1"/>
    <col min="17" max="17" width="45.875" customWidth="1"/>
    <col min="18" max="18" width="38" customWidth="1"/>
    <col min="19" max="19" width="41.875" customWidth="1"/>
    <col min="20" max="20" width="32.625" customWidth="1"/>
    <col min="21" max="26" width="8" customWidth="1"/>
  </cols>
  <sheetData>
    <row r="1" spans="1:26" ht="28.5">
      <c r="A1" s="9" t="s">
        <v>37</v>
      </c>
      <c r="B1" s="9" t="s">
        <v>38</v>
      </c>
      <c r="C1" s="9" t="s">
        <v>39</v>
      </c>
      <c r="D1" s="9" t="s">
        <v>40</v>
      </c>
      <c r="E1" s="9" t="s">
        <v>41</v>
      </c>
      <c r="F1" s="9" t="s">
        <v>42</v>
      </c>
      <c r="G1" s="9" t="s">
        <v>43</v>
      </c>
      <c r="H1" s="10" t="s">
        <v>44</v>
      </c>
      <c r="I1" s="9" t="s">
        <v>45</v>
      </c>
      <c r="J1" s="10" t="s">
        <v>46</v>
      </c>
      <c r="K1" s="9" t="s">
        <v>47</v>
      </c>
      <c r="L1" s="9" t="s">
        <v>48</v>
      </c>
      <c r="M1" s="9" t="s">
        <v>49</v>
      </c>
      <c r="N1" s="9" t="s">
        <v>50</v>
      </c>
      <c r="O1" s="9" t="s">
        <v>51</v>
      </c>
      <c r="P1" s="9" t="s">
        <v>52</v>
      </c>
      <c r="Q1" s="9" t="s">
        <v>53</v>
      </c>
      <c r="R1" s="9" t="s">
        <v>54</v>
      </c>
      <c r="S1" s="11" t="s">
        <v>55</v>
      </c>
      <c r="T1" s="12" t="s">
        <v>56</v>
      </c>
      <c r="U1" s="8"/>
      <c r="V1" s="8"/>
      <c r="W1" s="8"/>
      <c r="X1" s="8"/>
      <c r="Y1" s="8"/>
      <c r="Z1" s="8"/>
    </row>
    <row r="2" spans="1:26" ht="57">
      <c r="A2" s="8" t="s">
        <v>57</v>
      </c>
      <c r="B2" s="8" t="s">
        <v>58</v>
      </c>
      <c r="C2" s="8" t="s">
        <v>59</v>
      </c>
      <c r="D2" s="8" t="s">
        <v>60</v>
      </c>
      <c r="E2" s="8" t="s">
        <v>61</v>
      </c>
      <c r="F2" s="8" t="s">
        <v>60</v>
      </c>
      <c r="G2" s="8" t="s">
        <v>62</v>
      </c>
      <c r="H2" s="13">
        <v>300</v>
      </c>
      <c r="I2" s="14" t="s">
        <v>63</v>
      </c>
      <c r="J2" s="8" t="s">
        <v>64</v>
      </c>
      <c r="K2" s="8" t="s">
        <v>65</v>
      </c>
      <c r="L2" s="15">
        <v>0</v>
      </c>
      <c r="M2" s="15">
        <v>1</v>
      </c>
      <c r="N2" s="15">
        <v>0.02</v>
      </c>
      <c r="O2" s="8" t="s">
        <v>66</v>
      </c>
      <c r="P2" s="14" t="s">
        <v>67</v>
      </c>
      <c r="Q2" s="14" t="s">
        <v>68</v>
      </c>
      <c r="R2" s="8" t="s">
        <v>69</v>
      </c>
      <c r="S2" s="16"/>
      <c r="T2" s="8"/>
      <c r="U2" s="8"/>
      <c r="V2" s="8"/>
      <c r="W2" s="8"/>
      <c r="X2" s="8"/>
      <c r="Y2" s="8"/>
      <c r="Z2" s="8"/>
    </row>
    <row r="3" spans="1:26" ht="57">
      <c r="A3" s="17" t="str">
        <f t="shared" ref="A3:C3" si="0">A$2</f>
        <v>Transportation</v>
      </c>
      <c r="B3" s="17" t="str">
        <f t="shared" si="0"/>
        <v>Conventional Pollutant Standards</v>
      </c>
      <c r="C3" s="17" t="str">
        <f t="shared" si="0"/>
        <v>Percentage Reduction of Separately Regulated Pollutants</v>
      </c>
      <c r="D3" s="8" t="s">
        <v>60</v>
      </c>
      <c r="E3" s="8" t="s">
        <v>70</v>
      </c>
      <c r="F3" s="8" t="s">
        <v>60</v>
      </c>
      <c r="G3" s="8" t="s">
        <v>70</v>
      </c>
      <c r="H3" s="13">
        <v>301</v>
      </c>
      <c r="I3" s="14" t="s">
        <v>63</v>
      </c>
      <c r="J3" s="17" t="str">
        <f t="shared" ref="J3:O3" si="1">J$2</f>
        <v>Conventional Pollutant Standard</v>
      </c>
      <c r="K3" s="17" t="str">
        <f t="shared" si="1"/>
        <v>trans reduce regulated pollutants</v>
      </c>
      <c r="L3" s="18">
        <f t="shared" si="1"/>
        <v>0</v>
      </c>
      <c r="M3" s="18">
        <f t="shared" si="1"/>
        <v>1</v>
      </c>
      <c r="N3" s="18">
        <f t="shared" si="1"/>
        <v>0.02</v>
      </c>
      <c r="O3" s="17" t="str">
        <f t="shared" si="1"/>
        <v>% reduction in emissions</v>
      </c>
      <c r="P3" s="14" t="s">
        <v>71</v>
      </c>
      <c r="Q3" s="19" t="str">
        <f t="shared" ref="Q3:R3" si="2">Q$2</f>
        <v>transportation-sector-main.html#conv-pol-stds</v>
      </c>
      <c r="R3" s="17" t="str">
        <f t="shared" si="2"/>
        <v>conventional-pollutant-standards.html</v>
      </c>
      <c r="S3" s="16"/>
      <c r="T3" s="8"/>
      <c r="U3" s="8"/>
      <c r="V3" s="8"/>
      <c r="W3" s="8"/>
      <c r="X3" s="8"/>
      <c r="Y3" s="8"/>
      <c r="Z3" s="8"/>
    </row>
    <row r="4" spans="1:26" ht="57">
      <c r="A4" s="17" t="str">
        <f t="shared" ref="A4:C4" si="3">A$2</f>
        <v>Transportation</v>
      </c>
      <c r="B4" s="17" t="str">
        <f t="shared" si="3"/>
        <v>Conventional Pollutant Standards</v>
      </c>
      <c r="C4" s="17" t="str">
        <f t="shared" si="3"/>
        <v>Percentage Reduction of Separately Regulated Pollutants</v>
      </c>
      <c r="D4" s="8" t="s">
        <v>60</v>
      </c>
      <c r="E4" s="8" t="s">
        <v>72</v>
      </c>
      <c r="F4" s="8" t="s">
        <v>60</v>
      </c>
      <c r="G4" s="8" t="s">
        <v>72</v>
      </c>
      <c r="H4" s="13">
        <v>302</v>
      </c>
      <c r="I4" s="14" t="s">
        <v>63</v>
      </c>
      <c r="J4" s="17" t="str">
        <f t="shared" ref="J4:O4" si="4">J$2</f>
        <v>Conventional Pollutant Standard</v>
      </c>
      <c r="K4" s="17" t="str">
        <f t="shared" si="4"/>
        <v>trans reduce regulated pollutants</v>
      </c>
      <c r="L4" s="18">
        <f t="shared" si="4"/>
        <v>0</v>
      </c>
      <c r="M4" s="18">
        <f t="shared" si="4"/>
        <v>1</v>
      </c>
      <c r="N4" s="18">
        <f t="shared" si="4"/>
        <v>0.02</v>
      </c>
      <c r="O4" s="17" t="str">
        <f t="shared" si="4"/>
        <v>% reduction in emissions</v>
      </c>
      <c r="P4" s="14" t="s">
        <v>73</v>
      </c>
      <c r="Q4" s="19" t="str">
        <f t="shared" ref="Q4:R4" si="5">Q$2</f>
        <v>transportation-sector-main.html#conv-pol-stds</v>
      </c>
      <c r="R4" s="17" t="str">
        <f t="shared" si="5"/>
        <v>conventional-pollutant-standards.html</v>
      </c>
      <c r="S4" s="16"/>
      <c r="T4" s="8"/>
      <c r="U4" s="8"/>
      <c r="V4" s="8"/>
      <c r="W4" s="8"/>
      <c r="X4" s="8"/>
      <c r="Y4" s="8"/>
      <c r="Z4" s="8"/>
    </row>
    <row r="5" spans="1:26" ht="57">
      <c r="A5" s="17" t="str">
        <f t="shared" ref="A5:C5" si="6">A$2</f>
        <v>Transportation</v>
      </c>
      <c r="B5" s="17" t="str">
        <f t="shared" si="6"/>
        <v>Conventional Pollutant Standards</v>
      </c>
      <c r="C5" s="17" t="str">
        <f t="shared" si="6"/>
        <v>Percentage Reduction of Separately Regulated Pollutants</v>
      </c>
      <c r="D5" s="8" t="s">
        <v>60</v>
      </c>
      <c r="E5" s="8" t="s">
        <v>74</v>
      </c>
      <c r="F5" s="8" t="s">
        <v>60</v>
      </c>
      <c r="G5" s="8" t="s">
        <v>74</v>
      </c>
      <c r="H5" s="13">
        <v>303</v>
      </c>
      <c r="I5" s="14" t="s">
        <v>63</v>
      </c>
      <c r="J5" s="17" t="str">
        <f t="shared" ref="J5:O5" si="7">J$2</f>
        <v>Conventional Pollutant Standard</v>
      </c>
      <c r="K5" s="17" t="str">
        <f t="shared" si="7"/>
        <v>trans reduce regulated pollutants</v>
      </c>
      <c r="L5" s="18">
        <f t="shared" si="7"/>
        <v>0</v>
      </c>
      <c r="M5" s="18">
        <f t="shared" si="7"/>
        <v>1</v>
      </c>
      <c r="N5" s="18">
        <f t="shared" si="7"/>
        <v>0.02</v>
      </c>
      <c r="O5" s="17" t="str">
        <f t="shared" si="7"/>
        <v>% reduction in emissions</v>
      </c>
      <c r="P5" s="14" t="s">
        <v>75</v>
      </c>
      <c r="Q5" s="19" t="str">
        <f t="shared" ref="Q5:R5" si="8">Q$2</f>
        <v>transportation-sector-main.html#conv-pol-stds</v>
      </c>
      <c r="R5" s="17" t="str">
        <f t="shared" si="8"/>
        <v>conventional-pollutant-standards.html</v>
      </c>
      <c r="S5" s="16"/>
      <c r="T5" s="8"/>
      <c r="U5" s="8"/>
      <c r="V5" s="8"/>
      <c r="W5" s="8"/>
      <c r="X5" s="8"/>
      <c r="Y5" s="8"/>
      <c r="Z5" s="8"/>
    </row>
    <row r="6" spans="1:26" ht="57">
      <c r="A6" s="17" t="str">
        <f t="shared" ref="A6:C6" si="9">A$2</f>
        <v>Transportation</v>
      </c>
      <c r="B6" s="17" t="str">
        <f t="shared" si="9"/>
        <v>Conventional Pollutant Standards</v>
      </c>
      <c r="C6" s="17" t="str">
        <f t="shared" si="9"/>
        <v>Percentage Reduction of Separately Regulated Pollutants</v>
      </c>
      <c r="D6" s="8" t="s">
        <v>60</v>
      </c>
      <c r="E6" s="8" t="s">
        <v>76</v>
      </c>
      <c r="F6" s="8" t="s">
        <v>60</v>
      </c>
      <c r="G6" s="8" t="s">
        <v>77</v>
      </c>
      <c r="H6" s="13">
        <v>304</v>
      </c>
      <c r="I6" s="14" t="s">
        <v>63</v>
      </c>
      <c r="J6" s="17" t="str">
        <f t="shared" ref="J6:O6" si="10">J$2</f>
        <v>Conventional Pollutant Standard</v>
      </c>
      <c r="K6" s="17" t="str">
        <f t="shared" si="10"/>
        <v>trans reduce regulated pollutants</v>
      </c>
      <c r="L6" s="18">
        <f t="shared" si="10"/>
        <v>0</v>
      </c>
      <c r="M6" s="18">
        <f t="shared" si="10"/>
        <v>1</v>
      </c>
      <c r="N6" s="18">
        <f t="shared" si="10"/>
        <v>0.02</v>
      </c>
      <c r="O6" s="17" t="str">
        <f t="shared" si="10"/>
        <v>% reduction in emissions</v>
      </c>
      <c r="P6" s="14" t="s">
        <v>78</v>
      </c>
      <c r="Q6" s="19" t="str">
        <f t="shared" ref="Q6:R6" si="11">Q$2</f>
        <v>transportation-sector-main.html#conv-pol-stds</v>
      </c>
      <c r="R6" s="17" t="str">
        <f t="shared" si="11"/>
        <v>conventional-pollutant-standards.html</v>
      </c>
      <c r="S6" s="16"/>
      <c r="T6" s="8"/>
      <c r="U6" s="8"/>
      <c r="V6" s="8"/>
      <c r="W6" s="8"/>
      <c r="X6" s="8"/>
      <c r="Y6" s="8"/>
      <c r="Z6" s="8"/>
    </row>
    <row r="7" spans="1:26" ht="57">
      <c r="A7" s="17" t="str">
        <f t="shared" ref="A7:C7" si="12">A$2</f>
        <v>Transportation</v>
      </c>
      <c r="B7" s="17" t="str">
        <f t="shared" si="12"/>
        <v>Conventional Pollutant Standards</v>
      </c>
      <c r="C7" s="17" t="str">
        <f t="shared" si="12"/>
        <v>Percentage Reduction of Separately Regulated Pollutants</v>
      </c>
      <c r="D7" s="8" t="s">
        <v>60</v>
      </c>
      <c r="E7" s="8" t="s">
        <v>79</v>
      </c>
      <c r="F7" s="8" t="s">
        <v>60</v>
      </c>
      <c r="G7" s="8" t="s">
        <v>79</v>
      </c>
      <c r="H7" s="13">
        <v>305</v>
      </c>
      <c r="I7" s="14" t="s">
        <v>63</v>
      </c>
      <c r="J7" s="17" t="str">
        <f t="shared" ref="J7:O7" si="13">J$2</f>
        <v>Conventional Pollutant Standard</v>
      </c>
      <c r="K7" s="17" t="str">
        <f t="shared" si="13"/>
        <v>trans reduce regulated pollutants</v>
      </c>
      <c r="L7" s="18">
        <f t="shared" si="13"/>
        <v>0</v>
      </c>
      <c r="M7" s="18">
        <f t="shared" si="13"/>
        <v>1</v>
      </c>
      <c r="N7" s="18">
        <f t="shared" si="13"/>
        <v>0.02</v>
      </c>
      <c r="O7" s="17" t="str">
        <f t="shared" si="13"/>
        <v>% reduction in emissions</v>
      </c>
      <c r="P7" s="14" t="s">
        <v>80</v>
      </c>
      <c r="Q7" s="19" t="str">
        <f t="shared" ref="Q7:R7" si="14">Q$2</f>
        <v>transportation-sector-main.html#conv-pol-stds</v>
      </c>
      <c r="R7" s="17" t="str">
        <f t="shared" si="14"/>
        <v>conventional-pollutant-standards.html</v>
      </c>
      <c r="S7" s="16"/>
      <c r="T7" s="8"/>
      <c r="U7" s="8"/>
      <c r="V7" s="8"/>
      <c r="W7" s="8"/>
      <c r="X7" s="8"/>
      <c r="Y7" s="8"/>
      <c r="Z7" s="8"/>
    </row>
    <row r="8" spans="1:26" ht="57">
      <c r="A8" s="17" t="str">
        <f t="shared" ref="A8:C8" si="15">A$2</f>
        <v>Transportation</v>
      </c>
      <c r="B8" s="17" t="str">
        <f t="shared" si="15"/>
        <v>Conventional Pollutant Standards</v>
      </c>
      <c r="C8" s="17" t="str">
        <f t="shared" si="15"/>
        <v>Percentage Reduction of Separately Regulated Pollutants</v>
      </c>
      <c r="D8" s="8" t="s">
        <v>60</v>
      </c>
      <c r="E8" s="8" t="s">
        <v>81</v>
      </c>
      <c r="F8" s="8" t="s">
        <v>60</v>
      </c>
      <c r="G8" s="8" t="s">
        <v>81</v>
      </c>
      <c r="H8" s="13">
        <v>306</v>
      </c>
      <c r="I8" s="14" t="s">
        <v>63</v>
      </c>
      <c r="J8" s="17" t="str">
        <f t="shared" ref="J8:O8" si="16">J$2</f>
        <v>Conventional Pollutant Standard</v>
      </c>
      <c r="K8" s="17" t="str">
        <f t="shared" si="16"/>
        <v>trans reduce regulated pollutants</v>
      </c>
      <c r="L8" s="18">
        <f t="shared" si="16"/>
        <v>0</v>
      </c>
      <c r="M8" s="18">
        <f t="shared" si="16"/>
        <v>1</v>
      </c>
      <c r="N8" s="18">
        <f t="shared" si="16"/>
        <v>0.02</v>
      </c>
      <c r="O8" s="17" t="str">
        <f t="shared" si="16"/>
        <v>% reduction in emissions</v>
      </c>
      <c r="P8" s="14" t="s">
        <v>82</v>
      </c>
      <c r="Q8" s="19" t="str">
        <f t="shared" ref="Q8:R8" si="17">Q$2</f>
        <v>transportation-sector-main.html#conv-pol-stds</v>
      </c>
      <c r="R8" s="17" t="str">
        <f t="shared" si="17"/>
        <v>conventional-pollutant-standards.html</v>
      </c>
      <c r="S8" s="16"/>
      <c r="T8" s="8"/>
      <c r="U8" s="8"/>
      <c r="V8" s="8"/>
      <c r="W8" s="8"/>
      <c r="X8" s="8"/>
      <c r="Y8" s="8"/>
      <c r="Z8" s="8"/>
    </row>
    <row r="9" spans="1:26" ht="57">
      <c r="A9" s="17" t="str">
        <f t="shared" ref="A9:C9" si="18">A$2</f>
        <v>Transportation</v>
      </c>
      <c r="B9" s="17" t="str">
        <f t="shared" si="18"/>
        <v>Conventional Pollutant Standards</v>
      </c>
      <c r="C9" s="17" t="str">
        <f t="shared" si="18"/>
        <v>Percentage Reduction of Separately Regulated Pollutants</v>
      </c>
      <c r="D9" s="8" t="s">
        <v>60</v>
      </c>
      <c r="E9" s="8" t="s">
        <v>83</v>
      </c>
      <c r="F9" s="8" t="s">
        <v>60</v>
      </c>
      <c r="G9" s="8" t="s">
        <v>83</v>
      </c>
      <c r="H9" s="13">
        <v>307</v>
      </c>
      <c r="I9" s="14" t="s">
        <v>63</v>
      </c>
      <c r="J9" s="17" t="str">
        <f t="shared" ref="J9:O9" si="19">J$2</f>
        <v>Conventional Pollutant Standard</v>
      </c>
      <c r="K9" s="17" t="str">
        <f t="shared" si="19"/>
        <v>trans reduce regulated pollutants</v>
      </c>
      <c r="L9" s="18">
        <f t="shared" si="19"/>
        <v>0</v>
      </c>
      <c r="M9" s="18">
        <f t="shared" si="19"/>
        <v>1</v>
      </c>
      <c r="N9" s="18">
        <f t="shared" si="19"/>
        <v>0.02</v>
      </c>
      <c r="O9" s="17" t="str">
        <f t="shared" si="19"/>
        <v>% reduction in emissions</v>
      </c>
      <c r="P9" s="14" t="s">
        <v>84</v>
      </c>
      <c r="Q9" s="19" t="str">
        <f t="shared" ref="Q9:R9" si="20">Q$2</f>
        <v>transportation-sector-main.html#conv-pol-stds</v>
      </c>
      <c r="R9" s="17" t="str">
        <f t="shared" si="20"/>
        <v>conventional-pollutant-standards.html</v>
      </c>
      <c r="S9" s="16"/>
      <c r="T9" s="8"/>
      <c r="U9" s="8"/>
      <c r="V9" s="8"/>
      <c r="W9" s="8"/>
      <c r="X9" s="8"/>
      <c r="Y9" s="8"/>
      <c r="Z9" s="8"/>
    </row>
    <row r="10" spans="1:26" ht="28.5">
      <c r="A10" s="17" t="str">
        <f t="shared" ref="A10:C10" si="21">A$2</f>
        <v>Transportation</v>
      </c>
      <c r="B10" s="17" t="str">
        <f t="shared" si="21"/>
        <v>Conventional Pollutant Standards</v>
      </c>
      <c r="C10" s="17" t="str">
        <f t="shared" si="21"/>
        <v>Percentage Reduction of Separately Regulated Pollutants</v>
      </c>
      <c r="D10" s="8" t="s">
        <v>60</v>
      </c>
      <c r="E10" s="8" t="s">
        <v>85</v>
      </c>
      <c r="F10" s="8" t="s">
        <v>60</v>
      </c>
      <c r="G10" s="8" t="s">
        <v>85</v>
      </c>
      <c r="H10" s="13">
        <v>308</v>
      </c>
      <c r="I10" s="14" t="s">
        <v>86</v>
      </c>
      <c r="J10" s="17"/>
      <c r="K10" s="17"/>
      <c r="L10" s="18"/>
      <c r="M10" s="18"/>
      <c r="N10" s="18"/>
      <c r="O10" s="17"/>
      <c r="P10" s="14"/>
      <c r="Q10" s="17"/>
      <c r="R10" s="17"/>
      <c r="S10" s="16"/>
      <c r="T10" s="8"/>
      <c r="U10" s="8"/>
      <c r="V10" s="8"/>
      <c r="W10" s="8"/>
      <c r="X10" s="8"/>
      <c r="Y10" s="8"/>
      <c r="Z10" s="8"/>
    </row>
    <row r="11" spans="1:26" ht="28.5">
      <c r="A11" s="17" t="str">
        <f t="shared" ref="A11:C11" si="22">A$2</f>
        <v>Transportation</v>
      </c>
      <c r="B11" s="17" t="str">
        <f t="shared" si="22"/>
        <v>Conventional Pollutant Standards</v>
      </c>
      <c r="C11" s="17" t="str">
        <f t="shared" si="22"/>
        <v>Percentage Reduction of Separately Regulated Pollutants</v>
      </c>
      <c r="D11" s="8" t="s">
        <v>60</v>
      </c>
      <c r="E11" s="8" t="s">
        <v>87</v>
      </c>
      <c r="F11" s="8" t="s">
        <v>60</v>
      </c>
      <c r="G11" s="8" t="s">
        <v>87</v>
      </c>
      <c r="H11" s="13">
        <v>309</v>
      </c>
      <c r="I11" s="14" t="s">
        <v>86</v>
      </c>
      <c r="J11" s="17"/>
      <c r="K11" s="17"/>
      <c r="L11" s="18"/>
      <c r="M11" s="18"/>
      <c r="N11" s="18"/>
      <c r="O11" s="17"/>
      <c r="P11" s="14"/>
      <c r="Q11" s="17"/>
      <c r="R11" s="17"/>
      <c r="S11" s="16"/>
      <c r="T11" s="8"/>
      <c r="U11" s="8"/>
      <c r="V11" s="8"/>
      <c r="W11" s="8"/>
      <c r="X11" s="8"/>
      <c r="Y11" s="8"/>
      <c r="Z11" s="8"/>
    </row>
    <row r="12" spans="1:26" ht="57">
      <c r="A12" s="17" t="str">
        <f t="shared" ref="A12:C12" si="23">A$2</f>
        <v>Transportation</v>
      </c>
      <c r="B12" s="17" t="str">
        <f t="shared" si="23"/>
        <v>Conventional Pollutant Standards</v>
      </c>
      <c r="C12" s="17" t="str">
        <f t="shared" si="23"/>
        <v>Percentage Reduction of Separately Regulated Pollutants</v>
      </c>
      <c r="D12" s="8" t="s">
        <v>88</v>
      </c>
      <c r="E12" s="8" t="s">
        <v>61</v>
      </c>
      <c r="F12" s="8" t="s">
        <v>88</v>
      </c>
      <c r="G12" s="8" t="s">
        <v>62</v>
      </c>
      <c r="H12" s="13">
        <v>310</v>
      </c>
      <c r="I12" s="14" t="s">
        <v>63</v>
      </c>
      <c r="J12" s="17" t="str">
        <f t="shared" ref="J12:O12" si="24">J$2</f>
        <v>Conventional Pollutant Standard</v>
      </c>
      <c r="K12" s="17" t="str">
        <f t="shared" si="24"/>
        <v>trans reduce regulated pollutants</v>
      </c>
      <c r="L12" s="18">
        <f t="shared" si="24"/>
        <v>0</v>
      </c>
      <c r="M12" s="18">
        <f t="shared" si="24"/>
        <v>1</v>
      </c>
      <c r="N12" s="18">
        <f t="shared" si="24"/>
        <v>0.02</v>
      </c>
      <c r="O12" s="17" t="str">
        <f t="shared" si="24"/>
        <v>% reduction in emissions</v>
      </c>
      <c r="P12" s="14" t="s">
        <v>89</v>
      </c>
      <c r="Q12" s="19" t="str">
        <f t="shared" ref="Q12:R12" si="25">Q$2</f>
        <v>transportation-sector-main.html#conv-pol-stds</v>
      </c>
      <c r="R12" s="17" t="str">
        <f t="shared" si="25"/>
        <v>conventional-pollutant-standards.html</v>
      </c>
      <c r="S12" s="16"/>
      <c r="T12" s="8"/>
      <c r="U12" s="8"/>
      <c r="V12" s="8"/>
      <c r="W12" s="8"/>
      <c r="X12" s="8"/>
      <c r="Y12" s="8"/>
      <c r="Z12" s="8"/>
    </row>
    <row r="13" spans="1:26" ht="57">
      <c r="A13" s="17" t="str">
        <f t="shared" ref="A13:C13" si="26">A$2</f>
        <v>Transportation</v>
      </c>
      <c r="B13" s="17" t="str">
        <f t="shared" si="26"/>
        <v>Conventional Pollutant Standards</v>
      </c>
      <c r="C13" s="17" t="str">
        <f t="shared" si="26"/>
        <v>Percentage Reduction of Separately Regulated Pollutants</v>
      </c>
      <c r="D13" s="8" t="s">
        <v>88</v>
      </c>
      <c r="E13" s="8" t="s">
        <v>70</v>
      </c>
      <c r="F13" s="8" t="s">
        <v>88</v>
      </c>
      <c r="G13" s="8" t="s">
        <v>70</v>
      </c>
      <c r="H13" s="13">
        <v>311</v>
      </c>
      <c r="I13" s="14" t="s">
        <v>63</v>
      </c>
      <c r="J13" s="17" t="str">
        <f t="shared" ref="J13:O13" si="27">J$2</f>
        <v>Conventional Pollutant Standard</v>
      </c>
      <c r="K13" s="17" t="str">
        <f t="shared" si="27"/>
        <v>trans reduce regulated pollutants</v>
      </c>
      <c r="L13" s="18">
        <f t="shared" si="27"/>
        <v>0</v>
      </c>
      <c r="M13" s="18">
        <f t="shared" si="27"/>
        <v>1</v>
      </c>
      <c r="N13" s="18">
        <f t="shared" si="27"/>
        <v>0.02</v>
      </c>
      <c r="O13" s="17" t="str">
        <f t="shared" si="27"/>
        <v>% reduction in emissions</v>
      </c>
      <c r="P13" s="14" t="s">
        <v>90</v>
      </c>
      <c r="Q13" s="19" t="str">
        <f t="shared" ref="Q13:R13" si="28">Q$2</f>
        <v>transportation-sector-main.html#conv-pol-stds</v>
      </c>
      <c r="R13" s="17" t="str">
        <f t="shared" si="28"/>
        <v>conventional-pollutant-standards.html</v>
      </c>
      <c r="S13" s="16"/>
      <c r="T13" s="8"/>
      <c r="U13" s="8"/>
      <c r="V13" s="8"/>
      <c r="W13" s="8"/>
      <c r="X13" s="8"/>
      <c r="Y13" s="8"/>
      <c r="Z13" s="8"/>
    </row>
    <row r="14" spans="1:26" ht="57">
      <c r="A14" s="17" t="str">
        <f t="shared" ref="A14:C14" si="29">A$2</f>
        <v>Transportation</v>
      </c>
      <c r="B14" s="17" t="str">
        <f t="shared" si="29"/>
        <v>Conventional Pollutant Standards</v>
      </c>
      <c r="C14" s="17" t="str">
        <f t="shared" si="29"/>
        <v>Percentage Reduction of Separately Regulated Pollutants</v>
      </c>
      <c r="D14" s="8" t="s">
        <v>88</v>
      </c>
      <c r="E14" s="8" t="s">
        <v>72</v>
      </c>
      <c r="F14" s="8" t="s">
        <v>88</v>
      </c>
      <c r="G14" s="8" t="s">
        <v>72</v>
      </c>
      <c r="H14" s="13">
        <v>312</v>
      </c>
      <c r="I14" s="14" t="s">
        <v>63</v>
      </c>
      <c r="J14" s="17" t="str">
        <f t="shared" ref="J14:O14" si="30">J$2</f>
        <v>Conventional Pollutant Standard</v>
      </c>
      <c r="K14" s="17" t="str">
        <f t="shared" si="30"/>
        <v>trans reduce regulated pollutants</v>
      </c>
      <c r="L14" s="18">
        <f t="shared" si="30"/>
        <v>0</v>
      </c>
      <c r="M14" s="18">
        <f t="shared" si="30"/>
        <v>1</v>
      </c>
      <c r="N14" s="18">
        <f t="shared" si="30"/>
        <v>0.02</v>
      </c>
      <c r="O14" s="17" t="str">
        <f t="shared" si="30"/>
        <v>% reduction in emissions</v>
      </c>
      <c r="P14" s="14" t="s">
        <v>91</v>
      </c>
      <c r="Q14" s="19" t="str">
        <f t="shared" ref="Q14:R14" si="31">Q$2</f>
        <v>transportation-sector-main.html#conv-pol-stds</v>
      </c>
      <c r="R14" s="17" t="str">
        <f t="shared" si="31"/>
        <v>conventional-pollutant-standards.html</v>
      </c>
      <c r="S14" s="16"/>
      <c r="T14" s="8"/>
      <c r="U14" s="8"/>
      <c r="V14" s="8"/>
      <c r="W14" s="8"/>
      <c r="X14" s="8"/>
      <c r="Y14" s="8"/>
      <c r="Z14" s="8"/>
    </row>
    <row r="15" spans="1:26" ht="57">
      <c r="A15" s="17" t="str">
        <f t="shared" ref="A15:C15" si="32">A$2</f>
        <v>Transportation</v>
      </c>
      <c r="B15" s="17" t="str">
        <f t="shared" si="32"/>
        <v>Conventional Pollutant Standards</v>
      </c>
      <c r="C15" s="17" t="str">
        <f t="shared" si="32"/>
        <v>Percentage Reduction of Separately Regulated Pollutants</v>
      </c>
      <c r="D15" s="8" t="s">
        <v>88</v>
      </c>
      <c r="E15" s="8" t="s">
        <v>74</v>
      </c>
      <c r="F15" s="8" t="s">
        <v>88</v>
      </c>
      <c r="G15" s="8" t="s">
        <v>74</v>
      </c>
      <c r="H15" s="13">
        <v>313</v>
      </c>
      <c r="I15" s="14" t="s">
        <v>63</v>
      </c>
      <c r="J15" s="17" t="str">
        <f t="shared" ref="J15:O15" si="33">J$2</f>
        <v>Conventional Pollutant Standard</v>
      </c>
      <c r="K15" s="17" t="str">
        <f t="shared" si="33"/>
        <v>trans reduce regulated pollutants</v>
      </c>
      <c r="L15" s="18">
        <f t="shared" si="33"/>
        <v>0</v>
      </c>
      <c r="M15" s="18">
        <f t="shared" si="33"/>
        <v>1</v>
      </c>
      <c r="N15" s="18">
        <f t="shared" si="33"/>
        <v>0.02</v>
      </c>
      <c r="O15" s="17" t="str">
        <f t="shared" si="33"/>
        <v>% reduction in emissions</v>
      </c>
      <c r="P15" s="14" t="s">
        <v>92</v>
      </c>
      <c r="Q15" s="19" t="str">
        <f t="shared" ref="Q15:R15" si="34">Q$2</f>
        <v>transportation-sector-main.html#conv-pol-stds</v>
      </c>
      <c r="R15" s="17" t="str">
        <f t="shared" si="34"/>
        <v>conventional-pollutant-standards.html</v>
      </c>
      <c r="S15" s="16"/>
      <c r="T15" s="8"/>
      <c r="U15" s="8"/>
      <c r="V15" s="8"/>
      <c r="W15" s="8"/>
      <c r="X15" s="8"/>
      <c r="Y15" s="8"/>
      <c r="Z15" s="8"/>
    </row>
    <row r="16" spans="1:26" ht="57">
      <c r="A16" s="17" t="str">
        <f t="shared" ref="A16:C16" si="35">A$2</f>
        <v>Transportation</v>
      </c>
      <c r="B16" s="17" t="str">
        <f t="shared" si="35"/>
        <v>Conventional Pollutant Standards</v>
      </c>
      <c r="C16" s="17" t="str">
        <f t="shared" si="35"/>
        <v>Percentage Reduction of Separately Regulated Pollutants</v>
      </c>
      <c r="D16" s="8" t="s">
        <v>88</v>
      </c>
      <c r="E16" s="8" t="s">
        <v>76</v>
      </c>
      <c r="F16" s="8" t="s">
        <v>88</v>
      </c>
      <c r="G16" s="8" t="s">
        <v>77</v>
      </c>
      <c r="H16" s="13">
        <v>314</v>
      </c>
      <c r="I16" s="14" t="s">
        <v>63</v>
      </c>
      <c r="J16" s="17" t="str">
        <f t="shared" ref="J16:O16" si="36">J$2</f>
        <v>Conventional Pollutant Standard</v>
      </c>
      <c r="K16" s="17" t="str">
        <f t="shared" si="36"/>
        <v>trans reduce regulated pollutants</v>
      </c>
      <c r="L16" s="18">
        <f t="shared" si="36"/>
        <v>0</v>
      </c>
      <c r="M16" s="18">
        <f t="shared" si="36"/>
        <v>1</v>
      </c>
      <c r="N16" s="18">
        <f t="shared" si="36"/>
        <v>0.02</v>
      </c>
      <c r="O16" s="17" t="str">
        <f t="shared" si="36"/>
        <v>% reduction in emissions</v>
      </c>
      <c r="P16" s="14" t="s">
        <v>93</v>
      </c>
      <c r="Q16" s="19" t="str">
        <f t="shared" ref="Q16:R16" si="37">Q$2</f>
        <v>transportation-sector-main.html#conv-pol-stds</v>
      </c>
      <c r="R16" s="17" t="str">
        <f t="shared" si="37"/>
        <v>conventional-pollutant-standards.html</v>
      </c>
      <c r="S16" s="16"/>
      <c r="T16" s="8"/>
      <c r="U16" s="8"/>
      <c r="V16" s="8"/>
      <c r="W16" s="8"/>
      <c r="X16" s="8"/>
      <c r="Y16" s="8"/>
      <c r="Z16" s="8"/>
    </row>
    <row r="17" spans="1:26" ht="57">
      <c r="A17" s="17" t="str">
        <f t="shared" ref="A17:C17" si="38">A$2</f>
        <v>Transportation</v>
      </c>
      <c r="B17" s="17" t="str">
        <f t="shared" si="38"/>
        <v>Conventional Pollutant Standards</v>
      </c>
      <c r="C17" s="17" t="str">
        <f t="shared" si="38"/>
        <v>Percentage Reduction of Separately Regulated Pollutants</v>
      </c>
      <c r="D17" s="8" t="s">
        <v>88</v>
      </c>
      <c r="E17" s="8" t="s">
        <v>79</v>
      </c>
      <c r="F17" s="8" t="s">
        <v>88</v>
      </c>
      <c r="G17" s="8" t="s">
        <v>79</v>
      </c>
      <c r="H17" s="13">
        <v>315</v>
      </c>
      <c r="I17" s="14" t="s">
        <v>63</v>
      </c>
      <c r="J17" s="17" t="str">
        <f t="shared" ref="J17:O17" si="39">J$2</f>
        <v>Conventional Pollutant Standard</v>
      </c>
      <c r="K17" s="17" t="str">
        <f t="shared" si="39"/>
        <v>trans reduce regulated pollutants</v>
      </c>
      <c r="L17" s="18">
        <f t="shared" si="39"/>
        <v>0</v>
      </c>
      <c r="M17" s="18">
        <f t="shared" si="39"/>
        <v>1</v>
      </c>
      <c r="N17" s="18">
        <f t="shared" si="39"/>
        <v>0.02</v>
      </c>
      <c r="O17" s="17" t="str">
        <f t="shared" si="39"/>
        <v>% reduction in emissions</v>
      </c>
      <c r="P17" s="14" t="s">
        <v>94</v>
      </c>
      <c r="Q17" s="19" t="str">
        <f t="shared" ref="Q17:R17" si="40">Q$2</f>
        <v>transportation-sector-main.html#conv-pol-stds</v>
      </c>
      <c r="R17" s="17" t="str">
        <f t="shared" si="40"/>
        <v>conventional-pollutant-standards.html</v>
      </c>
      <c r="S17" s="16"/>
      <c r="T17" s="8"/>
      <c r="U17" s="8"/>
      <c r="V17" s="8"/>
      <c r="W17" s="8"/>
      <c r="X17" s="8"/>
      <c r="Y17" s="8"/>
      <c r="Z17" s="8"/>
    </row>
    <row r="18" spans="1:26" ht="57">
      <c r="A18" s="17" t="str">
        <f t="shared" ref="A18:C18" si="41">A$2</f>
        <v>Transportation</v>
      </c>
      <c r="B18" s="17" t="str">
        <f t="shared" si="41"/>
        <v>Conventional Pollutant Standards</v>
      </c>
      <c r="C18" s="17" t="str">
        <f t="shared" si="41"/>
        <v>Percentage Reduction of Separately Regulated Pollutants</v>
      </c>
      <c r="D18" s="8" t="s">
        <v>88</v>
      </c>
      <c r="E18" s="8" t="s">
        <v>81</v>
      </c>
      <c r="F18" s="8" t="s">
        <v>88</v>
      </c>
      <c r="G18" s="8" t="s">
        <v>81</v>
      </c>
      <c r="H18" s="13">
        <v>316</v>
      </c>
      <c r="I18" s="14" t="s">
        <v>63</v>
      </c>
      <c r="J18" s="17" t="str">
        <f t="shared" ref="J18:O18" si="42">J$2</f>
        <v>Conventional Pollutant Standard</v>
      </c>
      <c r="K18" s="17" t="str">
        <f t="shared" si="42"/>
        <v>trans reduce regulated pollutants</v>
      </c>
      <c r="L18" s="18">
        <f t="shared" si="42"/>
        <v>0</v>
      </c>
      <c r="M18" s="18">
        <f t="shared" si="42"/>
        <v>1</v>
      </c>
      <c r="N18" s="18">
        <f t="shared" si="42"/>
        <v>0.02</v>
      </c>
      <c r="O18" s="17" t="str">
        <f t="shared" si="42"/>
        <v>% reduction in emissions</v>
      </c>
      <c r="P18" s="14" t="s">
        <v>95</v>
      </c>
      <c r="Q18" s="19" t="str">
        <f t="shared" ref="Q18:R18" si="43">Q$2</f>
        <v>transportation-sector-main.html#conv-pol-stds</v>
      </c>
      <c r="R18" s="17" t="str">
        <f t="shared" si="43"/>
        <v>conventional-pollutant-standards.html</v>
      </c>
      <c r="S18" s="16"/>
      <c r="T18" s="8"/>
      <c r="U18" s="8"/>
      <c r="V18" s="8"/>
      <c r="W18" s="8"/>
      <c r="X18" s="8"/>
      <c r="Y18" s="8"/>
      <c r="Z18" s="8"/>
    </row>
    <row r="19" spans="1:26" ht="57">
      <c r="A19" s="17" t="str">
        <f t="shared" ref="A19:C19" si="44">A$2</f>
        <v>Transportation</v>
      </c>
      <c r="B19" s="17" t="str">
        <f t="shared" si="44"/>
        <v>Conventional Pollutant Standards</v>
      </c>
      <c r="C19" s="17" t="str">
        <f t="shared" si="44"/>
        <v>Percentage Reduction of Separately Regulated Pollutants</v>
      </c>
      <c r="D19" s="8" t="s">
        <v>88</v>
      </c>
      <c r="E19" s="8" t="s">
        <v>83</v>
      </c>
      <c r="F19" s="8" t="s">
        <v>88</v>
      </c>
      <c r="G19" s="8" t="s">
        <v>83</v>
      </c>
      <c r="H19" s="13">
        <v>317</v>
      </c>
      <c r="I19" s="14" t="s">
        <v>63</v>
      </c>
      <c r="J19" s="17" t="str">
        <f t="shared" ref="J19:O19" si="45">J$2</f>
        <v>Conventional Pollutant Standard</v>
      </c>
      <c r="K19" s="17" t="str">
        <f t="shared" si="45"/>
        <v>trans reduce regulated pollutants</v>
      </c>
      <c r="L19" s="18">
        <f t="shared" si="45"/>
        <v>0</v>
      </c>
      <c r="M19" s="18">
        <f t="shared" si="45"/>
        <v>1</v>
      </c>
      <c r="N19" s="18">
        <f t="shared" si="45"/>
        <v>0.02</v>
      </c>
      <c r="O19" s="17" t="str">
        <f t="shared" si="45"/>
        <v>% reduction in emissions</v>
      </c>
      <c r="P19" s="14" t="s">
        <v>96</v>
      </c>
      <c r="Q19" s="19" t="str">
        <f t="shared" ref="Q19:R19" si="46">Q$2</f>
        <v>transportation-sector-main.html#conv-pol-stds</v>
      </c>
      <c r="R19" s="17" t="str">
        <f t="shared" si="46"/>
        <v>conventional-pollutant-standards.html</v>
      </c>
      <c r="S19" s="16"/>
      <c r="T19" s="8"/>
      <c r="U19" s="8"/>
      <c r="V19" s="8"/>
      <c r="W19" s="8"/>
      <c r="X19" s="8"/>
      <c r="Y19" s="8"/>
      <c r="Z19" s="8"/>
    </row>
    <row r="20" spans="1:26" ht="28.5">
      <c r="A20" s="17" t="str">
        <f t="shared" ref="A20:C20" si="47">A$2</f>
        <v>Transportation</v>
      </c>
      <c r="B20" s="17" t="str">
        <f t="shared" si="47"/>
        <v>Conventional Pollutant Standards</v>
      </c>
      <c r="C20" s="17" t="str">
        <f t="shared" si="47"/>
        <v>Percentage Reduction of Separately Regulated Pollutants</v>
      </c>
      <c r="D20" s="8" t="s">
        <v>88</v>
      </c>
      <c r="E20" s="8" t="s">
        <v>85</v>
      </c>
      <c r="F20" s="8" t="s">
        <v>88</v>
      </c>
      <c r="G20" s="8" t="s">
        <v>85</v>
      </c>
      <c r="H20" s="13">
        <v>318</v>
      </c>
      <c r="I20" s="14" t="s">
        <v>86</v>
      </c>
      <c r="J20" s="17"/>
      <c r="K20" s="17"/>
      <c r="L20" s="18"/>
      <c r="M20" s="18"/>
      <c r="N20" s="18"/>
      <c r="O20" s="17"/>
      <c r="P20" s="14"/>
      <c r="Q20" s="17"/>
      <c r="R20" s="17"/>
      <c r="S20" s="16"/>
      <c r="T20" s="8"/>
      <c r="U20" s="8"/>
      <c r="V20" s="8"/>
      <c r="W20" s="8"/>
      <c r="X20" s="8"/>
      <c r="Y20" s="8"/>
      <c r="Z20" s="8"/>
    </row>
    <row r="21" spans="1:26" ht="15.75" customHeight="1">
      <c r="A21" s="17" t="str">
        <f t="shared" ref="A21:C21" si="48">A$2</f>
        <v>Transportation</v>
      </c>
      <c r="B21" s="17" t="str">
        <f t="shared" si="48"/>
        <v>Conventional Pollutant Standards</v>
      </c>
      <c r="C21" s="17" t="str">
        <f t="shared" si="48"/>
        <v>Percentage Reduction of Separately Regulated Pollutants</v>
      </c>
      <c r="D21" s="8" t="s">
        <v>88</v>
      </c>
      <c r="E21" s="8" t="s">
        <v>87</v>
      </c>
      <c r="F21" s="8" t="s">
        <v>88</v>
      </c>
      <c r="G21" s="8" t="s">
        <v>87</v>
      </c>
      <c r="H21" s="13">
        <v>319</v>
      </c>
      <c r="I21" s="14" t="s">
        <v>86</v>
      </c>
      <c r="J21" s="17"/>
      <c r="K21" s="17"/>
      <c r="L21" s="18"/>
      <c r="M21" s="18"/>
      <c r="N21" s="18"/>
      <c r="O21" s="17"/>
      <c r="P21" s="14"/>
      <c r="Q21" s="17"/>
      <c r="R21" s="17"/>
      <c r="S21" s="16"/>
      <c r="T21" s="8"/>
      <c r="U21" s="8"/>
      <c r="V21" s="8"/>
      <c r="W21" s="8"/>
      <c r="X21" s="8"/>
      <c r="Y21" s="8"/>
      <c r="Z21" s="8"/>
    </row>
    <row r="22" spans="1:26" ht="15.75" customHeight="1">
      <c r="A22" s="17" t="str">
        <f t="shared" ref="A22:C22" si="49">A$2</f>
        <v>Transportation</v>
      </c>
      <c r="B22" s="17" t="str">
        <f t="shared" si="49"/>
        <v>Conventional Pollutant Standards</v>
      </c>
      <c r="C22" s="17" t="str">
        <f t="shared" si="49"/>
        <v>Percentage Reduction of Separately Regulated Pollutants</v>
      </c>
      <c r="D22" s="8" t="s">
        <v>97</v>
      </c>
      <c r="E22" s="8" t="s">
        <v>61</v>
      </c>
      <c r="F22" s="8" t="s">
        <v>97</v>
      </c>
      <c r="G22" s="8" t="s">
        <v>62</v>
      </c>
      <c r="H22" s="13">
        <v>320</v>
      </c>
      <c r="I22" s="14" t="s">
        <v>63</v>
      </c>
      <c r="J22" s="17" t="str">
        <f t="shared" ref="J22:O22" si="50">J$2</f>
        <v>Conventional Pollutant Standard</v>
      </c>
      <c r="K22" s="17" t="str">
        <f t="shared" si="50"/>
        <v>trans reduce regulated pollutants</v>
      </c>
      <c r="L22" s="18">
        <f t="shared" si="50"/>
        <v>0</v>
      </c>
      <c r="M22" s="18">
        <f t="shared" si="50"/>
        <v>1</v>
      </c>
      <c r="N22" s="18">
        <f t="shared" si="50"/>
        <v>0.02</v>
      </c>
      <c r="O22" s="17" t="str">
        <f t="shared" si="50"/>
        <v>% reduction in emissions</v>
      </c>
      <c r="P22" s="14" t="s">
        <v>98</v>
      </c>
      <c r="Q22" s="19" t="str">
        <f t="shared" ref="Q22:R22" si="51">Q$2</f>
        <v>transportation-sector-main.html#conv-pol-stds</v>
      </c>
      <c r="R22" s="17" t="str">
        <f t="shared" si="51"/>
        <v>conventional-pollutant-standards.html</v>
      </c>
      <c r="S22" s="16"/>
      <c r="T22" s="8"/>
      <c r="U22" s="8"/>
      <c r="V22" s="8"/>
      <c r="W22" s="8"/>
      <c r="X22" s="8"/>
      <c r="Y22" s="8"/>
      <c r="Z22" s="8"/>
    </row>
    <row r="23" spans="1:26" ht="15.75" customHeight="1">
      <c r="A23" s="17" t="str">
        <f t="shared" ref="A23:C23" si="52">A$2</f>
        <v>Transportation</v>
      </c>
      <c r="B23" s="17" t="str">
        <f t="shared" si="52"/>
        <v>Conventional Pollutant Standards</v>
      </c>
      <c r="C23" s="17" t="str">
        <f t="shared" si="52"/>
        <v>Percentage Reduction of Separately Regulated Pollutants</v>
      </c>
      <c r="D23" s="8" t="s">
        <v>97</v>
      </c>
      <c r="E23" s="8" t="s">
        <v>70</v>
      </c>
      <c r="F23" s="8" t="s">
        <v>97</v>
      </c>
      <c r="G23" s="8" t="s">
        <v>70</v>
      </c>
      <c r="H23" s="13">
        <v>321</v>
      </c>
      <c r="I23" s="14" t="s">
        <v>86</v>
      </c>
      <c r="J23" s="17"/>
      <c r="K23" s="17"/>
      <c r="L23" s="18"/>
      <c r="M23" s="18"/>
      <c r="N23" s="18"/>
      <c r="O23" s="17"/>
      <c r="P23" s="14"/>
      <c r="Q23" s="17"/>
      <c r="R23" s="17"/>
      <c r="S23" s="16"/>
      <c r="T23" s="8"/>
      <c r="U23" s="8"/>
      <c r="V23" s="8"/>
      <c r="W23" s="8"/>
      <c r="X23" s="8"/>
      <c r="Y23" s="8"/>
      <c r="Z23" s="8"/>
    </row>
    <row r="24" spans="1:26" ht="15.75" customHeight="1">
      <c r="A24" s="17" t="str">
        <f t="shared" ref="A24:C24" si="53">A$2</f>
        <v>Transportation</v>
      </c>
      <c r="B24" s="17" t="str">
        <f t="shared" si="53"/>
        <v>Conventional Pollutant Standards</v>
      </c>
      <c r="C24" s="17" t="str">
        <f t="shared" si="53"/>
        <v>Percentage Reduction of Separately Regulated Pollutants</v>
      </c>
      <c r="D24" s="8" t="s">
        <v>97</v>
      </c>
      <c r="E24" s="8" t="s">
        <v>72</v>
      </c>
      <c r="F24" s="8" t="s">
        <v>97</v>
      </c>
      <c r="G24" s="8" t="s">
        <v>72</v>
      </c>
      <c r="H24" s="13">
        <v>322</v>
      </c>
      <c r="I24" s="14" t="s">
        <v>63</v>
      </c>
      <c r="J24" s="17" t="str">
        <f t="shared" ref="J24:O24" si="54">J$2</f>
        <v>Conventional Pollutant Standard</v>
      </c>
      <c r="K24" s="17" t="str">
        <f t="shared" si="54"/>
        <v>trans reduce regulated pollutants</v>
      </c>
      <c r="L24" s="18">
        <f t="shared" si="54"/>
        <v>0</v>
      </c>
      <c r="M24" s="18">
        <f t="shared" si="54"/>
        <v>1</v>
      </c>
      <c r="N24" s="18">
        <f t="shared" si="54"/>
        <v>0.02</v>
      </c>
      <c r="O24" s="17" t="str">
        <f t="shared" si="54"/>
        <v>% reduction in emissions</v>
      </c>
      <c r="P24" s="14" t="s">
        <v>99</v>
      </c>
      <c r="Q24" s="19" t="str">
        <f t="shared" ref="Q24:R24" si="55">Q$2</f>
        <v>transportation-sector-main.html#conv-pol-stds</v>
      </c>
      <c r="R24" s="17" t="str">
        <f t="shared" si="55"/>
        <v>conventional-pollutant-standards.html</v>
      </c>
      <c r="S24" s="16"/>
      <c r="T24" s="8"/>
      <c r="U24" s="8"/>
      <c r="V24" s="8"/>
      <c r="W24" s="8"/>
      <c r="X24" s="8"/>
      <c r="Y24" s="8"/>
      <c r="Z24" s="8"/>
    </row>
    <row r="25" spans="1:26" ht="15.75" customHeight="1">
      <c r="A25" s="17" t="str">
        <f t="shared" ref="A25:C25" si="56">A$2</f>
        <v>Transportation</v>
      </c>
      <c r="B25" s="17" t="str">
        <f t="shared" si="56"/>
        <v>Conventional Pollutant Standards</v>
      </c>
      <c r="C25" s="17" t="str">
        <f t="shared" si="56"/>
        <v>Percentage Reduction of Separately Regulated Pollutants</v>
      </c>
      <c r="D25" s="8" t="s">
        <v>97</v>
      </c>
      <c r="E25" s="8" t="s">
        <v>74</v>
      </c>
      <c r="F25" s="8" t="s">
        <v>97</v>
      </c>
      <c r="G25" s="8" t="s">
        <v>74</v>
      </c>
      <c r="H25" s="13">
        <v>323</v>
      </c>
      <c r="I25" s="14" t="s">
        <v>86</v>
      </c>
      <c r="J25" s="17"/>
      <c r="K25" s="17"/>
      <c r="L25" s="18"/>
      <c r="M25" s="18"/>
      <c r="N25" s="18"/>
      <c r="O25" s="17"/>
      <c r="P25" s="14"/>
      <c r="Q25" s="17"/>
      <c r="R25" s="17"/>
      <c r="S25" s="16"/>
      <c r="T25" s="8"/>
      <c r="U25" s="8"/>
      <c r="V25" s="8"/>
      <c r="W25" s="8"/>
      <c r="X25" s="8"/>
      <c r="Y25" s="8"/>
      <c r="Z25" s="8"/>
    </row>
    <row r="26" spans="1:26" ht="15.75" customHeight="1">
      <c r="A26" s="17" t="str">
        <f t="shared" ref="A26:C26" si="57">A$2</f>
        <v>Transportation</v>
      </c>
      <c r="B26" s="17" t="str">
        <f t="shared" si="57"/>
        <v>Conventional Pollutant Standards</v>
      </c>
      <c r="C26" s="17" t="str">
        <f t="shared" si="57"/>
        <v>Percentage Reduction of Separately Regulated Pollutants</v>
      </c>
      <c r="D26" s="8" t="s">
        <v>97</v>
      </c>
      <c r="E26" s="8" t="s">
        <v>76</v>
      </c>
      <c r="F26" s="8" t="s">
        <v>97</v>
      </c>
      <c r="G26" s="8" t="s">
        <v>77</v>
      </c>
      <c r="H26" s="13">
        <v>324</v>
      </c>
      <c r="I26" s="14" t="s">
        <v>86</v>
      </c>
      <c r="J26" s="17"/>
      <c r="K26" s="17"/>
      <c r="L26" s="18"/>
      <c r="M26" s="18"/>
      <c r="N26" s="18"/>
      <c r="O26" s="17"/>
      <c r="P26" s="14"/>
      <c r="Q26" s="17"/>
      <c r="R26" s="17"/>
      <c r="S26" s="16"/>
      <c r="T26" s="8"/>
      <c r="U26" s="8"/>
      <c r="V26" s="8"/>
      <c r="W26" s="8"/>
      <c r="X26" s="8"/>
      <c r="Y26" s="8"/>
      <c r="Z26" s="8"/>
    </row>
    <row r="27" spans="1:26" ht="15.75" customHeight="1">
      <c r="A27" s="17" t="str">
        <f t="shared" ref="A27:C27" si="58">A$2</f>
        <v>Transportation</v>
      </c>
      <c r="B27" s="17" t="str">
        <f t="shared" si="58"/>
        <v>Conventional Pollutant Standards</v>
      </c>
      <c r="C27" s="17" t="str">
        <f t="shared" si="58"/>
        <v>Percentage Reduction of Separately Regulated Pollutants</v>
      </c>
      <c r="D27" s="8" t="s">
        <v>97</v>
      </c>
      <c r="E27" s="8" t="s">
        <v>79</v>
      </c>
      <c r="F27" s="8" t="s">
        <v>97</v>
      </c>
      <c r="G27" s="8" t="s">
        <v>79</v>
      </c>
      <c r="H27" s="13">
        <v>325</v>
      </c>
      <c r="I27" s="14" t="s">
        <v>86</v>
      </c>
      <c r="J27" s="17"/>
      <c r="K27" s="17"/>
      <c r="L27" s="18"/>
      <c r="M27" s="18"/>
      <c r="N27" s="18"/>
      <c r="O27" s="17"/>
      <c r="P27" s="14"/>
      <c r="Q27" s="17"/>
      <c r="R27" s="17"/>
      <c r="S27" s="16"/>
      <c r="T27" s="8"/>
      <c r="U27" s="8"/>
      <c r="V27" s="8"/>
      <c r="W27" s="8"/>
      <c r="X27" s="8"/>
      <c r="Y27" s="8"/>
      <c r="Z27" s="8"/>
    </row>
    <row r="28" spans="1:26" ht="15.75" customHeight="1">
      <c r="A28" s="17" t="str">
        <f t="shared" ref="A28:C28" si="59">A$2</f>
        <v>Transportation</v>
      </c>
      <c r="B28" s="17" t="str">
        <f t="shared" si="59"/>
        <v>Conventional Pollutant Standards</v>
      </c>
      <c r="C28" s="17" t="str">
        <f t="shared" si="59"/>
        <v>Percentage Reduction of Separately Regulated Pollutants</v>
      </c>
      <c r="D28" s="8" t="s">
        <v>97</v>
      </c>
      <c r="E28" s="8" t="s">
        <v>81</v>
      </c>
      <c r="F28" s="8" t="s">
        <v>97</v>
      </c>
      <c r="G28" s="8" t="s">
        <v>81</v>
      </c>
      <c r="H28" s="13">
        <v>326</v>
      </c>
      <c r="I28" s="14" t="s">
        <v>86</v>
      </c>
      <c r="J28" s="17"/>
      <c r="K28" s="17"/>
      <c r="L28" s="18"/>
      <c r="M28" s="18"/>
      <c r="N28" s="18"/>
      <c r="O28" s="17"/>
      <c r="P28" s="14"/>
      <c r="Q28" s="17"/>
      <c r="R28" s="17"/>
      <c r="S28" s="16"/>
      <c r="T28" s="8"/>
      <c r="U28" s="8"/>
      <c r="V28" s="8"/>
      <c r="W28" s="8"/>
      <c r="X28" s="8"/>
      <c r="Y28" s="8"/>
      <c r="Z28" s="8"/>
    </row>
    <row r="29" spans="1:26" ht="15.75" customHeight="1">
      <c r="A29" s="17" t="str">
        <f t="shared" ref="A29:C29" si="60">A$2</f>
        <v>Transportation</v>
      </c>
      <c r="B29" s="17" t="str">
        <f t="shared" si="60"/>
        <v>Conventional Pollutant Standards</v>
      </c>
      <c r="C29" s="17" t="str">
        <f t="shared" si="60"/>
        <v>Percentage Reduction of Separately Regulated Pollutants</v>
      </c>
      <c r="D29" s="8" t="s">
        <v>97</v>
      </c>
      <c r="E29" s="8" t="s">
        <v>83</v>
      </c>
      <c r="F29" s="8" t="s">
        <v>97</v>
      </c>
      <c r="G29" s="8" t="s">
        <v>83</v>
      </c>
      <c r="H29" s="13">
        <v>327</v>
      </c>
      <c r="I29" s="14" t="s">
        <v>86</v>
      </c>
      <c r="J29" s="17"/>
      <c r="K29" s="17"/>
      <c r="L29" s="18"/>
      <c r="M29" s="18"/>
      <c r="N29" s="18"/>
      <c r="O29" s="17"/>
      <c r="P29" s="14"/>
      <c r="Q29" s="17"/>
      <c r="R29" s="17"/>
      <c r="S29" s="16"/>
      <c r="T29" s="8"/>
      <c r="U29" s="8"/>
      <c r="V29" s="8"/>
      <c r="W29" s="8"/>
      <c r="X29" s="8"/>
      <c r="Y29" s="8"/>
      <c r="Z29" s="8"/>
    </row>
    <row r="30" spans="1:26" ht="15.75" customHeight="1">
      <c r="A30" s="17" t="str">
        <f t="shared" ref="A30:C30" si="61">A$2</f>
        <v>Transportation</v>
      </c>
      <c r="B30" s="17" t="str">
        <f t="shared" si="61"/>
        <v>Conventional Pollutant Standards</v>
      </c>
      <c r="C30" s="17" t="str">
        <f t="shared" si="61"/>
        <v>Percentage Reduction of Separately Regulated Pollutants</v>
      </c>
      <c r="D30" s="8" t="s">
        <v>97</v>
      </c>
      <c r="E30" s="8" t="s">
        <v>85</v>
      </c>
      <c r="F30" s="8" t="s">
        <v>97</v>
      </c>
      <c r="G30" s="8" t="s">
        <v>85</v>
      </c>
      <c r="H30" s="13">
        <v>328</v>
      </c>
      <c r="I30" s="14" t="s">
        <v>86</v>
      </c>
      <c r="J30" s="17"/>
      <c r="K30" s="17"/>
      <c r="L30" s="18"/>
      <c r="M30" s="18"/>
      <c r="N30" s="18"/>
      <c r="O30" s="17"/>
      <c r="P30" s="14"/>
      <c r="Q30" s="17"/>
      <c r="R30" s="17"/>
      <c r="S30" s="16"/>
      <c r="T30" s="8"/>
      <c r="U30" s="8"/>
      <c r="V30" s="8"/>
      <c r="W30" s="8"/>
      <c r="X30" s="8"/>
      <c r="Y30" s="8"/>
      <c r="Z30" s="8"/>
    </row>
    <row r="31" spans="1:26" ht="15.75" customHeight="1">
      <c r="A31" s="17" t="str">
        <f t="shared" ref="A31:C31" si="62">A$2</f>
        <v>Transportation</v>
      </c>
      <c r="B31" s="17" t="str">
        <f t="shared" si="62"/>
        <v>Conventional Pollutant Standards</v>
      </c>
      <c r="C31" s="17" t="str">
        <f t="shared" si="62"/>
        <v>Percentage Reduction of Separately Regulated Pollutants</v>
      </c>
      <c r="D31" s="8" t="s">
        <v>97</v>
      </c>
      <c r="E31" s="8" t="s">
        <v>87</v>
      </c>
      <c r="F31" s="8" t="s">
        <v>97</v>
      </c>
      <c r="G31" s="8" t="s">
        <v>87</v>
      </c>
      <c r="H31" s="13">
        <v>329</v>
      </c>
      <c r="I31" s="14" t="s">
        <v>86</v>
      </c>
      <c r="J31" s="17"/>
      <c r="K31" s="17"/>
      <c r="L31" s="18"/>
      <c r="M31" s="18"/>
      <c r="N31" s="18"/>
      <c r="O31" s="17"/>
      <c r="P31" s="14"/>
      <c r="Q31" s="17"/>
      <c r="R31" s="17"/>
      <c r="S31" s="16"/>
      <c r="T31" s="8"/>
      <c r="U31" s="8"/>
      <c r="V31" s="8"/>
      <c r="W31" s="8"/>
      <c r="X31" s="8"/>
      <c r="Y31" s="8"/>
      <c r="Z31" s="8"/>
    </row>
    <row r="32" spans="1:26" ht="15.75" customHeight="1">
      <c r="A32" s="17" t="str">
        <f t="shared" ref="A32:C32" si="63">A$2</f>
        <v>Transportation</v>
      </c>
      <c r="B32" s="17" t="str">
        <f t="shared" si="63"/>
        <v>Conventional Pollutant Standards</v>
      </c>
      <c r="C32" s="17" t="str">
        <f t="shared" si="63"/>
        <v>Percentage Reduction of Separately Regulated Pollutants</v>
      </c>
      <c r="D32" s="8" t="s">
        <v>100</v>
      </c>
      <c r="E32" s="8" t="s">
        <v>61</v>
      </c>
      <c r="F32" s="8" t="s">
        <v>100</v>
      </c>
      <c r="G32" s="8" t="s">
        <v>62</v>
      </c>
      <c r="H32" s="13">
        <v>330</v>
      </c>
      <c r="I32" s="14" t="s">
        <v>63</v>
      </c>
      <c r="J32" s="17" t="str">
        <f t="shared" ref="J32:O32" si="64">J$2</f>
        <v>Conventional Pollutant Standard</v>
      </c>
      <c r="K32" s="17" t="str">
        <f t="shared" si="64"/>
        <v>trans reduce regulated pollutants</v>
      </c>
      <c r="L32" s="18">
        <f t="shared" si="64"/>
        <v>0</v>
      </c>
      <c r="M32" s="18">
        <f t="shared" si="64"/>
        <v>1</v>
      </c>
      <c r="N32" s="18">
        <f t="shared" si="64"/>
        <v>0.02</v>
      </c>
      <c r="O32" s="17" t="str">
        <f t="shared" si="64"/>
        <v>% reduction in emissions</v>
      </c>
      <c r="P32" s="14" t="s">
        <v>101</v>
      </c>
      <c r="Q32" s="19" t="str">
        <f t="shared" ref="Q32:R32" si="65">Q$2</f>
        <v>transportation-sector-main.html#conv-pol-stds</v>
      </c>
      <c r="R32" s="17" t="str">
        <f t="shared" si="65"/>
        <v>conventional-pollutant-standards.html</v>
      </c>
      <c r="S32" s="16"/>
      <c r="T32" s="8"/>
      <c r="U32" s="8"/>
      <c r="V32" s="8"/>
      <c r="W32" s="8"/>
      <c r="X32" s="8"/>
      <c r="Y32" s="8"/>
      <c r="Z32" s="8"/>
    </row>
    <row r="33" spans="1:26" ht="15.75" customHeight="1">
      <c r="A33" s="17" t="str">
        <f t="shared" ref="A33:C33" si="66">A$2</f>
        <v>Transportation</v>
      </c>
      <c r="B33" s="17" t="str">
        <f t="shared" si="66"/>
        <v>Conventional Pollutant Standards</v>
      </c>
      <c r="C33" s="17" t="str">
        <f t="shared" si="66"/>
        <v>Percentage Reduction of Separately Regulated Pollutants</v>
      </c>
      <c r="D33" s="8" t="s">
        <v>100</v>
      </c>
      <c r="E33" s="8" t="s">
        <v>70</v>
      </c>
      <c r="F33" s="8" t="s">
        <v>100</v>
      </c>
      <c r="G33" s="8" t="s">
        <v>70</v>
      </c>
      <c r="H33" s="13">
        <v>331</v>
      </c>
      <c r="I33" s="14" t="s">
        <v>63</v>
      </c>
      <c r="J33" s="17" t="str">
        <f t="shared" ref="J33:O33" si="67">J$2</f>
        <v>Conventional Pollutant Standard</v>
      </c>
      <c r="K33" s="17" t="str">
        <f t="shared" si="67"/>
        <v>trans reduce regulated pollutants</v>
      </c>
      <c r="L33" s="18">
        <f t="shared" si="67"/>
        <v>0</v>
      </c>
      <c r="M33" s="18">
        <f t="shared" si="67"/>
        <v>1</v>
      </c>
      <c r="N33" s="18">
        <f t="shared" si="67"/>
        <v>0.02</v>
      </c>
      <c r="O33" s="17" t="str">
        <f t="shared" si="67"/>
        <v>% reduction in emissions</v>
      </c>
      <c r="P33" s="14" t="s">
        <v>102</v>
      </c>
      <c r="Q33" s="19" t="str">
        <f t="shared" ref="Q33:R33" si="68">Q$2</f>
        <v>transportation-sector-main.html#conv-pol-stds</v>
      </c>
      <c r="R33" s="17" t="str">
        <f t="shared" si="68"/>
        <v>conventional-pollutant-standards.html</v>
      </c>
      <c r="S33" s="16"/>
      <c r="T33" s="8"/>
      <c r="U33" s="8"/>
      <c r="V33" s="8"/>
      <c r="W33" s="8"/>
      <c r="X33" s="8"/>
      <c r="Y33" s="8"/>
      <c r="Z33" s="8"/>
    </row>
    <row r="34" spans="1:26" ht="15.75" customHeight="1">
      <c r="A34" s="17" t="str">
        <f t="shared" ref="A34:C34" si="69">A$2</f>
        <v>Transportation</v>
      </c>
      <c r="B34" s="17" t="str">
        <f t="shared" si="69"/>
        <v>Conventional Pollutant Standards</v>
      </c>
      <c r="C34" s="17" t="str">
        <f t="shared" si="69"/>
        <v>Percentage Reduction of Separately Regulated Pollutants</v>
      </c>
      <c r="D34" s="8" t="s">
        <v>100</v>
      </c>
      <c r="E34" s="8" t="s">
        <v>72</v>
      </c>
      <c r="F34" s="8" t="s">
        <v>100</v>
      </c>
      <c r="G34" s="8" t="s">
        <v>72</v>
      </c>
      <c r="H34" s="13">
        <v>332</v>
      </c>
      <c r="I34" s="14" t="s">
        <v>63</v>
      </c>
      <c r="J34" s="17" t="str">
        <f t="shared" ref="J34:O34" si="70">J$2</f>
        <v>Conventional Pollutant Standard</v>
      </c>
      <c r="K34" s="17" t="str">
        <f t="shared" si="70"/>
        <v>trans reduce regulated pollutants</v>
      </c>
      <c r="L34" s="18">
        <f t="shared" si="70"/>
        <v>0</v>
      </c>
      <c r="M34" s="18">
        <f t="shared" si="70"/>
        <v>1</v>
      </c>
      <c r="N34" s="18">
        <f t="shared" si="70"/>
        <v>0.02</v>
      </c>
      <c r="O34" s="17" t="str">
        <f t="shared" si="70"/>
        <v>% reduction in emissions</v>
      </c>
      <c r="P34" s="14" t="s">
        <v>103</v>
      </c>
      <c r="Q34" s="19" t="str">
        <f t="shared" ref="Q34:R34" si="71">Q$2</f>
        <v>transportation-sector-main.html#conv-pol-stds</v>
      </c>
      <c r="R34" s="17" t="str">
        <f t="shared" si="71"/>
        <v>conventional-pollutant-standards.html</v>
      </c>
      <c r="S34" s="16"/>
      <c r="T34" s="8"/>
      <c r="U34" s="8"/>
      <c r="V34" s="8"/>
      <c r="W34" s="8"/>
      <c r="X34" s="8"/>
      <c r="Y34" s="8"/>
      <c r="Z34" s="8"/>
    </row>
    <row r="35" spans="1:26" ht="15.75" customHeight="1">
      <c r="A35" s="17" t="str">
        <f t="shared" ref="A35:C35" si="72">A$2</f>
        <v>Transportation</v>
      </c>
      <c r="B35" s="17" t="str">
        <f t="shared" si="72"/>
        <v>Conventional Pollutant Standards</v>
      </c>
      <c r="C35" s="17" t="str">
        <f t="shared" si="72"/>
        <v>Percentage Reduction of Separately Regulated Pollutants</v>
      </c>
      <c r="D35" s="8" t="s">
        <v>100</v>
      </c>
      <c r="E35" s="8" t="s">
        <v>74</v>
      </c>
      <c r="F35" s="8" t="s">
        <v>100</v>
      </c>
      <c r="G35" s="8" t="s">
        <v>74</v>
      </c>
      <c r="H35" s="13">
        <v>333</v>
      </c>
      <c r="I35" s="14" t="s">
        <v>63</v>
      </c>
      <c r="J35" s="17" t="str">
        <f t="shared" ref="J35:O35" si="73">J$2</f>
        <v>Conventional Pollutant Standard</v>
      </c>
      <c r="K35" s="17" t="str">
        <f t="shared" si="73"/>
        <v>trans reduce regulated pollutants</v>
      </c>
      <c r="L35" s="18">
        <f t="shared" si="73"/>
        <v>0</v>
      </c>
      <c r="M35" s="18">
        <f t="shared" si="73"/>
        <v>1</v>
      </c>
      <c r="N35" s="18">
        <f t="shared" si="73"/>
        <v>0.02</v>
      </c>
      <c r="O35" s="17" t="str">
        <f t="shared" si="73"/>
        <v>% reduction in emissions</v>
      </c>
      <c r="P35" s="14" t="s">
        <v>104</v>
      </c>
      <c r="Q35" s="19" t="str">
        <f t="shared" ref="Q35:R35" si="74">Q$2</f>
        <v>transportation-sector-main.html#conv-pol-stds</v>
      </c>
      <c r="R35" s="17" t="str">
        <f t="shared" si="74"/>
        <v>conventional-pollutant-standards.html</v>
      </c>
      <c r="S35" s="16"/>
      <c r="T35" s="8"/>
      <c r="U35" s="8"/>
      <c r="V35" s="8"/>
      <c r="W35" s="8"/>
      <c r="X35" s="8"/>
      <c r="Y35" s="8"/>
      <c r="Z35" s="8"/>
    </row>
    <row r="36" spans="1:26" ht="15.75" customHeight="1">
      <c r="A36" s="17" t="str">
        <f t="shared" ref="A36:C36" si="75">A$2</f>
        <v>Transportation</v>
      </c>
      <c r="B36" s="17" t="str">
        <f t="shared" si="75"/>
        <v>Conventional Pollutant Standards</v>
      </c>
      <c r="C36" s="17" t="str">
        <f t="shared" si="75"/>
        <v>Percentage Reduction of Separately Regulated Pollutants</v>
      </c>
      <c r="D36" s="8" t="s">
        <v>100</v>
      </c>
      <c r="E36" s="8" t="s">
        <v>76</v>
      </c>
      <c r="F36" s="8" t="s">
        <v>100</v>
      </c>
      <c r="G36" s="8" t="s">
        <v>77</v>
      </c>
      <c r="H36" s="13">
        <v>334</v>
      </c>
      <c r="I36" s="14" t="s">
        <v>63</v>
      </c>
      <c r="J36" s="17" t="str">
        <f t="shared" ref="J36:O36" si="76">J$2</f>
        <v>Conventional Pollutant Standard</v>
      </c>
      <c r="K36" s="17" t="str">
        <f t="shared" si="76"/>
        <v>trans reduce regulated pollutants</v>
      </c>
      <c r="L36" s="18">
        <f t="shared" si="76"/>
        <v>0</v>
      </c>
      <c r="M36" s="18">
        <f t="shared" si="76"/>
        <v>1</v>
      </c>
      <c r="N36" s="18">
        <f t="shared" si="76"/>
        <v>0.02</v>
      </c>
      <c r="O36" s="17" t="str">
        <f t="shared" si="76"/>
        <v>% reduction in emissions</v>
      </c>
      <c r="P36" s="14" t="s">
        <v>105</v>
      </c>
      <c r="Q36" s="19" t="str">
        <f t="shared" ref="Q36:R36" si="77">Q$2</f>
        <v>transportation-sector-main.html#conv-pol-stds</v>
      </c>
      <c r="R36" s="17" t="str">
        <f t="shared" si="77"/>
        <v>conventional-pollutant-standards.html</v>
      </c>
      <c r="S36" s="16"/>
      <c r="T36" s="8"/>
      <c r="U36" s="8"/>
      <c r="V36" s="8"/>
      <c r="W36" s="8"/>
      <c r="X36" s="8"/>
      <c r="Y36" s="8"/>
      <c r="Z36" s="8"/>
    </row>
    <row r="37" spans="1:26" ht="15.75" customHeight="1">
      <c r="A37" s="17" t="str">
        <f t="shared" ref="A37:C37" si="78">A$2</f>
        <v>Transportation</v>
      </c>
      <c r="B37" s="17" t="str">
        <f t="shared" si="78"/>
        <v>Conventional Pollutant Standards</v>
      </c>
      <c r="C37" s="17" t="str">
        <f t="shared" si="78"/>
        <v>Percentage Reduction of Separately Regulated Pollutants</v>
      </c>
      <c r="D37" s="8" t="s">
        <v>100</v>
      </c>
      <c r="E37" s="8" t="s">
        <v>79</v>
      </c>
      <c r="F37" s="8" t="s">
        <v>100</v>
      </c>
      <c r="G37" s="8" t="s">
        <v>79</v>
      </c>
      <c r="H37" s="13">
        <v>335</v>
      </c>
      <c r="I37" s="14" t="s">
        <v>86</v>
      </c>
      <c r="J37" s="17"/>
      <c r="K37" s="17"/>
      <c r="L37" s="18"/>
      <c r="M37" s="18"/>
      <c r="N37" s="18"/>
      <c r="O37" s="17"/>
      <c r="P37" s="14"/>
      <c r="Q37" s="17"/>
      <c r="R37" s="17"/>
      <c r="S37" s="16"/>
      <c r="T37" s="8"/>
      <c r="U37" s="8"/>
      <c r="V37" s="8"/>
      <c r="W37" s="8"/>
      <c r="X37" s="8"/>
      <c r="Y37" s="8"/>
      <c r="Z37" s="8"/>
    </row>
    <row r="38" spans="1:26" ht="15.75" customHeight="1">
      <c r="A38" s="17" t="str">
        <f t="shared" ref="A38:C38" si="79">A$2</f>
        <v>Transportation</v>
      </c>
      <c r="B38" s="17" t="str">
        <f t="shared" si="79"/>
        <v>Conventional Pollutant Standards</v>
      </c>
      <c r="C38" s="17" t="str">
        <f t="shared" si="79"/>
        <v>Percentage Reduction of Separately Regulated Pollutants</v>
      </c>
      <c r="D38" s="8" t="s">
        <v>100</v>
      </c>
      <c r="E38" s="8" t="s">
        <v>81</v>
      </c>
      <c r="F38" s="8" t="s">
        <v>100</v>
      </c>
      <c r="G38" s="8" t="s">
        <v>81</v>
      </c>
      <c r="H38" s="13">
        <v>336</v>
      </c>
      <c r="I38" s="14" t="s">
        <v>63</v>
      </c>
      <c r="J38" s="17" t="str">
        <f t="shared" ref="J38:O38" si="80">J$2</f>
        <v>Conventional Pollutant Standard</v>
      </c>
      <c r="K38" s="17" t="str">
        <f t="shared" si="80"/>
        <v>trans reduce regulated pollutants</v>
      </c>
      <c r="L38" s="18">
        <f t="shared" si="80"/>
        <v>0</v>
      </c>
      <c r="M38" s="18">
        <f t="shared" si="80"/>
        <v>1</v>
      </c>
      <c r="N38" s="18">
        <f t="shared" si="80"/>
        <v>0.02</v>
      </c>
      <c r="O38" s="17" t="str">
        <f t="shared" si="80"/>
        <v>% reduction in emissions</v>
      </c>
      <c r="P38" s="14" t="s">
        <v>106</v>
      </c>
      <c r="Q38" s="19" t="str">
        <f t="shared" ref="Q38:R38" si="81">Q$2</f>
        <v>transportation-sector-main.html#conv-pol-stds</v>
      </c>
      <c r="R38" s="17" t="str">
        <f t="shared" si="81"/>
        <v>conventional-pollutant-standards.html</v>
      </c>
      <c r="S38" s="16"/>
      <c r="T38" s="8"/>
      <c r="U38" s="8"/>
      <c r="V38" s="8"/>
      <c r="W38" s="8"/>
      <c r="X38" s="8"/>
      <c r="Y38" s="8"/>
      <c r="Z38" s="8"/>
    </row>
    <row r="39" spans="1:26" ht="15.75" customHeight="1">
      <c r="A39" s="17" t="str">
        <f t="shared" ref="A39:C39" si="82">A$2</f>
        <v>Transportation</v>
      </c>
      <c r="B39" s="17" t="str">
        <f t="shared" si="82"/>
        <v>Conventional Pollutant Standards</v>
      </c>
      <c r="C39" s="17" t="str">
        <f t="shared" si="82"/>
        <v>Percentage Reduction of Separately Regulated Pollutants</v>
      </c>
      <c r="D39" s="8" t="s">
        <v>100</v>
      </c>
      <c r="E39" s="8" t="s">
        <v>83</v>
      </c>
      <c r="F39" s="8" t="s">
        <v>100</v>
      </c>
      <c r="G39" s="8" t="s">
        <v>83</v>
      </c>
      <c r="H39" s="13">
        <v>337</v>
      </c>
      <c r="I39" s="14" t="s">
        <v>63</v>
      </c>
      <c r="J39" s="17" t="str">
        <f t="shared" ref="J39:O39" si="83">J$2</f>
        <v>Conventional Pollutant Standard</v>
      </c>
      <c r="K39" s="17" t="str">
        <f t="shared" si="83"/>
        <v>trans reduce regulated pollutants</v>
      </c>
      <c r="L39" s="18">
        <f t="shared" si="83"/>
        <v>0</v>
      </c>
      <c r="M39" s="18">
        <f t="shared" si="83"/>
        <v>1</v>
      </c>
      <c r="N39" s="18">
        <f t="shared" si="83"/>
        <v>0.02</v>
      </c>
      <c r="O39" s="17" t="str">
        <f t="shared" si="83"/>
        <v>% reduction in emissions</v>
      </c>
      <c r="P39" s="14" t="s">
        <v>107</v>
      </c>
      <c r="Q39" s="19" t="str">
        <f t="shared" ref="Q39:R39" si="84">Q$2</f>
        <v>transportation-sector-main.html#conv-pol-stds</v>
      </c>
      <c r="R39" s="17" t="str">
        <f t="shared" si="84"/>
        <v>conventional-pollutant-standards.html</v>
      </c>
      <c r="S39" s="16"/>
      <c r="T39" s="8"/>
      <c r="U39" s="8"/>
      <c r="V39" s="8"/>
      <c r="W39" s="8"/>
      <c r="X39" s="8"/>
      <c r="Y39" s="8"/>
      <c r="Z39" s="8"/>
    </row>
    <row r="40" spans="1:26" ht="15.75" customHeight="1">
      <c r="A40" s="17" t="str">
        <f t="shared" ref="A40:C40" si="85">A$2</f>
        <v>Transportation</v>
      </c>
      <c r="B40" s="17" t="str">
        <f t="shared" si="85"/>
        <v>Conventional Pollutant Standards</v>
      </c>
      <c r="C40" s="17" t="str">
        <f t="shared" si="85"/>
        <v>Percentage Reduction of Separately Regulated Pollutants</v>
      </c>
      <c r="D40" s="8" t="s">
        <v>100</v>
      </c>
      <c r="E40" s="8" t="s">
        <v>85</v>
      </c>
      <c r="F40" s="8" t="s">
        <v>100</v>
      </c>
      <c r="G40" s="8" t="s">
        <v>85</v>
      </c>
      <c r="H40" s="13">
        <v>338</v>
      </c>
      <c r="I40" s="14" t="s">
        <v>86</v>
      </c>
      <c r="J40" s="17"/>
      <c r="K40" s="17"/>
      <c r="L40" s="18"/>
      <c r="M40" s="18"/>
      <c r="N40" s="18"/>
      <c r="O40" s="17"/>
      <c r="P40" s="14"/>
      <c r="Q40" s="17"/>
      <c r="R40" s="17"/>
      <c r="S40" s="16"/>
      <c r="T40" s="8"/>
      <c r="U40" s="8"/>
      <c r="V40" s="8"/>
      <c r="W40" s="8"/>
      <c r="X40" s="8"/>
      <c r="Y40" s="8"/>
      <c r="Z40" s="8"/>
    </row>
    <row r="41" spans="1:26" ht="15.75" customHeight="1">
      <c r="A41" s="17" t="str">
        <f t="shared" ref="A41:C41" si="86">A$2</f>
        <v>Transportation</v>
      </c>
      <c r="B41" s="17" t="str">
        <f t="shared" si="86"/>
        <v>Conventional Pollutant Standards</v>
      </c>
      <c r="C41" s="17" t="str">
        <f t="shared" si="86"/>
        <v>Percentage Reduction of Separately Regulated Pollutants</v>
      </c>
      <c r="D41" s="8" t="s">
        <v>100</v>
      </c>
      <c r="E41" s="8" t="s">
        <v>87</v>
      </c>
      <c r="F41" s="8" t="s">
        <v>100</v>
      </c>
      <c r="G41" s="8" t="s">
        <v>87</v>
      </c>
      <c r="H41" s="13">
        <v>339</v>
      </c>
      <c r="I41" s="14" t="s">
        <v>86</v>
      </c>
      <c r="J41" s="17"/>
      <c r="K41" s="17"/>
      <c r="L41" s="18"/>
      <c r="M41" s="18"/>
      <c r="N41" s="18"/>
      <c r="O41" s="17"/>
      <c r="P41" s="14"/>
      <c r="Q41" s="17"/>
      <c r="R41" s="17"/>
      <c r="S41" s="16"/>
      <c r="T41" s="8"/>
      <c r="U41" s="8"/>
      <c r="V41" s="8"/>
      <c r="W41" s="8"/>
      <c r="X41" s="8"/>
      <c r="Y41" s="8"/>
      <c r="Z41" s="8"/>
    </row>
    <row r="42" spans="1:26" ht="15.75" customHeight="1">
      <c r="A42" s="17" t="str">
        <f t="shared" ref="A42:C42" si="87">A$2</f>
        <v>Transportation</v>
      </c>
      <c r="B42" s="17" t="str">
        <f t="shared" si="87"/>
        <v>Conventional Pollutant Standards</v>
      </c>
      <c r="C42" s="17" t="str">
        <f t="shared" si="87"/>
        <v>Percentage Reduction of Separately Regulated Pollutants</v>
      </c>
      <c r="D42" s="8" t="s">
        <v>108</v>
      </c>
      <c r="E42" s="8" t="s">
        <v>61</v>
      </c>
      <c r="F42" s="8" t="s">
        <v>108</v>
      </c>
      <c r="G42" s="8" t="s">
        <v>62</v>
      </c>
      <c r="H42" s="13">
        <v>340</v>
      </c>
      <c r="I42" s="14" t="s">
        <v>63</v>
      </c>
      <c r="J42" s="17" t="str">
        <f t="shared" ref="J42:O42" si="88">J$2</f>
        <v>Conventional Pollutant Standard</v>
      </c>
      <c r="K42" s="17" t="str">
        <f t="shared" si="88"/>
        <v>trans reduce regulated pollutants</v>
      </c>
      <c r="L42" s="18">
        <f t="shared" si="88"/>
        <v>0</v>
      </c>
      <c r="M42" s="18">
        <f t="shared" si="88"/>
        <v>1</v>
      </c>
      <c r="N42" s="18">
        <f t="shared" si="88"/>
        <v>0.02</v>
      </c>
      <c r="O42" s="17" t="str">
        <f t="shared" si="88"/>
        <v>% reduction in emissions</v>
      </c>
      <c r="P42" s="14" t="s">
        <v>109</v>
      </c>
      <c r="Q42" s="19" t="str">
        <f t="shared" ref="Q42:R42" si="89">Q$2</f>
        <v>transportation-sector-main.html#conv-pol-stds</v>
      </c>
      <c r="R42" s="17" t="str">
        <f t="shared" si="89"/>
        <v>conventional-pollutant-standards.html</v>
      </c>
      <c r="S42" s="16"/>
      <c r="T42" s="8"/>
      <c r="U42" s="8"/>
      <c r="V42" s="8"/>
      <c r="W42" s="8"/>
      <c r="X42" s="8"/>
      <c r="Y42" s="8"/>
      <c r="Z42" s="8"/>
    </row>
    <row r="43" spans="1:26" ht="15.75" customHeight="1">
      <c r="A43" s="17" t="str">
        <f t="shared" ref="A43:C43" si="90">A$2</f>
        <v>Transportation</v>
      </c>
      <c r="B43" s="17" t="str">
        <f t="shared" si="90"/>
        <v>Conventional Pollutant Standards</v>
      </c>
      <c r="C43" s="17" t="str">
        <f t="shared" si="90"/>
        <v>Percentage Reduction of Separately Regulated Pollutants</v>
      </c>
      <c r="D43" s="8" t="s">
        <v>108</v>
      </c>
      <c r="E43" s="8" t="s">
        <v>70</v>
      </c>
      <c r="F43" s="8" t="s">
        <v>108</v>
      </c>
      <c r="G43" s="8" t="s">
        <v>70</v>
      </c>
      <c r="H43" s="13">
        <v>341</v>
      </c>
      <c r="I43" s="14" t="s">
        <v>63</v>
      </c>
      <c r="J43" s="17" t="str">
        <f t="shared" ref="J43:O43" si="91">J$2</f>
        <v>Conventional Pollutant Standard</v>
      </c>
      <c r="K43" s="17" t="str">
        <f t="shared" si="91"/>
        <v>trans reduce regulated pollutants</v>
      </c>
      <c r="L43" s="18">
        <f t="shared" si="91"/>
        <v>0</v>
      </c>
      <c r="M43" s="18">
        <f t="shared" si="91"/>
        <v>1</v>
      </c>
      <c r="N43" s="18">
        <f t="shared" si="91"/>
        <v>0.02</v>
      </c>
      <c r="O43" s="17" t="str">
        <f t="shared" si="91"/>
        <v>% reduction in emissions</v>
      </c>
      <c r="P43" s="14" t="s">
        <v>110</v>
      </c>
      <c r="Q43" s="19" t="str">
        <f t="shared" ref="Q43:R43" si="92">Q$2</f>
        <v>transportation-sector-main.html#conv-pol-stds</v>
      </c>
      <c r="R43" s="17" t="str">
        <f t="shared" si="92"/>
        <v>conventional-pollutant-standards.html</v>
      </c>
      <c r="S43" s="16"/>
      <c r="T43" s="8"/>
      <c r="U43" s="8"/>
      <c r="V43" s="8"/>
      <c r="W43" s="8"/>
      <c r="X43" s="8"/>
      <c r="Y43" s="8"/>
      <c r="Z43" s="8"/>
    </row>
    <row r="44" spans="1:26" ht="15.75" customHeight="1">
      <c r="A44" s="17" t="str">
        <f t="shared" ref="A44:C44" si="93">A$2</f>
        <v>Transportation</v>
      </c>
      <c r="B44" s="17" t="str">
        <f t="shared" si="93"/>
        <v>Conventional Pollutant Standards</v>
      </c>
      <c r="C44" s="17" t="str">
        <f t="shared" si="93"/>
        <v>Percentage Reduction of Separately Regulated Pollutants</v>
      </c>
      <c r="D44" s="8" t="s">
        <v>108</v>
      </c>
      <c r="E44" s="8" t="s">
        <v>72</v>
      </c>
      <c r="F44" s="8" t="s">
        <v>108</v>
      </c>
      <c r="G44" s="8" t="s">
        <v>72</v>
      </c>
      <c r="H44" s="13">
        <v>342</v>
      </c>
      <c r="I44" s="14" t="s">
        <v>63</v>
      </c>
      <c r="J44" s="17" t="str">
        <f t="shared" ref="J44:O44" si="94">J$2</f>
        <v>Conventional Pollutant Standard</v>
      </c>
      <c r="K44" s="17" t="str">
        <f t="shared" si="94"/>
        <v>trans reduce regulated pollutants</v>
      </c>
      <c r="L44" s="18">
        <f t="shared" si="94"/>
        <v>0</v>
      </c>
      <c r="M44" s="18">
        <f t="shared" si="94"/>
        <v>1</v>
      </c>
      <c r="N44" s="18">
        <f t="shared" si="94"/>
        <v>0.02</v>
      </c>
      <c r="O44" s="17" t="str">
        <f t="shared" si="94"/>
        <v>% reduction in emissions</v>
      </c>
      <c r="P44" s="14" t="s">
        <v>111</v>
      </c>
      <c r="Q44" s="19" t="str">
        <f t="shared" ref="Q44:R44" si="95">Q$2</f>
        <v>transportation-sector-main.html#conv-pol-stds</v>
      </c>
      <c r="R44" s="17" t="str">
        <f t="shared" si="95"/>
        <v>conventional-pollutant-standards.html</v>
      </c>
      <c r="S44" s="16"/>
      <c r="T44" s="8"/>
      <c r="U44" s="8"/>
      <c r="V44" s="8"/>
      <c r="W44" s="8"/>
      <c r="X44" s="8"/>
      <c r="Y44" s="8"/>
      <c r="Z44" s="8"/>
    </row>
    <row r="45" spans="1:26" ht="15.75" customHeight="1">
      <c r="A45" s="17" t="str">
        <f t="shared" ref="A45:C45" si="96">A$2</f>
        <v>Transportation</v>
      </c>
      <c r="B45" s="17" t="str">
        <f t="shared" si="96"/>
        <v>Conventional Pollutant Standards</v>
      </c>
      <c r="C45" s="17" t="str">
        <f t="shared" si="96"/>
        <v>Percentage Reduction of Separately Regulated Pollutants</v>
      </c>
      <c r="D45" s="8" t="s">
        <v>108</v>
      </c>
      <c r="E45" s="8" t="s">
        <v>74</v>
      </c>
      <c r="F45" s="8" t="s">
        <v>108</v>
      </c>
      <c r="G45" s="8" t="s">
        <v>74</v>
      </c>
      <c r="H45" s="13">
        <v>343</v>
      </c>
      <c r="I45" s="14" t="s">
        <v>63</v>
      </c>
      <c r="J45" s="17" t="str">
        <f t="shared" ref="J45:O45" si="97">J$2</f>
        <v>Conventional Pollutant Standard</v>
      </c>
      <c r="K45" s="17" t="str">
        <f t="shared" si="97"/>
        <v>trans reduce regulated pollutants</v>
      </c>
      <c r="L45" s="18">
        <f t="shared" si="97"/>
        <v>0</v>
      </c>
      <c r="M45" s="18">
        <f t="shared" si="97"/>
        <v>1</v>
      </c>
      <c r="N45" s="18">
        <f t="shared" si="97"/>
        <v>0.02</v>
      </c>
      <c r="O45" s="17" t="str">
        <f t="shared" si="97"/>
        <v>% reduction in emissions</v>
      </c>
      <c r="P45" s="14" t="s">
        <v>112</v>
      </c>
      <c r="Q45" s="19" t="str">
        <f t="shared" ref="Q45:R45" si="98">Q$2</f>
        <v>transportation-sector-main.html#conv-pol-stds</v>
      </c>
      <c r="R45" s="17" t="str">
        <f t="shared" si="98"/>
        <v>conventional-pollutant-standards.html</v>
      </c>
      <c r="S45" s="16"/>
      <c r="T45" s="8"/>
      <c r="U45" s="8"/>
      <c r="V45" s="8"/>
      <c r="W45" s="8"/>
      <c r="X45" s="8"/>
      <c r="Y45" s="8"/>
      <c r="Z45" s="8"/>
    </row>
    <row r="46" spans="1:26" ht="15.75" customHeight="1">
      <c r="A46" s="17" t="str">
        <f t="shared" ref="A46:C46" si="99">A$2</f>
        <v>Transportation</v>
      </c>
      <c r="B46" s="17" t="str">
        <f t="shared" si="99"/>
        <v>Conventional Pollutant Standards</v>
      </c>
      <c r="C46" s="17" t="str">
        <f t="shared" si="99"/>
        <v>Percentage Reduction of Separately Regulated Pollutants</v>
      </c>
      <c r="D46" s="8" t="s">
        <v>108</v>
      </c>
      <c r="E46" s="8" t="s">
        <v>76</v>
      </c>
      <c r="F46" s="8" t="s">
        <v>108</v>
      </c>
      <c r="G46" s="8" t="s">
        <v>77</v>
      </c>
      <c r="H46" s="13">
        <v>344</v>
      </c>
      <c r="I46" s="14" t="s">
        <v>63</v>
      </c>
      <c r="J46" s="17" t="str">
        <f t="shared" ref="J46:O46" si="100">J$2</f>
        <v>Conventional Pollutant Standard</v>
      </c>
      <c r="K46" s="17" t="str">
        <f t="shared" si="100"/>
        <v>trans reduce regulated pollutants</v>
      </c>
      <c r="L46" s="18">
        <f t="shared" si="100"/>
        <v>0</v>
      </c>
      <c r="M46" s="18">
        <f t="shared" si="100"/>
        <v>1</v>
      </c>
      <c r="N46" s="18">
        <f t="shared" si="100"/>
        <v>0.02</v>
      </c>
      <c r="O46" s="17" t="str">
        <f t="shared" si="100"/>
        <v>% reduction in emissions</v>
      </c>
      <c r="P46" s="14" t="s">
        <v>113</v>
      </c>
      <c r="Q46" s="19" t="str">
        <f t="shared" ref="Q46:R46" si="101">Q$2</f>
        <v>transportation-sector-main.html#conv-pol-stds</v>
      </c>
      <c r="R46" s="17" t="str">
        <f t="shared" si="101"/>
        <v>conventional-pollutant-standards.html</v>
      </c>
      <c r="S46" s="16"/>
      <c r="T46" s="8"/>
      <c r="U46" s="8"/>
      <c r="V46" s="8"/>
      <c r="W46" s="8"/>
      <c r="X46" s="8"/>
      <c r="Y46" s="8"/>
      <c r="Z46" s="8"/>
    </row>
    <row r="47" spans="1:26" ht="15.75" customHeight="1">
      <c r="A47" s="17" t="str">
        <f t="shared" ref="A47:C47" si="102">A$2</f>
        <v>Transportation</v>
      </c>
      <c r="B47" s="17" t="str">
        <f t="shared" si="102"/>
        <v>Conventional Pollutant Standards</v>
      </c>
      <c r="C47" s="17" t="str">
        <f t="shared" si="102"/>
        <v>Percentage Reduction of Separately Regulated Pollutants</v>
      </c>
      <c r="D47" s="8" t="s">
        <v>108</v>
      </c>
      <c r="E47" s="8" t="s">
        <v>79</v>
      </c>
      <c r="F47" s="8" t="s">
        <v>108</v>
      </c>
      <c r="G47" s="8" t="s">
        <v>79</v>
      </c>
      <c r="H47" s="13">
        <v>345</v>
      </c>
      <c r="I47" s="14" t="s">
        <v>86</v>
      </c>
      <c r="J47" s="17"/>
      <c r="K47" s="17"/>
      <c r="L47" s="18"/>
      <c r="M47" s="18"/>
      <c r="N47" s="18"/>
      <c r="O47" s="17"/>
      <c r="P47" s="14"/>
      <c r="Q47" s="17"/>
      <c r="R47" s="17"/>
      <c r="S47" s="16"/>
      <c r="T47" s="8"/>
      <c r="U47" s="8"/>
      <c r="V47" s="8"/>
      <c r="W47" s="8"/>
      <c r="X47" s="8"/>
      <c r="Y47" s="8"/>
      <c r="Z47" s="8"/>
    </row>
    <row r="48" spans="1:26" ht="15.75" customHeight="1">
      <c r="A48" s="17" t="str">
        <f t="shared" ref="A48:C48" si="103">A$2</f>
        <v>Transportation</v>
      </c>
      <c r="B48" s="17" t="str">
        <f t="shared" si="103"/>
        <v>Conventional Pollutant Standards</v>
      </c>
      <c r="C48" s="17" t="str">
        <f t="shared" si="103"/>
        <v>Percentage Reduction of Separately Regulated Pollutants</v>
      </c>
      <c r="D48" s="8" t="s">
        <v>108</v>
      </c>
      <c r="E48" s="8" t="s">
        <v>81</v>
      </c>
      <c r="F48" s="8" t="s">
        <v>108</v>
      </c>
      <c r="G48" s="8" t="s">
        <v>81</v>
      </c>
      <c r="H48" s="13">
        <v>346</v>
      </c>
      <c r="I48" s="14" t="s">
        <v>63</v>
      </c>
      <c r="J48" s="17" t="str">
        <f t="shared" ref="J48:O48" si="104">J$2</f>
        <v>Conventional Pollutant Standard</v>
      </c>
      <c r="K48" s="17" t="str">
        <f t="shared" si="104"/>
        <v>trans reduce regulated pollutants</v>
      </c>
      <c r="L48" s="18">
        <f t="shared" si="104"/>
        <v>0</v>
      </c>
      <c r="M48" s="18">
        <f t="shared" si="104"/>
        <v>1</v>
      </c>
      <c r="N48" s="18">
        <f t="shared" si="104"/>
        <v>0.02</v>
      </c>
      <c r="O48" s="17" t="str">
        <f t="shared" si="104"/>
        <v>% reduction in emissions</v>
      </c>
      <c r="P48" s="14" t="s">
        <v>114</v>
      </c>
      <c r="Q48" s="19" t="str">
        <f t="shared" ref="Q48:R48" si="105">Q$2</f>
        <v>transportation-sector-main.html#conv-pol-stds</v>
      </c>
      <c r="R48" s="17" t="str">
        <f t="shared" si="105"/>
        <v>conventional-pollutant-standards.html</v>
      </c>
      <c r="S48" s="16"/>
      <c r="T48" s="8"/>
      <c r="U48" s="8"/>
      <c r="V48" s="8"/>
      <c r="W48" s="8"/>
      <c r="X48" s="8"/>
      <c r="Y48" s="8"/>
      <c r="Z48" s="8"/>
    </row>
    <row r="49" spans="1:26" ht="15.75" customHeight="1">
      <c r="A49" s="17" t="str">
        <f t="shared" ref="A49:C49" si="106">A$2</f>
        <v>Transportation</v>
      </c>
      <c r="B49" s="17" t="str">
        <f t="shared" si="106"/>
        <v>Conventional Pollutant Standards</v>
      </c>
      <c r="C49" s="17" t="str">
        <f t="shared" si="106"/>
        <v>Percentage Reduction of Separately Regulated Pollutants</v>
      </c>
      <c r="D49" s="8" t="s">
        <v>108</v>
      </c>
      <c r="E49" s="8" t="s">
        <v>83</v>
      </c>
      <c r="F49" s="8" t="s">
        <v>108</v>
      </c>
      <c r="G49" s="8" t="s">
        <v>83</v>
      </c>
      <c r="H49" s="13">
        <v>347</v>
      </c>
      <c r="I49" s="14" t="s">
        <v>63</v>
      </c>
      <c r="J49" s="17" t="str">
        <f t="shared" ref="J49:O49" si="107">J$2</f>
        <v>Conventional Pollutant Standard</v>
      </c>
      <c r="K49" s="17" t="str">
        <f t="shared" si="107"/>
        <v>trans reduce regulated pollutants</v>
      </c>
      <c r="L49" s="18">
        <f t="shared" si="107"/>
        <v>0</v>
      </c>
      <c r="M49" s="18">
        <f t="shared" si="107"/>
        <v>1</v>
      </c>
      <c r="N49" s="18">
        <f t="shared" si="107"/>
        <v>0.02</v>
      </c>
      <c r="O49" s="17" t="str">
        <f t="shared" si="107"/>
        <v>% reduction in emissions</v>
      </c>
      <c r="P49" s="14" t="s">
        <v>115</v>
      </c>
      <c r="Q49" s="19" t="str">
        <f t="shared" ref="Q49:R49" si="108">Q$2</f>
        <v>transportation-sector-main.html#conv-pol-stds</v>
      </c>
      <c r="R49" s="17" t="str">
        <f t="shared" si="108"/>
        <v>conventional-pollutant-standards.html</v>
      </c>
      <c r="S49" s="16"/>
      <c r="T49" s="8"/>
      <c r="U49" s="8"/>
      <c r="V49" s="8"/>
      <c r="W49" s="8"/>
      <c r="X49" s="8"/>
      <c r="Y49" s="8"/>
      <c r="Z49" s="8"/>
    </row>
    <row r="50" spans="1:26" ht="15.75" customHeight="1">
      <c r="A50" s="17" t="str">
        <f t="shared" ref="A50:C50" si="109">A$2</f>
        <v>Transportation</v>
      </c>
      <c r="B50" s="17" t="str">
        <f t="shared" si="109"/>
        <v>Conventional Pollutant Standards</v>
      </c>
      <c r="C50" s="17" t="str">
        <f t="shared" si="109"/>
        <v>Percentage Reduction of Separately Regulated Pollutants</v>
      </c>
      <c r="D50" s="8" t="s">
        <v>108</v>
      </c>
      <c r="E50" s="8" t="s">
        <v>85</v>
      </c>
      <c r="F50" s="8" t="s">
        <v>108</v>
      </c>
      <c r="G50" s="8" t="s">
        <v>85</v>
      </c>
      <c r="H50" s="13">
        <v>348</v>
      </c>
      <c r="I50" s="14" t="s">
        <v>86</v>
      </c>
      <c r="J50" s="17"/>
      <c r="K50" s="17"/>
      <c r="L50" s="18"/>
      <c r="M50" s="18"/>
      <c r="N50" s="18"/>
      <c r="O50" s="17"/>
      <c r="P50" s="14"/>
      <c r="Q50" s="17"/>
      <c r="R50" s="17"/>
      <c r="S50" s="16"/>
      <c r="T50" s="8"/>
      <c r="U50" s="8"/>
      <c r="V50" s="8"/>
      <c r="W50" s="8"/>
      <c r="X50" s="8"/>
      <c r="Y50" s="8"/>
      <c r="Z50" s="8"/>
    </row>
    <row r="51" spans="1:26" ht="15.75" customHeight="1">
      <c r="A51" s="17" t="str">
        <f t="shared" ref="A51:C51" si="110">A$2</f>
        <v>Transportation</v>
      </c>
      <c r="B51" s="17" t="str">
        <f t="shared" si="110"/>
        <v>Conventional Pollutant Standards</v>
      </c>
      <c r="C51" s="17" t="str">
        <f t="shared" si="110"/>
        <v>Percentage Reduction of Separately Regulated Pollutants</v>
      </c>
      <c r="D51" s="8" t="s">
        <v>108</v>
      </c>
      <c r="E51" s="8" t="s">
        <v>87</v>
      </c>
      <c r="F51" s="8" t="s">
        <v>108</v>
      </c>
      <c r="G51" s="8" t="s">
        <v>87</v>
      </c>
      <c r="H51" s="13">
        <v>349</v>
      </c>
      <c r="I51" s="14" t="s">
        <v>86</v>
      </c>
      <c r="J51" s="17"/>
      <c r="K51" s="17"/>
      <c r="L51" s="18"/>
      <c r="M51" s="18"/>
      <c r="N51" s="18"/>
      <c r="O51" s="17"/>
      <c r="P51" s="14"/>
      <c r="Q51" s="17"/>
      <c r="R51" s="17"/>
      <c r="S51" s="16"/>
      <c r="T51" s="8"/>
      <c r="U51" s="8"/>
      <c r="V51" s="8"/>
      <c r="W51" s="8"/>
      <c r="X51" s="8"/>
      <c r="Y51" s="8"/>
      <c r="Z51" s="8"/>
    </row>
    <row r="52" spans="1:26" ht="15.75" customHeight="1">
      <c r="A52" s="17" t="str">
        <f t="shared" ref="A52:C52" si="111">A$2</f>
        <v>Transportation</v>
      </c>
      <c r="B52" s="17" t="str">
        <f t="shared" si="111"/>
        <v>Conventional Pollutant Standards</v>
      </c>
      <c r="C52" s="17" t="str">
        <f t="shared" si="111"/>
        <v>Percentage Reduction of Separately Regulated Pollutants</v>
      </c>
      <c r="D52" s="8" t="s">
        <v>116</v>
      </c>
      <c r="E52" s="8" t="s">
        <v>61</v>
      </c>
      <c r="F52" s="8" t="s">
        <v>116</v>
      </c>
      <c r="G52" s="8" t="s">
        <v>62</v>
      </c>
      <c r="H52" s="13">
        <v>350</v>
      </c>
      <c r="I52" s="14" t="s">
        <v>63</v>
      </c>
      <c r="J52" s="17" t="str">
        <f t="shared" ref="J52:O52" si="112">J$2</f>
        <v>Conventional Pollutant Standard</v>
      </c>
      <c r="K52" s="17" t="str">
        <f t="shared" si="112"/>
        <v>trans reduce regulated pollutants</v>
      </c>
      <c r="L52" s="18">
        <f t="shared" si="112"/>
        <v>0</v>
      </c>
      <c r="M52" s="18">
        <f t="shared" si="112"/>
        <v>1</v>
      </c>
      <c r="N52" s="18">
        <f t="shared" si="112"/>
        <v>0.02</v>
      </c>
      <c r="O52" s="17" t="str">
        <f t="shared" si="112"/>
        <v>% reduction in emissions</v>
      </c>
      <c r="P52" s="14" t="s">
        <v>117</v>
      </c>
      <c r="Q52" s="19" t="str">
        <f t="shared" ref="Q52:R52" si="113">Q$2</f>
        <v>transportation-sector-main.html#conv-pol-stds</v>
      </c>
      <c r="R52" s="17" t="str">
        <f t="shared" si="113"/>
        <v>conventional-pollutant-standards.html</v>
      </c>
      <c r="S52" s="16"/>
      <c r="T52" s="8"/>
      <c r="U52" s="8"/>
      <c r="V52" s="8"/>
      <c r="W52" s="8"/>
      <c r="X52" s="8"/>
      <c r="Y52" s="8"/>
      <c r="Z52" s="8"/>
    </row>
    <row r="53" spans="1:26" ht="15.75" customHeight="1">
      <c r="A53" s="17" t="str">
        <f t="shared" ref="A53:C53" si="114">A$2</f>
        <v>Transportation</v>
      </c>
      <c r="B53" s="17" t="str">
        <f t="shared" si="114"/>
        <v>Conventional Pollutant Standards</v>
      </c>
      <c r="C53" s="17" t="str">
        <f t="shared" si="114"/>
        <v>Percentage Reduction of Separately Regulated Pollutants</v>
      </c>
      <c r="D53" s="8" t="s">
        <v>116</v>
      </c>
      <c r="E53" s="8" t="s">
        <v>70</v>
      </c>
      <c r="F53" s="8" t="s">
        <v>116</v>
      </c>
      <c r="G53" s="8" t="s">
        <v>70</v>
      </c>
      <c r="H53" s="13">
        <v>351</v>
      </c>
      <c r="I53" s="14" t="s">
        <v>63</v>
      </c>
      <c r="J53" s="17" t="str">
        <f t="shared" ref="J53:O53" si="115">J$2</f>
        <v>Conventional Pollutant Standard</v>
      </c>
      <c r="K53" s="17" t="str">
        <f t="shared" si="115"/>
        <v>trans reduce regulated pollutants</v>
      </c>
      <c r="L53" s="18">
        <f t="shared" si="115"/>
        <v>0</v>
      </c>
      <c r="M53" s="18">
        <f t="shared" si="115"/>
        <v>1</v>
      </c>
      <c r="N53" s="18">
        <f t="shared" si="115"/>
        <v>0.02</v>
      </c>
      <c r="O53" s="17" t="str">
        <f t="shared" si="115"/>
        <v>% reduction in emissions</v>
      </c>
      <c r="P53" s="14" t="s">
        <v>118</v>
      </c>
      <c r="Q53" s="19" t="str">
        <f t="shared" ref="Q53:R53" si="116">Q$2</f>
        <v>transportation-sector-main.html#conv-pol-stds</v>
      </c>
      <c r="R53" s="17" t="str">
        <f t="shared" si="116"/>
        <v>conventional-pollutant-standards.html</v>
      </c>
      <c r="S53" s="16"/>
      <c r="T53" s="8"/>
      <c r="U53" s="8"/>
      <c r="V53" s="8"/>
      <c r="W53" s="8"/>
      <c r="X53" s="8"/>
      <c r="Y53" s="8"/>
      <c r="Z53" s="8"/>
    </row>
    <row r="54" spans="1:26" ht="15.75" customHeight="1">
      <c r="A54" s="17" t="str">
        <f t="shared" ref="A54:C54" si="117">A$2</f>
        <v>Transportation</v>
      </c>
      <c r="B54" s="17" t="str">
        <f t="shared" si="117"/>
        <v>Conventional Pollutant Standards</v>
      </c>
      <c r="C54" s="17" t="str">
        <f t="shared" si="117"/>
        <v>Percentage Reduction of Separately Regulated Pollutants</v>
      </c>
      <c r="D54" s="8" t="s">
        <v>116</v>
      </c>
      <c r="E54" s="8" t="s">
        <v>72</v>
      </c>
      <c r="F54" s="8" t="s">
        <v>116</v>
      </c>
      <c r="G54" s="8" t="s">
        <v>72</v>
      </c>
      <c r="H54" s="13">
        <v>352</v>
      </c>
      <c r="I54" s="14" t="s">
        <v>63</v>
      </c>
      <c r="J54" s="17" t="str">
        <f t="shared" ref="J54:O54" si="118">J$2</f>
        <v>Conventional Pollutant Standard</v>
      </c>
      <c r="K54" s="17" t="str">
        <f t="shared" si="118"/>
        <v>trans reduce regulated pollutants</v>
      </c>
      <c r="L54" s="18">
        <f t="shared" si="118"/>
        <v>0</v>
      </c>
      <c r="M54" s="18">
        <f t="shared" si="118"/>
        <v>1</v>
      </c>
      <c r="N54" s="18">
        <f t="shared" si="118"/>
        <v>0.02</v>
      </c>
      <c r="O54" s="17" t="str">
        <f t="shared" si="118"/>
        <v>% reduction in emissions</v>
      </c>
      <c r="P54" s="14" t="s">
        <v>119</v>
      </c>
      <c r="Q54" s="19" t="str">
        <f t="shared" ref="Q54:R54" si="119">Q$2</f>
        <v>transportation-sector-main.html#conv-pol-stds</v>
      </c>
      <c r="R54" s="17" t="str">
        <f t="shared" si="119"/>
        <v>conventional-pollutant-standards.html</v>
      </c>
      <c r="S54" s="16"/>
      <c r="T54" s="8"/>
      <c r="U54" s="8"/>
      <c r="V54" s="8"/>
      <c r="W54" s="8"/>
      <c r="X54" s="8"/>
      <c r="Y54" s="8"/>
      <c r="Z54" s="8"/>
    </row>
    <row r="55" spans="1:26" ht="15.75" customHeight="1">
      <c r="A55" s="17" t="str">
        <f t="shared" ref="A55:C55" si="120">A$2</f>
        <v>Transportation</v>
      </c>
      <c r="B55" s="17" t="str">
        <f t="shared" si="120"/>
        <v>Conventional Pollutant Standards</v>
      </c>
      <c r="C55" s="17" t="str">
        <f t="shared" si="120"/>
        <v>Percentage Reduction of Separately Regulated Pollutants</v>
      </c>
      <c r="D55" s="8" t="s">
        <v>116</v>
      </c>
      <c r="E55" s="8" t="s">
        <v>74</v>
      </c>
      <c r="F55" s="8" t="s">
        <v>116</v>
      </c>
      <c r="G55" s="8" t="s">
        <v>74</v>
      </c>
      <c r="H55" s="13">
        <v>353</v>
      </c>
      <c r="I55" s="14" t="s">
        <v>63</v>
      </c>
      <c r="J55" s="17" t="str">
        <f t="shared" ref="J55:O55" si="121">J$2</f>
        <v>Conventional Pollutant Standard</v>
      </c>
      <c r="K55" s="17" t="str">
        <f t="shared" si="121"/>
        <v>trans reduce regulated pollutants</v>
      </c>
      <c r="L55" s="18">
        <f t="shared" si="121"/>
        <v>0</v>
      </c>
      <c r="M55" s="18">
        <f t="shared" si="121"/>
        <v>1</v>
      </c>
      <c r="N55" s="18">
        <f t="shared" si="121"/>
        <v>0.02</v>
      </c>
      <c r="O55" s="17" t="str">
        <f t="shared" si="121"/>
        <v>% reduction in emissions</v>
      </c>
      <c r="P55" s="14" t="s">
        <v>120</v>
      </c>
      <c r="Q55" s="19" t="str">
        <f t="shared" ref="Q55:R55" si="122">Q$2</f>
        <v>transportation-sector-main.html#conv-pol-stds</v>
      </c>
      <c r="R55" s="17" t="str">
        <f t="shared" si="122"/>
        <v>conventional-pollutant-standards.html</v>
      </c>
      <c r="S55" s="16"/>
      <c r="T55" s="8"/>
      <c r="U55" s="8"/>
      <c r="V55" s="8"/>
      <c r="W55" s="8"/>
      <c r="X55" s="8"/>
      <c r="Y55" s="8"/>
      <c r="Z55" s="8"/>
    </row>
    <row r="56" spans="1:26" ht="15.75" customHeight="1">
      <c r="A56" s="17" t="str">
        <f t="shared" ref="A56:C56" si="123">A$2</f>
        <v>Transportation</v>
      </c>
      <c r="B56" s="17" t="str">
        <f t="shared" si="123"/>
        <v>Conventional Pollutant Standards</v>
      </c>
      <c r="C56" s="17" t="str">
        <f t="shared" si="123"/>
        <v>Percentage Reduction of Separately Regulated Pollutants</v>
      </c>
      <c r="D56" s="8" t="s">
        <v>116</v>
      </c>
      <c r="E56" s="8" t="s">
        <v>76</v>
      </c>
      <c r="F56" s="8" t="s">
        <v>116</v>
      </c>
      <c r="G56" s="8" t="s">
        <v>77</v>
      </c>
      <c r="H56" s="13">
        <v>354</v>
      </c>
      <c r="I56" s="14" t="s">
        <v>63</v>
      </c>
      <c r="J56" s="17" t="str">
        <f t="shared" ref="J56:O56" si="124">J$2</f>
        <v>Conventional Pollutant Standard</v>
      </c>
      <c r="K56" s="17" t="str">
        <f t="shared" si="124"/>
        <v>trans reduce regulated pollutants</v>
      </c>
      <c r="L56" s="18">
        <f t="shared" si="124"/>
        <v>0</v>
      </c>
      <c r="M56" s="18">
        <f t="shared" si="124"/>
        <v>1</v>
      </c>
      <c r="N56" s="18">
        <f t="shared" si="124"/>
        <v>0.02</v>
      </c>
      <c r="O56" s="17" t="str">
        <f t="shared" si="124"/>
        <v>% reduction in emissions</v>
      </c>
      <c r="P56" s="14" t="s">
        <v>121</v>
      </c>
      <c r="Q56" s="19" t="str">
        <f t="shared" ref="Q56:R56" si="125">Q$2</f>
        <v>transportation-sector-main.html#conv-pol-stds</v>
      </c>
      <c r="R56" s="17" t="str">
        <f t="shared" si="125"/>
        <v>conventional-pollutant-standards.html</v>
      </c>
      <c r="S56" s="16"/>
      <c r="T56" s="8"/>
      <c r="U56" s="8"/>
      <c r="V56" s="8"/>
      <c r="W56" s="8"/>
      <c r="X56" s="8"/>
      <c r="Y56" s="8"/>
      <c r="Z56" s="8"/>
    </row>
    <row r="57" spans="1:26" ht="15.75" customHeight="1">
      <c r="A57" s="17" t="str">
        <f t="shared" ref="A57:C57" si="126">A$2</f>
        <v>Transportation</v>
      </c>
      <c r="B57" s="17" t="str">
        <f t="shared" si="126"/>
        <v>Conventional Pollutant Standards</v>
      </c>
      <c r="C57" s="17" t="str">
        <f t="shared" si="126"/>
        <v>Percentage Reduction of Separately Regulated Pollutants</v>
      </c>
      <c r="D57" s="8" t="s">
        <v>116</v>
      </c>
      <c r="E57" s="8" t="s">
        <v>79</v>
      </c>
      <c r="F57" s="8" t="s">
        <v>116</v>
      </c>
      <c r="G57" s="8" t="s">
        <v>79</v>
      </c>
      <c r="H57" s="13">
        <v>355</v>
      </c>
      <c r="I57" s="14" t="s">
        <v>63</v>
      </c>
      <c r="J57" s="17" t="str">
        <f t="shared" ref="J57:O57" si="127">J$2</f>
        <v>Conventional Pollutant Standard</v>
      </c>
      <c r="K57" s="17" t="str">
        <f t="shared" si="127"/>
        <v>trans reduce regulated pollutants</v>
      </c>
      <c r="L57" s="18">
        <f t="shared" si="127"/>
        <v>0</v>
      </c>
      <c r="M57" s="18">
        <f t="shared" si="127"/>
        <v>1</v>
      </c>
      <c r="N57" s="18">
        <f t="shared" si="127"/>
        <v>0.02</v>
      </c>
      <c r="O57" s="17" t="str">
        <f t="shared" si="127"/>
        <v>% reduction in emissions</v>
      </c>
      <c r="P57" s="14" t="s">
        <v>122</v>
      </c>
      <c r="Q57" s="19" t="str">
        <f t="shared" ref="Q57:R57" si="128">Q$2</f>
        <v>transportation-sector-main.html#conv-pol-stds</v>
      </c>
      <c r="R57" s="17" t="str">
        <f t="shared" si="128"/>
        <v>conventional-pollutant-standards.html</v>
      </c>
      <c r="S57" s="16"/>
      <c r="T57" s="8"/>
      <c r="U57" s="8"/>
      <c r="V57" s="8"/>
      <c r="W57" s="8"/>
      <c r="X57" s="8"/>
      <c r="Y57" s="8"/>
      <c r="Z57" s="8"/>
    </row>
    <row r="58" spans="1:26" ht="15.75" customHeight="1">
      <c r="A58" s="17" t="str">
        <f t="shared" ref="A58:C58" si="129">A$2</f>
        <v>Transportation</v>
      </c>
      <c r="B58" s="17" t="str">
        <f t="shared" si="129"/>
        <v>Conventional Pollutant Standards</v>
      </c>
      <c r="C58" s="17" t="str">
        <f t="shared" si="129"/>
        <v>Percentage Reduction of Separately Regulated Pollutants</v>
      </c>
      <c r="D58" s="8" t="s">
        <v>116</v>
      </c>
      <c r="E58" s="8" t="s">
        <v>81</v>
      </c>
      <c r="F58" s="8" t="s">
        <v>116</v>
      </c>
      <c r="G58" s="8" t="s">
        <v>81</v>
      </c>
      <c r="H58" s="13">
        <v>356</v>
      </c>
      <c r="I58" s="14" t="s">
        <v>63</v>
      </c>
      <c r="J58" s="17" t="str">
        <f t="shared" ref="J58:O58" si="130">J$2</f>
        <v>Conventional Pollutant Standard</v>
      </c>
      <c r="K58" s="17" t="str">
        <f t="shared" si="130"/>
        <v>trans reduce regulated pollutants</v>
      </c>
      <c r="L58" s="18">
        <f t="shared" si="130"/>
        <v>0</v>
      </c>
      <c r="M58" s="18">
        <f t="shared" si="130"/>
        <v>1</v>
      </c>
      <c r="N58" s="18">
        <f t="shared" si="130"/>
        <v>0.02</v>
      </c>
      <c r="O58" s="17" t="str">
        <f t="shared" si="130"/>
        <v>% reduction in emissions</v>
      </c>
      <c r="P58" s="14" t="s">
        <v>123</v>
      </c>
      <c r="Q58" s="19" t="str">
        <f t="shared" ref="Q58:R58" si="131">Q$2</f>
        <v>transportation-sector-main.html#conv-pol-stds</v>
      </c>
      <c r="R58" s="17" t="str">
        <f t="shared" si="131"/>
        <v>conventional-pollutant-standards.html</v>
      </c>
      <c r="S58" s="16"/>
      <c r="T58" s="8"/>
      <c r="U58" s="8"/>
      <c r="V58" s="8"/>
      <c r="W58" s="8"/>
      <c r="X58" s="8"/>
      <c r="Y58" s="8"/>
      <c r="Z58" s="8"/>
    </row>
    <row r="59" spans="1:26" ht="15.75" customHeight="1">
      <c r="A59" s="17" t="str">
        <f t="shared" ref="A59:C59" si="132">A$2</f>
        <v>Transportation</v>
      </c>
      <c r="B59" s="17" t="str">
        <f t="shared" si="132"/>
        <v>Conventional Pollutant Standards</v>
      </c>
      <c r="C59" s="17" t="str">
        <f t="shared" si="132"/>
        <v>Percentage Reduction of Separately Regulated Pollutants</v>
      </c>
      <c r="D59" s="8" t="s">
        <v>116</v>
      </c>
      <c r="E59" s="8" t="s">
        <v>83</v>
      </c>
      <c r="F59" s="8" t="s">
        <v>116</v>
      </c>
      <c r="G59" s="8" t="s">
        <v>83</v>
      </c>
      <c r="H59" s="13">
        <v>357</v>
      </c>
      <c r="I59" s="14" t="s">
        <v>63</v>
      </c>
      <c r="J59" s="17" t="str">
        <f t="shared" ref="J59:O59" si="133">J$2</f>
        <v>Conventional Pollutant Standard</v>
      </c>
      <c r="K59" s="17" t="str">
        <f t="shared" si="133"/>
        <v>trans reduce regulated pollutants</v>
      </c>
      <c r="L59" s="18">
        <f t="shared" si="133"/>
        <v>0</v>
      </c>
      <c r="M59" s="18">
        <f t="shared" si="133"/>
        <v>1</v>
      </c>
      <c r="N59" s="18">
        <f t="shared" si="133"/>
        <v>0.02</v>
      </c>
      <c r="O59" s="17" t="str">
        <f t="shared" si="133"/>
        <v>% reduction in emissions</v>
      </c>
      <c r="P59" s="14" t="s">
        <v>124</v>
      </c>
      <c r="Q59" s="19" t="str">
        <f t="shared" ref="Q59:R59" si="134">Q$2</f>
        <v>transportation-sector-main.html#conv-pol-stds</v>
      </c>
      <c r="R59" s="17" t="str">
        <f t="shared" si="134"/>
        <v>conventional-pollutant-standards.html</v>
      </c>
      <c r="S59" s="16"/>
      <c r="T59" s="8"/>
      <c r="U59" s="8"/>
      <c r="V59" s="8"/>
      <c r="W59" s="8"/>
      <c r="X59" s="8"/>
      <c r="Y59" s="8"/>
      <c r="Z59" s="8"/>
    </row>
    <row r="60" spans="1:26" ht="15.75" customHeight="1">
      <c r="A60" s="17" t="str">
        <f t="shared" ref="A60:C60" si="135">A$2</f>
        <v>Transportation</v>
      </c>
      <c r="B60" s="17" t="str">
        <f t="shared" si="135"/>
        <v>Conventional Pollutant Standards</v>
      </c>
      <c r="C60" s="17" t="str">
        <f t="shared" si="135"/>
        <v>Percentage Reduction of Separately Regulated Pollutants</v>
      </c>
      <c r="D60" s="8" t="s">
        <v>116</v>
      </c>
      <c r="E60" s="8" t="s">
        <v>85</v>
      </c>
      <c r="F60" s="8" t="s">
        <v>116</v>
      </c>
      <c r="G60" s="8" t="s">
        <v>85</v>
      </c>
      <c r="H60" s="13">
        <v>358</v>
      </c>
      <c r="I60" s="14" t="s">
        <v>86</v>
      </c>
      <c r="J60" s="17"/>
      <c r="K60" s="17"/>
      <c r="L60" s="18"/>
      <c r="M60" s="18"/>
      <c r="N60" s="18"/>
      <c r="O60" s="17"/>
      <c r="P60" s="14"/>
      <c r="Q60" s="17"/>
      <c r="R60" s="17"/>
      <c r="S60" s="16"/>
      <c r="T60" s="8"/>
      <c r="U60" s="8"/>
      <c r="V60" s="8"/>
      <c r="W60" s="8"/>
      <c r="X60" s="8"/>
      <c r="Y60" s="8"/>
      <c r="Z60" s="8"/>
    </row>
    <row r="61" spans="1:26" ht="15.75" customHeight="1">
      <c r="A61" s="17" t="str">
        <f t="shared" ref="A61:C61" si="136">A$2</f>
        <v>Transportation</v>
      </c>
      <c r="B61" s="17" t="str">
        <f t="shared" si="136"/>
        <v>Conventional Pollutant Standards</v>
      </c>
      <c r="C61" s="17" t="str">
        <f t="shared" si="136"/>
        <v>Percentage Reduction of Separately Regulated Pollutants</v>
      </c>
      <c r="D61" s="8" t="s">
        <v>116</v>
      </c>
      <c r="E61" s="8" t="s">
        <v>87</v>
      </c>
      <c r="F61" s="8" t="s">
        <v>116</v>
      </c>
      <c r="G61" s="8" t="s">
        <v>87</v>
      </c>
      <c r="H61" s="13">
        <v>359</v>
      </c>
      <c r="I61" s="14" t="s">
        <v>86</v>
      </c>
      <c r="J61" s="17"/>
      <c r="K61" s="17"/>
      <c r="L61" s="18"/>
      <c r="M61" s="18"/>
      <c r="N61" s="18"/>
      <c r="O61" s="17"/>
      <c r="P61" s="14"/>
      <c r="Q61" s="17"/>
      <c r="R61" s="17"/>
      <c r="S61" s="16"/>
      <c r="T61" s="8"/>
      <c r="U61" s="8"/>
      <c r="V61" s="8"/>
      <c r="W61" s="8"/>
      <c r="X61" s="8"/>
      <c r="Y61" s="8"/>
      <c r="Z61" s="8"/>
    </row>
    <row r="62" spans="1:26" ht="15.75" customHeight="1">
      <c r="A62" s="8" t="s">
        <v>57</v>
      </c>
      <c r="B62" s="8" t="s">
        <v>125</v>
      </c>
      <c r="C62" s="8" t="s">
        <v>126</v>
      </c>
      <c r="D62" s="8"/>
      <c r="E62" s="8"/>
      <c r="F62" s="8"/>
      <c r="G62" s="8"/>
      <c r="H62" s="13">
        <v>360</v>
      </c>
      <c r="I62" s="14" t="s">
        <v>63</v>
      </c>
      <c r="J62" s="8" t="s">
        <v>126</v>
      </c>
      <c r="K62" s="8" t="s">
        <v>127</v>
      </c>
      <c r="L62" s="8">
        <v>0</v>
      </c>
      <c r="M62" s="8">
        <v>300</v>
      </c>
      <c r="N62" s="8">
        <v>5</v>
      </c>
      <c r="O62" s="8" t="s">
        <v>128</v>
      </c>
      <c r="P62" s="20" t="s">
        <v>129</v>
      </c>
      <c r="Q62" s="8"/>
      <c r="R62" s="8" t="s">
        <v>130</v>
      </c>
      <c r="S62" s="21" t="s">
        <v>131</v>
      </c>
      <c r="T62" s="8"/>
      <c r="U62" s="8"/>
      <c r="V62" s="8"/>
      <c r="W62" s="8"/>
      <c r="X62" s="8"/>
      <c r="Y62" s="8"/>
      <c r="Z62" s="8"/>
    </row>
    <row r="63" spans="1:26" ht="15.75" customHeight="1">
      <c r="A63" s="8" t="s">
        <v>57</v>
      </c>
      <c r="B63" s="8" t="s">
        <v>132</v>
      </c>
      <c r="C63" s="8" t="s">
        <v>133</v>
      </c>
      <c r="D63" s="14"/>
      <c r="E63" s="14"/>
      <c r="F63" s="14"/>
      <c r="G63" s="14"/>
      <c r="H63" s="13">
        <v>361</v>
      </c>
      <c r="I63" s="14" t="s">
        <v>63</v>
      </c>
      <c r="J63" s="8" t="s">
        <v>134</v>
      </c>
      <c r="K63" s="8" t="s">
        <v>135</v>
      </c>
      <c r="L63" s="15">
        <v>0</v>
      </c>
      <c r="M63" s="15">
        <v>1</v>
      </c>
      <c r="N63" s="15">
        <v>0.02</v>
      </c>
      <c r="O63" s="14" t="s">
        <v>136</v>
      </c>
      <c r="P63" s="14" t="s">
        <v>137</v>
      </c>
      <c r="Q63" s="14"/>
      <c r="R63" s="14" t="s">
        <v>138</v>
      </c>
      <c r="S63" s="22" t="s">
        <v>139</v>
      </c>
      <c r="T63" s="14"/>
      <c r="U63" s="8"/>
      <c r="V63" s="8"/>
      <c r="W63" s="8"/>
      <c r="X63" s="8"/>
      <c r="Y63" s="8"/>
      <c r="Z63" s="8"/>
    </row>
    <row r="64" spans="1:26" ht="15.75" customHeight="1">
      <c r="A64" s="8" t="s">
        <v>57</v>
      </c>
      <c r="B64" s="8" t="s">
        <v>140</v>
      </c>
      <c r="C64" s="8" t="s">
        <v>141</v>
      </c>
      <c r="D64" s="14" t="s">
        <v>142</v>
      </c>
      <c r="E64" s="14" t="s">
        <v>60</v>
      </c>
      <c r="F64" s="14" t="s">
        <v>143</v>
      </c>
      <c r="G64" s="14" t="s">
        <v>60</v>
      </c>
      <c r="H64" s="13">
        <v>186</v>
      </c>
      <c r="I64" s="14" t="s">
        <v>63</v>
      </c>
      <c r="J64" s="8" t="s">
        <v>144</v>
      </c>
      <c r="K64" s="8" t="s">
        <v>145</v>
      </c>
      <c r="L64" s="15">
        <v>0</v>
      </c>
      <c r="M64" s="15">
        <v>1</v>
      </c>
      <c r="N64" s="15">
        <v>0.01</v>
      </c>
      <c r="O64" s="14" t="s">
        <v>146</v>
      </c>
      <c r="P64" s="20" t="s">
        <v>147</v>
      </c>
      <c r="Q64" s="14" t="s">
        <v>148</v>
      </c>
      <c r="R64" s="14" t="s">
        <v>149</v>
      </c>
      <c r="S64" s="23" t="s">
        <v>150</v>
      </c>
      <c r="T64" s="14"/>
      <c r="U64" s="8"/>
      <c r="V64" s="8"/>
      <c r="W64" s="8"/>
      <c r="X64" s="8"/>
      <c r="Y64" s="8"/>
      <c r="Z64" s="8"/>
    </row>
    <row r="65" spans="1:26" ht="15.75" customHeight="1">
      <c r="A65" s="17" t="str">
        <f t="shared" ref="A65:C65" si="137">A$64</f>
        <v>Transportation</v>
      </c>
      <c r="B65" s="17" t="str">
        <f t="shared" si="137"/>
        <v>Electric Vehicle Sales Standard</v>
      </c>
      <c r="C65" s="17" t="str">
        <f t="shared" si="137"/>
        <v>Additional Minimum Required EV Sales Percentage</v>
      </c>
      <c r="D65" s="8" t="s">
        <v>151</v>
      </c>
      <c r="E65" s="8" t="s">
        <v>60</v>
      </c>
      <c r="F65" s="8" t="s">
        <v>152</v>
      </c>
      <c r="G65" s="8" t="s">
        <v>60</v>
      </c>
      <c r="H65" s="13">
        <v>203</v>
      </c>
      <c r="I65" s="14" t="s">
        <v>63</v>
      </c>
      <c r="J65" s="17" t="str">
        <f t="shared" ref="J65:O65" si="138">J$64</f>
        <v>EV Sales Standard</v>
      </c>
      <c r="K65" s="17" t="str">
        <f t="shared" si="138"/>
        <v>trans EV minimum</v>
      </c>
      <c r="L65" s="18">
        <f t="shared" si="138"/>
        <v>0</v>
      </c>
      <c r="M65" s="18">
        <f t="shared" si="138"/>
        <v>1</v>
      </c>
      <c r="N65" s="18">
        <f t="shared" si="138"/>
        <v>0.01</v>
      </c>
      <c r="O65" s="18" t="str">
        <f t="shared" si="138"/>
        <v>% of new vehicles sold</v>
      </c>
      <c r="P65" s="14" t="s">
        <v>153</v>
      </c>
      <c r="Q65" s="18" t="str">
        <f t="shared" ref="Q65:R65" si="139">Q$64</f>
        <v>transportation-sector-main.html#ev-mandate</v>
      </c>
      <c r="R65" s="18" t="str">
        <f t="shared" si="139"/>
        <v>ev-mandate.html</v>
      </c>
      <c r="S65" s="22"/>
      <c r="T65" s="14"/>
      <c r="U65" s="8"/>
      <c r="V65" s="8"/>
      <c r="W65" s="8"/>
      <c r="X65" s="8"/>
      <c r="Y65" s="8"/>
      <c r="Z65" s="8"/>
    </row>
    <row r="66" spans="1:26" ht="15.75" customHeight="1">
      <c r="A66" s="17" t="str">
        <f t="shared" ref="A66:C66" si="140">A$64</f>
        <v>Transportation</v>
      </c>
      <c r="B66" s="17" t="str">
        <f t="shared" si="140"/>
        <v>Electric Vehicle Sales Standard</v>
      </c>
      <c r="C66" s="17" t="str">
        <f t="shared" si="140"/>
        <v>Additional Minimum Required EV Sales Percentage</v>
      </c>
      <c r="D66" s="8" t="s">
        <v>142</v>
      </c>
      <c r="E66" s="8" t="s">
        <v>88</v>
      </c>
      <c r="F66" s="8" t="s">
        <v>143</v>
      </c>
      <c r="G66" s="8" t="s">
        <v>88</v>
      </c>
      <c r="H66" s="13">
        <v>187</v>
      </c>
      <c r="I66" s="14" t="s">
        <v>63</v>
      </c>
      <c r="J66" s="17" t="str">
        <f t="shared" ref="J66:O66" si="141">J$64</f>
        <v>EV Sales Standard</v>
      </c>
      <c r="K66" s="17" t="str">
        <f t="shared" si="141"/>
        <v>trans EV minimum</v>
      </c>
      <c r="L66" s="18">
        <f t="shared" si="141"/>
        <v>0</v>
      </c>
      <c r="M66" s="18">
        <f t="shared" si="141"/>
        <v>1</v>
      </c>
      <c r="N66" s="18">
        <f t="shared" si="141"/>
        <v>0.01</v>
      </c>
      <c r="O66" s="18" t="str">
        <f t="shared" si="141"/>
        <v>% of new vehicles sold</v>
      </c>
      <c r="P66" s="14" t="s">
        <v>154</v>
      </c>
      <c r="Q66" s="18" t="str">
        <f t="shared" ref="Q66:R66" si="142">Q$64</f>
        <v>transportation-sector-main.html#ev-mandate</v>
      </c>
      <c r="R66" s="18" t="str">
        <f t="shared" si="142"/>
        <v>ev-mandate.html</v>
      </c>
      <c r="S66" s="22" t="s">
        <v>155</v>
      </c>
      <c r="T66" s="14"/>
      <c r="U66" s="8"/>
      <c r="V66" s="8"/>
      <c r="W66" s="8"/>
      <c r="X66" s="8"/>
      <c r="Y66" s="8"/>
      <c r="Z66" s="8"/>
    </row>
    <row r="67" spans="1:26" ht="15.75" customHeight="1">
      <c r="A67" s="17" t="str">
        <f t="shared" ref="A67:C67" si="143">A$64</f>
        <v>Transportation</v>
      </c>
      <c r="B67" s="17" t="str">
        <f t="shared" si="143"/>
        <v>Electric Vehicle Sales Standard</v>
      </c>
      <c r="C67" s="17" t="str">
        <f t="shared" si="143"/>
        <v>Additional Minimum Required EV Sales Percentage</v>
      </c>
      <c r="D67" s="8" t="s">
        <v>151</v>
      </c>
      <c r="E67" s="8" t="s">
        <v>88</v>
      </c>
      <c r="F67" s="8" t="s">
        <v>152</v>
      </c>
      <c r="G67" s="8" t="s">
        <v>88</v>
      </c>
      <c r="H67" s="13">
        <v>191</v>
      </c>
      <c r="I67" s="14" t="s">
        <v>63</v>
      </c>
      <c r="J67" s="17" t="str">
        <f t="shared" ref="J67:O67" si="144">J$64</f>
        <v>EV Sales Standard</v>
      </c>
      <c r="K67" s="17" t="str">
        <f t="shared" si="144"/>
        <v>trans EV minimum</v>
      </c>
      <c r="L67" s="18">
        <f t="shared" si="144"/>
        <v>0</v>
      </c>
      <c r="M67" s="18">
        <f t="shared" si="144"/>
        <v>1</v>
      </c>
      <c r="N67" s="18">
        <f t="shared" si="144"/>
        <v>0.01</v>
      </c>
      <c r="O67" s="18" t="str">
        <f t="shared" si="144"/>
        <v>% of new vehicles sold</v>
      </c>
      <c r="P67" s="14" t="s">
        <v>156</v>
      </c>
      <c r="Q67" s="18" t="str">
        <f t="shared" ref="Q67:R67" si="145">Q$64</f>
        <v>transportation-sector-main.html#ev-mandate</v>
      </c>
      <c r="R67" s="18" t="str">
        <f t="shared" si="145"/>
        <v>ev-mandate.html</v>
      </c>
      <c r="S67" s="22"/>
      <c r="T67" s="14"/>
      <c r="U67" s="8"/>
      <c r="V67" s="8"/>
      <c r="W67" s="8"/>
      <c r="X67" s="8"/>
      <c r="Y67" s="8"/>
      <c r="Z67" s="8"/>
    </row>
    <row r="68" spans="1:26" ht="15.75" customHeight="1">
      <c r="A68" s="17" t="str">
        <f t="shared" ref="A68:C68" si="146">A$64</f>
        <v>Transportation</v>
      </c>
      <c r="B68" s="17" t="str">
        <f t="shared" si="146"/>
        <v>Electric Vehicle Sales Standard</v>
      </c>
      <c r="C68" s="17" t="str">
        <f t="shared" si="146"/>
        <v>Additional Minimum Required EV Sales Percentage</v>
      </c>
      <c r="D68" s="8" t="s">
        <v>142</v>
      </c>
      <c r="E68" s="8" t="s">
        <v>97</v>
      </c>
      <c r="F68" s="8" t="s">
        <v>143</v>
      </c>
      <c r="G68" s="8" t="s">
        <v>157</v>
      </c>
      <c r="H68" s="13">
        <v>496</v>
      </c>
      <c r="I68" s="14" t="s">
        <v>63</v>
      </c>
      <c r="J68" s="17" t="str">
        <f t="shared" ref="J68:O68" si="147">J$64</f>
        <v>EV Sales Standard</v>
      </c>
      <c r="K68" s="17" t="str">
        <f t="shared" si="147"/>
        <v>trans EV minimum</v>
      </c>
      <c r="L68" s="18">
        <f t="shared" si="147"/>
        <v>0</v>
      </c>
      <c r="M68" s="18">
        <f t="shared" si="147"/>
        <v>1</v>
      </c>
      <c r="N68" s="18">
        <f t="shared" si="147"/>
        <v>0.01</v>
      </c>
      <c r="O68" s="18" t="str">
        <f t="shared" si="147"/>
        <v>% of new vehicles sold</v>
      </c>
      <c r="P68" s="14" t="s">
        <v>158</v>
      </c>
      <c r="Q68" s="18" t="str">
        <f t="shared" ref="Q68:R68" si="148">Q$64</f>
        <v>transportation-sector-main.html#ev-mandate</v>
      </c>
      <c r="R68" s="18" t="str">
        <f t="shared" si="148"/>
        <v>ev-mandate.html</v>
      </c>
      <c r="S68" s="22"/>
      <c r="T68" s="14"/>
      <c r="U68" s="8"/>
      <c r="V68" s="8"/>
      <c r="W68" s="8"/>
      <c r="X68" s="8"/>
      <c r="Y68" s="8"/>
      <c r="Z68" s="8"/>
    </row>
    <row r="69" spans="1:26" ht="15.75" customHeight="1">
      <c r="A69" s="17" t="str">
        <f t="shared" ref="A69:C69" si="149">A$64</f>
        <v>Transportation</v>
      </c>
      <c r="B69" s="17" t="str">
        <f t="shared" si="149"/>
        <v>Electric Vehicle Sales Standard</v>
      </c>
      <c r="C69" s="17" t="str">
        <f t="shared" si="149"/>
        <v>Additional Minimum Required EV Sales Percentage</v>
      </c>
      <c r="D69" s="8" t="s">
        <v>151</v>
      </c>
      <c r="E69" s="8" t="s">
        <v>97</v>
      </c>
      <c r="F69" s="8" t="s">
        <v>152</v>
      </c>
      <c r="G69" s="8" t="s">
        <v>157</v>
      </c>
      <c r="H69" s="13">
        <v>497</v>
      </c>
      <c r="I69" s="14" t="s">
        <v>63</v>
      </c>
      <c r="J69" s="17" t="str">
        <f t="shared" ref="J69:O69" si="150">J$64</f>
        <v>EV Sales Standard</v>
      </c>
      <c r="K69" s="17" t="str">
        <f t="shared" si="150"/>
        <v>trans EV minimum</v>
      </c>
      <c r="L69" s="18">
        <f t="shared" si="150"/>
        <v>0</v>
      </c>
      <c r="M69" s="18">
        <f t="shared" si="150"/>
        <v>1</v>
      </c>
      <c r="N69" s="18">
        <f t="shared" si="150"/>
        <v>0.01</v>
      </c>
      <c r="O69" s="18" t="str">
        <f t="shared" si="150"/>
        <v>% of new vehicles sold</v>
      </c>
      <c r="P69" s="24" t="s">
        <v>159</v>
      </c>
      <c r="Q69" s="18" t="str">
        <f t="shared" ref="Q69:R69" si="151">Q$64</f>
        <v>transportation-sector-main.html#ev-mandate</v>
      </c>
      <c r="R69" s="18" t="str">
        <f t="shared" si="151"/>
        <v>ev-mandate.html</v>
      </c>
      <c r="S69" s="22"/>
      <c r="T69" s="14"/>
      <c r="U69" s="8"/>
      <c r="V69" s="8"/>
      <c r="W69" s="8"/>
      <c r="X69" s="8"/>
      <c r="Y69" s="8"/>
      <c r="Z69" s="8"/>
    </row>
    <row r="70" spans="1:26" ht="15.75" customHeight="1">
      <c r="A70" s="17" t="str">
        <f t="shared" ref="A70:C70" si="152">A$64</f>
        <v>Transportation</v>
      </c>
      <c r="B70" s="17" t="str">
        <f t="shared" si="152"/>
        <v>Electric Vehicle Sales Standard</v>
      </c>
      <c r="C70" s="17" t="str">
        <f t="shared" si="152"/>
        <v>Additional Minimum Required EV Sales Percentage</v>
      </c>
      <c r="D70" s="8" t="s">
        <v>142</v>
      </c>
      <c r="E70" s="8" t="s">
        <v>100</v>
      </c>
      <c r="F70" s="8" t="s">
        <v>143</v>
      </c>
      <c r="G70" s="8" t="s">
        <v>160</v>
      </c>
      <c r="H70" s="13">
        <v>498</v>
      </c>
      <c r="I70" s="14" t="s">
        <v>63</v>
      </c>
      <c r="J70" s="17" t="str">
        <f t="shared" ref="J70:O70" si="153">J$64</f>
        <v>EV Sales Standard</v>
      </c>
      <c r="K70" s="17" t="str">
        <f t="shared" si="153"/>
        <v>trans EV minimum</v>
      </c>
      <c r="L70" s="18">
        <f t="shared" si="153"/>
        <v>0</v>
      </c>
      <c r="M70" s="18">
        <f t="shared" si="153"/>
        <v>1</v>
      </c>
      <c r="N70" s="18">
        <f t="shared" si="153"/>
        <v>0.01</v>
      </c>
      <c r="O70" s="18" t="str">
        <f t="shared" si="153"/>
        <v>% of new vehicles sold</v>
      </c>
      <c r="P70" s="24" t="s">
        <v>161</v>
      </c>
      <c r="Q70" s="18" t="str">
        <f t="shared" ref="Q70:R70" si="154">Q$64</f>
        <v>transportation-sector-main.html#ev-mandate</v>
      </c>
      <c r="R70" s="18" t="str">
        <f t="shared" si="154"/>
        <v>ev-mandate.html</v>
      </c>
      <c r="S70" s="22"/>
      <c r="T70" s="14"/>
      <c r="U70" s="8"/>
      <c r="V70" s="8"/>
      <c r="W70" s="8"/>
      <c r="X70" s="8"/>
      <c r="Y70" s="8"/>
      <c r="Z70" s="8"/>
    </row>
    <row r="71" spans="1:26" ht="15.75" customHeight="1">
      <c r="A71" s="17" t="str">
        <f t="shared" ref="A71:C71" si="155">A$64</f>
        <v>Transportation</v>
      </c>
      <c r="B71" s="17" t="str">
        <f t="shared" si="155"/>
        <v>Electric Vehicle Sales Standard</v>
      </c>
      <c r="C71" s="17" t="str">
        <f t="shared" si="155"/>
        <v>Additional Minimum Required EV Sales Percentage</v>
      </c>
      <c r="D71" s="8" t="s">
        <v>151</v>
      </c>
      <c r="E71" s="8" t="s">
        <v>100</v>
      </c>
      <c r="F71" s="8" t="s">
        <v>152</v>
      </c>
      <c r="G71" s="8" t="s">
        <v>160</v>
      </c>
      <c r="H71" s="13">
        <v>499</v>
      </c>
      <c r="I71" s="14" t="s">
        <v>63</v>
      </c>
      <c r="J71" s="17" t="str">
        <f t="shared" ref="J71:O71" si="156">J$64</f>
        <v>EV Sales Standard</v>
      </c>
      <c r="K71" s="17" t="str">
        <f t="shared" si="156"/>
        <v>trans EV minimum</v>
      </c>
      <c r="L71" s="18">
        <f t="shared" si="156"/>
        <v>0</v>
      </c>
      <c r="M71" s="18">
        <f t="shared" si="156"/>
        <v>1</v>
      </c>
      <c r="N71" s="18">
        <f t="shared" si="156"/>
        <v>0.01</v>
      </c>
      <c r="O71" s="18" t="str">
        <f t="shared" si="156"/>
        <v>% of new vehicles sold</v>
      </c>
      <c r="P71" s="14" t="s">
        <v>162</v>
      </c>
      <c r="Q71" s="18" t="str">
        <f t="shared" ref="Q71:R71" si="157">Q$64</f>
        <v>transportation-sector-main.html#ev-mandate</v>
      </c>
      <c r="R71" s="18" t="str">
        <f t="shared" si="157"/>
        <v>ev-mandate.html</v>
      </c>
      <c r="S71" s="22"/>
      <c r="T71" s="14"/>
      <c r="U71" s="8"/>
      <c r="V71" s="8"/>
      <c r="W71" s="8"/>
      <c r="X71" s="8"/>
      <c r="Y71" s="8"/>
      <c r="Z71" s="8"/>
    </row>
    <row r="72" spans="1:26" ht="15.75" customHeight="1">
      <c r="A72" s="17" t="str">
        <f t="shared" ref="A72:C72" si="158">A$64</f>
        <v>Transportation</v>
      </c>
      <c r="B72" s="17" t="str">
        <f t="shared" si="158"/>
        <v>Electric Vehicle Sales Standard</v>
      </c>
      <c r="C72" s="17" t="str">
        <f t="shared" si="158"/>
        <v>Additional Minimum Required EV Sales Percentage</v>
      </c>
      <c r="D72" s="8" t="s">
        <v>142</v>
      </c>
      <c r="E72" s="8" t="s">
        <v>108</v>
      </c>
      <c r="F72" s="8" t="s">
        <v>143</v>
      </c>
      <c r="G72" s="8" t="s">
        <v>163</v>
      </c>
      <c r="H72" s="13">
        <v>500</v>
      </c>
      <c r="I72" s="14" t="s">
        <v>63</v>
      </c>
      <c r="J72" s="17" t="str">
        <f t="shared" ref="J72:O72" si="159">J$64</f>
        <v>EV Sales Standard</v>
      </c>
      <c r="K72" s="17" t="str">
        <f t="shared" si="159"/>
        <v>trans EV minimum</v>
      </c>
      <c r="L72" s="18">
        <f t="shared" si="159"/>
        <v>0</v>
      </c>
      <c r="M72" s="18">
        <f t="shared" si="159"/>
        <v>1</v>
      </c>
      <c r="N72" s="18">
        <f t="shared" si="159"/>
        <v>0.01</v>
      </c>
      <c r="O72" s="18" t="str">
        <f t="shared" si="159"/>
        <v>% of new vehicles sold</v>
      </c>
      <c r="P72" s="14" t="s">
        <v>164</v>
      </c>
      <c r="Q72" s="18" t="str">
        <f t="shared" ref="Q72:R72" si="160">Q$64</f>
        <v>transportation-sector-main.html#ev-mandate</v>
      </c>
      <c r="R72" s="18" t="str">
        <f t="shared" si="160"/>
        <v>ev-mandate.html</v>
      </c>
      <c r="S72" s="16" t="s">
        <v>165</v>
      </c>
      <c r="T72" s="14"/>
      <c r="U72" s="8"/>
      <c r="V72" s="8"/>
      <c r="W72" s="8"/>
      <c r="X72" s="8"/>
      <c r="Y72" s="8"/>
      <c r="Z72" s="8"/>
    </row>
    <row r="73" spans="1:26" ht="15.75" customHeight="1">
      <c r="A73" s="17" t="str">
        <f t="shared" ref="A73:C73" si="161">A$64</f>
        <v>Transportation</v>
      </c>
      <c r="B73" s="17" t="str">
        <f t="shared" si="161"/>
        <v>Electric Vehicle Sales Standard</v>
      </c>
      <c r="C73" s="17" t="str">
        <f t="shared" si="161"/>
        <v>Additional Minimum Required EV Sales Percentage</v>
      </c>
      <c r="D73" s="8" t="s">
        <v>151</v>
      </c>
      <c r="E73" s="8" t="s">
        <v>108</v>
      </c>
      <c r="F73" s="8" t="s">
        <v>152</v>
      </c>
      <c r="G73" s="8" t="s">
        <v>163</v>
      </c>
      <c r="H73" s="13">
        <v>501</v>
      </c>
      <c r="I73" s="14" t="s">
        <v>63</v>
      </c>
      <c r="J73" s="17" t="str">
        <f t="shared" ref="J73:O73" si="162">J$64</f>
        <v>EV Sales Standard</v>
      </c>
      <c r="K73" s="17" t="str">
        <f t="shared" si="162"/>
        <v>trans EV minimum</v>
      </c>
      <c r="L73" s="18">
        <f t="shared" si="162"/>
        <v>0</v>
      </c>
      <c r="M73" s="18">
        <f t="shared" si="162"/>
        <v>1</v>
      </c>
      <c r="N73" s="18">
        <f t="shared" si="162"/>
        <v>0.01</v>
      </c>
      <c r="O73" s="18" t="str">
        <f t="shared" si="162"/>
        <v>% of new vehicles sold</v>
      </c>
      <c r="P73" s="14" t="s">
        <v>166</v>
      </c>
      <c r="Q73" s="18" t="str">
        <f t="shared" ref="Q73:R73" si="163">Q$64</f>
        <v>transportation-sector-main.html#ev-mandate</v>
      </c>
      <c r="R73" s="18" t="str">
        <f t="shared" si="163"/>
        <v>ev-mandate.html</v>
      </c>
      <c r="S73" s="22"/>
      <c r="T73" s="14"/>
      <c r="U73" s="8"/>
      <c r="V73" s="8"/>
      <c r="W73" s="8"/>
      <c r="X73" s="8"/>
      <c r="Y73" s="8"/>
      <c r="Z73" s="8"/>
    </row>
    <row r="74" spans="1:26" ht="15.75" customHeight="1">
      <c r="A74" s="17" t="str">
        <f t="shared" ref="A74:C74" si="164">A$64</f>
        <v>Transportation</v>
      </c>
      <c r="B74" s="17" t="str">
        <f t="shared" si="164"/>
        <v>Electric Vehicle Sales Standard</v>
      </c>
      <c r="C74" s="17" t="str">
        <f t="shared" si="164"/>
        <v>Additional Minimum Required EV Sales Percentage</v>
      </c>
      <c r="D74" s="8" t="s">
        <v>142</v>
      </c>
      <c r="E74" s="8" t="s">
        <v>116</v>
      </c>
      <c r="F74" s="8" t="s">
        <v>143</v>
      </c>
      <c r="G74" s="8" t="s">
        <v>167</v>
      </c>
      <c r="H74" s="13">
        <v>188</v>
      </c>
      <c r="I74" s="14" t="s">
        <v>63</v>
      </c>
      <c r="J74" s="17" t="str">
        <f t="shared" ref="J74:O74" si="165">J$64</f>
        <v>EV Sales Standard</v>
      </c>
      <c r="K74" s="17" t="str">
        <f t="shared" si="165"/>
        <v>trans EV minimum</v>
      </c>
      <c r="L74" s="18">
        <f t="shared" si="165"/>
        <v>0</v>
      </c>
      <c r="M74" s="18">
        <f t="shared" si="165"/>
        <v>1</v>
      </c>
      <c r="N74" s="18">
        <f t="shared" si="165"/>
        <v>0.01</v>
      </c>
      <c r="O74" s="18" t="str">
        <f t="shared" si="165"/>
        <v>% of new vehicles sold</v>
      </c>
      <c r="P74" s="14" t="s">
        <v>168</v>
      </c>
      <c r="Q74" s="18" t="str">
        <f t="shared" ref="Q74:R74" si="166">Q$64</f>
        <v>transportation-sector-main.html#ev-mandate</v>
      </c>
      <c r="R74" s="18" t="str">
        <f t="shared" si="166"/>
        <v>ev-mandate.html</v>
      </c>
      <c r="S74" s="22"/>
      <c r="T74" s="14"/>
      <c r="U74" s="8"/>
      <c r="V74" s="8"/>
      <c r="W74" s="8"/>
      <c r="X74" s="8"/>
      <c r="Y74" s="8"/>
      <c r="Z74" s="8"/>
    </row>
    <row r="75" spans="1:26" ht="15.75" customHeight="1">
      <c r="A75" s="17" t="str">
        <f t="shared" ref="A75:C75" si="167">A$64</f>
        <v>Transportation</v>
      </c>
      <c r="B75" s="17" t="str">
        <f t="shared" si="167"/>
        <v>Electric Vehicle Sales Standard</v>
      </c>
      <c r="C75" s="17" t="str">
        <f t="shared" si="167"/>
        <v>Additional Minimum Required EV Sales Percentage</v>
      </c>
      <c r="D75" s="8" t="s">
        <v>151</v>
      </c>
      <c r="E75" s="8" t="s">
        <v>116</v>
      </c>
      <c r="F75" s="8" t="s">
        <v>152</v>
      </c>
      <c r="G75" s="8" t="s">
        <v>167</v>
      </c>
      <c r="H75" s="13">
        <v>591</v>
      </c>
      <c r="I75" s="14" t="s">
        <v>86</v>
      </c>
      <c r="J75" s="17" t="str">
        <f t="shared" ref="J75:K75" si="168">J$64</f>
        <v>EV Sales Standard</v>
      </c>
      <c r="K75" s="17" t="str">
        <f t="shared" si="168"/>
        <v>trans EV minimum</v>
      </c>
      <c r="L75" s="8"/>
      <c r="M75" s="8"/>
      <c r="N75" s="8"/>
      <c r="O75" s="14"/>
      <c r="P75" s="14"/>
      <c r="Q75" s="14"/>
      <c r="R75" s="14"/>
      <c r="S75" s="22"/>
      <c r="T75" s="14"/>
      <c r="U75" s="8"/>
      <c r="V75" s="8"/>
      <c r="W75" s="8"/>
      <c r="X75" s="8"/>
      <c r="Y75" s="8"/>
      <c r="Z75" s="8"/>
    </row>
    <row r="76" spans="1:26" ht="84" customHeight="1">
      <c r="A76" s="8" t="s">
        <v>57</v>
      </c>
      <c r="B76" s="8" t="s">
        <v>169</v>
      </c>
      <c r="C76" s="8" t="s">
        <v>170</v>
      </c>
      <c r="D76" s="14" t="s">
        <v>142</v>
      </c>
      <c r="E76" s="14" t="s">
        <v>60</v>
      </c>
      <c r="F76" s="14" t="s">
        <v>143</v>
      </c>
      <c r="G76" s="14" t="s">
        <v>60</v>
      </c>
      <c r="H76" s="13">
        <v>189</v>
      </c>
      <c r="I76" s="14" t="s">
        <v>63</v>
      </c>
      <c r="J76" s="8" t="s">
        <v>171</v>
      </c>
      <c r="K76" s="8" t="s">
        <v>172</v>
      </c>
      <c r="L76" s="15">
        <v>0</v>
      </c>
      <c r="M76" s="15">
        <v>0.5</v>
      </c>
      <c r="N76" s="15">
        <v>0.01</v>
      </c>
      <c r="O76" s="14" t="s">
        <v>173</v>
      </c>
      <c r="P76" s="25" t="s">
        <v>174</v>
      </c>
      <c r="Q76" s="14" t="s">
        <v>175</v>
      </c>
      <c r="R76" s="14" t="s">
        <v>176</v>
      </c>
      <c r="S76" s="26" t="s">
        <v>177</v>
      </c>
      <c r="T76" s="14"/>
      <c r="U76" s="8"/>
      <c r="V76" s="8"/>
      <c r="W76" s="8"/>
      <c r="X76" s="8"/>
      <c r="Y76" s="8"/>
      <c r="Z76" s="8"/>
    </row>
    <row r="77" spans="1:26" ht="15.75" customHeight="1">
      <c r="A77" s="17" t="str">
        <f t="shared" ref="A77:C77" si="169">A$76</f>
        <v>Transportation</v>
      </c>
      <c r="B77" s="17" t="str">
        <f t="shared" si="169"/>
        <v>Electric Vehicle Subsidy</v>
      </c>
      <c r="C77" s="17" t="str">
        <f t="shared" si="169"/>
        <v>Additional EV Subsidy Percentage</v>
      </c>
      <c r="D77" s="8" t="s">
        <v>151</v>
      </c>
      <c r="E77" s="8" t="s">
        <v>60</v>
      </c>
      <c r="F77" s="8" t="s">
        <v>152</v>
      </c>
      <c r="G77" s="8" t="s">
        <v>60</v>
      </c>
      <c r="H77" s="13">
        <v>592</v>
      </c>
      <c r="I77" s="14" t="s">
        <v>86</v>
      </c>
      <c r="J77" s="17" t="str">
        <f t="shared" ref="J77:K77" si="170">J$76</f>
        <v>EV Subsidy</v>
      </c>
      <c r="K77" s="19" t="str">
        <f t="shared" si="170"/>
        <v>trans EV subsidy</v>
      </c>
      <c r="L77" s="17"/>
      <c r="M77" s="17"/>
      <c r="N77" s="17"/>
      <c r="O77" s="17"/>
      <c r="P77" s="8"/>
      <c r="Q77" s="17"/>
      <c r="R77" s="17"/>
      <c r="S77" s="27"/>
      <c r="T77" s="8"/>
      <c r="U77" s="8"/>
      <c r="V77" s="8"/>
      <c r="W77" s="8"/>
      <c r="X77" s="8"/>
      <c r="Y77" s="8"/>
      <c r="Z77" s="8"/>
    </row>
    <row r="78" spans="1:26" ht="15.75" customHeight="1">
      <c r="A78" s="17" t="str">
        <f t="shared" ref="A78:C78" si="171">A$76</f>
        <v>Transportation</v>
      </c>
      <c r="B78" s="17" t="str">
        <f t="shared" si="171"/>
        <v>Electric Vehicle Subsidy</v>
      </c>
      <c r="C78" s="17" t="str">
        <f t="shared" si="171"/>
        <v>Additional EV Subsidy Percentage</v>
      </c>
      <c r="D78" s="8" t="s">
        <v>142</v>
      </c>
      <c r="E78" s="8" t="s">
        <v>88</v>
      </c>
      <c r="F78" s="8" t="s">
        <v>143</v>
      </c>
      <c r="G78" s="8" t="s">
        <v>88</v>
      </c>
      <c r="H78" s="13">
        <v>593</v>
      </c>
      <c r="I78" s="14" t="s">
        <v>86</v>
      </c>
      <c r="J78" s="17" t="str">
        <f t="shared" ref="J78:K78" si="172">J$76</f>
        <v>EV Subsidy</v>
      </c>
      <c r="K78" s="19" t="str">
        <f t="shared" si="172"/>
        <v>trans EV subsidy</v>
      </c>
      <c r="L78" s="17"/>
      <c r="M78" s="17"/>
      <c r="N78" s="17"/>
      <c r="O78" s="17"/>
      <c r="P78" s="8"/>
      <c r="Q78" s="17"/>
      <c r="R78" s="17"/>
      <c r="S78" s="27"/>
      <c r="T78" s="8"/>
      <c r="U78" s="8"/>
      <c r="V78" s="8"/>
      <c r="W78" s="8"/>
      <c r="X78" s="8"/>
      <c r="Y78" s="8"/>
      <c r="Z78" s="8"/>
    </row>
    <row r="79" spans="1:26" ht="15.75" customHeight="1">
      <c r="A79" s="17" t="str">
        <f t="shared" ref="A79:C79" si="173">A$76</f>
        <v>Transportation</v>
      </c>
      <c r="B79" s="17" t="str">
        <f t="shared" si="173"/>
        <v>Electric Vehicle Subsidy</v>
      </c>
      <c r="C79" s="17" t="str">
        <f t="shared" si="173"/>
        <v>Additional EV Subsidy Percentage</v>
      </c>
      <c r="D79" s="8" t="s">
        <v>151</v>
      </c>
      <c r="E79" s="8" t="s">
        <v>88</v>
      </c>
      <c r="F79" s="8" t="s">
        <v>152</v>
      </c>
      <c r="G79" s="8" t="s">
        <v>88</v>
      </c>
      <c r="H79" s="13">
        <v>594</v>
      </c>
      <c r="I79" s="14" t="s">
        <v>86</v>
      </c>
      <c r="J79" s="17" t="str">
        <f t="shared" ref="J79:K79" si="174">J$76</f>
        <v>EV Subsidy</v>
      </c>
      <c r="K79" s="19" t="str">
        <f t="shared" si="174"/>
        <v>trans EV subsidy</v>
      </c>
      <c r="L79" s="17"/>
      <c r="M79" s="17"/>
      <c r="N79" s="17"/>
      <c r="O79" s="17"/>
      <c r="P79" s="8"/>
      <c r="Q79" s="17"/>
      <c r="R79" s="17"/>
      <c r="S79" s="27"/>
      <c r="T79" s="8"/>
      <c r="U79" s="8"/>
      <c r="V79" s="8"/>
      <c r="W79" s="8"/>
      <c r="X79" s="8"/>
      <c r="Y79" s="8"/>
      <c r="Z79" s="8"/>
    </row>
    <row r="80" spans="1:26" ht="15.75" customHeight="1">
      <c r="A80" s="17" t="str">
        <f t="shared" ref="A80:C80" si="175">A$76</f>
        <v>Transportation</v>
      </c>
      <c r="B80" s="17" t="str">
        <f t="shared" si="175"/>
        <v>Electric Vehicle Subsidy</v>
      </c>
      <c r="C80" s="17" t="str">
        <f t="shared" si="175"/>
        <v>Additional EV Subsidy Percentage</v>
      </c>
      <c r="D80" s="8" t="s">
        <v>142</v>
      </c>
      <c r="E80" s="8" t="s">
        <v>97</v>
      </c>
      <c r="F80" s="8" t="s">
        <v>143</v>
      </c>
      <c r="G80" s="8" t="s">
        <v>157</v>
      </c>
      <c r="H80" s="13">
        <v>595</v>
      </c>
      <c r="I80" s="14" t="s">
        <v>86</v>
      </c>
      <c r="J80" s="17" t="str">
        <f t="shared" ref="J80:K80" si="176">J$76</f>
        <v>EV Subsidy</v>
      </c>
      <c r="K80" s="19" t="str">
        <f t="shared" si="176"/>
        <v>trans EV subsidy</v>
      </c>
      <c r="L80" s="17"/>
      <c r="M80" s="17"/>
      <c r="N80" s="17"/>
      <c r="O80" s="17"/>
      <c r="P80" s="8"/>
      <c r="Q80" s="17"/>
      <c r="R80" s="17"/>
      <c r="S80" s="27"/>
      <c r="T80" s="8"/>
      <c r="U80" s="8"/>
      <c r="V80" s="8"/>
      <c r="W80" s="8"/>
      <c r="X80" s="8"/>
      <c r="Y80" s="8"/>
      <c r="Z80" s="8"/>
    </row>
    <row r="81" spans="1:26" ht="15.75" customHeight="1">
      <c r="A81" s="17" t="str">
        <f t="shared" ref="A81:C81" si="177">A$76</f>
        <v>Transportation</v>
      </c>
      <c r="B81" s="17" t="str">
        <f t="shared" si="177"/>
        <v>Electric Vehicle Subsidy</v>
      </c>
      <c r="C81" s="17" t="str">
        <f t="shared" si="177"/>
        <v>Additional EV Subsidy Percentage</v>
      </c>
      <c r="D81" s="8" t="s">
        <v>151</v>
      </c>
      <c r="E81" s="8" t="s">
        <v>97</v>
      </c>
      <c r="F81" s="8" t="s">
        <v>152</v>
      </c>
      <c r="G81" s="8" t="s">
        <v>157</v>
      </c>
      <c r="H81" s="13">
        <v>596</v>
      </c>
      <c r="I81" s="14" t="s">
        <v>86</v>
      </c>
      <c r="J81" s="17" t="str">
        <f t="shared" ref="J81:K81" si="178">J$76</f>
        <v>EV Subsidy</v>
      </c>
      <c r="K81" s="19" t="str">
        <f t="shared" si="178"/>
        <v>trans EV subsidy</v>
      </c>
      <c r="L81" s="17"/>
      <c r="M81" s="17"/>
      <c r="N81" s="17"/>
      <c r="O81" s="17"/>
      <c r="P81" s="8"/>
      <c r="Q81" s="17"/>
      <c r="R81" s="17"/>
      <c r="S81" s="27"/>
      <c r="T81" s="8"/>
      <c r="U81" s="8"/>
      <c r="V81" s="8"/>
      <c r="W81" s="8"/>
      <c r="X81" s="8"/>
      <c r="Y81" s="8"/>
      <c r="Z81" s="8"/>
    </row>
    <row r="82" spans="1:26" ht="15.75" customHeight="1">
      <c r="A82" s="17" t="str">
        <f t="shared" ref="A82:C82" si="179">A$76</f>
        <v>Transportation</v>
      </c>
      <c r="B82" s="17" t="str">
        <f t="shared" si="179"/>
        <v>Electric Vehicle Subsidy</v>
      </c>
      <c r="C82" s="17" t="str">
        <f t="shared" si="179"/>
        <v>Additional EV Subsidy Percentage</v>
      </c>
      <c r="D82" s="8" t="s">
        <v>142</v>
      </c>
      <c r="E82" s="8" t="s">
        <v>100</v>
      </c>
      <c r="F82" s="8" t="s">
        <v>143</v>
      </c>
      <c r="G82" s="8" t="s">
        <v>160</v>
      </c>
      <c r="H82" s="13">
        <v>597</v>
      </c>
      <c r="I82" s="14" t="s">
        <v>86</v>
      </c>
      <c r="J82" s="17" t="str">
        <f t="shared" ref="J82:K82" si="180">J$76</f>
        <v>EV Subsidy</v>
      </c>
      <c r="K82" s="19" t="str">
        <f t="shared" si="180"/>
        <v>trans EV subsidy</v>
      </c>
      <c r="L82" s="17"/>
      <c r="M82" s="17"/>
      <c r="N82" s="17"/>
      <c r="O82" s="17"/>
      <c r="P82" s="8"/>
      <c r="Q82" s="17"/>
      <c r="R82" s="17"/>
      <c r="S82" s="27"/>
      <c r="T82" s="8"/>
      <c r="U82" s="8"/>
      <c r="V82" s="8"/>
      <c r="W82" s="8"/>
      <c r="X82" s="8"/>
      <c r="Y82" s="8"/>
      <c r="Z82" s="8"/>
    </row>
    <row r="83" spans="1:26" ht="15.75" customHeight="1">
      <c r="A83" s="17" t="str">
        <f t="shared" ref="A83:C83" si="181">A$76</f>
        <v>Transportation</v>
      </c>
      <c r="B83" s="17" t="str">
        <f t="shared" si="181"/>
        <v>Electric Vehicle Subsidy</v>
      </c>
      <c r="C83" s="17" t="str">
        <f t="shared" si="181"/>
        <v>Additional EV Subsidy Percentage</v>
      </c>
      <c r="D83" s="8" t="s">
        <v>151</v>
      </c>
      <c r="E83" s="8" t="s">
        <v>100</v>
      </c>
      <c r="F83" s="8" t="s">
        <v>152</v>
      </c>
      <c r="G83" s="8" t="s">
        <v>160</v>
      </c>
      <c r="H83" s="13">
        <v>598</v>
      </c>
      <c r="I83" s="14" t="s">
        <v>86</v>
      </c>
      <c r="J83" s="17" t="str">
        <f t="shared" ref="J83:K83" si="182">J$76</f>
        <v>EV Subsidy</v>
      </c>
      <c r="K83" s="19" t="str">
        <f t="shared" si="182"/>
        <v>trans EV subsidy</v>
      </c>
      <c r="L83" s="17"/>
      <c r="M83" s="17"/>
      <c r="N83" s="17"/>
      <c r="O83" s="17"/>
      <c r="P83" s="8"/>
      <c r="Q83" s="17"/>
      <c r="R83" s="17"/>
      <c r="S83" s="27"/>
      <c r="T83" s="8"/>
      <c r="U83" s="8"/>
      <c r="V83" s="8"/>
      <c r="W83" s="8"/>
      <c r="X83" s="8"/>
      <c r="Y83" s="8"/>
      <c r="Z83" s="8"/>
    </row>
    <row r="84" spans="1:26" ht="15.75" customHeight="1">
      <c r="A84" s="17" t="str">
        <f t="shared" ref="A84:C84" si="183">A$76</f>
        <v>Transportation</v>
      </c>
      <c r="B84" s="17" t="str">
        <f t="shared" si="183"/>
        <v>Electric Vehicle Subsidy</v>
      </c>
      <c r="C84" s="17" t="str">
        <f t="shared" si="183"/>
        <v>Additional EV Subsidy Percentage</v>
      </c>
      <c r="D84" s="8" t="s">
        <v>142</v>
      </c>
      <c r="E84" s="8" t="s">
        <v>108</v>
      </c>
      <c r="F84" s="8" t="s">
        <v>143</v>
      </c>
      <c r="G84" s="8" t="s">
        <v>163</v>
      </c>
      <c r="H84" s="13">
        <v>599</v>
      </c>
      <c r="I84" s="14" t="s">
        <v>86</v>
      </c>
      <c r="J84" s="17" t="str">
        <f t="shared" ref="J84:K84" si="184">J$76</f>
        <v>EV Subsidy</v>
      </c>
      <c r="K84" s="19" t="str">
        <f t="shared" si="184"/>
        <v>trans EV subsidy</v>
      </c>
      <c r="L84" s="17"/>
      <c r="M84" s="17"/>
      <c r="N84" s="17"/>
      <c r="O84" s="17"/>
      <c r="P84" s="8"/>
      <c r="Q84" s="17"/>
      <c r="R84" s="17"/>
      <c r="S84" s="27"/>
      <c r="T84" s="8"/>
      <c r="U84" s="8"/>
      <c r="V84" s="8"/>
      <c r="W84" s="8"/>
      <c r="X84" s="8"/>
      <c r="Y84" s="8"/>
      <c r="Z84" s="8"/>
    </row>
    <row r="85" spans="1:26" ht="15.75" customHeight="1">
      <c r="A85" s="17" t="str">
        <f t="shared" ref="A85:C85" si="185">A$76</f>
        <v>Transportation</v>
      </c>
      <c r="B85" s="17" t="str">
        <f t="shared" si="185"/>
        <v>Electric Vehicle Subsidy</v>
      </c>
      <c r="C85" s="17" t="str">
        <f t="shared" si="185"/>
        <v>Additional EV Subsidy Percentage</v>
      </c>
      <c r="D85" s="8" t="s">
        <v>151</v>
      </c>
      <c r="E85" s="8" t="s">
        <v>108</v>
      </c>
      <c r="F85" s="8" t="s">
        <v>152</v>
      </c>
      <c r="G85" s="8" t="s">
        <v>163</v>
      </c>
      <c r="H85" s="13">
        <v>600</v>
      </c>
      <c r="I85" s="14" t="s">
        <v>86</v>
      </c>
      <c r="J85" s="17" t="str">
        <f t="shared" ref="J85:K85" si="186">J$76</f>
        <v>EV Subsidy</v>
      </c>
      <c r="K85" s="19" t="str">
        <f t="shared" si="186"/>
        <v>trans EV subsidy</v>
      </c>
      <c r="L85" s="17"/>
      <c r="M85" s="17"/>
      <c r="N85" s="17"/>
      <c r="O85" s="17"/>
      <c r="P85" s="8"/>
      <c r="Q85" s="17"/>
      <c r="R85" s="17"/>
      <c r="S85" s="27"/>
      <c r="T85" s="8"/>
      <c r="U85" s="8"/>
      <c r="V85" s="8"/>
      <c r="W85" s="8"/>
      <c r="X85" s="8"/>
      <c r="Y85" s="8"/>
      <c r="Z85" s="8"/>
    </row>
    <row r="86" spans="1:26" ht="15.75" customHeight="1">
      <c r="A86" s="17" t="str">
        <f t="shared" ref="A86:C86" si="187">A$76</f>
        <v>Transportation</v>
      </c>
      <c r="B86" s="17" t="str">
        <f t="shared" si="187"/>
        <v>Electric Vehicle Subsidy</v>
      </c>
      <c r="C86" s="17" t="str">
        <f t="shared" si="187"/>
        <v>Additional EV Subsidy Percentage</v>
      </c>
      <c r="D86" s="8" t="s">
        <v>142</v>
      </c>
      <c r="E86" s="8" t="s">
        <v>116</v>
      </c>
      <c r="F86" s="8" t="s">
        <v>143</v>
      </c>
      <c r="G86" s="8" t="s">
        <v>167</v>
      </c>
      <c r="H86" s="13">
        <v>601</v>
      </c>
      <c r="I86" s="14" t="s">
        <v>86</v>
      </c>
      <c r="J86" s="17" t="str">
        <f t="shared" ref="J86:K86" si="188">J$76</f>
        <v>EV Subsidy</v>
      </c>
      <c r="K86" s="19" t="str">
        <f t="shared" si="188"/>
        <v>trans EV subsidy</v>
      </c>
      <c r="L86" s="17"/>
      <c r="M86" s="17"/>
      <c r="N86" s="17"/>
      <c r="O86" s="17"/>
      <c r="P86" s="8"/>
      <c r="Q86" s="17"/>
      <c r="R86" s="17"/>
      <c r="S86" s="27"/>
      <c r="T86" s="8"/>
      <c r="U86" s="8"/>
      <c r="V86" s="8"/>
      <c r="W86" s="8"/>
      <c r="X86" s="8"/>
      <c r="Y86" s="8"/>
      <c r="Z86" s="8"/>
    </row>
    <row r="87" spans="1:26" ht="15.75" customHeight="1">
      <c r="A87" s="17" t="str">
        <f t="shared" ref="A87:C87" si="189">A$76</f>
        <v>Transportation</v>
      </c>
      <c r="B87" s="17" t="str">
        <f t="shared" si="189"/>
        <v>Electric Vehicle Subsidy</v>
      </c>
      <c r="C87" s="17" t="str">
        <f t="shared" si="189"/>
        <v>Additional EV Subsidy Percentage</v>
      </c>
      <c r="D87" s="8" t="s">
        <v>151</v>
      </c>
      <c r="E87" s="8" t="s">
        <v>116</v>
      </c>
      <c r="F87" s="8" t="s">
        <v>152</v>
      </c>
      <c r="G87" s="8" t="s">
        <v>167</v>
      </c>
      <c r="H87" s="13">
        <v>602</v>
      </c>
      <c r="I87" s="14" t="s">
        <v>86</v>
      </c>
      <c r="J87" s="17" t="str">
        <f t="shared" ref="J87:K87" si="190">J$76</f>
        <v>EV Subsidy</v>
      </c>
      <c r="K87" s="19" t="str">
        <f t="shared" si="190"/>
        <v>trans EV subsidy</v>
      </c>
      <c r="L87" s="17"/>
      <c r="M87" s="17"/>
      <c r="N87" s="17"/>
      <c r="O87" s="17"/>
      <c r="P87" s="8"/>
      <c r="Q87" s="17"/>
      <c r="R87" s="17"/>
      <c r="S87" s="27"/>
      <c r="T87" s="8"/>
      <c r="U87" s="8"/>
      <c r="V87" s="8"/>
      <c r="W87" s="8"/>
      <c r="X87" s="8"/>
      <c r="Y87" s="8"/>
      <c r="Z87" s="8"/>
    </row>
    <row r="88" spans="1:26" ht="15.75" customHeight="1">
      <c r="A88" s="8" t="s">
        <v>57</v>
      </c>
      <c r="B88" s="8" t="s">
        <v>178</v>
      </c>
      <c r="C88" s="8" t="s">
        <v>179</v>
      </c>
      <c r="D88" s="14"/>
      <c r="E88" s="14"/>
      <c r="F88" s="14"/>
      <c r="G88" s="14"/>
      <c r="H88" s="13">
        <v>1</v>
      </c>
      <c r="I88" s="14" t="s">
        <v>63</v>
      </c>
      <c r="J88" s="13" t="s">
        <v>178</v>
      </c>
      <c r="K88" s="8" t="s">
        <v>180</v>
      </c>
      <c r="L88" s="15">
        <v>0</v>
      </c>
      <c r="M88" s="15">
        <v>1</v>
      </c>
      <c r="N88" s="15">
        <v>0.02</v>
      </c>
      <c r="O88" s="14" t="s">
        <v>181</v>
      </c>
      <c r="P88" s="14" t="s">
        <v>182</v>
      </c>
      <c r="Q88" s="14" t="s">
        <v>183</v>
      </c>
      <c r="R88" s="14" t="s">
        <v>184</v>
      </c>
      <c r="S88" s="22" t="s">
        <v>185</v>
      </c>
      <c r="T88" s="14" t="s">
        <v>186</v>
      </c>
      <c r="U88" s="8"/>
      <c r="V88" s="8"/>
      <c r="W88" s="8"/>
      <c r="X88" s="8"/>
      <c r="Y88" s="8"/>
      <c r="Z88" s="8"/>
    </row>
    <row r="89" spans="1:26" ht="75" customHeight="1">
      <c r="A89" s="8" t="s">
        <v>57</v>
      </c>
      <c r="B89" s="8" t="s">
        <v>187</v>
      </c>
      <c r="C89" s="8" t="s">
        <v>188</v>
      </c>
      <c r="D89" s="14" t="s">
        <v>142</v>
      </c>
      <c r="E89" s="14" t="s">
        <v>60</v>
      </c>
      <c r="F89" s="14" t="s">
        <v>143</v>
      </c>
      <c r="G89" s="14" t="s">
        <v>60</v>
      </c>
      <c r="H89" s="13">
        <v>362</v>
      </c>
      <c r="I89" s="14" t="s">
        <v>63</v>
      </c>
      <c r="J89" s="13" t="s">
        <v>189</v>
      </c>
      <c r="K89" s="8" t="s">
        <v>190</v>
      </c>
      <c r="L89" s="15">
        <v>0</v>
      </c>
      <c r="M89" s="15">
        <f>ROUND(MaxBoundCalculations!B88,1)</f>
        <v>1</v>
      </c>
      <c r="N89" s="15">
        <v>0.01</v>
      </c>
      <c r="O89" s="14" t="s">
        <v>191</v>
      </c>
      <c r="P89" s="14" t="s">
        <v>192</v>
      </c>
      <c r="Q89" s="14" t="s">
        <v>193</v>
      </c>
      <c r="R89" s="14" t="s">
        <v>194</v>
      </c>
      <c r="S89" s="28" t="s">
        <v>195</v>
      </c>
      <c r="T89" s="14" t="s">
        <v>196</v>
      </c>
      <c r="U89" s="8"/>
      <c r="V89" s="8"/>
      <c r="W89" s="8"/>
      <c r="X89" s="8"/>
      <c r="Y89" s="8"/>
      <c r="Z89" s="8"/>
    </row>
    <row r="90" spans="1:26" ht="90" customHeight="1">
      <c r="A90" s="17" t="str">
        <f t="shared" ref="A90:C90" si="191">A$89</f>
        <v>Transportation</v>
      </c>
      <c r="B90" s="17" t="str">
        <f t="shared" si="191"/>
        <v>Fuel Economy Standard</v>
      </c>
      <c r="C90" s="17" t="str">
        <f t="shared" si="191"/>
        <v>Percentage Additional Improvement of Fuel Economy Std</v>
      </c>
      <c r="D90" s="14" t="s">
        <v>151</v>
      </c>
      <c r="E90" s="14" t="s">
        <v>60</v>
      </c>
      <c r="F90" s="14" t="s">
        <v>152</v>
      </c>
      <c r="G90" s="14" t="s">
        <v>60</v>
      </c>
      <c r="H90" s="13">
        <v>363</v>
      </c>
      <c r="I90" s="14" t="s">
        <v>63</v>
      </c>
      <c r="J90" s="29" t="str">
        <f t="shared" ref="J90:O90" si="192">J$89</f>
        <v>Vehicle Fuel Economy Standards</v>
      </c>
      <c r="K90" s="29" t="str">
        <f t="shared" si="192"/>
        <v>trans fuel economy standards</v>
      </c>
      <c r="L90" s="18">
        <f t="shared" si="192"/>
        <v>0</v>
      </c>
      <c r="M90" s="18">
        <f t="shared" si="192"/>
        <v>1</v>
      </c>
      <c r="N90" s="18">
        <f t="shared" si="192"/>
        <v>0.01</v>
      </c>
      <c r="O90" s="19" t="str">
        <f t="shared" si="192"/>
        <v>% increase in miles/gal</v>
      </c>
      <c r="P90" s="14" t="s">
        <v>197</v>
      </c>
      <c r="Q90" s="19" t="str">
        <f t="shared" ref="Q90:T90" si="193">Q$89</f>
        <v>transportation-sector-main.html#fuel-econ-std</v>
      </c>
      <c r="R90" s="19" t="str">
        <f t="shared" si="193"/>
        <v>fuel-economy-standard.html</v>
      </c>
      <c r="S90" s="30" t="str">
        <f t="shared" si="193"/>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31" t="str">
        <f t="shared" si="193"/>
        <v>National Research Council, 2013, "Transitions to Alternative Vehicles and Fuels", https://www.nap.edu/catalog/18264/transitions-to-alternative-vehicles-and-fuels, Table 2.9, Fuel economy test mpg.</v>
      </c>
      <c r="U90" s="8"/>
      <c r="V90" s="8"/>
      <c r="W90" s="8"/>
      <c r="X90" s="8"/>
      <c r="Y90" s="8"/>
      <c r="Z90" s="8"/>
    </row>
    <row r="91" spans="1:26" ht="107.25" customHeight="1">
      <c r="A91" s="17" t="str">
        <f t="shared" ref="A91:C91" si="194">A$89</f>
        <v>Transportation</v>
      </c>
      <c r="B91" s="17" t="str">
        <f t="shared" si="194"/>
        <v>Fuel Economy Standard</v>
      </c>
      <c r="C91" s="17" t="str">
        <f t="shared" si="194"/>
        <v>Percentage Additional Improvement of Fuel Economy Std</v>
      </c>
      <c r="D91" s="14" t="s">
        <v>142</v>
      </c>
      <c r="E91" s="14" t="s">
        <v>88</v>
      </c>
      <c r="F91" s="14" t="s">
        <v>143</v>
      </c>
      <c r="G91" s="14" t="s">
        <v>88</v>
      </c>
      <c r="H91" s="13">
        <v>364</v>
      </c>
      <c r="I91" s="14" t="s">
        <v>63</v>
      </c>
      <c r="J91" s="29" t="str">
        <f t="shared" ref="J91:L91" si="195">J$89</f>
        <v>Vehicle Fuel Economy Standards</v>
      </c>
      <c r="K91" s="29" t="str">
        <f t="shared" si="195"/>
        <v>trans fuel economy standards</v>
      </c>
      <c r="L91" s="18">
        <f t="shared" si="195"/>
        <v>0</v>
      </c>
      <c r="M91" s="15">
        <v>0.66</v>
      </c>
      <c r="N91" s="18">
        <f t="shared" ref="N91:O91" si="196">N$89</f>
        <v>0.01</v>
      </c>
      <c r="O91" s="19" t="str">
        <f t="shared" si="196"/>
        <v>% increase in miles/gal</v>
      </c>
      <c r="P91" s="14" t="s">
        <v>198</v>
      </c>
      <c r="Q91" s="19" t="str">
        <f t="shared" ref="Q91:R91" si="197">Q$89</f>
        <v>transportation-sector-main.html#fuel-econ-std</v>
      </c>
      <c r="R91" s="19" t="str">
        <f t="shared" si="197"/>
        <v>fuel-economy-standard.html</v>
      </c>
      <c r="S91" s="28" t="s">
        <v>199</v>
      </c>
      <c r="T91" s="14" t="s">
        <v>200</v>
      </c>
      <c r="U91" s="8"/>
      <c r="V91" s="8"/>
      <c r="W91" s="8"/>
      <c r="X91" s="8"/>
      <c r="Y91" s="8"/>
      <c r="Z91" s="8"/>
    </row>
    <row r="92" spans="1:26" ht="105" customHeight="1">
      <c r="A92" s="17" t="str">
        <f t="shared" ref="A92:C92" si="198">A$89</f>
        <v>Transportation</v>
      </c>
      <c r="B92" s="17" t="str">
        <f t="shared" si="198"/>
        <v>Fuel Economy Standard</v>
      </c>
      <c r="C92" s="17" t="str">
        <f t="shared" si="198"/>
        <v>Percentage Additional Improvement of Fuel Economy Std</v>
      </c>
      <c r="D92" s="14" t="s">
        <v>151</v>
      </c>
      <c r="E92" s="14" t="s">
        <v>88</v>
      </c>
      <c r="F92" s="14" t="s">
        <v>152</v>
      </c>
      <c r="G92" s="14" t="s">
        <v>88</v>
      </c>
      <c r="H92" s="13">
        <v>365</v>
      </c>
      <c r="I92" s="14" t="s">
        <v>63</v>
      </c>
      <c r="J92" s="29" t="str">
        <f t="shared" ref="J92:L92" si="199">J$89</f>
        <v>Vehicle Fuel Economy Standards</v>
      </c>
      <c r="K92" s="29" t="str">
        <f t="shared" si="199"/>
        <v>trans fuel economy standards</v>
      </c>
      <c r="L92" s="18">
        <f t="shared" si="199"/>
        <v>0</v>
      </c>
      <c r="M92" s="18">
        <f>M$91</f>
        <v>0.66</v>
      </c>
      <c r="N92" s="18">
        <f t="shared" ref="N92:O92" si="200">N$89</f>
        <v>0.01</v>
      </c>
      <c r="O92" s="19" t="str">
        <f t="shared" si="200"/>
        <v>% increase in miles/gal</v>
      </c>
      <c r="P92" s="14" t="s">
        <v>201</v>
      </c>
      <c r="Q92" s="19" t="str">
        <f t="shared" ref="Q92:R92" si="201">Q$89</f>
        <v>transportation-sector-main.html#fuel-econ-std</v>
      </c>
      <c r="R92" s="19" t="str">
        <f t="shared" si="201"/>
        <v>fuel-economy-standard.html</v>
      </c>
      <c r="S92" s="30"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31" t="str">
        <f>T$89</f>
        <v>National Research Council, 2013, "Transitions to Alternative Vehicles and Fuels", https://www.nap.edu/catalog/18264/transitions-to-alternative-vehicles-and-fuels, Table 2.9, Fuel economy test mpg.</v>
      </c>
      <c r="U92" s="8"/>
      <c r="V92" s="8"/>
      <c r="W92" s="8"/>
      <c r="X92" s="8"/>
      <c r="Y92" s="8"/>
      <c r="Z92" s="8"/>
    </row>
    <row r="93" spans="1:26" ht="15.75" customHeight="1">
      <c r="A93" s="17" t="str">
        <f t="shared" ref="A93:C93" si="202">A$89</f>
        <v>Transportation</v>
      </c>
      <c r="B93" s="17" t="str">
        <f t="shared" si="202"/>
        <v>Fuel Economy Standard</v>
      </c>
      <c r="C93" s="17" t="str">
        <f t="shared" si="202"/>
        <v>Percentage Additional Improvement of Fuel Economy Std</v>
      </c>
      <c r="D93" s="14" t="s">
        <v>142</v>
      </c>
      <c r="E93" s="14" t="s">
        <v>97</v>
      </c>
      <c r="F93" s="14" t="s">
        <v>143</v>
      </c>
      <c r="G93" s="14" t="s">
        <v>157</v>
      </c>
      <c r="H93" s="13">
        <v>366</v>
      </c>
      <c r="I93" s="14" t="s">
        <v>63</v>
      </c>
      <c r="J93" s="29" t="str">
        <f t="shared" ref="J93:L93" si="203">J$89</f>
        <v>Vehicle Fuel Economy Standards</v>
      </c>
      <c r="K93" s="29" t="str">
        <f t="shared" si="203"/>
        <v>trans fuel economy standards</v>
      </c>
      <c r="L93" s="18">
        <f t="shared" si="203"/>
        <v>0</v>
      </c>
      <c r="M93" s="15">
        <v>0.54</v>
      </c>
      <c r="N93" s="18">
        <f t="shared" ref="N93:O93" si="204">N$89</f>
        <v>0.01</v>
      </c>
      <c r="O93" s="19" t="str">
        <f t="shared" si="204"/>
        <v>% increase in miles/gal</v>
      </c>
      <c r="P93" s="8" t="s">
        <v>202</v>
      </c>
      <c r="Q93" s="19" t="str">
        <f t="shared" ref="Q93:R93" si="205">Q$89</f>
        <v>transportation-sector-main.html#fuel-econ-std</v>
      </c>
      <c r="R93" s="19" t="str">
        <f t="shared" si="205"/>
        <v>fuel-economy-standard.html</v>
      </c>
      <c r="S93" s="22" t="s">
        <v>203</v>
      </c>
      <c r="T93" s="14" t="s">
        <v>204</v>
      </c>
      <c r="U93" s="8"/>
      <c r="V93" s="8"/>
      <c r="W93" s="8"/>
      <c r="X93" s="8"/>
      <c r="Y93" s="8"/>
      <c r="Z93" s="8"/>
    </row>
    <row r="94" spans="1:26" ht="15.75" customHeight="1">
      <c r="A94" s="17" t="str">
        <f t="shared" ref="A94:C94" si="206">A$89</f>
        <v>Transportation</v>
      </c>
      <c r="B94" s="17" t="str">
        <f t="shared" si="206"/>
        <v>Fuel Economy Standard</v>
      </c>
      <c r="C94" s="17" t="str">
        <f t="shared" si="206"/>
        <v>Percentage Additional Improvement of Fuel Economy Std</v>
      </c>
      <c r="D94" s="14" t="s">
        <v>151</v>
      </c>
      <c r="E94" s="14" t="s">
        <v>97</v>
      </c>
      <c r="F94" s="14" t="s">
        <v>152</v>
      </c>
      <c r="G94" s="14" t="s">
        <v>157</v>
      </c>
      <c r="H94" s="13">
        <v>367</v>
      </c>
      <c r="I94" s="14" t="s">
        <v>63</v>
      </c>
      <c r="J94" s="29" t="str">
        <f t="shared" ref="J94:L94" si="207">J$89</f>
        <v>Vehicle Fuel Economy Standards</v>
      </c>
      <c r="K94" s="29" t="str">
        <f t="shared" si="207"/>
        <v>trans fuel economy standards</v>
      </c>
      <c r="L94" s="18">
        <f t="shared" si="207"/>
        <v>0</v>
      </c>
      <c r="M94" s="18">
        <f>M$93</f>
        <v>0.54</v>
      </c>
      <c r="N94" s="18">
        <f t="shared" ref="N94:O94" si="208">N$89</f>
        <v>0.01</v>
      </c>
      <c r="O94" s="19" t="str">
        <f t="shared" si="208"/>
        <v>% increase in miles/gal</v>
      </c>
      <c r="P94" s="14" t="s">
        <v>205</v>
      </c>
      <c r="Q94" s="19" t="str">
        <f t="shared" ref="Q94:R94" si="209">Q$89</f>
        <v>transportation-sector-main.html#fuel-econ-std</v>
      </c>
      <c r="R94" s="19" t="str">
        <f t="shared" si="209"/>
        <v>fuel-economy-standard.html</v>
      </c>
      <c r="S94" s="22" t="s">
        <v>203</v>
      </c>
      <c r="T94" s="18" t="str">
        <f>T$93</f>
        <v>David McCollum, Gregory Gould, and Davide Greene, 2009, "Greenhouse Gas Emissions from Aviation and Marine Transportation: Mitigation Potential and Policies", Pew Center on Global Climate Change, http://www.c2es.org/docUploads/aviation-and-marine-report-2009.pdf, Table 4</v>
      </c>
      <c r="U94" s="8"/>
      <c r="V94" s="8"/>
      <c r="W94" s="8"/>
      <c r="X94" s="8"/>
      <c r="Y94" s="8"/>
      <c r="Z94" s="8"/>
    </row>
    <row r="95" spans="1:26" ht="15.75" customHeight="1">
      <c r="A95" s="17" t="str">
        <f t="shared" ref="A95:C95" si="210">A$89</f>
        <v>Transportation</v>
      </c>
      <c r="B95" s="17" t="str">
        <f t="shared" si="210"/>
        <v>Fuel Economy Standard</v>
      </c>
      <c r="C95" s="17" t="str">
        <f t="shared" si="210"/>
        <v>Percentage Additional Improvement of Fuel Economy Std</v>
      </c>
      <c r="D95" s="14" t="s">
        <v>142</v>
      </c>
      <c r="E95" s="14" t="s">
        <v>100</v>
      </c>
      <c r="F95" s="14" t="s">
        <v>143</v>
      </c>
      <c r="G95" s="14" t="s">
        <v>160</v>
      </c>
      <c r="H95" s="13">
        <v>368</v>
      </c>
      <c r="I95" s="14" t="s">
        <v>63</v>
      </c>
      <c r="J95" s="29" t="str">
        <f t="shared" ref="J95:L95" si="211">J$89</f>
        <v>Vehicle Fuel Economy Standards</v>
      </c>
      <c r="K95" s="29" t="str">
        <f t="shared" si="211"/>
        <v>trans fuel economy standards</v>
      </c>
      <c r="L95" s="18">
        <f t="shared" si="211"/>
        <v>0</v>
      </c>
      <c r="M95" s="15">
        <v>0.2</v>
      </c>
      <c r="N95" s="18">
        <f t="shared" ref="N95:O95" si="212">N$89</f>
        <v>0.01</v>
      </c>
      <c r="O95" s="19" t="str">
        <f t="shared" si="212"/>
        <v>% increase in miles/gal</v>
      </c>
      <c r="P95" s="14" t="s">
        <v>206</v>
      </c>
      <c r="Q95" s="19" t="str">
        <f t="shared" ref="Q95:R95" si="213">Q$89</f>
        <v>transportation-sector-main.html#fuel-econ-std</v>
      </c>
      <c r="R95" s="19" t="str">
        <f t="shared" si="213"/>
        <v>fuel-economy-standard.html</v>
      </c>
      <c r="S95" s="22" t="s">
        <v>203</v>
      </c>
      <c r="T95" s="14" t="s">
        <v>207</v>
      </c>
      <c r="U95" s="8"/>
      <c r="V95" s="8"/>
      <c r="W95" s="8"/>
      <c r="X95" s="8"/>
      <c r="Y95" s="8"/>
      <c r="Z95" s="8"/>
    </row>
    <row r="96" spans="1:26" ht="15.75" customHeight="1">
      <c r="A96" s="17" t="str">
        <f t="shared" ref="A96:C96" si="214">A$89</f>
        <v>Transportation</v>
      </c>
      <c r="B96" s="17" t="str">
        <f t="shared" si="214"/>
        <v>Fuel Economy Standard</v>
      </c>
      <c r="C96" s="17" t="str">
        <f t="shared" si="214"/>
        <v>Percentage Additional Improvement of Fuel Economy Std</v>
      </c>
      <c r="D96" s="14" t="s">
        <v>151</v>
      </c>
      <c r="E96" s="14" t="s">
        <v>100</v>
      </c>
      <c r="F96" s="14" t="s">
        <v>152</v>
      </c>
      <c r="G96" s="14" t="s">
        <v>160</v>
      </c>
      <c r="H96" s="13">
        <v>369</v>
      </c>
      <c r="I96" s="14" t="s">
        <v>63</v>
      </c>
      <c r="J96" s="29" t="str">
        <f t="shared" ref="J96:L96" si="215">J$89</f>
        <v>Vehicle Fuel Economy Standards</v>
      </c>
      <c r="K96" s="29" t="str">
        <f t="shared" si="215"/>
        <v>trans fuel economy standards</v>
      </c>
      <c r="L96" s="18">
        <f t="shared" si="215"/>
        <v>0</v>
      </c>
      <c r="M96" s="18">
        <f>M$95</f>
        <v>0.2</v>
      </c>
      <c r="N96" s="18">
        <f t="shared" ref="N96:O96" si="216">N$89</f>
        <v>0.01</v>
      </c>
      <c r="O96" s="19" t="str">
        <f t="shared" si="216"/>
        <v>% increase in miles/gal</v>
      </c>
      <c r="P96" s="14" t="s">
        <v>208</v>
      </c>
      <c r="Q96" s="19" t="str">
        <f t="shared" ref="Q96:R96" si="217">Q$89</f>
        <v>transportation-sector-main.html#fuel-econ-std</v>
      </c>
      <c r="R96" s="19" t="str">
        <f t="shared" si="217"/>
        <v>fuel-economy-standard.html</v>
      </c>
      <c r="S96" s="22" t="s">
        <v>203</v>
      </c>
      <c r="T96" s="18" t="str">
        <f>T$95</f>
        <v>U.S. DOE, 2013, "Potential for Energy Efficiency Improvement Beyond the Light-Duty-Vehicle Sector", http://www.nrel.gov/docs/fy13osti/55637.pdf, Section 3.4.5, Paragraph 1</v>
      </c>
      <c r="U96" s="8"/>
      <c r="V96" s="8"/>
      <c r="W96" s="8"/>
      <c r="X96" s="8"/>
      <c r="Y96" s="8"/>
      <c r="Z96" s="8"/>
    </row>
    <row r="97" spans="1:26" ht="15.75" customHeight="1">
      <c r="A97" s="17" t="str">
        <f t="shared" ref="A97:C97" si="218">A$89</f>
        <v>Transportation</v>
      </c>
      <c r="B97" s="17" t="str">
        <f t="shared" si="218"/>
        <v>Fuel Economy Standard</v>
      </c>
      <c r="C97" s="17" t="str">
        <f t="shared" si="218"/>
        <v>Percentage Additional Improvement of Fuel Economy Std</v>
      </c>
      <c r="D97" s="14" t="s">
        <v>142</v>
      </c>
      <c r="E97" s="14" t="s">
        <v>108</v>
      </c>
      <c r="F97" s="14" t="s">
        <v>143</v>
      </c>
      <c r="G97" s="14" t="s">
        <v>163</v>
      </c>
      <c r="H97" s="13">
        <v>370</v>
      </c>
      <c r="I97" s="14" t="s">
        <v>63</v>
      </c>
      <c r="J97" s="29" t="str">
        <f t="shared" ref="J97:L97" si="219">J$89</f>
        <v>Vehicle Fuel Economy Standards</v>
      </c>
      <c r="K97" s="29" t="str">
        <f t="shared" si="219"/>
        <v>trans fuel economy standards</v>
      </c>
      <c r="L97" s="18">
        <f t="shared" si="219"/>
        <v>0</v>
      </c>
      <c r="M97" s="15">
        <v>0.2</v>
      </c>
      <c r="N97" s="18">
        <f t="shared" ref="N97:O97" si="220">N$89</f>
        <v>0.01</v>
      </c>
      <c r="O97" s="19" t="str">
        <f t="shared" si="220"/>
        <v>% increase in miles/gal</v>
      </c>
      <c r="P97" s="14" t="s">
        <v>209</v>
      </c>
      <c r="Q97" s="19" t="str">
        <f t="shared" ref="Q97:R97" si="221">Q$89</f>
        <v>transportation-sector-main.html#fuel-econ-std</v>
      </c>
      <c r="R97" s="19" t="str">
        <f t="shared" si="221"/>
        <v>fuel-economy-standard.html</v>
      </c>
      <c r="S97" s="22" t="s">
        <v>203</v>
      </c>
      <c r="T97" s="14" t="s">
        <v>204</v>
      </c>
      <c r="U97" s="8"/>
      <c r="V97" s="8"/>
      <c r="W97" s="8"/>
      <c r="X97" s="8"/>
      <c r="Y97" s="8"/>
      <c r="Z97" s="8"/>
    </row>
    <row r="98" spans="1:26" ht="15.75" customHeight="1">
      <c r="A98" s="17" t="str">
        <f t="shared" ref="A98:C98" si="222">A$89</f>
        <v>Transportation</v>
      </c>
      <c r="B98" s="17" t="str">
        <f t="shared" si="222"/>
        <v>Fuel Economy Standard</v>
      </c>
      <c r="C98" s="17" t="str">
        <f t="shared" si="222"/>
        <v>Percentage Additional Improvement of Fuel Economy Std</v>
      </c>
      <c r="D98" s="14" t="s">
        <v>151</v>
      </c>
      <c r="E98" s="14" t="s">
        <v>108</v>
      </c>
      <c r="F98" s="14" t="s">
        <v>152</v>
      </c>
      <c r="G98" s="14" t="s">
        <v>163</v>
      </c>
      <c r="H98" s="13">
        <v>371</v>
      </c>
      <c r="I98" s="14" t="s">
        <v>63</v>
      </c>
      <c r="J98" s="29" t="str">
        <f t="shared" ref="J98:L98" si="223">J$89</f>
        <v>Vehicle Fuel Economy Standards</v>
      </c>
      <c r="K98" s="29" t="str">
        <f t="shared" si="223"/>
        <v>trans fuel economy standards</v>
      </c>
      <c r="L98" s="18">
        <f t="shared" si="223"/>
        <v>0</v>
      </c>
      <c r="M98" s="18">
        <f>M$97</f>
        <v>0.2</v>
      </c>
      <c r="N98" s="18">
        <f t="shared" ref="N98:O98" si="224">N$89</f>
        <v>0.01</v>
      </c>
      <c r="O98" s="19" t="str">
        <f t="shared" si="224"/>
        <v>% increase in miles/gal</v>
      </c>
      <c r="P98" s="14" t="s">
        <v>210</v>
      </c>
      <c r="Q98" s="19" t="str">
        <f t="shared" ref="Q98:R98" si="225">Q$89</f>
        <v>transportation-sector-main.html#fuel-econ-std</v>
      </c>
      <c r="R98" s="19" t="str">
        <f t="shared" si="225"/>
        <v>fuel-economy-standard.html</v>
      </c>
      <c r="S98" s="22" t="s">
        <v>203</v>
      </c>
      <c r="T98" s="18" t="str">
        <f>T$97</f>
        <v>David McCollum, Gregory Gould, and Davide Greene, 2009, "Greenhouse Gas Emissions from Aviation and Marine Transportation: Mitigation Potential and Policies", Pew Center on Global Climate Change, http://www.c2es.org/docUploads/aviation-and-marine-report-2009.pdf, Table 4</v>
      </c>
      <c r="U98" s="8"/>
      <c r="V98" s="8"/>
      <c r="W98" s="8"/>
      <c r="X98" s="8"/>
      <c r="Y98" s="8"/>
      <c r="Z98" s="8"/>
    </row>
    <row r="99" spans="1:26" ht="15.75" customHeight="1">
      <c r="A99" s="17" t="str">
        <f t="shared" ref="A99:C99" si="226">A$89</f>
        <v>Transportation</v>
      </c>
      <c r="B99" s="17" t="str">
        <f t="shared" si="226"/>
        <v>Fuel Economy Standard</v>
      </c>
      <c r="C99" s="17" t="str">
        <f t="shared" si="226"/>
        <v>Percentage Additional Improvement of Fuel Economy Std</v>
      </c>
      <c r="D99" s="14" t="s">
        <v>142</v>
      </c>
      <c r="E99" s="14" t="s">
        <v>116</v>
      </c>
      <c r="F99" s="14" t="s">
        <v>143</v>
      </c>
      <c r="G99" s="14" t="s">
        <v>167</v>
      </c>
      <c r="H99" s="13">
        <v>372</v>
      </c>
      <c r="I99" s="14" t="s">
        <v>63</v>
      </c>
      <c r="J99" s="29" t="str">
        <f t="shared" ref="J99:L99" si="227">J$89</f>
        <v>Vehicle Fuel Economy Standards</v>
      </c>
      <c r="K99" s="29" t="str">
        <f t="shared" si="227"/>
        <v>trans fuel economy standards</v>
      </c>
      <c r="L99" s="18">
        <f t="shared" si="227"/>
        <v>0</v>
      </c>
      <c r="M99" s="15">
        <v>0.74</v>
      </c>
      <c r="N99" s="18">
        <f t="shared" ref="N99:O99" si="228">N$89</f>
        <v>0.01</v>
      </c>
      <c r="O99" s="19" t="str">
        <f t="shared" si="228"/>
        <v>% increase in miles/gal</v>
      </c>
      <c r="P99" s="14" t="s">
        <v>211</v>
      </c>
      <c r="Q99" s="19" t="str">
        <f t="shared" ref="Q99:R99" si="229">Q$89</f>
        <v>transportation-sector-main.html#fuel-econ-std</v>
      </c>
      <c r="R99" s="19" t="str">
        <f t="shared" si="229"/>
        <v>fuel-economy-standard.html</v>
      </c>
      <c r="S99" s="22" t="s">
        <v>203</v>
      </c>
      <c r="T99" s="14" t="s">
        <v>212</v>
      </c>
      <c r="U99" s="8"/>
      <c r="V99" s="8"/>
      <c r="W99" s="8"/>
      <c r="X99" s="8"/>
      <c r="Y99" s="8"/>
      <c r="Z99" s="8"/>
    </row>
    <row r="100" spans="1:26" ht="15.75" customHeight="1">
      <c r="A100" s="17" t="str">
        <f t="shared" ref="A100:C100" si="230">A$89</f>
        <v>Transportation</v>
      </c>
      <c r="B100" s="17" t="str">
        <f t="shared" si="230"/>
        <v>Fuel Economy Standard</v>
      </c>
      <c r="C100" s="17" t="str">
        <f t="shared" si="230"/>
        <v>Percentage Additional Improvement of Fuel Economy Std</v>
      </c>
      <c r="D100" s="14" t="s">
        <v>151</v>
      </c>
      <c r="E100" s="14" t="s">
        <v>116</v>
      </c>
      <c r="F100" s="14" t="s">
        <v>152</v>
      </c>
      <c r="G100" s="14" t="s">
        <v>167</v>
      </c>
      <c r="H100" s="13">
        <v>373</v>
      </c>
      <c r="I100" s="14" t="s">
        <v>86</v>
      </c>
      <c r="J100" s="29" t="str">
        <f t="shared" ref="J100:K100" si="231">J$89</f>
        <v>Vehicle Fuel Economy Standards</v>
      </c>
      <c r="K100" s="29" t="str">
        <f t="shared" si="231"/>
        <v>trans fuel economy standards</v>
      </c>
      <c r="L100" s="18"/>
      <c r="M100" s="15"/>
      <c r="N100" s="18"/>
      <c r="O100" s="19"/>
      <c r="P100" s="14"/>
      <c r="Q100" s="19"/>
      <c r="R100" s="19"/>
      <c r="S100" s="22"/>
      <c r="T100" s="14"/>
      <c r="U100" s="8"/>
      <c r="V100" s="8"/>
      <c r="W100" s="8"/>
      <c r="X100" s="8"/>
      <c r="Y100" s="8"/>
      <c r="Z100" s="8"/>
    </row>
    <row r="101" spans="1:26" ht="15.75" customHeight="1">
      <c r="A101" s="8" t="s">
        <v>57</v>
      </c>
      <c r="B101" s="8" t="s">
        <v>213</v>
      </c>
      <c r="C101" s="8" t="s">
        <v>214</v>
      </c>
      <c r="D101" s="14" t="s">
        <v>142</v>
      </c>
      <c r="E101" s="14" t="s">
        <v>60</v>
      </c>
      <c r="F101" s="14" t="s">
        <v>143</v>
      </c>
      <c r="G101" s="14" t="s">
        <v>60</v>
      </c>
      <c r="H101" s="13">
        <v>460</v>
      </c>
      <c r="I101" s="14" t="s">
        <v>63</v>
      </c>
      <c r="J101" s="8" t="s">
        <v>215</v>
      </c>
      <c r="K101" s="8" t="s">
        <v>216</v>
      </c>
      <c r="L101" s="15">
        <v>0</v>
      </c>
      <c r="M101" s="15">
        <v>1</v>
      </c>
      <c r="N101" s="15">
        <v>0.01</v>
      </c>
      <c r="O101" s="14" t="s">
        <v>146</v>
      </c>
      <c r="P101" s="20" t="s">
        <v>217</v>
      </c>
      <c r="Q101" s="14"/>
      <c r="R101" s="14" t="s">
        <v>218</v>
      </c>
      <c r="S101" s="32" t="s">
        <v>219</v>
      </c>
      <c r="T101" s="14"/>
      <c r="U101" s="8"/>
      <c r="V101" s="8"/>
      <c r="W101" s="8"/>
      <c r="X101" s="8"/>
      <c r="Y101" s="8"/>
      <c r="Z101" s="8"/>
    </row>
    <row r="102" spans="1:26" ht="15.75" customHeight="1">
      <c r="A102" s="17" t="str">
        <f t="shared" ref="A102:C102" si="232">A$101</f>
        <v>Transportation</v>
      </c>
      <c r="B102" s="17" t="str">
        <f t="shared" si="232"/>
        <v>Hydrogen Vehicle Sales Standard</v>
      </c>
      <c r="C102" s="17" t="str">
        <f t="shared" si="232"/>
        <v>Minimum Required Hydrogen Vehicle Sales Percentage</v>
      </c>
      <c r="D102" s="14" t="s">
        <v>151</v>
      </c>
      <c r="E102" s="14" t="s">
        <v>60</v>
      </c>
      <c r="F102" s="14" t="s">
        <v>152</v>
      </c>
      <c r="G102" s="14" t="s">
        <v>60</v>
      </c>
      <c r="H102" s="13">
        <v>461</v>
      </c>
      <c r="I102" s="14" t="s">
        <v>63</v>
      </c>
      <c r="J102" s="17" t="str">
        <f t="shared" ref="J102:O102" si="233">J$101</f>
        <v>Hydrogen Veh Sales Standard</v>
      </c>
      <c r="K102" s="17" t="str">
        <f t="shared" si="233"/>
        <v>trans hydrogen vehicle minimum</v>
      </c>
      <c r="L102" s="18">
        <f t="shared" si="233"/>
        <v>0</v>
      </c>
      <c r="M102" s="18">
        <f t="shared" si="233"/>
        <v>1</v>
      </c>
      <c r="N102" s="18">
        <f t="shared" si="233"/>
        <v>0.01</v>
      </c>
      <c r="O102" s="19" t="str">
        <f t="shared" si="233"/>
        <v>% of new vehicles sold</v>
      </c>
      <c r="P102" s="20" t="s">
        <v>217</v>
      </c>
      <c r="Q102" s="19"/>
      <c r="R102" s="19" t="str">
        <f t="shared" ref="R102:R104" si="234">R$101</f>
        <v>hydrogen-vehicle-mandate.html</v>
      </c>
      <c r="S102" s="22"/>
      <c r="T102" s="14"/>
      <c r="U102" s="8"/>
      <c r="V102" s="8"/>
      <c r="W102" s="8"/>
      <c r="X102" s="8"/>
      <c r="Y102" s="8"/>
      <c r="Z102" s="8"/>
    </row>
    <row r="103" spans="1:26" ht="15.75" customHeight="1">
      <c r="A103" s="17" t="str">
        <f t="shared" ref="A103:C103" si="235">A$101</f>
        <v>Transportation</v>
      </c>
      <c r="B103" s="17" t="str">
        <f t="shared" si="235"/>
        <v>Hydrogen Vehicle Sales Standard</v>
      </c>
      <c r="C103" s="17" t="str">
        <f t="shared" si="235"/>
        <v>Minimum Required Hydrogen Vehicle Sales Percentage</v>
      </c>
      <c r="D103" s="14" t="s">
        <v>142</v>
      </c>
      <c r="E103" s="14" t="s">
        <v>88</v>
      </c>
      <c r="F103" s="14" t="s">
        <v>143</v>
      </c>
      <c r="G103" s="14" t="s">
        <v>88</v>
      </c>
      <c r="H103" s="13">
        <v>462</v>
      </c>
      <c r="I103" s="14" t="s">
        <v>63</v>
      </c>
      <c r="J103" s="17" t="str">
        <f t="shared" ref="J103:O103" si="236">J$101</f>
        <v>Hydrogen Veh Sales Standard</v>
      </c>
      <c r="K103" s="17" t="str">
        <f t="shared" si="236"/>
        <v>trans hydrogen vehicle minimum</v>
      </c>
      <c r="L103" s="18">
        <f t="shared" si="236"/>
        <v>0</v>
      </c>
      <c r="M103" s="18">
        <f t="shared" si="236"/>
        <v>1</v>
      </c>
      <c r="N103" s="18">
        <f t="shared" si="236"/>
        <v>0.01</v>
      </c>
      <c r="O103" s="19" t="str">
        <f t="shared" si="236"/>
        <v>% of new vehicles sold</v>
      </c>
      <c r="P103" s="20" t="s">
        <v>217</v>
      </c>
      <c r="Q103" s="19"/>
      <c r="R103" s="19" t="str">
        <f t="shared" si="234"/>
        <v>hydrogen-vehicle-mandate.html</v>
      </c>
      <c r="S103" s="22"/>
      <c r="T103" s="14"/>
      <c r="U103" s="8"/>
      <c r="V103" s="8"/>
      <c r="W103" s="8"/>
      <c r="X103" s="8"/>
      <c r="Y103" s="8"/>
      <c r="Z103" s="8"/>
    </row>
    <row r="104" spans="1:26" ht="15.75" customHeight="1">
      <c r="A104" s="17" t="str">
        <f t="shared" ref="A104:C104" si="237">A$101</f>
        <v>Transportation</v>
      </c>
      <c r="B104" s="17" t="str">
        <f t="shared" si="237"/>
        <v>Hydrogen Vehicle Sales Standard</v>
      </c>
      <c r="C104" s="17" t="str">
        <f t="shared" si="237"/>
        <v>Minimum Required Hydrogen Vehicle Sales Percentage</v>
      </c>
      <c r="D104" s="14" t="s">
        <v>151</v>
      </c>
      <c r="E104" s="14" t="s">
        <v>88</v>
      </c>
      <c r="F104" s="14" t="s">
        <v>152</v>
      </c>
      <c r="G104" s="14" t="s">
        <v>88</v>
      </c>
      <c r="H104" s="13">
        <v>463</v>
      </c>
      <c r="I104" s="14" t="s">
        <v>63</v>
      </c>
      <c r="J104" s="17" t="str">
        <f t="shared" ref="J104:O104" si="238">J$101</f>
        <v>Hydrogen Veh Sales Standard</v>
      </c>
      <c r="K104" s="17" t="str">
        <f t="shared" si="238"/>
        <v>trans hydrogen vehicle minimum</v>
      </c>
      <c r="L104" s="18">
        <f t="shared" si="238"/>
        <v>0</v>
      </c>
      <c r="M104" s="18">
        <f t="shared" si="238"/>
        <v>1</v>
      </c>
      <c r="N104" s="18">
        <f t="shared" si="238"/>
        <v>0.01</v>
      </c>
      <c r="O104" s="19" t="str">
        <f t="shared" si="238"/>
        <v>% of new vehicles sold</v>
      </c>
      <c r="P104" s="33" t="s">
        <v>220</v>
      </c>
      <c r="Q104" s="19"/>
      <c r="R104" s="19" t="str">
        <f t="shared" si="234"/>
        <v>hydrogen-vehicle-mandate.html</v>
      </c>
      <c r="S104" s="22"/>
      <c r="T104" s="14"/>
      <c r="U104" s="8"/>
      <c r="V104" s="8"/>
      <c r="W104" s="8"/>
      <c r="X104" s="8"/>
      <c r="Y104" s="8"/>
      <c r="Z104" s="8"/>
    </row>
    <row r="105" spans="1:26" ht="15.75" customHeight="1">
      <c r="A105" s="17" t="str">
        <f t="shared" ref="A105:C105" si="239">A$101</f>
        <v>Transportation</v>
      </c>
      <c r="B105" s="17" t="str">
        <f t="shared" si="239"/>
        <v>Hydrogen Vehicle Sales Standard</v>
      </c>
      <c r="C105" s="17" t="str">
        <f t="shared" si="239"/>
        <v>Minimum Required Hydrogen Vehicle Sales Percentage</v>
      </c>
      <c r="D105" s="14" t="s">
        <v>142</v>
      </c>
      <c r="E105" s="14" t="s">
        <v>97</v>
      </c>
      <c r="F105" s="14" t="s">
        <v>143</v>
      </c>
      <c r="G105" s="14" t="s">
        <v>157</v>
      </c>
      <c r="H105" s="13">
        <v>502</v>
      </c>
      <c r="I105" s="14" t="s">
        <v>63</v>
      </c>
      <c r="J105" s="17" t="str">
        <f t="shared" ref="J105:O105" si="240">J$101</f>
        <v>Hydrogen Veh Sales Standard</v>
      </c>
      <c r="K105" s="17" t="str">
        <f t="shared" si="240"/>
        <v>trans hydrogen vehicle minimum</v>
      </c>
      <c r="L105" s="18">
        <f t="shared" si="240"/>
        <v>0</v>
      </c>
      <c r="M105" s="18">
        <f t="shared" si="240"/>
        <v>1</v>
      </c>
      <c r="N105" s="18">
        <f t="shared" si="240"/>
        <v>0.01</v>
      </c>
      <c r="O105" s="19" t="str">
        <f t="shared" si="240"/>
        <v>% of new vehicles sold</v>
      </c>
      <c r="P105" s="14" t="s">
        <v>221</v>
      </c>
      <c r="Q105" s="19"/>
      <c r="R105" s="19"/>
      <c r="S105" s="22"/>
      <c r="T105" s="14"/>
      <c r="U105" s="8"/>
      <c r="V105" s="8"/>
      <c r="W105" s="8"/>
      <c r="X105" s="8"/>
      <c r="Y105" s="8"/>
      <c r="Z105" s="8"/>
    </row>
    <row r="106" spans="1:26" ht="15.75" customHeight="1">
      <c r="A106" s="17" t="str">
        <f t="shared" ref="A106:C106" si="241">A$101</f>
        <v>Transportation</v>
      </c>
      <c r="B106" s="17" t="str">
        <f t="shared" si="241"/>
        <v>Hydrogen Vehicle Sales Standard</v>
      </c>
      <c r="C106" s="17" t="str">
        <f t="shared" si="241"/>
        <v>Minimum Required Hydrogen Vehicle Sales Percentage</v>
      </c>
      <c r="D106" s="14" t="s">
        <v>151</v>
      </c>
      <c r="E106" s="14" t="s">
        <v>97</v>
      </c>
      <c r="F106" s="14" t="s">
        <v>152</v>
      </c>
      <c r="G106" s="14" t="s">
        <v>157</v>
      </c>
      <c r="H106" s="13">
        <v>503</v>
      </c>
      <c r="I106" s="14" t="s">
        <v>63</v>
      </c>
      <c r="J106" s="17" t="str">
        <f t="shared" ref="J106:O106" si="242">J$101</f>
        <v>Hydrogen Veh Sales Standard</v>
      </c>
      <c r="K106" s="17" t="str">
        <f t="shared" si="242"/>
        <v>trans hydrogen vehicle minimum</v>
      </c>
      <c r="L106" s="18">
        <f t="shared" si="242"/>
        <v>0</v>
      </c>
      <c r="M106" s="18">
        <f t="shared" si="242"/>
        <v>1</v>
      </c>
      <c r="N106" s="18">
        <f t="shared" si="242"/>
        <v>0.01</v>
      </c>
      <c r="O106" s="19" t="str">
        <f t="shared" si="242"/>
        <v>% of new vehicles sold</v>
      </c>
      <c r="P106" s="14" t="s">
        <v>222</v>
      </c>
      <c r="Q106" s="19"/>
      <c r="R106" s="19"/>
      <c r="S106" s="22"/>
      <c r="T106" s="14"/>
      <c r="U106" s="8"/>
      <c r="V106" s="8"/>
      <c r="W106" s="8"/>
      <c r="X106" s="8"/>
      <c r="Y106" s="8"/>
      <c r="Z106" s="8"/>
    </row>
    <row r="107" spans="1:26" ht="15.75" customHeight="1">
      <c r="A107" s="17" t="str">
        <f t="shared" ref="A107:C107" si="243">A$101</f>
        <v>Transportation</v>
      </c>
      <c r="B107" s="17" t="str">
        <f t="shared" si="243"/>
        <v>Hydrogen Vehicle Sales Standard</v>
      </c>
      <c r="C107" s="17" t="str">
        <f t="shared" si="243"/>
        <v>Minimum Required Hydrogen Vehicle Sales Percentage</v>
      </c>
      <c r="D107" s="14" t="s">
        <v>142</v>
      </c>
      <c r="E107" s="14" t="s">
        <v>100</v>
      </c>
      <c r="F107" s="14" t="s">
        <v>143</v>
      </c>
      <c r="G107" s="14" t="s">
        <v>160</v>
      </c>
      <c r="H107" s="13">
        <v>504</v>
      </c>
      <c r="I107" s="14" t="s">
        <v>63</v>
      </c>
      <c r="J107" s="17" t="str">
        <f t="shared" ref="J107:O107" si="244">J$101</f>
        <v>Hydrogen Veh Sales Standard</v>
      </c>
      <c r="K107" s="17" t="str">
        <f t="shared" si="244"/>
        <v>trans hydrogen vehicle minimum</v>
      </c>
      <c r="L107" s="18">
        <f t="shared" si="244"/>
        <v>0</v>
      </c>
      <c r="M107" s="18">
        <f t="shared" si="244"/>
        <v>1</v>
      </c>
      <c r="N107" s="18">
        <f t="shared" si="244"/>
        <v>0.01</v>
      </c>
      <c r="O107" s="19" t="str">
        <f t="shared" si="244"/>
        <v>% of new vehicles sold</v>
      </c>
      <c r="P107" s="14" t="s">
        <v>223</v>
      </c>
      <c r="Q107" s="19"/>
      <c r="R107" s="19"/>
      <c r="S107" s="22"/>
      <c r="T107" s="14"/>
      <c r="U107" s="8"/>
      <c r="V107" s="8"/>
      <c r="W107" s="8"/>
      <c r="X107" s="8"/>
      <c r="Y107" s="8"/>
      <c r="Z107" s="8"/>
    </row>
    <row r="108" spans="1:26" ht="15.75" customHeight="1">
      <c r="A108" s="17" t="str">
        <f t="shared" ref="A108:C108" si="245">A$101</f>
        <v>Transportation</v>
      </c>
      <c r="B108" s="17" t="str">
        <f t="shared" si="245"/>
        <v>Hydrogen Vehicle Sales Standard</v>
      </c>
      <c r="C108" s="17" t="str">
        <f t="shared" si="245"/>
        <v>Minimum Required Hydrogen Vehicle Sales Percentage</v>
      </c>
      <c r="D108" s="14" t="s">
        <v>151</v>
      </c>
      <c r="E108" s="14" t="s">
        <v>100</v>
      </c>
      <c r="F108" s="14" t="s">
        <v>152</v>
      </c>
      <c r="G108" s="14" t="s">
        <v>160</v>
      </c>
      <c r="H108" s="13">
        <v>505</v>
      </c>
      <c r="I108" s="14" t="s">
        <v>63</v>
      </c>
      <c r="J108" s="17" t="str">
        <f t="shared" ref="J108:O108" si="246">J$101</f>
        <v>Hydrogen Veh Sales Standard</v>
      </c>
      <c r="K108" s="17" t="str">
        <f t="shared" si="246"/>
        <v>trans hydrogen vehicle minimum</v>
      </c>
      <c r="L108" s="18">
        <f t="shared" si="246"/>
        <v>0</v>
      </c>
      <c r="M108" s="18">
        <f t="shared" si="246"/>
        <v>1</v>
      </c>
      <c r="N108" s="18">
        <f t="shared" si="246"/>
        <v>0.01</v>
      </c>
      <c r="O108" s="19" t="str">
        <f t="shared" si="246"/>
        <v>% of new vehicles sold</v>
      </c>
      <c r="P108" s="14" t="s">
        <v>224</v>
      </c>
      <c r="Q108" s="19"/>
      <c r="R108" s="19"/>
      <c r="S108" s="22"/>
      <c r="T108" s="14"/>
      <c r="U108" s="8"/>
      <c r="V108" s="8"/>
      <c r="W108" s="8"/>
      <c r="X108" s="8"/>
      <c r="Y108" s="8"/>
      <c r="Z108" s="8"/>
    </row>
    <row r="109" spans="1:26" ht="15.75" customHeight="1">
      <c r="A109" s="17" t="str">
        <f t="shared" ref="A109:C109" si="247">A$101</f>
        <v>Transportation</v>
      </c>
      <c r="B109" s="17" t="str">
        <f t="shared" si="247"/>
        <v>Hydrogen Vehicle Sales Standard</v>
      </c>
      <c r="C109" s="17" t="str">
        <f t="shared" si="247"/>
        <v>Minimum Required Hydrogen Vehicle Sales Percentage</v>
      </c>
      <c r="D109" s="14" t="s">
        <v>142</v>
      </c>
      <c r="E109" s="14" t="s">
        <v>108</v>
      </c>
      <c r="F109" s="14" t="s">
        <v>143</v>
      </c>
      <c r="G109" s="14" t="s">
        <v>163</v>
      </c>
      <c r="H109" s="13">
        <v>506</v>
      </c>
      <c r="I109" s="14" t="s">
        <v>63</v>
      </c>
      <c r="J109" s="17" t="str">
        <f t="shared" ref="J109:O109" si="248">J$101</f>
        <v>Hydrogen Veh Sales Standard</v>
      </c>
      <c r="K109" s="17" t="str">
        <f t="shared" si="248"/>
        <v>trans hydrogen vehicle minimum</v>
      </c>
      <c r="L109" s="18">
        <f t="shared" si="248"/>
        <v>0</v>
      </c>
      <c r="M109" s="18">
        <f t="shared" si="248"/>
        <v>1</v>
      </c>
      <c r="N109" s="18">
        <f t="shared" si="248"/>
        <v>0.01</v>
      </c>
      <c r="O109" s="19" t="str">
        <f t="shared" si="248"/>
        <v>% of new vehicles sold</v>
      </c>
      <c r="P109" s="14" t="s">
        <v>225</v>
      </c>
      <c r="Q109" s="19"/>
      <c r="R109" s="19"/>
      <c r="S109" s="22"/>
      <c r="T109" s="14"/>
      <c r="U109" s="8"/>
      <c r="V109" s="8"/>
      <c r="W109" s="8"/>
      <c r="X109" s="8"/>
      <c r="Y109" s="8"/>
      <c r="Z109" s="8"/>
    </row>
    <row r="110" spans="1:26" ht="15.75" customHeight="1">
      <c r="A110" s="17" t="str">
        <f t="shared" ref="A110:C110" si="249">A$101</f>
        <v>Transportation</v>
      </c>
      <c r="B110" s="17" t="str">
        <f t="shared" si="249"/>
        <v>Hydrogen Vehicle Sales Standard</v>
      </c>
      <c r="C110" s="17" t="str">
        <f t="shared" si="249"/>
        <v>Minimum Required Hydrogen Vehicle Sales Percentage</v>
      </c>
      <c r="D110" s="14" t="s">
        <v>151</v>
      </c>
      <c r="E110" s="14" t="s">
        <v>108</v>
      </c>
      <c r="F110" s="14" t="s">
        <v>152</v>
      </c>
      <c r="G110" s="14" t="s">
        <v>163</v>
      </c>
      <c r="H110" s="13">
        <v>507</v>
      </c>
      <c r="I110" s="14" t="s">
        <v>63</v>
      </c>
      <c r="J110" s="17" t="str">
        <f t="shared" ref="J110:O110" si="250">J$101</f>
        <v>Hydrogen Veh Sales Standard</v>
      </c>
      <c r="K110" s="17" t="str">
        <f t="shared" si="250"/>
        <v>trans hydrogen vehicle minimum</v>
      </c>
      <c r="L110" s="18">
        <f t="shared" si="250"/>
        <v>0</v>
      </c>
      <c r="M110" s="18">
        <f t="shared" si="250"/>
        <v>1</v>
      </c>
      <c r="N110" s="18">
        <f t="shared" si="250"/>
        <v>0.01</v>
      </c>
      <c r="O110" s="19" t="str">
        <f t="shared" si="250"/>
        <v>% of new vehicles sold</v>
      </c>
      <c r="P110" s="14" t="s">
        <v>226</v>
      </c>
      <c r="Q110" s="19"/>
      <c r="R110" s="19"/>
      <c r="S110" s="22"/>
      <c r="T110" s="14"/>
      <c r="U110" s="8"/>
      <c r="V110" s="8"/>
      <c r="W110" s="8"/>
      <c r="X110" s="8"/>
      <c r="Y110" s="8"/>
      <c r="Z110" s="8"/>
    </row>
    <row r="111" spans="1:26" ht="15.75" customHeight="1">
      <c r="A111" s="17" t="str">
        <f t="shared" ref="A111:C111" si="251">A$101</f>
        <v>Transportation</v>
      </c>
      <c r="B111" s="17" t="str">
        <f t="shared" si="251"/>
        <v>Hydrogen Vehicle Sales Standard</v>
      </c>
      <c r="C111" s="17" t="str">
        <f t="shared" si="251"/>
        <v>Minimum Required Hydrogen Vehicle Sales Percentage</v>
      </c>
      <c r="D111" s="14" t="s">
        <v>142</v>
      </c>
      <c r="E111" s="14" t="s">
        <v>116</v>
      </c>
      <c r="F111" s="14" t="s">
        <v>143</v>
      </c>
      <c r="G111" s="14" t="s">
        <v>167</v>
      </c>
      <c r="H111" s="13">
        <v>603</v>
      </c>
      <c r="I111" s="14" t="s">
        <v>86</v>
      </c>
      <c r="J111" s="29"/>
      <c r="K111" s="29"/>
      <c r="L111" s="18"/>
      <c r="M111" s="15"/>
      <c r="N111" s="18"/>
      <c r="O111" s="19"/>
      <c r="P111" s="14"/>
      <c r="Q111" s="19"/>
      <c r="R111" s="19"/>
      <c r="S111" s="22"/>
      <c r="T111" s="14"/>
      <c r="U111" s="8"/>
      <c r="V111" s="8"/>
      <c r="W111" s="8"/>
      <c r="X111" s="8"/>
      <c r="Y111" s="8"/>
      <c r="Z111" s="8"/>
    </row>
    <row r="112" spans="1:26" ht="15.75" customHeight="1">
      <c r="A112" s="17" t="str">
        <f t="shared" ref="A112:C112" si="252">A$101</f>
        <v>Transportation</v>
      </c>
      <c r="B112" s="17" t="str">
        <f t="shared" si="252"/>
        <v>Hydrogen Vehicle Sales Standard</v>
      </c>
      <c r="C112" s="17" t="str">
        <f t="shared" si="252"/>
        <v>Minimum Required Hydrogen Vehicle Sales Percentage</v>
      </c>
      <c r="D112" s="14" t="s">
        <v>151</v>
      </c>
      <c r="E112" s="14" t="s">
        <v>116</v>
      </c>
      <c r="F112" s="14" t="s">
        <v>152</v>
      </c>
      <c r="G112" s="14" t="s">
        <v>167</v>
      </c>
      <c r="H112" s="13">
        <v>604</v>
      </c>
      <c r="I112" s="14" t="s">
        <v>86</v>
      </c>
      <c r="J112" s="29"/>
      <c r="K112" s="29"/>
      <c r="L112" s="18"/>
      <c r="M112" s="15"/>
      <c r="N112" s="18"/>
      <c r="O112" s="19"/>
      <c r="P112" s="14"/>
      <c r="Q112" s="19"/>
      <c r="R112" s="19"/>
      <c r="S112" s="22"/>
      <c r="T112" s="14"/>
      <c r="U112" s="8"/>
      <c r="V112" s="8"/>
      <c r="W112" s="8"/>
      <c r="X112" s="8"/>
      <c r="Y112" s="8"/>
      <c r="Z112" s="8"/>
    </row>
    <row r="113" spans="1:26" ht="15.75" customHeight="1">
      <c r="A113" s="8" t="s">
        <v>57</v>
      </c>
      <c r="B113" s="8" t="s">
        <v>227</v>
      </c>
      <c r="C113" s="8" t="s">
        <v>228</v>
      </c>
      <c r="D113" s="14"/>
      <c r="E113" s="14"/>
      <c r="F113" s="14"/>
      <c r="G113" s="14"/>
      <c r="H113" s="13">
        <v>190</v>
      </c>
      <c r="I113" s="14" t="s">
        <v>63</v>
      </c>
      <c r="J113" s="8" t="s">
        <v>227</v>
      </c>
      <c r="K113" s="8" t="s">
        <v>229</v>
      </c>
      <c r="L113" s="15">
        <v>0</v>
      </c>
      <c r="M113" s="15">
        <v>0.2</v>
      </c>
      <c r="N113" s="15">
        <v>0.01</v>
      </c>
      <c r="O113" s="14" t="s">
        <v>230</v>
      </c>
      <c r="P113" s="14" t="s">
        <v>231</v>
      </c>
      <c r="Q113" s="14" t="s">
        <v>232</v>
      </c>
      <c r="R113" s="14" t="s">
        <v>233</v>
      </c>
      <c r="S113" s="22" t="s">
        <v>234</v>
      </c>
      <c r="T113" s="14"/>
      <c r="U113" s="8"/>
      <c r="V113" s="8"/>
      <c r="W113" s="8"/>
      <c r="X113" s="8"/>
      <c r="Y113" s="8"/>
      <c r="Z113" s="8"/>
    </row>
    <row r="114" spans="1:26" ht="15.75" customHeight="1">
      <c r="A114" s="8" t="s">
        <v>57</v>
      </c>
      <c r="B114" s="8" t="s">
        <v>235</v>
      </c>
      <c r="C114" s="8" t="s">
        <v>236</v>
      </c>
      <c r="D114" s="14" t="s">
        <v>142</v>
      </c>
      <c r="E114" s="14" t="s">
        <v>60</v>
      </c>
      <c r="F114" s="14" t="s">
        <v>143</v>
      </c>
      <c r="G114" s="14" t="s">
        <v>60</v>
      </c>
      <c r="H114" s="13">
        <v>848</v>
      </c>
      <c r="I114" s="14" t="s">
        <v>63</v>
      </c>
      <c r="J114" s="8" t="s">
        <v>235</v>
      </c>
      <c r="K114" s="8" t="s">
        <v>237</v>
      </c>
      <c r="L114" s="15">
        <v>0</v>
      </c>
      <c r="M114" s="15">
        <f>-ROUND(MaxBoundCalculations!$B$206,2)</f>
        <v>0.26</v>
      </c>
      <c r="N114" s="15">
        <v>0.01</v>
      </c>
      <c r="O114" s="14" t="s">
        <v>238</v>
      </c>
      <c r="P114" s="14" t="s">
        <v>239</v>
      </c>
      <c r="Q114" s="14" t="s">
        <v>240</v>
      </c>
      <c r="R114" s="14" t="s">
        <v>241</v>
      </c>
      <c r="S114" s="34" t="s">
        <v>242</v>
      </c>
      <c r="T114" s="14"/>
      <c r="U114" s="8"/>
      <c r="V114" s="8"/>
      <c r="W114" s="8"/>
      <c r="X114" s="8"/>
      <c r="Y114" s="8"/>
      <c r="Z114" s="8"/>
    </row>
    <row r="115" spans="1:26" ht="15.75" customHeight="1">
      <c r="A115" s="17" t="str">
        <f t="shared" ref="A115:C115" si="253">A$114</f>
        <v>Transportation</v>
      </c>
      <c r="B115" s="17" t="str">
        <f t="shared" si="253"/>
        <v>Mode Shifting</v>
      </c>
      <c r="C115" s="17" t="str">
        <f t="shared" si="253"/>
        <v>Percent of Travel Demand Shifted to Other Modes or Eliminated</v>
      </c>
      <c r="D115" s="14" t="s">
        <v>142</v>
      </c>
      <c r="E115" s="14" t="s">
        <v>88</v>
      </c>
      <c r="F115" s="14" t="s">
        <v>143</v>
      </c>
      <c r="G115" s="14" t="s">
        <v>88</v>
      </c>
      <c r="H115" s="13">
        <v>849</v>
      </c>
      <c r="I115" s="14" t="s">
        <v>86</v>
      </c>
      <c r="J115" s="17"/>
      <c r="K115" s="18"/>
      <c r="L115" s="18"/>
      <c r="M115" s="18"/>
      <c r="N115" s="18"/>
      <c r="O115" s="19"/>
      <c r="P115" s="14" t="s">
        <v>243</v>
      </c>
      <c r="Q115" s="19"/>
      <c r="R115" s="19"/>
      <c r="S115" s="35"/>
      <c r="T115" s="14"/>
      <c r="U115" s="8"/>
      <c r="V115" s="8"/>
      <c r="W115" s="8"/>
      <c r="X115" s="8"/>
      <c r="Y115" s="8"/>
      <c r="Z115" s="8"/>
    </row>
    <row r="116" spans="1:26" ht="15.75" customHeight="1">
      <c r="A116" s="17" t="str">
        <f t="shared" ref="A116:C116" si="254">A$114</f>
        <v>Transportation</v>
      </c>
      <c r="B116" s="17" t="str">
        <f t="shared" si="254"/>
        <v>Mode Shifting</v>
      </c>
      <c r="C116" s="17" t="str">
        <f t="shared" si="254"/>
        <v>Percent of Travel Demand Shifted to Other Modes or Eliminated</v>
      </c>
      <c r="D116" s="14" t="s">
        <v>142</v>
      </c>
      <c r="E116" s="14" t="s">
        <v>97</v>
      </c>
      <c r="F116" s="14" t="s">
        <v>143</v>
      </c>
      <c r="G116" s="14" t="s">
        <v>157</v>
      </c>
      <c r="H116" s="13">
        <v>850</v>
      </c>
      <c r="I116" s="14" t="s">
        <v>63</v>
      </c>
      <c r="J116" s="17" t="str">
        <f t="shared" ref="J116:L116" si="255">J$114</f>
        <v>Mode Shifting</v>
      </c>
      <c r="K116" s="17" t="str">
        <f t="shared" si="255"/>
        <v>trans mode shifting</v>
      </c>
      <c r="L116" s="18">
        <f t="shared" si="255"/>
        <v>0</v>
      </c>
      <c r="M116" s="15">
        <f>-ROUND(MaxBoundCalculations!$B$207,2)</f>
        <v>0.3</v>
      </c>
      <c r="N116" s="18">
        <f t="shared" ref="N116:O116" si="256">N$114</f>
        <v>0.01</v>
      </c>
      <c r="O116" s="19" t="str">
        <f t="shared" si="256"/>
        <v>% of trips shifted</v>
      </c>
      <c r="P116" s="14" t="s">
        <v>244</v>
      </c>
      <c r="Q116" s="19" t="str">
        <f t="shared" ref="Q116:S116" si="257">Q$114</f>
        <v>transportation-sector-main.html#tdm</v>
      </c>
      <c r="R116" s="19" t="str">
        <f t="shared" si="257"/>
        <v>transportation-demand-management.html</v>
      </c>
      <c r="S116" s="35" t="str">
        <f t="shared" si="257"/>
        <v>International Energy Agency, 2009, "Transport, Energy and CO2: Moving toward Sustainability", http://www.iea.org/publications/freepublications/publication/transport2009.pdf</v>
      </c>
      <c r="T116" s="14"/>
      <c r="U116" s="8"/>
      <c r="V116" s="8"/>
      <c r="W116" s="8"/>
      <c r="X116" s="8"/>
      <c r="Y116" s="8"/>
      <c r="Z116" s="8"/>
    </row>
    <row r="117" spans="1:26" ht="15.75" customHeight="1">
      <c r="A117" s="17" t="str">
        <f t="shared" ref="A117:C117" si="258">A$114</f>
        <v>Transportation</v>
      </c>
      <c r="B117" s="17" t="str">
        <f t="shared" si="258"/>
        <v>Mode Shifting</v>
      </c>
      <c r="C117" s="17" t="str">
        <f t="shared" si="258"/>
        <v>Percent of Travel Demand Shifted to Other Modes or Eliminated</v>
      </c>
      <c r="D117" s="14" t="s">
        <v>142</v>
      </c>
      <c r="E117" s="14" t="s">
        <v>100</v>
      </c>
      <c r="F117" s="14" t="s">
        <v>143</v>
      </c>
      <c r="G117" s="14" t="s">
        <v>160</v>
      </c>
      <c r="H117" s="13">
        <v>851</v>
      </c>
      <c r="I117" s="14" t="s">
        <v>86</v>
      </c>
      <c r="J117" s="17"/>
      <c r="K117" s="18"/>
      <c r="L117" s="18"/>
      <c r="M117" s="18"/>
      <c r="N117" s="18"/>
      <c r="O117" s="19"/>
      <c r="P117" s="14"/>
      <c r="Q117" s="19"/>
      <c r="R117" s="19"/>
      <c r="S117" s="35"/>
      <c r="T117" s="14"/>
      <c r="U117" s="8"/>
      <c r="V117" s="8"/>
      <c r="W117" s="8"/>
      <c r="X117" s="8"/>
      <c r="Y117" s="8"/>
      <c r="Z117" s="8"/>
    </row>
    <row r="118" spans="1:26" ht="15.75" customHeight="1">
      <c r="A118" s="17" t="str">
        <f t="shared" ref="A118:C118" si="259">A$114</f>
        <v>Transportation</v>
      </c>
      <c r="B118" s="17" t="str">
        <f t="shared" si="259"/>
        <v>Mode Shifting</v>
      </c>
      <c r="C118" s="17" t="str">
        <f t="shared" si="259"/>
        <v>Percent of Travel Demand Shifted to Other Modes or Eliminated</v>
      </c>
      <c r="D118" s="14" t="s">
        <v>142</v>
      </c>
      <c r="E118" s="14" t="s">
        <v>108</v>
      </c>
      <c r="F118" s="14" t="s">
        <v>143</v>
      </c>
      <c r="G118" s="14" t="s">
        <v>163</v>
      </c>
      <c r="H118" s="13">
        <v>852</v>
      </c>
      <c r="I118" s="14" t="s">
        <v>86</v>
      </c>
      <c r="J118" s="17"/>
      <c r="K118" s="18"/>
      <c r="L118" s="18"/>
      <c r="M118" s="18"/>
      <c r="N118" s="18"/>
      <c r="O118" s="19"/>
      <c r="P118" s="14"/>
      <c r="Q118" s="19"/>
      <c r="R118" s="19"/>
      <c r="S118" s="35"/>
      <c r="T118" s="14"/>
      <c r="U118" s="8"/>
      <c r="V118" s="8"/>
      <c r="W118" s="8"/>
      <c r="X118" s="8"/>
      <c r="Y118" s="8"/>
      <c r="Z118" s="8"/>
    </row>
    <row r="119" spans="1:26" ht="15.75" customHeight="1">
      <c r="A119" s="17" t="str">
        <f t="shared" ref="A119:C119" si="260">A$114</f>
        <v>Transportation</v>
      </c>
      <c r="B119" s="17" t="str">
        <f t="shared" si="260"/>
        <v>Mode Shifting</v>
      </c>
      <c r="C119" s="17" t="str">
        <f t="shared" si="260"/>
        <v>Percent of Travel Demand Shifted to Other Modes or Eliminated</v>
      </c>
      <c r="D119" s="14" t="s">
        <v>142</v>
      </c>
      <c r="E119" s="14" t="s">
        <v>116</v>
      </c>
      <c r="F119" s="14" t="s">
        <v>143</v>
      </c>
      <c r="G119" s="14" t="s">
        <v>167</v>
      </c>
      <c r="H119" s="13">
        <v>853</v>
      </c>
      <c r="I119" s="14" t="s">
        <v>86</v>
      </c>
      <c r="J119" s="17"/>
      <c r="K119" s="18"/>
      <c r="L119" s="18"/>
      <c r="M119" s="18"/>
      <c r="N119" s="18"/>
      <c r="O119" s="19"/>
      <c r="P119" s="14"/>
      <c r="Q119" s="19"/>
      <c r="R119" s="19"/>
      <c r="S119" s="35"/>
      <c r="T119" s="14"/>
      <c r="U119" s="8"/>
      <c r="V119" s="8"/>
      <c r="W119" s="8"/>
      <c r="X119" s="8"/>
      <c r="Y119" s="8"/>
      <c r="Z119" s="8"/>
    </row>
    <row r="120" spans="1:26" ht="15.75" customHeight="1">
      <c r="A120" s="17" t="str">
        <f t="shared" ref="A120:C120" si="261">A$114</f>
        <v>Transportation</v>
      </c>
      <c r="B120" s="17" t="str">
        <f t="shared" si="261"/>
        <v>Mode Shifting</v>
      </c>
      <c r="C120" s="17" t="str">
        <f t="shared" si="261"/>
        <v>Percent of Travel Demand Shifted to Other Modes or Eliminated</v>
      </c>
      <c r="D120" s="14" t="s">
        <v>151</v>
      </c>
      <c r="E120" s="14" t="s">
        <v>60</v>
      </c>
      <c r="F120" s="14" t="s">
        <v>152</v>
      </c>
      <c r="G120" s="14" t="s">
        <v>60</v>
      </c>
      <c r="H120" s="13">
        <v>854</v>
      </c>
      <c r="I120" s="14" t="s">
        <v>86</v>
      </c>
      <c r="J120" s="17"/>
      <c r="K120" s="18"/>
      <c r="L120" s="18"/>
      <c r="M120" s="18"/>
      <c r="N120" s="18"/>
      <c r="O120" s="19"/>
      <c r="P120" s="14"/>
      <c r="Q120" s="19"/>
      <c r="R120" s="19"/>
      <c r="S120" s="35"/>
      <c r="T120" s="14"/>
      <c r="U120" s="8"/>
      <c r="V120" s="8"/>
      <c r="W120" s="8"/>
      <c r="X120" s="8"/>
      <c r="Y120" s="8"/>
      <c r="Z120" s="8"/>
    </row>
    <row r="121" spans="1:26" ht="15.75" customHeight="1">
      <c r="A121" s="17" t="str">
        <f t="shared" ref="A121:C121" si="262">A$114</f>
        <v>Transportation</v>
      </c>
      <c r="B121" s="17" t="str">
        <f t="shared" si="262"/>
        <v>Mode Shifting</v>
      </c>
      <c r="C121" s="17" t="str">
        <f t="shared" si="262"/>
        <v>Percent of Travel Demand Shifted to Other Modes or Eliminated</v>
      </c>
      <c r="D121" s="14" t="s">
        <v>151</v>
      </c>
      <c r="E121" s="14" t="s">
        <v>88</v>
      </c>
      <c r="F121" s="14" t="s">
        <v>152</v>
      </c>
      <c r="G121" s="14" t="s">
        <v>88</v>
      </c>
      <c r="H121" s="13">
        <v>855</v>
      </c>
      <c r="I121" s="14" t="s">
        <v>63</v>
      </c>
      <c r="J121" s="17" t="str">
        <f t="shared" ref="J121:L121" si="263">J$114</f>
        <v>Mode Shifting</v>
      </c>
      <c r="K121" s="17" t="str">
        <f t="shared" si="263"/>
        <v>trans mode shifting</v>
      </c>
      <c r="L121" s="18">
        <f t="shared" si="263"/>
        <v>0</v>
      </c>
      <c r="M121" s="15">
        <f>-ROUND(MaxBoundCalculations!$B$222,2)</f>
        <v>0.22</v>
      </c>
      <c r="N121" s="18">
        <f t="shared" ref="N121:O121" si="264">N$114</f>
        <v>0.01</v>
      </c>
      <c r="O121" s="19" t="str">
        <f t="shared" si="264"/>
        <v>% of trips shifted</v>
      </c>
      <c r="P121" s="14" t="s">
        <v>245</v>
      </c>
      <c r="Q121" s="19" t="str">
        <f t="shared" ref="Q121:S121" si="265">Q$114</f>
        <v>transportation-sector-main.html#tdm</v>
      </c>
      <c r="R121" s="19" t="str">
        <f t="shared" si="265"/>
        <v>transportation-demand-management.html</v>
      </c>
      <c r="S121" s="35" t="str">
        <f t="shared" si="265"/>
        <v>International Energy Agency, 2009, "Transport, Energy and CO2: Moving toward Sustainability", http://www.iea.org/publications/freepublications/publication/transport2009.pdf</v>
      </c>
      <c r="T121" s="14"/>
      <c r="U121" s="8"/>
      <c r="V121" s="8"/>
      <c r="W121" s="8"/>
      <c r="X121" s="8"/>
      <c r="Y121" s="8"/>
      <c r="Z121" s="8"/>
    </row>
    <row r="122" spans="1:26" ht="15.75" customHeight="1">
      <c r="A122" s="17" t="str">
        <f t="shared" ref="A122:C122" si="266">A$114</f>
        <v>Transportation</v>
      </c>
      <c r="B122" s="17" t="str">
        <f t="shared" si="266"/>
        <v>Mode Shifting</v>
      </c>
      <c r="C122" s="17" t="str">
        <f t="shared" si="266"/>
        <v>Percent of Travel Demand Shifted to Other Modes or Eliminated</v>
      </c>
      <c r="D122" s="14" t="s">
        <v>151</v>
      </c>
      <c r="E122" s="14" t="s">
        <v>97</v>
      </c>
      <c r="F122" s="14" t="s">
        <v>152</v>
      </c>
      <c r="G122" s="14" t="s">
        <v>157</v>
      </c>
      <c r="H122" s="13">
        <v>856</v>
      </c>
      <c r="I122" s="14" t="s">
        <v>86</v>
      </c>
      <c r="J122" s="17"/>
      <c r="K122" s="18"/>
      <c r="L122" s="18"/>
      <c r="M122" s="18"/>
      <c r="N122" s="18"/>
      <c r="O122" s="19"/>
      <c r="P122" s="14"/>
      <c r="Q122" s="19"/>
      <c r="R122" s="19"/>
      <c r="S122" s="35"/>
      <c r="T122" s="14"/>
      <c r="U122" s="8"/>
      <c r="V122" s="8"/>
      <c r="W122" s="8"/>
      <c r="X122" s="8"/>
      <c r="Y122" s="8"/>
      <c r="Z122" s="8"/>
    </row>
    <row r="123" spans="1:26" ht="15.75" customHeight="1">
      <c r="A123" s="17" t="str">
        <f t="shared" ref="A123:C123" si="267">A$114</f>
        <v>Transportation</v>
      </c>
      <c r="B123" s="17" t="str">
        <f t="shared" si="267"/>
        <v>Mode Shifting</v>
      </c>
      <c r="C123" s="17" t="str">
        <f t="shared" si="267"/>
        <v>Percent of Travel Demand Shifted to Other Modes or Eliminated</v>
      </c>
      <c r="D123" s="14" t="s">
        <v>151</v>
      </c>
      <c r="E123" s="14" t="s">
        <v>100</v>
      </c>
      <c r="F123" s="14" t="s">
        <v>152</v>
      </c>
      <c r="G123" s="14" t="s">
        <v>160</v>
      </c>
      <c r="H123" s="13">
        <v>857</v>
      </c>
      <c r="I123" s="14" t="s">
        <v>86</v>
      </c>
      <c r="J123" s="17"/>
      <c r="K123" s="18"/>
      <c r="L123" s="18"/>
      <c r="M123" s="18"/>
      <c r="N123" s="18"/>
      <c r="O123" s="19"/>
      <c r="P123" s="14"/>
      <c r="Q123" s="19"/>
      <c r="R123" s="19"/>
      <c r="S123" s="35"/>
      <c r="T123" s="14"/>
      <c r="U123" s="8"/>
      <c r="V123" s="8"/>
      <c r="W123" s="8"/>
      <c r="X123" s="8"/>
      <c r="Y123" s="8"/>
      <c r="Z123" s="8"/>
    </row>
    <row r="124" spans="1:26" ht="15.75" customHeight="1">
      <c r="A124" s="17" t="str">
        <f t="shared" ref="A124:C124" si="268">A$114</f>
        <v>Transportation</v>
      </c>
      <c r="B124" s="17" t="str">
        <f t="shared" si="268"/>
        <v>Mode Shifting</v>
      </c>
      <c r="C124" s="17" t="str">
        <f t="shared" si="268"/>
        <v>Percent of Travel Demand Shifted to Other Modes or Eliminated</v>
      </c>
      <c r="D124" s="14" t="s">
        <v>151</v>
      </c>
      <c r="E124" s="14" t="s">
        <v>108</v>
      </c>
      <c r="F124" s="14" t="s">
        <v>152</v>
      </c>
      <c r="G124" s="14" t="s">
        <v>163</v>
      </c>
      <c r="H124" s="13">
        <v>858</v>
      </c>
      <c r="I124" s="14" t="s">
        <v>86</v>
      </c>
      <c r="J124" s="17"/>
      <c r="K124" s="18"/>
      <c r="L124" s="18"/>
      <c r="M124" s="18"/>
      <c r="N124" s="18"/>
      <c r="O124" s="19"/>
      <c r="P124" s="14"/>
      <c r="Q124" s="19"/>
      <c r="R124" s="19"/>
      <c r="S124" s="35"/>
      <c r="T124" s="14"/>
      <c r="U124" s="8"/>
      <c r="V124" s="8"/>
      <c r="W124" s="8"/>
      <c r="X124" s="8"/>
      <c r="Y124" s="8"/>
      <c r="Z124" s="8"/>
    </row>
    <row r="125" spans="1:26" ht="15.75" customHeight="1">
      <c r="A125" s="17" t="str">
        <f t="shared" ref="A125:C125" si="269">A$114</f>
        <v>Transportation</v>
      </c>
      <c r="B125" s="17" t="str">
        <f t="shared" si="269"/>
        <v>Mode Shifting</v>
      </c>
      <c r="C125" s="17" t="str">
        <f t="shared" si="269"/>
        <v>Percent of Travel Demand Shifted to Other Modes or Eliminated</v>
      </c>
      <c r="D125" s="14" t="s">
        <v>151</v>
      </c>
      <c r="E125" s="14" t="s">
        <v>116</v>
      </c>
      <c r="F125" s="14" t="s">
        <v>152</v>
      </c>
      <c r="G125" s="14" t="s">
        <v>167</v>
      </c>
      <c r="H125" s="13">
        <v>859</v>
      </c>
      <c r="I125" s="14" t="s">
        <v>86</v>
      </c>
      <c r="J125" s="17"/>
      <c r="K125" s="18"/>
      <c r="L125" s="18"/>
      <c r="M125" s="18"/>
      <c r="N125" s="18"/>
      <c r="O125" s="19"/>
      <c r="P125" s="14"/>
      <c r="Q125" s="19"/>
      <c r="R125" s="19"/>
      <c r="S125" s="35"/>
      <c r="T125" s="14"/>
      <c r="U125" s="8"/>
      <c r="V125" s="8"/>
      <c r="W125" s="8"/>
      <c r="X125" s="8"/>
      <c r="Y125" s="8"/>
      <c r="Z125" s="8"/>
    </row>
    <row r="126" spans="1:26" ht="15.75" customHeight="1">
      <c r="A126" s="8" t="s">
        <v>246</v>
      </c>
      <c r="B126" s="8" t="s">
        <v>247</v>
      </c>
      <c r="C126" s="8" t="s">
        <v>248</v>
      </c>
      <c r="D126" s="14" t="s">
        <v>249</v>
      </c>
      <c r="E126" s="14" t="s">
        <v>250</v>
      </c>
      <c r="F126" s="14" t="s">
        <v>251</v>
      </c>
      <c r="G126" s="14" t="s">
        <v>252</v>
      </c>
      <c r="H126" s="13">
        <v>435</v>
      </c>
      <c r="I126" s="14" t="s">
        <v>63</v>
      </c>
      <c r="J126" s="8" t="s">
        <v>247</v>
      </c>
      <c r="K126" s="8" t="s">
        <v>253</v>
      </c>
      <c r="L126" s="15">
        <v>0</v>
      </c>
      <c r="M126" s="15">
        <v>1</v>
      </c>
      <c r="N126" s="15">
        <v>0.01</v>
      </c>
      <c r="O126" s="14" t="s">
        <v>254</v>
      </c>
      <c r="P126" s="20" t="s">
        <v>255</v>
      </c>
      <c r="Q126" s="14" t="s">
        <v>256</v>
      </c>
      <c r="R126" s="14" t="s">
        <v>257</v>
      </c>
      <c r="S126" s="22"/>
      <c r="T126" s="14"/>
      <c r="U126" s="8"/>
      <c r="V126" s="8"/>
      <c r="W126" s="8"/>
      <c r="X126" s="8"/>
      <c r="Y126" s="8"/>
      <c r="Z126" s="8"/>
    </row>
    <row r="127" spans="1:26" ht="15.75" customHeight="1">
      <c r="A127" s="17" t="str">
        <f t="shared" ref="A127:C127" si="270">A$126</f>
        <v>Buildings and Appliances</v>
      </c>
      <c r="B127" s="17" t="str">
        <f t="shared" si="270"/>
        <v>Building Component Electrification</v>
      </c>
      <c r="C127" s="17" t="str">
        <f t="shared" si="270"/>
        <v>Fraction of New Bldg Components Shifted to Other Fuels</v>
      </c>
      <c r="D127" s="14" t="s">
        <v>258</v>
      </c>
      <c r="E127" s="14" t="s">
        <v>250</v>
      </c>
      <c r="F127" s="14" t="s">
        <v>251</v>
      </c>
      <c r="G127" s="14" t="s">
        <v>259</v>
      </c>
      <c r="H127" s="13">
        <v>436</v>
      </c>
      <c r="I127" s="14" t="s">
        <v>86</v>
      </c>
      <c r="J127" s="17"/>
      <c r="K127" s="17"/>
      <c r="L127" s="18"/>
      <c r="M127" s="18"/>
      <c r="N127" s="18"/>
      <c r="O127" s="19"/>
      <c r="P127" s="14"/>
      <c r="Q127" s="19"/>
      <c r="R127" s="19"/>
      <c r="S127" s="35"/>
      <c r="T127" s="19"/>
      <c r="U127" s="8"/>
      <c r="V127" s="8"/>
      <c r="W127" s="8"/>
      <c r="X127" s="8"/>
      <c r="Y127" s="8"/>
      <c r="Z127" s="8"/>
    </row>
    <row r="128" spans="1:26" ht="15.75" customHeight="1">
      <c r="A128" s="17" t="str">
        <f t="shared" ref="A128:C128" si="271">A$126</f>
        <v>Buildings and Appliances</v>
      </c>
      <c r="B128" s="17" t="str">
        <f t="shared" si="271"/>
        <v>Building Component Electrification</v>
      </c>
      <c r="C128" s="17" t="str">
        <f t="shared" si="271"/>
        <v>Fraction of New Bldg Components Shifted to Other Fuels</v>
      </c>
      <c r="D128" s="14" t="s">
        <v>260</v>
      </c>
      <c r="E128" s="14" t="s">
        <v>250</v>
      </c>
      <c r="F128" s="14" t="s">
        <v>251</v>
      </c>
      <c r="G128" s="14" t="s">
        <v>261</v>
      </c>
      <c r="H128" s="13">
        <v>437</v>
      </c>
      <c r="I128" s="14" t="s">
        <v>86</v>
      </c>
      <c r="J128" s="17"/>
      <c r="K128" s="17"/>
      <c r="L128" s="17"/>
      <c r="M128" s="18"/>
      <c r="N128" s="18"/>
      <c r="O128" s="19"/>
      <c r="P128" s="14"/>
      <c r="Q128" s="19"/>
      <c r="R128" s="19"/>
      <c r="S128" s="35"/>
      <c r="T128" s="19"/>
      <c r="U128" s="8"/>
      <c r="V128" s="8"/>
      <c r="W128" s="8"/>
      <c r="X128" s="8"/>
      <c r="Y128" s="8"/>
      <c r="Z128" s="8"/>
    </row>
    <row r="129" spans="1:26" ht="15.75" customHeight="1">
      <c r="A129" s="17" t="str">
        <f t="shared" ref="A129:C129" si="272">A$126</f>
        <v>Buildings and Appliances</v>
      </c>
      <c r="B129" s="17" t="str">
        <f t="shared" si="272"/>
        <v>Building Component Electrification</v>
      </c>
      <c r="C129" s="17" t="str">
        <f t="shared" si="272"/>
        <v>Fraction of New Bldg Components Shifted to Other Fuels</v>
      </c>
      <c r="D129" s="14" t="s">
        <v>262</v>
      </c>
      <c r="E129" s="14" t="s">
        <v>250</v>
      </c>
      <c r="F129" s="14" t="s">
        <v>251</v>
      </c>
      <c r="G129" s="14" t="s">
        <v>263</v>
      </c>
      <c r="H129" s="13">
        <v>438</v>
      </c>
      <c r="I129" s="14" t="s">
        <v>63</v>
      </c>
      <c r="J129" s="17" t="str">
        <f t="shared" ref="J129:O129" si="273">J$126</f>
        <v>Building Component Electrification</v>
      </c>
      <c r="K129" s="17" t="str">
        <f t="shared" si="273"/>
        <v>bldgs new component fuel shifting</v>
      </c>
      <c r="L129" s="18">
        <f t="shared" si="273"/>
        <v>0</v>
      </c>
      <c r="M129" s="18">
        <f t="shared" si="273"/>
        <v>1</v>
      </c>
      <c r="N129" s="18">
        <f t="shared" si="273"/>
        <v>0.01</v>
      </c>
      <c r="O129" s="19" t="str">
        <f t="shared" si="273"/>
        <v>% of newly sold non-electric building components</v>
      </c>
      <c r="P129" s="20" t="s">
        <v>264</v>
      </c>
      <c r="Q129" s="19" t="str">
        <f t="shared" ref="Q129:R129" si="274">Q$126</f>
        <v>buildings-sector-main.html#component-elec</v>
      </c>
      <c r="R129" s="19" t="str">
        <f t="shared" si="274"/>
        <v>building-component-electrification.html</v>
      </c>
      <c r="S129" s="35"/>
      <c r="T129" s="19"/>
      <c r="U129" s="8"/>
      <c r="V129" s="8"/>
      <c r="W129" s="8"/>
      <c r="X129" s="8"/>
      <c r="Y129" s="8"/>
      <c r="Z129" s="8"/>
    </row>
    <row r="130" spans="1:26" ht="15.75" customHeight="1">
      <c r="A130" s="17" t="str">
        <f t="shared" ref="A130:C130" si="275">A$126</f>
        <v>Buildings and Appliances</v>
      </c>
      <c r="B130" s="17" t="str">
        <f t="shared" si="275"/>
        <v>Building Component Electrification</v>
      </c>
      <c r="C130" s="17" t="str">
        <f t="shared" si="275"/>
        <v>Fraction of New Bldg Components Shifted to Other Fuels</v>
      </c>
      <c r="D130" s="14" t="s">
        <v>265</v>
      </c>
      <c r="E130" s="14" t="s">
        <v>250</v>
      </c>
      <c r="F130" s="14" t="s">
        <v>251</v>
      </c>
      <c r="G130" s="14" t="s">
        <v>266</v>
      </c>
      <c r="H130" s="13">
        <v>439</v>
      </c>
      <c r="I130" s="14" t="s">
        <v>63</v>
      </c>
      <c r="J130" s="17" t="str">
        <f t="shared" ref="J130:O130" si="276">J$126</f>
        <v>Building Component Electrification</v>
      </c>
      <c r="K130" s="17" t="str">
        <f t="shared" si="276"/>
        <v>bldgs new component fuel shifting</v>
      </c>
      <c r="L130" s="18">
        <f t="shared" si="276"/>
        <v>0</v>
      </c>
      <c r="M130" s="18">
        <f t="shared" si="276"/>
        <v>1</v>
      </c>
      <c r="N130" s="18">
        <f t="shared" si="276"/>
        <v>0.01</v>
      </c>
      <c r="O130" s="19" t="str">
        <f t="shared" si="276"/>
        <v>% of newly sold non-electric building components</v>
      </c>
      <c r="P130" s="20" t="s">
        <v>267</v>
      </c>
      <c r="Q130" s="19" t="str">
        <f t="shared" ref="Q130:R130" si="277">Q$126</f>
        <v>buildings-sector-main.html#component-elec</v>
      </c>
      <c r="R130" s="19" t="str">
        <f t="shared" si="277"/>
        <v>building-component-electrification.html</v>
      </c>
      <c r="S130" s="35"/>
      <c r="T130" s="19"/>
      <c r="U130" s="8"/>
      <c r="V130" s="8"/>
      <c r="W130" s="8"/>
      <c r="X130" s="8"/>
      <c r="Y130" s="8"/>
      <c r="Z130" s="8"/>
    </row>
    <row r="131" spans="1:26" ht="15.75" customHeight="1">
      <c r="A131" s="17" t="str">
        <f t="shared" ref="A131:C131" si="278">A$126</f>
        <v>Buildings and Appliances</v>
      </c>
      <c r="B131" s="17" t="str">
        <f t="shared" si="278"/>
        <v>Building Component Electrification</v>
      </c>
      <c r="C131" s="17" t="str">
        <f t="shared" si="278"/>
        <v>Fraction of New Bldg Components Shifted to Other Fuels</v>
      </c>
      <c r="D131" s="14" t="s">
        <v>249</v>
      </c>
      <c r="E131" s="14" t="s">
        <v>268</v>
      </c>
      <c r="F131" s="14" t="s">
        <v>269</v>
      </c>
      <c r="G131" s="14" t="s">
        <v>252</v>
      </c>
      <c r="H131" s="13">
        <v>440</v>
      </c>
      <c r="I131" s="14" t="s">
        <v>63</v>
      </c>
      <c r="J131" s="17" t="str">
        <f t="shared" ref="J131:O131" si="279">J$126</f>
        <v>Building Component Electrification</v>
      </c>
      <c r="K131" s="17" t="str">
        <f t="shared" si="279"/>
        <v>bldgs new component fuel shifting</v>
      </c>
      <c r="L131" s="18">
        <f t="shared" si="279"/>
        <v>0</v>
      </c>
      <c r="M131" s="18">
        <f t="shared" si="279"/>
        <v>1</v>
      </c>
      <c r="N131" s="18">
        <f t="shared" si="279"/>
        <v>0.01</v>
      </c>
      <c r="O131" s="19" t="str">
        <f t="shared" si="279"/>
        <v>% of newly sold non-electric building components</v>
      </c>
      <c r="P131" s="20" t="s">
        <v>270</v>
      </c>
      <c r="Q131" s="19" t="str">
        <f t="shared" ref="Q131:R131" si="280">Q$126</f>
        <v>buildings-sector-main.html#component-elec</v>
      </c>
      <c r="R131" s="19" t="str">
        <f t="shared" si="280"/>
        <v>building-component-electrification.html</v>
      </c>
      <c r="S131" s="35"/>
      <c r="T131" s="19"/>
      <c r="U131" s="8"/>
      <c r="V131" s="8"/>
      <c r="W131" s="8"/>
      <c r="X131" s="8"/>
      <c r="Y131" s="8"/>
      <c r="Z131" s="8"/>
    </row>
    <row r="132" spans="1:26" ht="15.75" customHeight="1">
      <c r="A132" s="17" t="str">
        <f t="shared" ref="A132:C132" si="281">A$126</f>
        <v>Buildings and Appliances</v>
      </c>
      <c r="B132" s="17" t="str">
        <f t="shared" si="281"/>
        <v>Building Component Electrification</v>
      </c>
      <c r="C132" s="17" t="str">
        <f t="shared" si="281"/>
        <v>Fraction of New Bldg Components Shifted to Other Fuels</v>
      </c>
      <c r="D132" s="14" t="s">
        <v>258</v>
      </c>
      <c r="E132" s="14" t="s">
        <v>268</v>
      </c>
      <c r="F132" s="14" t="s">
        <v>269</v>
      </c>
      <c r="G132" s="14" t="s">
        <v>259</v>
      </c>
      <c r="H132" s="13">
        <v>441</v>
      </c>
      <c r="I132" s="14" t="s">
        <v>86</v>
      </c>
      <c r="J132" s="17"/>
      <c r="K132" s="17"/>
      <c r="L132" s="17"/>
      <c r="M132" s="18"/>
      <c r="N132" s="18"/>
      <c r="O132" s="19"/>
      <c r="P132" s="14"/>
      <c r="Q132" s="19"/>
      <c r="R132" s="19"/>
      <c r="S132" s="35"/>
      <c r="T132" s="19"/>
      <c r="U132" s="8"/>
      <c r="V132" s="8"/>
      <c r="W132" s="8"/>
      <c r="X132" s="8"/>
      <c r="Y132" s="8"/>
      <c r="Z132" s="8"/>
    </row>
    <row r="133" spans="1:26" ht="15.75" customHeight="1">
      <c r="A133" s="17" t="str">
        <f t="shared" ref="A133:C133" si="282">A$126</f>
        <v>Buildings and Appliances</v>
      </c>
      <c r="B133" s="17" t="str">
        <f t="shared" si="282"/>
        <v>Building Component Electrification</v>
      </c>
      <c r="C133" s="17" t="str">
        <f t="shared" si="282"/>
        <v>Fraction of New Bldg Components Shifted to Other Fuels</v>
      </c>
      <c r="D133" s="14" t="s">
        <v>260</v>
      </c>
      <c r="E133" s="14" t="s">
        <v>268</v>
      </c>
      <c r="F133" s="14" t="s">
        <v>269</v>
      </c>
      <c r="G133" s="14" t="s">
        <v>261</v>
      </c>
      <c r="H133" s="13">
        <v>442</v>
      </c>
      <c r="I133" s="14" t="s">
        <v>86</v>
      </c>
      <c r="J133" s="17"/>
      <c r="K133" s="17"/>
      <c r="L133" s="17"/>
      <c r="M133" s="18"/>
      <c r="N133" s="18"/>
      <c r="O133" s="19"/>
      <c r="P133" s="14"/>
      <c r="Q133" s="19"/>
      <c r="R133" s="19"/>
      <c r="S133" s="35"/>
      <c r="T133" s="19"/>
      <c r="U133" s="8"/>
      <c r="V133" s="8"/>
      <c r="W133" s="8"/>
      <c r="X133" s="8"/>
      <c r="Y133" s="8"/>
      <c r="Z133" s="8"/>
    </row>
    <row r="134" spans="1:26" ht="15.75" customHeight="1">
      <c r="A134" s="17" t="str">
        <f t="shared" ref="A134:C134" si="283">A$126</f>
        <v>Buildings and Appliances</v>
      </c>
      <c r="B134" s="17" t="str">
        <f t="shared" si="283"/>
        <v>Building Component Electrification</v>
      </c>
      <c r="C134" s="17" t="str">
        <f t="shared" si="283"/>
        <v>Fraction of New Bldg Components Shifted to Other Fuels</v>
      </c>
      <c r="D134" s="14" t="s">
        <v>262</v>
      </c>
      <c r="E134" s="14" t="s">
        <v>268</v>
      </c>
      <c r="F134" s="14" t="s">
        <v>269</v>
      </c>
      <c r="G134" s="14" t="s">
        <v>263</v>
      </c>
      <c r="H134" s="13">
        <v>443</v>
      </c>
      <c r="I134" s="14" t="s">
        <v>63</v>
      </c>
      <c r="J134" s="17" t="str">
        <f t="shared" ref="J134:O134" si="284">J$126</f>
        <v>Building Component Electrification</v>
      </c>
      <c r="K134" s="17" t="str">
        <f t="shared" si="284"/>
        <v>bldgs new component fuel shifting</v>
      </c>
      <c r="L134" s="18">
        <f t="shared" si="284"/>
        <v>0</v>
      </c>
      <c r="M134" s="18">
        <f t="shared" si="284"/>
        <v>1</v>
      </c>
      <c r="N134" s="18">
        <f t="shared" si="284"/>
        <v>0.01</v>
      </c>
      <c r="O134" s="19" t="str">
        <f t="shared" si="284"/>
        <v>% of newly sold non-electric building components</v>
      </c>
      <c r="P134" s="20" t="s">
        <v>271</v>
      </c>
      <c r="Q134" s="19" t="str">
        <f t="shared" ref="Q134:R134" si="285">Q$126</f>
        <v>buildings-sector-main.html#component-elec</v>
      </c>
      <c r="R134" s="19" t="str">
        <f t="shared" si="285"/>
        <v>building-component-electrification.html</v>
      </c>
      <c r="S134" s="35"/>
      <c r="T134" s="19"/>
      <c r="U134" s="8"/>
      <c r="V134" s="8"/>
      <c r="W134" s="8"/>
      <c r="X134" s="8"/>
      <c r="Y134" s="8"/>
      <c r="Z134" s="8"/>
    </row>
    <row r="135" spans="1:26" ht="15.75" customHeight="1">
      <c r="A135" s="17" t="str">
        <f t="shared" ref="A135:C135" si="286">A$126</f>
        <v>Buildings and Appliances</v>
      </c>
      <c r="B135" s="17" t="str">
        <f t="shared" si="286"/>
        <v>Building Component Electrification</v>
      </c>
      <c r="C135" s="17" t="str">
        <f t="shared" si="286"/>
        <v>Fraction of New Bldg Components Shifted to Other Fuels</v>
      </c>
      <c r="D135" s="14" t="s">
        <v>265</v>
      </c>
      <c r="E135" s="14" t="s">
        <v>268</v>
      </c>
      <c r="F135" s="14" t="s">
        <v>269</v>
      </c>
      <c r="G135" s="14" t="s">
        <v>266</v>
      </c>
      <c r="H135" s="13">
        <v>444</v>
      </c>
      <c r="I135" s="14" t="s">
        <v>63</v>
      </c>
      <c r="J135" s="17" t="str">
        <f t="shared" ref="J135:O135" si="287">J$126</f>
        <v>Building Component Electrification</v>
      </c>
      <c r="K135" s="17" t="str">
        <f t="shared" si="287"/>
        <v>bldgs new component fuel shifting</v>
      </c>
      <c r="L135" s="18">
        <f t="shared" si="287"/>
        <v>0</v>
      </c>
      <c r="M135" s="18">
        <f t="shared" si="287"/>
        <v>1</v>
      </c>
      <c r="N135" s="18">
        <f t="shared" si="287"/>
        <v>0.01</v>
      </c>
      <c r="O135" s="19" t="str">
        <f t="shared" si="287"/>
        <v>% of newly sold non-electric building components</v>
      </c>
      <c r="P135" s="20" t="s">
        <v>272</v>
      </c>
      <c r="Q135" s="19" t="str">
        <f t="shared" ref="Q135:R135" si="288">Q$126</f>
        <v>buildings-sector-main.html#component-elec</v>
      </c>
      <c r="R135" s="19" t="str">
        <f t="shared" si="288"/>
        <v>building-component-electrification.html</v>
      </c>
      <c r="S135" s="35"/>
      <c r="T135" s="19"/>
      <c r="U135" s="8"/>
      <c r="V135" s="8"/>
      <c r="W135" s="8"/>
      <c r="X135" s="8"/>
      <c r="Y135" s="8"/>
      <c r="Z135" s="8"/>
    </row>
    <row r="136" spans="1:26" ht="15.75" customHeight="1">
      <c r="A136" s="17" t="str">
        <f t="shared" ref="A136:C136" si="289">A$126</f>
        <v>Buildings and Appliances</v>
      </c>
      <c r="B136" s="17" t="str">
        <f t="shared" si="289"/>
        <v>Building Component Electrification</v>
      </c>
      <c r="C136" s="17" t="str">
        <f t="shared" si="289"/>
        <v>Fraction of New Bldg Components Shifted to Other Fuels</v>
      </c>
      <c r="D136" s="14" t="s">
        <v>249</v>
      </c>
      <c r="E136" s="14" t="s">
        <v>273</v>
      </c>
      <c r="F136" s="14" t="s">
        <v>274</v>
      </c>
      <c r="G136" s="14" t="s">
        <v>252</v>
      </c>
      <c r="H136" s="13">
        <v>445</v>
      </c>
      <c r="I136" s="14" t="s">
        <v>63</v>
      </c>
      <c r="J136" s="17" t="str">
        <f t="shared" ref="J136:O136" si="290">J$126</f>
        <v>Building Component Electrification</v>
      </c>
      <c r="K136" s="17" t="str">
        <f t="shared" si="290"/>
        <v>bldgs new component fuel shifting</v>
      </c>
      <c r="L136" s="18">
        <f t="shared" si="290"/>
        <v>0</v>
      </c>
      <c r="M136" s="18">
        <f t="shared" si="290"/>
        <v>1</v>
      </c>
      <c r="N136" s="18">
        <f t="shared" si="290"/>
        <v>0.01</v>
      </c>
      <c r="O136" s="19" t="str">
        <f t="shared" si="290"/>
        <v>% of newly sold non-electric building components</v>
      </c>
      <c r="P136" s="20" t="s">
        <v>275</v>
      </c>
      <c r="Q136" s="19" t="str">
        <f t="shared" ref="Q136:R136" si="291">Q$126</f>
        <v>buildings-sector-main.html#component-elec</v>
      </c>
      <c r="R136" s="19" t="str">
        <f t="shared" si="291"/>
        <v>building-component-electrification.html</v>
      </c>
      <c r="S136" s="35"/>
      <c r="T136" s="19"/>
      <c r="U136" s="8"/>
      <c r="V136" s="8"/>
      <c r="W136" s="8"/>
      <c r="X136" s="8"/>
      <c r="Y136" s="8"/>
      <c r="Z136" s="8"/>
    </row>
    <row r="137" spans="1:26" ht="15.75" customHeight="1">
      <c r="A137" s="17" t="str">
        <f t="shared" ref="A137:C137" si="292">A$126</f>
        <v>Buildings and Appliances</v>
      </c>
      <c r="B137" s="17" t="str">
        <f t="shared" si="292"/>
        <v>Building Component Electrification</v>
      </c>
      <c r="C137" s="17" t="str">
        <f t="shared" si="292"/>
        <v>Fraction of New Bldg Components Shifted to Other Fuels</v>
      </c>
      <c r="D137" s="14" t="s">
        <v>258</v>
      </c>
      <c r="E137" s="14" t="s">
        <v>273</v>
      </c>
      <c r="F137" s="14" t="s">
        <v>274</v>
      </c>
      <c r="G137" s="14" t="s">
        <v>259</v>
      </c>
      <c r="H137" s="13">
        <v>446</v>
      </c>
      <c r="I137" s="14" t="s">
        <v>86</v>
      </c>
      <c r="J137" s="17"/>
      <c r="K137" s="17"/>
      <c r="L137" s="17"/>
      <c r="M137" s="18"/>
      <c r="N137" s="18"/>
      <c r="O137" s="19"/>
      <c r="P137" s="14"/>
      <c r="Q137" s="19"/>
      <c r="R137" s="19"/>
      <c r="S137" s="35"/>
      <c r="T137" s="19"/>
      <c r="U137" s="8"/>
      <c r="V137" s="8"/>
      <c r="W137" s="8"/>
      <c r="X137" s="8"/>
      <c r="Y137" s="8"/>
      <c r="Z137" s="8"/>
    </row>
    <row r="138" spans="1:26" ht="15.75" customHeight="1">
      <c r="A138" s="17" t="str">
        <f t="shared" ref="A138:C138" si="293">A$126</f>
        <v>Buildings and Appliances</v>
      </c>
      <c r="B138" s="17" t="str">
        <f t="shared" si="293"/>
        <v>Building Component Electrification</v>
      </c>
      <c r="C138" s="17" t="str">
        <f t="shared" si="293"/>
        <v>Fraction of New Bldg Components Shifted to Other Fuels</v>
      </c>
      <c r="D138" s="14" t="s">
        <v>260</v>
      </c>
      <c r="E138" s="14" t="s">
        <v>273</v>
      </c>
      <c r="F138" s="14" t="s">
        <v>274</v>
      </c>
      <c r="G138" s="14" t="s">
        <v>261</v>
      </c>
      <c r="H138" s="13">
        <v>447</v>
      </c>
      <c r="I138" s="14" t="s">
        <v>86</v>
      </c>
      <c r="J138" s="17"/>
      <c r="K138" s="17"/>
      <c r="L138" s="17"/>
      <c r="M138" s="18"/>
      <c r="N138" s="18"/>
      <c r="O138" s="19"/>
      <c r="P138" s="14"/>
      <c r="Q138" s="19"/>
      <c r="R138" s="19"/>
      <c r="S138" s="35"/>
      <c r="T138" s="19"/>
      <c r="U138" s="8"/>
      <c r="V138" s="8"/>
      <c r="W138" s="8"/>
      <c r="X138" s="8"/>
      <c r="Y138" s="8"/>
      <c r="Z138" s="8"/>
    </row>
    <row r="139" spans="1:26" ht="15.75" customHeight="1">
      <c r="A139" s="17" t="str">
        <f t="shared" ref="A139:C139" si="294">A$126</f>
        <v>Buildings and Appliances</v>
      </c>
      <c r="B139" s="17" t="str">
        <f t="shared" si="294"/>
        <v>Building Component Electrification</v>
      </c>
      <c r="C139" s="17" t="str">
        <f t="shared" si="294"/>
        <v>Fraction of New Bldg Components Shifted to Other Fuels</v>
      </c>
      <c r="D139" s="14" t="s">
        <v>262</v>
      </c>
      <c r="E139" s="14" t="s">
        <v>273</v>
      </c>
      <c r="F139" s="14" t="s">
        <v>274</v>
      </c>
      <c r="G139" s="14" t="s">
        <v>263</v>
      </c>
      <c r="H139" s="13">
        <v>448</v>
      </c>
      <c r="I139" s="14" t="s">
        <v>63</v>
      </c>
      <c r="J139" s="17" t="str">
        <f t="shared" ref="J139:O139" si="295">J$126</f>
        <v>Building Component Electrification</v>
      </c>
      <c r="K139" s="17" t="str">
        <f t="shared" si="295"/>
        <v>bldgs new component fuel shifting</v>
      </c>
      <c r="L139" s="18">
        <f t="shared" si="295"/>
        <v>0</v>
      </c>
      <c r="M139" s="18">
        <f t="shared" si="295"/>
        <v>1</v>
      </c>
      <c r="N139" s="18">
        <f t="shared" si="295"/>
        <v>0.01</v>
      </c>
      <c r="O139" s="19" t="str">
        <f t="shared" si="295"/>
        <v>% of newly sold non-electric building components</v>
      </c>
      <c r="P139" s="20" t="s">
        <v>276</v>
      </c>
      <c r="Q139" s="19" t="str">
        <f t="shared" ref="Q139:R139" si="296">Q$126</f>
        <v>buildings-sector-main.html#component-elec</v>
      </c>
      <c r="R139" s="19" t="str">
        <f t="shared" si="296"/>
        <v>building-component-electrification.html</v>
      </c>
      <c r="S139" s="35"/>
      <c r="T139" s="19"/>
      <c r="U139" s="8"/>
      <c r="V139" s="8"/>
      <c r="W139" s="8"/>
      <c r="X139" s="8"/>
      <c r="Y139" s="8"/>
      <c r="Z139" s="8"/>
    </row>
    <row r="140" spans="1:26" ht="15.75" customHeight="1">
      <c r="A140" s="17" t="str">
        <f t="shared" ref="A140:C140" si="297">A$126</f>
        <v>Buildings and Appliances</v>
      </c>
      <c r="B140" s="17" t="str">
        <f t="shared" si="297"/>
        <v>Building Component Electrification</v>
      </c>
      <c r="C140" s="17" t="str">
        <f t="shared" si="297"/>
        <v>Fraction of New Bldg Components Shifted to Other Fuels</v>
      </c>
      <c r="D140" s="14" t="s">
        <v>265</v>
      </c>
      <c r="E140" s="14" t="s">
        <v>273</v>
      </c>
      <c r="F140" s="14" t="s">
        <v>274</v>
      </c>
      <c r="G140" s="14" t="s">
        <v>266</v>
      </c>
      <c r="H140" s="13">
        <v>449</v>
      </c>
      <c r="I140" s="14" t="s">
        <v>63</v>
      </c>
      <c r="J140" s="17" t="str">
        <f t="shared" ref="J140:O140" si="298">J$126</f>
        <v>Building Component Electrification</v>
      </c>
      <c r="K140" s="17" t="str">
        <f t="shared" si="298"/>
        <v>bldgs new component fuel shifting</v>
      </c>
      <c r="L140" s="18">
        <f t="shared" si="298"/>
        <v>0</v>
      </c>
      <c r="M140" s="18">
        <f t="shared" si="298"/>
        <v>1</v>
      </c>
      <c r="N140" s="18">
        <f t="shared" si="298"/>
        <v>0.01</v>
      </c>
      <c r="O140" s="19" t="str">
        <f t="shared" si="298"/>
        <v>% of newly sold non-electric building components</v>
      </c>
      <c r="P140" s="20" t="s">
        <v>277</v>
      </c>
      <c r="Q140" s="19" t="str">
        <f t="shared" ref="Q140:R140" si="299">Q$126</f>
        <v>buildings-sector-main.html#component-elec</v>
      </c>
      <c r="R140" s="19" t="str">
        <f t="shared" si="299"/>
        <v>building-component-electrification.html</v>
      </c>
      <c r="S140" s="35"/>
      <c r="T140" s="19"/>
      <c r="U140" s="8"/>
      <c r="V140" s="8"/>
      <c r="W140" s="8"/>
      <c r="X140" s="8"/>
      <c r="Y140" s="8"/>
      <c r="Z140" s="8"/>
    </row>
    <row r="141" spans="1:26" ht="15.75" customHeight="1">
      <c r="A141" s="8" t="s">
        <v>246</v>
      </c>
      <c r="B141" s="8" t="s">
        <v>278</v>
      </c>
      <c r="C141" s="8" t="s">
        <v>279</v>
      </c>
      <c r="D141" s="14" t="s">
        <v>249</v>
      </c>
      <c r="E141" s="14" t="s">
        <v>250</v>
      </c>
      <c r="F141" s="14" t="s">
        <v>251</v>
      </c>
      <c r="G141" s="14" t="s">
        <v>252</v>
      </c>
      <c r="H141" s="13">
        <v>13</v>
      </c>
      <c r="I141" s="14" t="s">
        <v>63</v>
      </c>
      <c r="J141" s="8" t="s">
        <v>278</v>
      </c>
      <c r="K141" s="8" t="s">
        <v>280</v>
      </c>
      <c r="L141" s="15">
        <v>0</v>
      </c>
      <c r="M141" s="15">
        <f>ROUND(MaxBoundCalculations!B162,2)</f>
        <v>0.22</v>
      </c>
      <c r="N141" s="15">
        <v>0.01</v>
      </c>
      <c r="O141" s="14" t="s">
        <v>281</v>
      </c>
      <c r="P141" s="20" t="s">
        <v>282</v>
      </c>
      <c r="Q141" s="14" t="s">
        <v>283</v>
      </c>
      <c r="R141" s="14" t="s">
        <v>284</v>
      </c>
      <c r="S141" s="36" t="s">
        <v>285</v>
      </c>
      <c r="T141" s="14" t="s">
        <v>286</v>
      </c>
      <c r="U141" s="17"/>
      <c r="V141" s="17"/>
      <c r="W141" s="17"/>
      <c r="X141" s="17"/>
      <c r="Y141" s="17"/>
      <c r="Z141" s="17"/>
    </row>
    <row r="142" spans="1:26" ht="15.75" customHeight="1">
      <c r="A142" s="17" t="str">
        <f t="shared" ref="A142:C142" si="300">A$141</f>
        <v>Buildings and Appliances</v>
      </c>
      <c r="B142" s="17" t="str">
        <f t="shared" si="300"/>
        <v>Building Energy Efficiency Standards</v>
      </c>
      <c r="C142" s="17" t="str">
        <f t="shared" si="300"/>
        <v>Reduction in E Use Allowed by Component Eff Std</v>
      </c>
      <c r="D142" s="14" t="s">
        <v>258</v>
      </c>
      <c r="E142" s="14" t="s">
        <v>250</v>
      </c>
      <c r="F142" s="14" t="s">
        <v>251</v>
      </c>
      <c r="G142" s="14" t="s">
        <v>259</v>
      </c>
      <c r="H142" s="13">
        <v>14</v>
      </c>
      <c r="I142" s="14" t="s">
        <v>63</v>
      </c>
      <c r="J142" s="17" t="str">
        <f t="shared" ref="J142:L142" si="301">J$141</f>
        <v>Building Energy Efficiency Standards</v>
      </c>
      <c r="K142" s="18" t="str">
        <f t="shared" si="301"/>
        <v>bldgs efficiency standards</v>
      </c>
      <c r="L142" s="18">
        <f t="shared" si="301"/>
        <v>0</v>
      </c>
      <c r="M142" s="15">
        <f>ROUND(MaxBoundCalculations!B163,2)</f>
        <v>0.38</v>
      </c>
      <c r="N142" s="18">
        <f t="shared" ref="N142:O142" si="302">N$141</f>
        <v>0.01</v>
      </c>
      <c r="O142" s="19" t="str">
        <f t="shared" si="302"/>
        <v>% reduction in energy use</v>
      </c>
      <c r="P142" s="20" t="s">
        <v>287</v>
      </c>
      <c r="Q142" s="19" t="str">
        <f t="shared" ref="Q142:S142" si="303">Q$141</f>
        <v>buildings-sector-main.html#eff-stds</v>
      </c>
      <c r="R142" s="19" t="str">
        <f t="shared" si="303"/>
        <v>building-energy-efficiency-standards.html</v>
      </c>
      <c r="S142" s="35" t="str">
        <f t="shared" si="303"/>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2" s="19" t="str">
        <f t="shared" ref="T142:T158" si="304">T141</f>
        <v>Itron, 2007, "ASSESSMENT OF LONG-TERM
ELECTRIC ENERGY EFFICIENCY
POTENTIAL IN CALIFORNIA’S
RESIDENTIAL SECTOR," http://www.energy.ca.gov/2007publications/CEC-500-2007-002/CEC-500-2007-002.PDF, p.33, Table 5-1</v>
      </c>
      <c r="U142" s="17"/>
      <c r="V142" s="17"/>
      <c r="W142" s="17"/>
      <c r="X142" s="17"/>
      <c r="Y142" s="17"/>
      <c r="Z142" s="17"/>
    </row>
    <row r="143" spans="1:26" ht="15.75" customHeight="1">
      <c r="A143" s="17" t="str">
        <f t="shared" ref="A143:C143" si="305">A$141</f>
        <v>Buildings and Appliances</v>
      </c>
      <c r="B143" s="17" t="str">
        <f t="shared" si="305"/>
        <v>Building Energy Efficiency Standards</v>
      </c>
      <c r="C143" s="17" t="str">
        <f t="shared" si="305"/>
        <v>Reduction in E Use Allowed by Component Eff Std</v>
      </c>
      <c r="D143" s="14" t="s">
        <v>288</v>
      </c>
      <c r="E143" s="14" t="s">
        <v>250</v>
      </c>
      <c r="F143" s="14" t="s">
        <v>251</v>
      </c>
      <c r="G143" s="14" t="s">
        <v>289</v>
      </c>
      <c r="H143" s="13">
        <v>15</v>
      </c>
      <c r="I143" s="14" t="s">
        <v>63</v>
      </c>
      <c r="J143" s="17" t="str">
        <f t="shared" ref="J143:L143" si="306">J$141</f>
        <v>Building Energy Efficiency Standards</v>
      </c>
      <c r="K143" s="18" t="str">
        <f t="shared" si="306"/>
        <v>bldgs efficiency standards</v>
      </c>
      <c r="L143" s="18">
        <f t="shared" si="306"/>
        <v>0</v>
      </c>
      <c r="M143" s="15">
        <f>ROUND(MaxBoundCalculations!B163,2)</f>
        <v>0.38</v>
      </c>
      <c r="N143" s="18">
        <f t="shared" ref="N143:O143" si="307">N$141</f>
        <v>0.01</v>
      </c>
      <c r="O143" s="19" t="str">
        <f t="shared" si="307"/>
        <v>% reduction in energy use</v>
      </c>
      <c r="P143" s="20" t="s">
        <v>290</v>
      </c>
      <c r="Q143" s="19" t="str">
        <f t="shared" ref="Q143:S143" si="308">Q$141</f>
        <v>buildings-sector-main.html#eff-stds</v>
      </c>
      <c r="R143" s="19" t="str">
        <f t="shared" si="308"/>
        <v>building-energy-efficiency-standards.html</v>
      </c>
      <c r="S143" s="35" t="str">
        <f t="shared" si="308"/>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3" s="19" t="str">
        <f t="shared" si="304"/>
        <v>Itron, 2007, "ASSESSMENT OF LONG-TERM
ELECTRIC ENERGY EFFICIENCY
POTENTIAL IN CALIFORNIA’S
RESIDENTIAL SECTOR," http://www.energy.ca.gov/2007publications/CEC-500-2007-002/CEC-500-2007-002.PDF, p.33, Table 5-1</v>
      </c>
      <c r="U143" s="17"/>
      <c r="V143" s="17"/>
      <c r="W143" s="17"/>
      <c r="X143" s="17"/>
      <c r="Y143" s="17"/>
      <c r="Z143" s="17"/>
    </row>
    <row r="144" spans="1:26" ht="15.75" customHeight="1">
      <c r="A144" s="17" t="str">
        <f t="shared" ref="A144:C144" si="309">A$141</f>
        <v>Buildings and Appliances</v>
      </c>
      <c r="B144" s="17" t="str">
        <f t="shared" si="309"/>
        <v>Building Energy Efficiency Standards</v>
      </c>
      <c r="C144" s="17" t="str">
        <f t="shared" si="309"/>
        <v>Reduction in E Use Allowed by Component Eff Std</v>
      </c>
      <c r="D144" s="14" t="s">
        <v>260</v>
      </c>
      <c r="E144" s="14" t="s">
        <v>250</v>
      </c>
      <c r="F144" s="14" t="s">
        <v>251</v>
      </c>
      <c r="G144" s="14" t="s">
        <v>261</v>
      </c>
      <c r="H144" s="13">
        <v>16</v>
      </c>
      <c r="I144" s="14" t="s">
        <v>63</v>
      </c>
      <c r="J144" s="17" t="str">
        <f t="shared" ref="J144:L144" si="310">J$141</f>
        <v>Building Energy Efficiency Standards</v>
      </c>
      <c r="K144" s="18" t="str">
        <f t="shared" si="310"/>
        <v>bldgs efficiency standards</v>
      </c>
      <c r="L144" s="18">
        <f t="shared" si="310"/>
        <v>0</v>
      </c>
      <c r="M144" s="15">
        <f>ROUND(MaxBoundCalculations!B161,2)</f>
        <v>0.4</v>
      </c>
      <c r="N144" s="18">
        <f t="shared" ref="N144:O144" si="311">N$141</f>
        <v>0.01</v>
      </c>
      <c r="O144" s="19" t="str">
        <f t="shared" si="311"/>
        <v>% reduction in energy use</v>
      </c>
      <c r="P144" s="20" t="s">
        <v>291</v>
      </c>
      <c r="Q144" s="19" t="str">
        <f t="shared" ref="Q144:S144" si="312">Q$141</f>
        <v>buildings-sector-main.html#eff-stds</v>
      </c>
      <c r="R144" s="19" t="str">
        <f t="shared" si="312"/>
        <v>building-energy-efficiency-standards.html</v>
      </c>
      <c r="S144" s="35" t="str">
        <f t="shared" si="312"/>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4" s="19" t="str">
        <f t="shared" si="304"/>
        <v>Itron, 2007, "ASSESSMENT OF LONG-TERM
ELECTRIC ENERGY EFFICIENCY
POTENTIAL IN CALIFORNIA’S
RESIDENTIAL SECTOR," http://www.energy.ca.gov/2007publications/CEC-500-2007-002/CEC-500-2007-002.PDF, p.33, Table 5-1</v>
      </c>
      <c r="U144" s="17"/>
      <c r="V144" s="17"/>
      <c r="W144" s="17"/>
      <c r="X144" s="17"/>
      <c r="Y144" s="17"/>
      <c r="Z144" s="17"/>
    </row>
    <row r="145" spans="1:26" ht="15.75" customHeight="1">
      <c r="A145" s="17" t="str">
        <f t="shared" ref="A145:C145" si="313">A$141</f>
        <v>Buildings and Appliances</v>
      </c>
      <c r="B145" s="17" t="str">
        <f t="shared" si="313"/>
        <v>Building Energy Efficiency Standards</v>
      </c>
      <c r="C145" s="17" t="str">
        <f t="shared" si="313"/>
        <v>Reduction in E Use Allowed by Component Eff Std</v>
      </c>
      <c r="D145" s="14" t="s">
        <v>262</v>
      </c>
      <c r="E145" s="14" t="s">
        <v>250</v>
      </c>
      <c r="F145" s="14" t="s">
        <v>251</v>
      </c>
      <c r="G145" s="14" t="s">
        <v>263</v>
      </c>
      <c r="H145" s="13">
        <v>17</v>
      </c>
      <c r="I145" s="14" t="s">
        <v>63</v>
      </c>
      <c r="J145" s="17" t="str">
        <f t="shared" ref="J145:L145" si="314">J$141</f>
        <v>Building Energy Efficiency Standards</v>
      </c>
      <c r="K145" s="18" t="str">
        <f t="shared" si="314"/>
        <v>bldgs efficiency standards</v>
      </c>
      <c r="L145" s="18">
        <f t="shared" si="314"/>
        <v>0</v>
      </c>
      <c r="M145" s="15">
        <f>ROUND(MaxBoundCalculations!B159,2)</f>
        <v>0.38</v>
      </c>
      <c r="N145" s="18">
        <f t="shared" ref="N145:O145" si="315">N$141</f>
        <v>0.01</v>
      </c>
      <c r="O145" s="19" t="str">
        <f t="shared" si="315"/>
        <v>% reduction in energy use</v>
      </c>
      <c r="P145" s="20" t="s">
        <v>292</v>
      </c>
      <c r="Q145" s="19" t="str">
        <f t="shared" ref="Q145:S145" si="316">Q$141</f>
        <v>buildings-sector-main.html#eff-stds</v>
      </c>
      <c r="R145" s="19" t="str">
        <f t="shared" si="316"/>
        <v>building-energy-efficiency-standards.html</v>
      </c>
      <c r="S145" s="35" t="str">
        <f t="shared" si="316"/>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5" s="19" t="str">
        <f t="shared" si="304"/>
        <v>Itron, 2007, "ASSESSMENT OF LONG-TERM
ELECTRIC ENERGY EFFICIENCY
POTENTIAL IN CALIFORNIA’S
RESIDENTIAL SECTOR," http://www.energy.ca.gov/2007publications/CEC-500-2007-002/CEC-500-2007-002.PDF, p.33, Table 5-1</v>
      </c>
      <c r="U145" s="17"/>
      <c r="V145" s="17"/>
      <c r="W145" s="17"/>
      <c r="X145" s="17"/>
      <c r="Y145" s="17"/>
      <c r="Z145" s="17"/>
    </row>
    <row r="146" spans="1:26" ht="15.75" customHeight="1">
      <c r="A146" s="17" t="str">
        <f t="shared" ref="A146:C146" si="317">A$141</f>
        <v>Buildings and Appliances</v>
      </c>
      <c r="B146" s="17" t="str">
        <f t="shared" si="317"/>
        <v>Building Energy Efficiency Standards</v>
      </c>
      <c r="C146" s="17" t="str">
        <f t="shared" si="317"/>
        <v>Reduction in E Use Allowed by Component Eff Std</v>
      </c>
      <c r="D146" s="14" t="s">
        <v>265</v>
      </c>
      <c r="E146" s="14" t="s">
        <v>250</v>
      </c>
      <c r="F146" s="14" t="s">
        <v>251</v>
      </c>
      <c r="G146" s="14" t="s">
        <v>266</v>
      </c>
      <c r="H146" s="13">
        <v>18</v>
      </c>
      <c r="I146" s="14" t="s">
        <v>63</v>
      </c>
      <c r="J146" s="17" t="str">
        <f t="shared" ref="J146:L146" si="318">J$141</f>
        <v>Building Energy Efficiency Standards</v>
      </c>
      <c r="K146" s="18" t="str">
        <f t="shared" si="318"/>
        <v>bldgs efficiency standards</v>
      </c>
      <c r="L146" s="18">
        <f t="shared" si="318"/>
        <v>0</v>
      </c>
      <c r="M146" s="15">
        <f>ROUND(MaxBoundCalculations!B160,2)</f>
        <v>0.11</v>
      </c>
      <c r="N146" s="18">
        <f t="shared" ref="N146:O146" si="319">N$141</f>
        <v>0.01</v>
      </c>
      <c r="O146" s="19" t="str">
        <f t="shared" si="319"/>
        <v>% reduction in energy use</v>
      </c>
      <c r="P146" s="33" t="s">
        <v>293</v>
      </c>
      <c r="Q146" s="19" t="str">
        <f t="shared" ref="Q146:S146" si="320">Q$141</f>
        <v>buildings-sector-main.html#eff-stds</v>
      </c>
      <c r="R146" s="19" t="str">
        <f t="shared" si="320"/>
        <v>building-energy-efficiency-standards.html</v>
      </c>
      <c r="S146" s="35" t="str">
        <f t="shared" si="320"/>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6" s="19" t="str">
        <f t="shared" si="304"/>
        <v>Itron, 2007, "ASSESSMENT OF LONG-TERM
ELECTRIC ENERGY EFFICIENCY
POTENTIAL IN CALIFORNIA’S
RESIDENTIAL SECTOR," http://www.energy.ca.gov/2007publications/CEC-500-2007-002/CEC-500-2007-002.PDF, p.33, Table 5-1</v>
      </c>
      <c r="U146" s="17"/>
      <c r="V146" s="17"/>
      <c r="W146" s="17"/>
      <c r="X146" s="17"/>
      <c r="Y146" s="17"/>
      <c r="Z146" s="17"/>
    </row>
    <row r="147" spans="1:26" ht="15.75" customHeight="1">
      <c r="A147" s="17" t="str">
        <f t="shared" ref="A147:C147" si="321">A$141</f>
        <v>Buildings and Appliances</v>
      </c>
      <c r="B147" s="17" t="str">
        <f t="shared" si="321"/>
        <v>Building Energy Efficiency Standards</v>
      </c>
      <c r="C147" s="17" t="str">
        <f t="shared" si="321"/>
        <v>Reduction in E Use Allowed by Component Eff Std</v>
      </c>
      <c r="D147" s="14" t="s">
        <v>249</v>
      </c>
      <c r="E147" s="14" t="s">
        <v>268</v>
      </c>
      <c r="F147" s="14" t="s">
        <v>269</v>
      </c>
      <c r="G147" s="14" t="s">
        <v>252</v>
      </c>
      <c r="H147" s="13">
        <v>150</v>
      </c>
      <c r="I147" s="14" t="s">
        <v>63</v>
      </c>
      <c r="J147" s="17" t="str">
        <f t="shared" ref="J147:L147" si="322">J$141</f>
        <v>Building Energy Efficiency Standards</v>
      </c>
      <c r="K147" s="18" t="str">
        <f t="shared" si="322"/>
        <v>bldgs efficiency standards</v>
      </c>
      <c r="L147" s="18">
        <f t="shared" si="322"/>
        <v>0</v>
      </c>
      <c r="M147" s="18">
        <f t="shared" ref="M147:M158" si="323">M141</f>
        <v>0.22</v>
      </c>
      <c r="N147" s="18">
        <f t="shared" ref="N147:O147" si="324">N$141</f>
        <v>0.01</v>
      </c>
      <c r="O147" s="19" t="str">
        <f t="shared" si="324"/>
        <v>% reduction in energy use</v>
      </c>
      <c r="P147" s="20" t="s">
        <v>294</v>
      </c>
      <c r="Q147" s="19" t="str">
        <f t="shared" ref="Q147:S147" si="325">Q$141</f>
        <v>buildings-sector-main.html#eff-stds</v>
      </c>
      <c r="R147" s="19" t="str">
        <f t="shared" si="325"/>
        <v>building-energy-efficiency-standards.html</v>
      </c>
      <c r="S147" s="35" t="str">
        <f t="shared" si="325"/>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7" s="19" t="str">
        <f t="shared" si="304"/>
        <v>Itron, 2007, "ASSESSMENT OF LONG-TERM
ELECTRIC ENERGY EFFICIENCY
POTENTIAL IN CALIFORNIA’S
RESIDENTIAL SECTOR," http://www.energy.ca.gov/2007publications/CEC-500-2007-002/CEC-500-2007-002.PDF, p.33, Table 5-1</v>
      </c>
      <c r="U147" s="17"/>
      <c r="V147" s="17"/>
      <c r="W147" s="17"/>
      <c r="X147" s="17"/>
      <c r="Y147" s="17"/>
      <c r="Z147" s="17"/>
    </row>
    <row r="148" spans="1:26" ht="15.75" customHeight="1">
      <c r="A148" s="17" t="str">
        <f t="shared" ref="A148:C148" si="326">A$141</f>
        <v>Buildings and Appliances</v>
      </c>
      <c r="B148" s="17" t="str">
        <f t="shared" si="326"/>
        <v>Building Energy Efficiency Standards</v>
      </c>
      <c r="C148" s="17" t="str">
        <f t="shared" si="326"/>
        <v>Reduction in E Use Allowed by Component Eff Std</v>
      </c>
      <c r="D148" s="14" t="s">
        <v>258</v>
      </c>
      <c r="E148" s="14" t="s">
        <v>268</v>
      </c>
      <c r="F148" s="14" t="s">
        <v>269</v>
      </c>
      <c r="G148" s="14" t="s">
        <v>259</v>
      </c>
      <c r="H148" s="13">
        <v>151</v>
      </c>
      <c r="I148" s="14" t="s">
        <v>63</v>
      </c>
      <c r="J148" s="17" t="str">
        <f t="shared" ref="J148:L148" si="327">J$141</f>
        <v>Building Energy Efficiency Standards</v>
      </c>
      <c r="K148" s="18" t="str">
        <f t="shared" si="327"/>
        <v>bldgs efficiency standards</v>
      </c>
      <c r="L148" s="18">
        <f t="shared" si="327"/>
        <v>0</v>
      </c>
      <c r="M148" s="18">
        <f t="shared" si="323"/>
        <v>0.38</v>
      </c>
      <c r="N148" s="18">
        <f t="shared" ref="N148:O148" si="328">N$141</f>
        <v>0.01</v>
      </c>
      <c r="O148" s="19" t="str">
        <f t="shared" si="328"/>
        <v>% reduction in energy use</v>
      </c>
      <c r="P148" s="20" t="s">
        <v>295</v>
      </c>
      <c r="Q148" s="19" t="str">
        <f t="shared" ref="Q148:S148" si="329">Q$141</f>
        <v>buildings-sector-main.html#eff-stds</v>
      </c>
      <c r="R148" s="19" t="str">
        <f t="shared" si="329"/>
        <v>building-energy-efficiency-standards.html</v>
      </c>
      <c r="S148" s="35" t="str">
        <f t="shared" si="329"/>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8" s="19" t="str">
        <f t="shared" si="304"/>
        <v>Itron, 2007, "ASSESSMENT OF LONG-TERM
ELECTRIC ENERGY EFFICIENCY
POTENTIAL IN CALIFORNIA’S
RESIDENTIAL SECTOR," http://www.energy.ca.gov/2007publications/CEC-500-2007-002/CEC-500-2007-002.PDF, p.33, Table 5-1</v>
      </c>
      <c r="U148" s="17"/>
      <c r="V148" s="17"/>
      <c r="W148" s="17"/>
      <c r="X148" s="17"/>
      <c r="Y148" s="17"/>
      <c r="Z148" s="17"/>
    </row>
    <row r="149" spans="1:26" ht="15.75" customHeight="1">
      <c r="A149" s="17" t="str">
        <f t="shared" ref="A149:C149" si="330">A$141</f>
        <v>Buildings and Appliances</v>
      </c>
      <c r="B149" s="17" t="str">
        <f t="shared" si="330"/>
        <v>Building Energy Efficiency Standards</v>
      </c>
      <c r="C149" s="17" t="str">
        <f t="shared" si="330"/>
        <v>Reduction in E Use Allowed by Component Eff Std</v>
      </c>
      <c r="D149" s="14" t="s">
        <v>288</v>
      </c>
      <c r="E149" s="14" t="s">
        <v>268</v>
      </c>
      <c r="F149" s="14" t="s">
        <v>269</v>
      </c>
      <c r="G149" s="14" t="s">
        <v>289</v>
      </c>
      <c r="H149" s="13">
        <v>152</v>
      </c>
      <c r="I149" s="14" t="s">
        <v>63</v>
      </c>
      <c r="J149" s="17" t="str">
        <f t="shared" ref="J149:L149" si="331">J$141</f>
        <v>Building Energy Efficiency Standards</v>
      </c>
      <c r="K149" s="18" t="str">
        <f t="shared" si="331"/>
        <v>bldgs efficiency standards</v>
      </c>
      <c r="L149" s="18">
        <f t="shared" si="331"/>
        <v>0</v>
      </c>
      <c r="M149" s="18">
        <f t="shared" si="323"/>
        <v>0.38</v>
      </c>
      <c r="N149" s="18">
        <f t="shared" ref="N149:O149" si="332">N$141</f>
        <v>0.01</v>
      </c>
      <c r="O149" s="19" t="str">
        <f t="shared" si="332"/>
        <v>% reduction in energy use</v>
      </c>
      <c r="P149" s="20" t="s">
        <v>296</v>
      </c>
      <c r="Q149" s="19" t="str">
        <f t="shared" ref="Q149:S149" si="333">Q$141</f>
        <v>buildings-sector-main.html#eff-stds</v>
      </c>
      <c r="R149" s="19" t="str">
        <f t="shared" si="333"/>
        <v>building-energy-efficiency-standards.html</v>
      </c>
      <c r="S149" s="35" t="str">
        <f t="shared" si="333"/>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9" s="19" t="str">
        <f t="shared" si="304"/>
        <v>Itron, 2007, "ASSESSMENT OF LONG-TERM
ELECTRIC ENERGY EFFICIENCY
POTENTIAL IN CALIFORNIA’S
RESIDENTIAL SECTOR," http://www.energy.ca.gov/2007publications/CEC-500-2007-002/CEC-500-2007-002.PDF, p.33, Table 5-1</v>
      </c>
      <c r="U149" s="17"/>
      <c r="V149" s="17"/>
      <c r="W149" s="17"/>
      <c r="X149" s="17"/>
      <c r="Y149" s="17"/>
      <c r="Z149" s="17"/>
    </row>
    <row r="150" spans="1:26" ht="15.75" customHeight="1">
      <c r="A150" s="17" t="str">
        <f t="shared" ref="A150:C150" si="334">A$141</f>
        <v>Buildings and Appliances</v>
      </c>
      <c r="B150" s="17" t="str">
        <f t="shared" si="334"/>
        <v>Building Energy Efficiency Standards</v>
      </c>
      <c r="C150" s="17" t="str">
        <f t="shared" si="334"/>
        <v>Reduction in E Use Allowed by Component Eff Std</v>
      </c>
      <c r="D150" s="14" t="s">
        <v>260</v>
      </c>
      <c r="E150" s="14" t="s">
        <v>268</v>
      </c>
      <c r="F150" s="14" t="s">
        <v>269</v>
      </c>
      <c r="G150" s="14" t="s">
        <v>261</v>
      </c>
      <c r="H150" s="13">
        <v>153</v>
      </c>
      <c r="I150" s="14" t="s">
        <v>63</v>
      </c>
      <c r="J150" s="17" t="str">
        <f t="shared" ref="J150:L150" si="335">J$141</f>
        <v>Building Energy Efficiency Standards</v>
      </c>
      <c r="K150" s="18" t="str">
        <f t="shared" si="335"/>
        <v>bldgs efficiency standards</v>
      </c>
      <c r="L150" s="18">
        <f t="shared" si="335"/>
        <v>0</v>
      </c>
      <c r="M150" s="18">
        <f t="shared" si="323"/>
        <v>0.4</v>
      </c>
      <c r="N150" s="18">
        <f t="shared" ref="N150:O150" si="336">N$141</f>
        <v>0.01</v>
      </c>
      <c r="O150" s="19" t="str">
        <f t="shared" si="336"/>
        <v>% reduction in energy use</v>
      </c>
      <c r="P150" s="20" t="s">
        <v>297</v>
      </c>
      <c r="Q150" s="19" t="str">
        <f t="shared" ref="Q150:S150" si="337">Q$141</f>
        <v>buildings-sector-main.html#eff-stds</v>
      </c>
      <c r="R150" s="19" t="str">
        <f t="shared" si="337"/>
        <v>building-energy-efficiency-standards.html</v>
      </c>
      <c r="S150" s="35" t="str">
        <f t="shared" si="337"/>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50" s="19" t="str">
        <f t="shared" si="304"/>
        <v>Itron, 2007, "ASSESSMENT OF LONG-TERM
ELECTRIC ENERGY EFFICIENCY
POTENTIAL IN CALIFORNIA’S
RESIDENTIAL SECTOR," http://www.energy.ca.gov/2007publications/CEC-500-2007-002/CEC-500-2007-002.PDF, p.33, Table 5-1</v>
      </c>
      <c r="U150" s="17"/>
      <c r="V150" s="17"/>
      <c r="W150" s="17"/>
      <c r="X150" s="17"/>
      <c r="Y150" s="17"/>
      <c r="Z150" s="17"/>
    </row>
    <row r="151" spans="1:26" ht="15.75" customHeight="1">
      <c r="A151" s="17" t="str">
        <f t="shared" ref="A151:C151" si="338">A$141</f>
        <v>Buildings and Appliances</v>
      </c>
      <c r="B151" s="17" t="str">
        <f t="shared" si="338"/>
        <v>Building Energy Efficiency Standards</v>
      </c>
      <c r="C151" s="17" t="str">
        <f t="shared" si="338"/>
        <v>Reduction in E Use Allowed by Component Eff Std</v>
      </c>
      <c r="D151" s="14" t="s">
        <v>262</v>
      </c>
      <c r="E151" s="14" t="s">
        <v>268</v>
      </c>
      <c r="F151" s="14" t="s">
        <v>269</v>
      </c>
      <c r="G151" s="14" t="s">
        <v>263</v>
      </c>
      <c r="H151" s="13">
        <v>154</v>
      </c>
      <c r="I151" s="14" t="s">
        <v>63</v>
      </c>
      <c r="J151" s="17" t="str">
        <f t="shared" ref="J151:L151" si="339">J$141</f>
        <v>Building Energy Efficiency Standards</v>
      </c>
      <c r="K151" s="18" t="str">
        <f t="shared" si="339"/>
        <v>bldgs efficiency standards</v>
      </c>
      <c r="L151" s="18">
        <f t="shared" si="339"/>
        <v>0</v>
      </c>
      <c r="M151" s="18">
        <f t="shared" si="323"/>
        <v>0.38</v>
      </c>
      <c r="N151" s="18">
        <f t="shared" ref="N151:O151" si="340">N$141</f>
        <v>0.01</v>
      </c>
      <c r="O151" s="19" t="str">
        <f t="shared" si="340"/>
        <v>% reduction in energy use</v>
      </c>
      <c r="P151" s="33" t="s">
        <v>298</v>
      </c>
      <c r="Q151" s="19" t="str">
        <f t="shared" ref="Q151:S151" si="341">Q$141</f>
        <v>buildings-sector-main.html#eff-stds</v>
      </c>
      <c r="R151" s="19" t="str">
        <f t="shared" si="341"/>
        <v>building-energy-efficiency-standards.html</v>
      </c>
      <c r="S151" s="35" t="str">
        <f t="shared" si="341"/>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51" s="19" t="str">
        <f t="shared" si="304"/>
        <v>Itron, 2007, "ASSESSMENT OF LONG-TERM
ELECTRIC ENERGY EFFICIENCY
POTENTIAL IN CALIFORNIA’S
RESIDENTIAL SECTOR," http://www.energy.ca.gov/2007publications/CEC-500-2007-002/CEC-500-2007-002.PDF, p.33, Table 5-1</v>
      </c>
      <c r="U151" s="17"/>
      <c r="V151" s="17"/>
      <c r="W151" s="17"/>
      <c r="X151" s="17"/>
      <c r="Y151" s="17"/>
      <c r="Z151" s="17"/>
    </row>
    <row r="152" spans="1:26" ht="15.75" customHeight="1">
      <c r="A152" s="17" t="str">
        <f t="shared" ref="A152:C152" si="342">A$141</f>
        <v>Buildings and Appliances</v>
      </c>
      <c r="B152" s="17" t="str">
        <f t="shared" si="342"/>
        <v>Building Energy Efficiency Standards</v>
      </c>
      <c r="C152" s="17" t="str">
        <f t="shared" si="342"/>
        <v>Reduction in E Use Allowed by Component Eff Std</v>
      </c>
      <c r="D152" s="14" t="s">
        <v>265</v>
      </c>
      <c r="E152" s="14" t="s">
        <v>268</v>
      </c>
      <c r="F152" s="14" t="s">
        <v>269</v>
      </c>
      <c r="G152" s="14" t="s">
        <v>266</v>
      </c>
      <c r="H152" s="13">
        <v>155</v>
      </c>
      <c r="I152" s="14" t="s">
        <v>63</v>
      </c>
      <c r="J152" s="17" t="str">
        <f t="shared" ref="J152:L152" si="343">J$141</f>
        <v>Building Energy Efficiency Standards</v>
      </c>
      <c r="K152" s="18" t="str">
        <f t="shared" si="343"/>
        <v>bldgs efficiency standards</v>
      </c>
      <c r="L152" s="18">
        <f t="shared" si="343"/>
        <v>0</v>
      </c>
      <c r="M152" s="18">
        <f t="shared" si="323"/>
        <v>0.11</v>
      </c>
      <c r="N152" s="18">
        <f t="shared" ref="N152:O152" si="344">N$141</f>
        <v>0.01</v>
      </c>
      <c r="O152" s="19" t="str">
        <f t="shared" si="344"/>
        <v>% reduction in energy use</v>
      </c>
      <c r="P152" s="20" t="s">
        <v>299</v>
      </c>
      <c r="Q152" s="19" t="str">
        <f t="shared" ref="Q152:S152" si="345">Q$141</f>
        <v>buildings-sector-main.html#eff-stds</v>
      </c>
      <c r="R152" s="19" t="str">
        <f t="shared" si="345"/>
        <v>building-energy-efficiency-standards.html</v>
      </c>
      <c r="S152" s="35" t="str">
        <f t="shared" si="345"/>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52" s="19" t="str">
        <f t="shared" si="304"/>
        <v>Itron, 2007, "ASSESSMENT OF LONG-TERM
ELECTRIC ENERGY EFFICIENCY
POTENTIAL IN CALIFORNIA’S
RESIDENTIAL SECTOR," http://www.energy.ca.gov/2007publications/CEC-500-2007-002/CEC-500-2007-002.PDF, p.33, Table 5-1</v>
      </c>
      <c r="U152" s="17"/>
      <c r="V152" s="17"/>
      <c r="W152" s="17"/>
      <c r="X152" s="17"/>
      <c r="Y152" s="17"/>
      <c r="Z152" s="17"/>
    </row>
    <row r="153" spans="1:26" ht="15.75" customHeight="1">
      <c r="A153" s="17" t="str">
        <f t="shared" ref="A153:C153" si="346">A$141</f>
        <v>Buildings and Appliances</v>
      </c>
      <c r="B153" s="17" t="str">
        <f t="shared" si="346"/>
        <v>Building Energy Efficiency Standards</v>
      </c>
      <c r="C153" s="17" t="str">
        <f t="shared" si="346"/>
        <v>Reduction in E Use Allowed by Component Eff Std</v>
      </c>
      <c r="D153" s="14" t="s">
        <v>249</v>
      </c>
      <c r="E153" s="14" t="s">
        <v>273</v>
      </c>
      <c r="F153" s="14" t="s">
        <v>274</v>
      </c>
      <c r="G153" s="14" t="s">
        <v>252</v>
      </c>
      <c r="H153" s="13">
        <v>156</v>
      </c>
      <c r="I153" s="14" t="s">
        <v>63</v>
      </c>
      <c r="J153" s="17" t="str">
        <f t="shared" ref="J153:L153" si="347">J$141</f>
        <v>Building Energy Efficiency Standards</v>
      </c>
      <c r="K153" s="18" t="str">
        <f t="shared" si="347"/>
        <v>bldgs efficiency standards</v>
      </c>
      <c r="L153" s="18">
        <f t="shared" si="347"/>
        <v>0</v>
      </c>
      <c r="M153" s="18">
        <f t="shared" si="323"/>
        <v>0.22</v>
      </c>
      <c r="N153" s="18">
        <f t="shared" ref="N153:O153" si="348">N$141</f>
        <v>0.01</v>
      </c>
      <c r="O153" s="19" t="str">
        <f t="shared" si="348"/>
        <v>% reduction in energy use</v>
      </c>
      <c r="P153" s="20" t="s">
        <v>300</v>
      </c>
      <c r="Q153" s="19" t="str">
        <f t="shared" ref="Q153:R153" si="349">Q$141</f>
        <v>buildings-sector-main.html#eff-stds</v>
      </c>
      <c r="R153" s="19" t="str">
        <f t="shared" si="349"/>
        <v>building-energy-efficiency-standards.html</v>
      </c>
      <c r="S153" s="37" t="s">
        <v>301</v>
      </c>
      <c r="T153" s="19" t="str">
        <f t="shared" si="304"/>
        <v>Itron, 2007, "ASSESSMENT OF LONG-TERM
ELECTRIC ENERGY EFFICIENCY
POTENTIAL IN CALIFORNIA’S
RESIDENTIAL SECTOR," http://www.energy.ca.gov/2007publications/CEC-500-2007-002/CEC-500-2007-002.PDF, p.33, Table 5-1</v>
      </c>
      <c r="U153" s="17"/>
      <c r="V153" s="17"/>
      <c r="W153" s="17"/>
      <c r="X153" s="17"/>
      <c r="Y153" s="17"/>
      <c r="Z153" s="17"/>
    </row>
    <row r="154" spans="1:26" ht="15.75" customHeight="1">
      <c r="A154" s="17" t="str">
        <f t="shared" ref="A154:C154" si="350">A$141</f>
        <v>Buildings and Appliances</v>
      </c>
      <c r="B154" s="17" t="str">
        <f t="shared" si="350"/>
        <v>Building Energy Efficiency Standards</v>
      </c>
      <c r="C154" s="17" t="str">
        <f t="shared" si="350"/>
        <v>Reduction in E Use Allowed by Component Eff Std</v>
      </c>
      <c r="D154" s="14" t="s">
        <v>258</v>
      </c>
      <c r="E154" s="14" t="s">
        <v>273</v>
      </c>
      <c r="F154" s="14" t="s">
        <v>274</v>
      </c>
      <c r="G154" s="14" t="s">
        <v>259</v>
      </c>
      <c r="H154" s="13">
        <v>157</v>
      </c>
      <c r="I154" s="14" t="s">
        <v>63</v>
      </c>
      <c r="J154" s="17" t="str">
        <f t="shared" ref="J154:L154" si="351">J$141</f>
        <v>Building Energy Efficiency Standards</v>
      </c>
      <c r="K154" s="18" t="str">
        <f t="shared" si="351"/>
        <v>bldgs efficiency standards</v>
      </c>
      <c r="L154" s="18">
        <f t="shared" si="351"/>
        <v>0</v>
      </c>
      <c r="M154" s="18">
        <f t="shared" si="323"/>
        <v>0.38</v>
      </c>
      <c r="N154" s="18">
        <f t="shared" ref="N154:O154" si="352">N$141</f>
        <v>0.01</v>
      </c>
      <c r="O154" s="19" t="str">
        <f t="shared" si="352"/>
        <v>% reduction in energy use</v>
      </c>
      <c r="P154" s="20" t="s">
        <v>302</v>
      </c>
      <c r="Q154" s="19" t="str">
        <f t="shared" ref="Q154:R154" si="353">Q$141</f>
        <v>buildings-sector-main.html#eff-stds</v>
      </c>
      <c r="R154" s="19" t="str">
        <f t="shared" si="353"/>
        <v>building-energy-efficiency-standards.html</v>
      </c>
      <c r="S154" s="35" t="str">
        <f t="shared" ref="S154:S158" si="354">$S$153</f>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https://www.oregon.gov/bcd/codes-stand/Pages/energy-efficiency.aspx</v>
      </c>
      <c r="T154" s="19" t="str">
        <f t="shared" si="304"/>
        <v>Itron, 2007, "ASSESSMENT OF LONG-TERM
ELECTRIC ENERGY EFFICIENCY
POTENTIAL IN CALIFORNIA’S
RESIDENTIAL SECTOR," http://www.energy.ca.gov/2007publications/CEC-500-2007-002/CEC-500-2007-002.PDF, p.33, Table 5-1</v>
      </c>
      <c r="U154" s="17"/>
      <c r="V154" s="17"/>
      <c r="W154" s="17"/>
      <c r="X154" s="17"/>
      <c r="Y154" s="17"/>
      <c r="Z154" s="17"/>
    </row>
    <row r="155" spans="1:26" ht="15.75" customHeight="1">
      <c r="A155" s="17" t="str">
        <f t="shared" ref="A155:C155" si="355">A$141</f>
        <v>Buildings and Appliances</v>
      </c>
      <c r="B155" s="17" t="str">
        <f t="shared" si="355"/>
        <v>Building Energy Efficiency Standards</v>
      </c>
      <c r="C155" s="17" t="str">
        <f t="shared" si="355"/>
        <v>Reduction in E Use Allowed by Component Eff Std</v>
      </c>
      <c r="D155" s="14" t="s">
        <v>288</v>
      </c>
      <c r="E155" s="14" t="s">
        <v>273</v>
      </c>
      <c r="F155" s="14" t="s">
        <v>274</v>
      </c>
      <c r="G155" s="14" t="s">
        <v>289</v>
      </c>
      <c r="H155" s="13">
        <v>158</v>
      </c>
      <c r="I155" s="14" t="s">
        <v>63</v>
      </c>
      <c r="J155" s="17" t="str">
        <f t="shared" ref="J155:L155" si="356">J$141</f>
        <v>Building Energy Efficiency Standards</v>
      </c>
      <c r="K155" s="18" t="str">
        <f t="shared" si="356"/>
        <v>bldgs efficiency standards</v>
      </c>
      <c r="L155" s="18">
        <f t="shared" si="356"/>
        <v>0</v>
      </c>
      <c r="M155" s="18">
        <f t="shared" si="323"/>
        <v>0.38</v>
      </c>
      <c r="N155" s="18">
        <f t="shared" ref="N155:O155" si="357">N$141</f>
        <v>0.01</v>
      </c>
      <c r="O155" s="19" t="str">
        <f t="shared" si="357"/>
        <v>% reduction in energy use</v>
      </c>
      <c r="P155" s="20" t="s">
        <v>303</v>
      </c>
      <c r="Q155" s="19" t="str">
        <f t="shared" ref="Q155:R155" si="358">Q$141</f>
        <v>buildings-sector-main.html#eff-stds</v>
      </c>
      <c r="R155" s="19" t="str">
        <f t="shared" si="358"/>
        <v>building-energy-efficiency-standards.html</v>
      </c>
      <c r="S155" s="35" t="str">
        <f t="shared" si="354"/>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https://www.oregon.gov/bcd/codes-stand/Pages/energy-efficiency.aspx</v>
      </c>
      <c r="T155" s="19" t="str">
        <f t="shared" si="304"/>
        <v>Itron, 2007, "ASSESSMENT OF LONG-TERM
ELECTRIC ENERGY EFFICIENCY
POTENTIAL IN CALIFORNIA’S
RESIDENTIAL SECTOR," http://www.energy.ca.gov/2007publications/CEC-500-2007-002/CEC-500-2007-002.PDF, p.33, Table 5-1</v>
      </c>
      <c r="U155" s="17"/>
      <c r="V155" s="17"/>
      <c r="W155" s="17"/>
      <c r="X155" s="17"/>
      <c r="Y155" s="17"/>
      <c r="Z155" s="17"/>
    </row>
    <row r="156" spans="1:26" ht="15.75" customHeight="1">
      <c r="A156" s="17" t="str">
        <f t="shared" ref="A156:C156" si="359">A$141</f>
        <v>Buildings and Appliances</v>
      </c>
      <c r="B156" s="17" t="str">
        <f t="shared" si="359"/>
        <v>Building Energy Efficiency Standards</v>
      </c>
      <c r="C156" s="17" t="str">
        <f t="shared" si="359"/>
        <v>Reduction in E Use Allowed by Component Eff Std</v>
      </c>
      <c r="D156" s="14" t="s">
        <v>260</v>
      </c>
      <c r="E156" s="14" t="s">
        <v>273</v>
      </c>
      <c r="F156" s="14" t="s">
        <v>274</v>
      </c>
      <c r="G156" s="14" t="s">
        <v>261</v>
      </c>
      <c r="H156" s="13">
        <v>159</v>
      </c>
      <c r="I156" s="14" t="s">
        <v>63</v>
      </c>
      <c r="J156" s="17" t="str">
        <f t="shared" ref="J156:L156" si="360">J$141</f>
        <v>Building Energy Efficiency Standards</v>
      </c>
      <c r="K156" s="18" t="str">
        <f t="shared" si="360"/>
        <v>bldgs efficiency standards</v>
      </c>
      <c r="L156" s="18">
        <f t="shared" si="360"/>
        <v>0</v>
      </c>
      <c r="M156" s="18">
        <f t="shared" si="323"/>
        <v>0.4</v>
      </c>
      <c r="N156" s="18">
        <f t="shared" ref="N156:O156" si="361">N$141</f>
        <v>0.01</v>
      </c>
      <c r="O156" s="19" t="str">
        <f t="shared" si="361"/>
        <v>% reduction in energy use</v>
      </c>
      <c r="P156" s="20" t="s">
        <v>304</v>
      </c>
      <c r="Q156" s="19" t="str">
        <f t="shared" ref="Q156:R156" si="362">Q$141</f>
        <v>buildings-sector-main.html#eff-stds</v>
      </c>
      <c r="R156" s="19" t="str">
        <f t="shared" si="362"/>
        <v>building-energy-efficiency-standards.html</v>
      </c>
      <c r="S156" s="35" t="str">
        <f t="shared" si="354"/>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https://www.oregon.gov/bcd/codes-stand/Pages/energy-efficiency.aspx</v>
      </c>
      <c r="T156" s="19" t="str">
        <f t="shared" si="304"/>
        <v>Itron, 2007, "ASSESSMENT OF LONG-TERM
ELECTRIC ENERGY EFFICIENCY
POTENTIAL IN CALIFORNIA’S
RESIDENTIAL SECTOR," http://www.energy.ca.gov/2007publications/CEC-500-2007-002/CEC-500-2007-002.PDF, p.33, Table 5-1</v>
      </c>
      <c r="U156" s="17"/>
      <c r="V156" s="17"/>
      <c r="W156" s="17"/>
      <c r="X156" s="17"/>
      <c r="Y156" s="17"/>
      <c r="Z156" s="17"/>
    </row>
    <row r="157" spans="1:26" ht="15.75" customHeight="1">
      <c r="A157" s="17" t="str">
        <f t="shared" ref="A157:C157" si="363">A$141</f>
        <v>Buildings and Appliances</v>
      </c>
      <c r="B157" s="17" t="str">
        <f t="shared" si="363"/>
        <v>Building Energy Efficiency Standards</v>
      </c>
      <c r="C157" s="17" t="str">
        <f t="shared" si="363"/>
        <v>Reduction in E Use Allowed by Component Eff Std</v>
      </c>
      <c r="D157" s="14" t="s">
        <v>262</v>
      </c>
      <c r="E157" s="14" t="s">
        <v>273</v>
      </c>
      <c r="F157" s="14" t="s">
        <v>274</v>
      </c>
      <c r="G157" s="14" t="s">
        <v>263</v>
      </c>
      <c r="H157" s="13">
        <v>160</v>
      </c>
      <c r="I157" s="14" t="s">
        <v>63</v>
      </c>
      <c r="J157" s="17" t="str">
        <f t="shared" ref="J157:L157" si="364">J$141</f>
        <v>Building Energy Efficiency Standards</v>
      </c>
      <c r="K157" s="18" t="str">
        <f t="shared" si="364"/>
        <v>bldgs efficiency standards</v>
      </c>
      <c r="L157" s="18">
        <f t="shared" si="364"/>
        <v>0</v>
      </c>
      <c r="M157" s="18">
        <f t="shared" si="323"/>
        <v>0.38</v>
      </c>
      <c r="N157" s="18">
        <f t="shared" ref="N157:O157" si="365">N$141</f>
        <v>0.01</v>
      </c>
      <c r="O157" s="19" t="str">
        <f t="shared" si="365"/>
        <v>% reduction in energy use</v>
      </c>
      <c r="P157" s="20" t="s">
        <v>305</v>
      </c>
      <c r="Q157" s="19" t="str">
        <f t="shared" ref="Q157:R157" si="366">Q$141</f>
        <v>buildings-sector-main.html#eff-stds</v>
      </c>
      <c r="R157" s="19" t="str">
        <f t="shared" si="366"/>
        <v>building-energy-efficiency-standards.html</v>
      </c>
      <c r="S157" s="35" t="str">
        <f t="shared" si="354"/>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https://www.oregon.gov/bcd/codes-stand/Pages/energy-efficiency.aspx</v>
      </c>
      <c r="T157" s="19" t="str">
        <f t="shared" si="304"/>
        <v>Itron, 2007, "ASSESSMENT OF LONG-TERM
ELECTRIC ENERGY EFFICIENCY
POTENTIAL IN CALIFORNIA’S
RESIDENTIAL SECTOR," http://www.energy.ca.gov/2007publications/CEC-500-2007-002/CEC-500-2007-002.PDF, p.33, Table 5-1</v>
      </c>
      <c r="U157" s="17"/>
      <c r="V157" s="17"/>
      <c r="W157" s="17"/>
      <c r="X157" s="17"/>
      <c r="Y157" s="17"/>
      <c r="Z157" s="17"/>
    </row>
    <row r="158" spans="1:26" ht="15.75" customHeight="1">
      <c r="A158" s="17" t="str">
        <f t="shared" ref="A158:C158" si="367">A$141</f>
        <v>Buildings and Appliances</v>
      </c>
      <c r="B158" s="17" t="str">
        <f t="shared" si="367"/>
        <v>Building Energy Efficiency Standards</v>
      </c>
      <c r="C158" s="17" t="str">
        <f t="shared" si="367"/>
        <v>Reduction in E Use Allowed by Component Eff Std</v>
      </c>
      <c r="D158" s="14" t="s">
        <v>265</v>
      </c>
      <c r="E158" s="14" t="s">
        <v>273</v>
      </c>
      <c r="F158" s="14" t="s">
        <v>274</v>
      </c>
      <c r="G158" s="14" t="s">
        <v>266</v>
      </c>
      <c r="H158" s="13">
        <v>161</v>
      </c>
      <c r="I158" s="14" t="s">
        <v>63</v>
      </c>
      <c r="J158" s="17" t="str">
        <f t="shared" ref="J158:L158" si="368">J$141</f>
        <v>Building Energy Efficiency Standards</v>
      </c>
      <c r="K158" s="18" t="str">
        <f t="shared" si="368"/>
        <v>bldgs efficiency standards</v>
      </c>
      <c r="L158" s="18">
        <f t="shared" si="368"/>
        <v>0</v>
      </c>
      <c r="M158" s="18">
        <f t="shared" si="323"/>
        <v>0.11</v>
      </c>
      <c r="N158" s="18">
        <f t="shared" ref="N158:O158" si="369">N$141</f>
        <v>0.01</v>
      </c>
      <c r="O158" s="19" t="str">
        <f t="shared" si="369"/>
        <v>% reduction in energy use</v>
      </c>
      <c r="P158" s="20" t="s">
        <v>306</v>
      </c>
      <c r="Q158" s="19" t="str">
        <f t="shared" ref="Q158:R158" si="370">Q$141</f>
        <v>buildings-sector-main.html#eff-stds</v>
      </c>
      <c r="R158" s="19" t="str">
        <f t="shared" si="370"/>
        <v>building-energy-efficiency-standards.html</v>
      </c>
      <c r="S158" s="35" t="str">
        <f t="shared" si="354"/>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https://www.oregon.gov/bcd/codes-stand/Pages/energy-efficiency.aspx</v>
      </c>
      <c r="T158" s="19" t="str">
        <f t="shared" si="304"/>
        <v>Itron, 2007, "ASSESSMENT OF LONG-TERM
ELECTRIC ENERGY EFFICIENCY
POTENTIAL IN CALIFORNIA’S
RESIDENTIAL SECTOR," http://www.energy.ca.gov/2007publications/CEC-500-2007-002/CEC-500-2007-002.PDF, p.33, Table 5-1</v>
      </c>
      <c r="U158" s="17"/>
      <c r="V158" s="17"/>
      <c r="W158" s="17"/>
      <c r="X158" s="17"/>
      <c r="Y158" s="17"/>
      <c r="Z158" s="17"/>
    </row>
    <row r="159" spans="1:26" ht="15.75" customHeight="1">
      <c r="A159" s="8" t="s">
        <v>246</v>
      </c>
      <c r="B159" s="8" t="s">
        <v>307</v>
      </c>
      <c r="C159" s="8" t="s">
        <v>308</v>
      </c>
      <c r="D159" s="14"/>
      <c r="E159" s="14"/>
      <c r="F159" s="14"/>
      <c r="G159" s="14"/>
      <c r="H159" s="13">
        <v>19</v>
      </c>
      <c r="I159" s="14" t="s">
        <v>63</v>
      </c>
      <c r="J159" s="8" t="s">
        <v>307</v>
      </c>
      <c r="K159" s="8" t="s">
        <v>309</v>
      </c>
      <c r="L159" s="8">
        <v>0</v>
      </c>
      <c r="M159" s="8">
        <v>1</v>
      </c>
      <c r="N159" s="8">
        <v>1</v>
      </c>
      <c r="O159" s="14" t="s">
        <v>310</v>
      </c>
      <c r="P159" s="14" t="s">
        <v>311</v>
      </c>
      <c r="Q159" s="14" t="s">
        <v>312</v>
      </c>
      <c r="R159" s="14" t="s">
        <v>313</v>
      </c>
      <c r="S159" s="38"/>
      <c r="T159" s="19"/>
      <c r="U159" s="17"/>
      <c r="V159" s="17"/>
      <c r="W159" s="17"/>
      <c r="X159" s="17"/>
      <c r="Y159" s="17"/>
      <c r="Z159" s="17"/>
    </row>
    <row r="160" spans="1:26" ht="15.75" customHeight="1">
      <c r="A160" s="8" t="s">
        <v>246</v>
      </c>
      <c r="B160" s="8" t="s">
        <v>314</v>
      </c>
      <c r="C160" s="8" t="s">
        <v>315</v>
      </c>
      <c r="D160" s="14"/>
      <c r="E160" s="14"/>
      <c r="F160" s="14"/>
      <c r="G160" s="14"/>
      <c r="H160" s="13">
        <v>146</v>
      </c>
      <c r="I160" s="14" t="s">
        <v>63</v>
      </c>
      <c r="J160" s="13" t="s">
        <v>316</v>
      </c>
      <c r="K160" s="8" t="s">
        <v>317</v>
      </c>
      <c r="L160" s="8">
        <v>0</v>
      </c>
      <c r="M160" s="15">
        <f>ROUND(MaxBoundCalculations!B172,2)</f>
        <v>0.24</v>
      </c>
      <c r="N160" s="39">
        <v>5.0000000000000001E-3</v>
      </c>
      <c r="O160" s="14" t="s">
        <v>318</v>
      </c>
      <c r="P160" s="14" t="s">
        <v>319</v>
      </c>
      <c r="Q160" s="14" t="s">
        <v>320</v>
      </c>
      <c r="R160" s="14" t="s">
        <v>321</v>
      </c>
      <c r="S160" s="38" t="s">
        <v>322</v>
      </c>
      <c r="T160" s="14" t="s">
        <v>323</v>
      </c>
      <c r="U160" s="17"/>
      <c r="V160" s="17"/>
      <c r="W160" s="17"/>
      <c r="X160" s="17"/>
      <c r="Y160" s="17"/>
      <c r="Z160" s="17"/>
    </row>
    <row r="161" spans="1:26" ht="15.75" customHeight="1">
      <c r="A161" s="8" t="s">
        <v>246</v>
      </c>
      <c r="B161" s="8" t="s">
        <v>324</v>
      </c>
      <c r="C161" s="8" t="s">
        <v>325</v>
      </c>
      <c r="D161" s="14"/>
      <c r="E161" s="14"/>
      <c r="F161" s="14"/>
      <c r="G161" s="14"/>
      <c r="H161" s="13">
        <v>147</v>
      </c>
      <c r="I161" s="14" t="s">
        <v>63</v>
      </c>
      <c r="J161" s="13" t="s">
        <v>316</v>
      </c>
      <c r="K161" s="8" t="s">
        <v>326</v>
      </c>
      <c r="L161" s="8">
        <v>0</v>
      </c>
      <c r="M161" s="15">
        <v>0.5</v>
      </c>
      <c r="N161" s="15">
        <v>0.01</v>
      </c>
      <c r="O161" s="14" t="s">
        <v>327</v>
      </c>
      <c r="P161" s="14" t="s">
        <v>328</v>
      </c>
      <c r="Q161" s="14" t="s">
        <v>329</v>
      </c>
      <c r="R161" s="14" t="s">
        <v>330</v>
      </c>
      <c r="S161" s="22" t="s">
        <v>331</v>
      </c>
      <c r="T161" s="19"/>
      <c r="U161" s="17"/>
      <c r="V161" s="17"/>
      <c r="W161" s="17"/>
      <c r="X161" s="17"/>
      <c r="Y161" s="17"/>
      <c r="Z161" s="17"/>
    </row>
    <row r="162" spans="1:26" ht="15.75" customHeight="1">
      <c r="A162" s="8" t="s">
        <v>246</v>
      </c>
      <c r="B162" s="8" t="s">
        <v>332</v>
      </c>
      <c r="C162" s="8" t="s">
        <v>333</v>
      </c>
      <c r="D162" s="14"/>
      <c r="E162" s="14"/>
      <c r="F162" s="14"/>
      <c r="G162" s="14"/>
      <c r="H162" s="13">
        <v>20</v>
      </c>
      <c r="I162" s="14" t="s">
        <v>63</v>
      </c>
      <c r="J162" s="8" t="s">
        <v>332</v>
      </c>
      <c r="K162" s="8" t="s">
        <v>334</v>
      </c>
      <c r="L162" s="8">
        <v>0</v>
      </c>
      <c r="M162" s="8">
        <v>1</v>
      </c>
      <c r="N162" s="8">
        <v>1</v>
      </c>
      <c r="O162" s="14" t="s">
        <v>310</v>
      </c>
      <c r="P162" s="14" t="s">
        <v>335</v>
      </c>
      <c r="Q162" s="14" t="s">
        <v>336</v>
      </c>
      <c r="R162" s="14" t="s">
        <v>337</v>
      </c>
      <c r="S162" s="22" t="s">
        <v>338</v>
      </c>
      <c r="T162" s="19"/>
      <c r="U162" s="17"/>
      <c r="V162" s="17"/>
      <c r="W162" s="17"/>
      <c r="X162" s="17"/>
      <c r="Y162" s="17"/>
      <c r="Z162" s="17"/>
    </row>
    <row r="163" spans="1:26" ht="15.75" customHeight="1">
      <c r="A163" s="8" t="s">
        <v>246</v>
      </c>
      <c r="B163" s="8" t="s">
        <v>339</v>
      </c>
      <c r="C163" s="8" t="s">
        <v>340</v>
      </c>
      <c r="D163" s="14" t="s">
        <v>250</v>
      </c>
      <c r="E163" s="14"/>
      <c r="F163" s="14" t="s">
        <v>251</v>
      </c>
      <c r="G163" s="14"/>
      <c r="H163" s="13">
        <v>378</v>
      </c>
      <c r="I163" s="14" t="s">
        <v>63</v>
      </c>
      <c r="J163" s="8" t="s">
        <v>341</v>
      </c>
      <c r="K163" s="8" t="s">
        <v>342</v>
      </c>
      <c r="L163" s="15">
        <v>0</v>
      </c>
      <c r="M163" s="15">
        <v>0.5</v>
      </c>
      <c r="N163" s="15">
        <v>0.01</v>
      </c>
      <c r="O163" s="14" t="s">
        <v>343</v>
      </c>
      <c r="P163" s="14" t="s">
        <v>344</v>
      </c>
      <c r="Q163" s="14" t="s">
        <v>345</v>
      </c>
      <c r="R163" s="14" t="s">
        <v>346</v>
      </c>
      <c r="S163" s="22" t="s">
        <v>203</v>
      </c>
      <c r="T163" s="14"/>
      <c r="U163" s="17"/>
      <c r="V163" s="17"/>
      <c r="W163" s="17"/>
      <c r="X163" s="17"/>
      <c r="Y163" s="17"/>
      <c r="Z163" s="17"/>
    </row>
    <row r="164" spans="1:26" ht="15.75" customHeight="1">
      <c r="A164" s="17" t="str">
        <f t="shared" ref="A164:C164" si="371">A$163</f>
        <v>Buildings and Appliances</v>
      </c>
      <c r="B164" s="17" t="str">
        <f t="shared" si="371"/>
        <v>Retrofit Existing Buildings</v>
      </c>
      <c r="C164" s="17" t="str">
        <f t="shared" si="371"/>
        <v>Share of Preexisting Buildings Subject to Retrofitting</v>
      </c>
      <c r="D164" s="14" t="s">
        <v>268</v>
      </c>
      <c r="E164" s="14"/>
      <c r="F164" s="14" t="s">
        <v>269</v>
      </c>
      <c r="G164" s="14"/>
      <c r="H164" s="13">
        <v>379</v>
      </c>
      <c r="I164" s="14" t="s">
        <v>63</v>
      </c>
      <c r="J164" s="17" t="str">
        <f t="shared" ref="J164:O164" si="372">J$163</f>
        <v>Increased Retrofitting</v>
      </c>
      <c r="K164" s="18" t="str">
        <f t="shared" si="372"/>
        <v>bldgs retrofitting</v>
      </c>
      <c r="L164" s="18">
        <f t="shared" si="372"/>
        <v>0</v>
      </c>
      <c r="M164" s="18">
        <f t="shared" si="372"/>
        <v>0.5</v>
      </c>
      <c r="N164" s="18">
        <f t="shared" si="372"/>
        <v>0.01</v>
      </c>
      <c r="O164" s="19" t="str">
        <f t="shared" si="372"/>
        <v>% of existing buildings</v>
      </c>
      <c r="P164" s="14" t="s">
        <v>347</v>
      </c>
      <c r="Q164" s="14" t="s">
        <v>345</v>
      </c>
      <c r="R164" s="14" t="s">
        <v>346</v>
      </c>
      <c r="S164" s="35" t="str">
        <f t="shared" ref="S164:S165" si="373">S163</f>
        <v>Calculated from model data; see the relevant variable(s) in the InputData folder for source information.</v>
      </c>
      <c r="T164" s="19"/>
      <c r="U164" s="17"/>
      <c r="V164" s="17"/>
      <c r="W164" s="17"/>
      <c r="X164" s="17"/>
      <c r="Y164" s="17"/>
      <c r="Z164" s="17"/>
    </row>
    <row r="165" spans="1:26" ht="15.75" customHeight="1">
      <c r="A165" s="17" t="str">
        <f t="shared" ref="A165:C165" si="374">A$163</f>
        <v>Buildings and Appliances</v>
      </c>
      <c r="B165" s="17" t="str">
        <f t="shared" si="374"/>
        <v>Retrofit Existing Buildings</v>
      </c>
      <c r="C165" s="17" t="str">
        <f t="shared" si="374"/>
        <v>Share of Preexisting Buildings Subject to Retrofitting</v>
      </c>
      <c r="D165" s="14" t="s">
        <v>273</v>
      </c>
      <c r="E165" s="14"/>
      <c r="F165" s="14" t="s">
        <v>274</v>
      </c>
      <c r="G165" s="14"/>
      <c r="H165" s="13">
        <v>380</v>
      </c>
      <c r="I165" s="14" t="s">
        <v>63</v>
      </c>
      <c r="J165" s="17" t="str">
        <f t="shared" ref="J165:O165" si="375">J$163</f>
        <v>Increased Retrofitting</v>
      </c>
      <c r="K165" s="18" t="str">
        <f t="shared" si="375"/>
        <v>bldgs retrofitting</v>
      </c>
      <c r="L165" s="18">
        <f t="shared" si="375"/>
        <v>0</v>
      </c>
      <c r="M165" s="18">
        <f t="shared" si="375"/>
        <v>0.5</v>
      </c>
      <c r="N165" s="18">
        <f t="shared" si="375"/>
        <v>0.01</v>
      </c>
      <c r="O165" s="19" t="str">
        <f t="shared" si="375"/>
        <v>% of existing buildings</v>
      </c>
      <c r="P165" s="14" t="s">
        <v>348</v>
      </c>
      <c r="Q165" s="14" t="s">
        <v>345</v>
      </c>
      <c r="R165" s="14" t="s">
        <v>346</v>
      </c>
      <c r="S165" s="35" t="str">
        <f t="shared" si="373"/>
        <v>Calculated from model data; see the relevant variable(s) in the InputData folder for source information.</v>
      </c>
      <c r="T165" s="19"/>
      <c r="U165" s="17"/>
      <c r="V165" s="17"/>
      <c r="W165" s="17"/>
      <c r="X165" s="17"/>
      <c r="Y165" s="17"/>
      <c r="Z165" s="17"/>
    </row>
    <row r="166" spans="1:26" ht="15.75" customHeight="1">
      <c r="A166" s="8" t="s">
        <v>246</v>
      </c>
      <c r="B166" s="8" t="s">
        <v>349</v>
      </c>
      <c r="C166" s="8" t="s">
        <v>350</v>
      </c>
      <c r="D166" s="14" t="s">
        <v>249</v>
      </c>
      <c r="E166" s="14"/>
      <c r="F166" s="14" t="s">
        <v>252</v>
      </c>
      <c r="G166" s="14"/>
      <c r="H166" s="13">
        <v>27</v>
      </c>
      <c r="I166" s="14" t="s">
        <v>63</v>
      </c>
      <c r="J166" s="8" t="s">
        <v>349</v>
      </c>
      <c r="K166" s="8" t="s">
        <v>351</v>
      </c>
      <c r="L166" s="8">
        <v>0</v>
      </c>
      <c r="M166" s="8">
        <v>1</v>
      </c>
      <c r="N166" s="8">
        <v>1</v>
      </c>
      <c r="O166" s="14" t="s">
        <v>310</v>
      </c>
      <c r="P166" s="20" t="s">
        <v>352</v>
      </c>
      <c r="Q166" s="14" t="s">
        <v>353</v>
      </c>
      <c r="R166" s="14" t="s">
        <v>354</v>
      </c>
      <c r="S166" s="40" t="s">
        <v>355</v>
      </c>
      <c r="T166" s="19"/>
      <c r="U166" s="17"/>
      <c r="V166" s="17"/>
      <c r="W166" s="17"/>
      <c r="X166" s="17"/>
      <c r="Y166" s="17"/>
      <c r="Z166" s="17"/>
    </row>
    <row r="167" spans="1:26" ht="15.75" customHeight="1">
      <c r="A167" s="17" t="str">
        <f t="shared" ref="A167:C167" si="376">A$166</f>
        <v>Buildings and Appliances</v>
      </c>
      <c r="B167" s="17" t="str">
        <f t="shared" si="376"/>
        <v>Rebate for Efficient Products</v>
      </c>
      <c r="C167" s="17" t="str">
        <f t="shared" si="376"/>
        <v>Boolean Rebate Program for Efficient Components</v>
      </c>
      <c r="D167" s="14" t="s">
        <v>258</v>
      </c>
      <c r="E167" s="14"/>
      <c r="F167" s="14" t="s">
        <v>259</v>
      </c>
      <c r="G167" s="14"/>
      <c r="H167" s="13">
        <v>28</v>
      </c>
      <c r="I167" s="14" t="s">
        <v>63</v>
      </c>
      <c r="J167" s="17" t="str">
        <f t="shared" ref="J167:O167" si="377">J$166</f>
        <v>Rebate for Efficient Products</v>
      </c>
      <c r="K167" s="17" t="str">
        <f t="shared" si="377"/>
        <v>bldgs rebate</v>
      </c>
      <c r="L167" s="17">
        <f t="shared" si="377"/>
        <v>0</v>
      </c>
      <c r="M167" s="17">
        <f t="shared" si="377"/>
        <v>1</v>
      </c>
      <c r="N167" s="17">
        <f t="shared" si="377"/>
        <v>1</v>
      </c>
      <c r="O167" s="19" t="str">
        <f t="shared" si="377"/>
        <v>on/off</v>
      </c>
      <c r="P167" s="20" t="s">
        <v>356</v>
      </c>
      <c r="Q167" s="14" t="s">
        <v>353</v>
      </c>
      <c r="R167" s="14" t="s">
        <v>354</v>
      </c>
      <c r="S167" s="41" t="s">
        <v>355</v>
      </c>
      <c r="T167" s="19"/>
      <c r="U167" s="17"/>
      <c r="V167" s="17"/>
      <c r="W167" s="17"/>
      <c r="X167" s="17"/>
      <c r="Y167" s="17"/>
      <c r="Z167" s="17"/>
    </row>
    <row r="168" spans="1:26" ht="15.75" customHeight="1">
      <c r="A168" s="17" t="str">
        <f t="shared" ref="A168:C168" si="378">A$166</f>
        <v>Buildings and Appliances</v>
      </c>
      <c r="B168" s="17" t="str">
        <f t="shared" si="378"/>
        <v>Rebate for Efficient Products</v>
      </c>
      <c r="C168" s="17" t="str">
        <f t="shared" si="378"/>
        <v>Boolean Rebate Program for Efficient Components</v>
      </c>
      <c r="D168" s="14" t="s">
        <v>288</v>
      </c>
      <c r="E168" s="14"/>
      <c r="F168" s="14" t="s">
        <v>289</v>
      </c>
      <c r="G168" s="14"/>
      <c r="H168" s="13">
        <v>605</v>
      </c>
      <c r="I168" s="14" t="s">
        <v>86</v>
      </c>
      <c r="J168" s="17" t="str">
        <f t="shared" ref="J168:K168" si="379">J$166</f>
        <v>Rebate for Efficient Products</v>
      </c>
      <c r="K168" s="17" t="str">
        <f t="shared" si="379"/>
        <v>bldgs rebate</v>
      </c>
      <c r="L168" s="8"/>
      <c r="M168" s="8"/>
      <c r="N168" s="8"/>
      <c r="O168" s="14"/>
      <c r="P168" s="42"/>
      <c r="Q168" s="19"/>
      <c r="R168" s="14"/>
      <c r="S168" s="35"/>
      <c r="T168" s="19"/>
      <c r="U168" s="17"/>
      <c r="V168" s="17"/>
      <c r="W168" s="17"/>
      <c r="X168" s="17"/>
      <c r="Y168" s="17"/>
      <c r="Z168" s="17"/>
    </row>
    <row r="169" spans="1:26" ht="15.75" customHeight="1">
      <c r="A169" s="17" t="str">
        <f t="shared" ref="A169:C169" si="380">A$166</f>
        <v>Buildings and Appliances</v>
      </c>
      <c r="B169" s="17" t="str">
        <f t="shared" si="380"/>
        <v>Rebate for Efficient Products</v>
      </c>
      <c r="C169" s="17" t="str">
        <f t="shared" si="380"/>
        <v>Boolean Rebate Program for Efficient Components</v>
      </c>
      <c r="D169" s="14" t="s">
        <v>260</v>
      </c>
      <c r="E169" s="14"/>
      <c r="F169" s="14" t="s">
        <v>261</v>
      </c>
      <c r="G169" s="14"/>
      <c r="H169" s="13">
        <v>606</v>
      </c>
      <c r="I169" s="14" t="s">
        <v>86</v>
      </c>
      <c r="J169" s="17" t="str">
        <f t="shared" ref="J169:K169" si="381">J$166</f>
        <v>Rebate for Efficient Products</v>
      </c>
      <c r="K169" s="17" t="str">
        <f t="shared" si="381"/>
        <v>bldgs rebate</v>
      </c>
      <c r="L169" s="8"/>
      <c r="M169" s="8"/>
      <c r="N169" s="8"/>
      <c r="O169" s="14"/>
      <c r="P169" s="14"/>
      <c r="Q169" s="19"/>
      <c r="R169" s="14"/>
      <c r="S169" s="35"/>
      <c r="T169" s="19"/>
      <c r="U169" s="17"/>
      <c r="V169" s="17"/>
      <c r="W169" s="17"/>
      <c r="X169" s="17"/>
      <c r="Y169" s="17"/>
      <c r="Z169" s="17"/>
    </row>
    <row r="170" spans="1:26" ht="15.75" customHeight="1">
      <c r="A170" s="17" t="str">
        <f t="shared" ref="A170:C170" si="382">A$166</f>
        <v>Buildings and Appliances</v>
      </c>
      <c r="B170" s="17" t="str">
        <f t="shared" si="382"/>
        <v>Rebate for Efficient Products</v>
      </c>
      <c r="C170" s="17" t="str">
        <f t="shared" si="382"/>
        <v>Boolean Rebate Program for Efficient Components</v>
      </c>
      <c r="D170" s="14" t="s">
        <v>262</v>
      </c>
      <c r="E170" s="14"/>
      <c r="F170" s="14" t="s">
        <v>263</v>
      </c>
      <c r="G170" s="14"/>
      <c r="H170" s="13">
        <v>29</v>
      </c>
      <c r="I170" s="14" t="s">
        <v>63</v>
      </c>
      <c r="J170" s="17" t="str">
        <f t="shared" ref="J170:O170" si="383">J$166</f>
        <v>Rebate for Efficient Products</v>
      </c>
      <c r="K170" s="17" t="str">
        <f t="shared" si="383"/>
        <v>bldgs rebate</v>
      </c>
      <c r="L170" s="17">
        <f t="shared" si="383"/>
        <v>0</v>
      </c>
      <c r="M170" s="17">
        <f t="shared" si="383"/>
        <v>1</v>
      </c>
      <c r="N170" s="17">
        <f t="shared" si="383"/>
        <v>1</v>
      </c>
      <c r="O170" s="19" t="str">
        <f t="shared" si="383"/>
        <v>on/off</v>
      </c>
      <c r="P170" s="14" t="s">
        <v>357</v>
      </c>
      <c r="Q170" s="14" t="s">
        <v>353</v>
      </c>
      <c r="R170" s="14" t="s">
        <v>354</v>
      </c>
      <c r="S170" s="22" t="s">
        <v>338</v>
      </c>
      <c r="T170" s="19"/>
      <c r="U170" s="17"/>
      <c r="V170" s="17"/>
      <c r="W170" s="17"/>
      <c r="X170" s="17"/>
      <c r="Y170" s="17"/>
      <c r="Z170" s="17"/>
    </row>
    <row r="171" spans="1:26" ht="15.75" customHeight="1">
      <c r="A171" s="17" t="str">
        <f t="shared" ref="A171:C171" si="384">A$166</f>
        <v>Buildings and Appliances</v>
      </c>
      <c r="B171" s="17" t="str">
        <f t="shared" si="384"/>
        <v>Rebate for Efficient Products</v>
      </c>
      <c r="C171" s="17" t="str">
        <f t="shared" si="384"/>
        <v>Boolean Rebate Program for Efficient Components</v>
      </c>
      <c r="D171" s="14" t="s">
        <v>265</v>
      </c>
      <c r="E171" s="14"/>
      <c r="F171" s="14" t="s">
        <v>266</v>
      </c>
      <c r="G171" s="14"/>
      <c r="H171" s="13">
        <v>607</v>
      </c>
      <c r="I171" s="14" t="s">
        <v>86</v>
      </c>
      <c r="J171" s="17" t="str">
        <f t="shared" ref="J171:K171" si="385">J$166</f>
        <v>Rebate for Efficient Products</v>
      </c>
      <c r="K171" s="17" t="str">
        <f t="shared" si="385"/>
        <v>bldgs rebate</v>
      </c>
      <c r="L171" s="8"/>
      <c r="M171" s="8"/>
      <c r="N171" s="8"/>
      <c r="O171" s="14"/>
      <c r="P171" s="14"/>
      <c r="Q171" s="19"/>
      <c r="R171" s="14"/>
      <c r="S171" s="35"/>
      <c r="T171" s="19"/>
      <c r="U171" s="17"/>
      <c r="V171" s="17"/>
      <c r="W171" s="17"/>
      <c r="X171" s="17"/>
      <c r="Y171" s="17"/>
      <c r="Z171" s="17"/>
    </row>
    <row r="172" spans="1:26" ht="15.75" customHeight="1">
      <c r="A172" s="8" t="s">
        <v>358</v>
      </c>
      <c r="B172" s="8" t="s">
        <v>359</v>
      </c>
      <c r="C172" s="8" t="s">
        <v>360</v>
      </c>
      <c r="D172" s="14" t="s">
        <v>361</v>
      </c>
      <c r="E172" s="14"/>
      <c r="F172" s="14" t="s">
        <v>362</v>
      </c>
      <c r="G172" s="14"/>
      <c r="H172" s="13">
        <v>167</v>
      </c>
      <c r="I172" s="14" t="s">
        <v>63</v>
      </c>
      <c r="J172" s="8" t="s">
        <v>359</v>
      </c>
      <c r="K172" s="8" t="s">
        <v>363</v>
      </c>
      <c r="L172" s="8">
        <v>0</v>
      </c>
      <c r="M172" s="8">
        <v>1</v>
      </c>
      <c r="N172" s="8">
        <v>1</v>
      </c>
      <c r="O172" s="14" t="s">
        <v>310</v>
      </c>
      <c r="P172" s="20" t="s">
        <v>364</v>
      </c>
      <c r="Q172" s="14" t="s">
        <v>365</v>
      </c>
      <c r="R172" s="14" t="s">
        <v>366</v>
      </c>
      <c r="S172" s="43" t="s">
        <v>367</v>
      </c>
      <c r="T172" s="14"/>
      <c r="U172" s="8"/>
      <c r="V172" s="8"/>
      <c r="W172" s="8"/>
      <c r="X172" s="8"/>
      <c r="Y172" s="8"/>
      <c r="Z172" s="8"/>
    </row>
    <row r="173" spans="1:26" ht="15.75" customHeight="1">
      <c r="A173" s="17" t="str">
        <f t="shared" ref="A173:C173" si="386">A$172</f>
        <v>Electricity Supply</v>
      </c>
      <c r="B173" s="17" t="str">
        <f t="shared" si="386"/>
        <v>Ban New Power Plants</v>
      </c>
      <c r="C173" s="17" t="str">
        <f t="shared" si="386"/>
        <v>Boolean Ban New Power Plants</v>
      </c>
      <c r="D173" s="14" t="s">
        <v>368</v>
      </c>
      <c r="E173" s="14"/>
      <c r="F173" s="14" t="s">
        <v>369</v>
      </c>
      <c r="G173" s="14"/>
      <c r="H173" s="13">
        <v>168</v>
      </c>
      <c r="I173" s="14" t="s">
        <v>63</v>
      </c>
      <c r="J173" s="17" t="str">
        <f t="shared" ref="J173:O173" si="387">J$172</f>
        <v>Ban New Power Plants</v>
      </c>
      <c r="K173" s="17" t="str">
        <f t="shared" si="387"/>
        <v>elec ban new power plants</v>
      </c>
      <c r="L173" s="17">
        <f t="shared" si="387"/>
        <v>0</v>
      </c>
      <c r="M173" s="17">
        <f t="shared" si="387"/>
        <v>1</v>
      </c>
      <c r="N173" s="17">
        <f t="shared" si="387"/>
        <v>1</v>
      </c>
      <c r="O173" s="19" t="str">
        <f t="shared" si="387"/>
        <v>on/off</v>
      </c>
      <c r="P173" s="14" t="s">
        <v>370</v>
      </c>
      <c r="Q173" s="19" t="str">
        <f t="shared" ref="Q173:R173" si="388">Q$172</f>
        <v>electricity-sector-main.html#ban</v>
      </c>
      <c r="R173" s="19" t="str">
        <f t="shared" si="388"/>
        <v>ban-new-capacity.html</v>
      </c>
      <c r="S173" s="35"/>
      <c r="T173" s="19"/>
      <c r="U173" s="17"/>
      <c r="V173" s="17"/>
      <c r="W173" s="17"/>
      <c r="X173" s="17"/>
      <c r="Y173" s="17"/>
      <c r="Z173" s="17"/>
    </row>
    <row r="174" spans="1:26" ht="15.75" customHeight="1">
      <c r="A174" s="17" t="str">
        <f t="shared" ref="A174:C174" si="389">A$172</f>
        <v>Electricity Supply</v>
      </c>
      <c r="B174" s="17" t="str">
        <f t="shared" si="389"/>
        <v>Ban New Power Plants</v>
      </c>
      <c r="C174" s="17" t="str">
        <f t="shared" si="389"/>
        <v>Boolean Ban New Power Plants</v>
      </c>
      <c r="D174" s="14" t="s">
        <v>371</v>
      </c>
      <c r="E174" s="14"/>
      <c r="F174" s="14" t="s">
        <v>372</v>
      </c>
      <c r="G174" s="14"/>
      <c r="H174" s="13">
        <v>169</v>
      </c>
      <c r="I174" s="14" t="s">
        <v>63</v>
      </c>
      <c r="J174" s="17" t="str">
        <f t="shared" ref="J174:O174" si="390">J$172</f>
        <v>Ban New Power Plants</v>
      </c>
      <c r="K174" s="17" t="str">
        <f t="shared" si="390"/>
        <v>elec ban new power plants</v>
      </c>
      <c r="L174" s="17">
        <f t="shared" si="390"/>
        <v>0</v>
      </c>
      <c r="M174" s="17">
        <f t="shared" si="390"/>
        <v>1</v>
      </c>
      <c r="N174" s="17">
        <f t="shared" si="390"/>
        <v>1</v>
      </c>
      <c r="O174" s="19" t="str">
        <f t="shared" si="390"/>
        <v>on/off</v>
      </c>
      <c r="P174" s="14" t="s">
        <v>373</v>
      </c>
      <c r="Q174" s="19" t="str">
        <f t="shared" ref="Q174:R174" si="391">Q$172</f>
        <v>electricity-sector-main.html#ban</v>
      </c>
      <c r="R174" s="19" t="str">
        <f t="shared" si="391"/>
        <v>ban-new-capacity.html</v>
      </c>
      <c r="S174" s="35"/>
      <c r="T174" s="19"/>
      <c r="U174" s="17"/>
      <c r="V174" s="17"/>
      <c r="W174" s="17"/>
      <c r="X174" s="17"/>
      <c r="Y174" s="17"/>
      <c r="Z174" s="17"/>
    </row>
    <row r="175" spans="1:26" ht="15.75" customHeight="1">
      <c r="A175" s="17" t="str">
        <f t="shared" ref="A175:C175" si="392">A$172</f>
        <v>Electricity Supply</v>
      </c>
      <c r="B175" s="17" t="str">
        <f t="shared" si="392"/>
        <v>Ban New Power Plants</v>
      </c>
      <c r="C175" s="17" t="str">
        <f t="shared" si="392"/>
        <v>Boolean Ban New Power Plants</v>
      </c>
      <c r="D175" s="14" t="s">
        <v>374</v>
      </c>
      <c r="E175" s="14"/>
      <c r="F175" s="14" t="s">
        <v>375</v>
      </c>
      <c r="G175" s="14"/>
      <c r="H175" s="13">
        <v>170</v>
      </c>
      <c r="I175" s="14" t="s">
        <v>63</v>
      </c>
      <c r="J175" s="17" t="str">
        <f t="shared" ref="J175:O175" si="393">J$172</f>
        <v>Ban New Power Plants</v>
      </c>
      <c r="K175" s="17" t="str">
        <f t="shared" si="393"/>
        <v>elec ban new power plants</v>
      </c>
      <c r="L175" s="17">
        <f t="shared" si="393"/>
        <v>0</v>
      </c>
      <c r="M175" s="17">
        <f t="shared" si="393"/>
        <v>1</v>
      </c>
      <c r="N175" s="17">
        <f t="shared" si="393"/>
        <v>1</v>
      </c>
      <c r="O175" s="19" t="str">
        <f t="shared" si="393"/>
        <v>on/off</v>
      </c>
      <c r="P175" s="14" t="s">
        <v>376</v>
      </c>
      <c r="Q175" s="19" t="str">
        <f t="shared" ref="Q175:R175" si="394">Q$172</f>
        <v>electricity-sector-main.html#ban</v>
      </c>
      <c r="R175" s="19" t="str">
        <f t="shared" si="394"/>
        <v>ban-new-capacity.html</v>
      </c>
      <c r="S175" s="35"/>
      <c r="T175" s="19"/>
      <c r="U175" s="17"/>
      <c r="V175" s="17"/>
      <c r="W175" s="17"/>
      <c r="X175" s="17"/>
      <c r="Y175" s="17"/>
      <c r="Z175" s="17"/>
    </row>
    <row r="176" spans="1:26" ht="15.75" customHeight="1">
      <c r="A176" s="17" t="str">
        <f t="shared" ref="A176:C176" si="395">A$172</f>
        <v>Electricity Supply</v>
      </c>
      <c r="B176" s="17" t="str">
        <f t="shared" si="395"/>
        <v>Ban New Power Plants</v>
      </c>
      <c r="C176" s="17" t="str">
        <f t="shared" si="395"/>
        <v>Boolean Ban New Power Plants</v>
      </c>
      <c r="D176" s="14" t="s">
        <v>377</v>
      </c>
      <c r="E176" s="14"/>
      <c r="F176" s="14" t="s">
        <v>378</v>
      </c>
      <c r="G176" s="14"/>
      <c r="H176" s="13">
        <v>608</v>
      </c>
      <c r="I176" s="14" t="s">
        <v>86</v>
      </c>
      <c r="J176" s="17" t="str">
        <f t="shared" ref="J176:K176" si="396">J$172</f>
        <v>Ban New Power Plants</v>
      </c>
      <c r="K176" s="17" t="str">
        <f t="shared" si="396"/>
        <v>elec ban new power plants</v>
      </c>
      <c r="L176" s="8"/>
      <c r="M176" s="8"/>
      <c r="N176" s="8"/>
      <c r="O176" s="14"/>
      <c r="P176" s="14"/>
      <c r="Q176" s="19"/>
      <c r="R176" s="14"/>
      <c r="S176" s="35"/>
      <c r="T176" s="19"/>
      <c r="U176" s="17"/>
      <c r="V176" s="17"/>
      <c r="W176" s="17"/>
      <c r="X176" s="17"/>
      <c r="Y176" s="17"/>
      <c r="Z176" s="17"/>
    </row>
    <row r="177" spans="1:26" ht="15.75" customHeight="1">
      <c r="A177" s="17" t="str">
        <f t="shared" ref="A177:C177" si="397">A$172</f>
        <v>Electricity Supply</v>
      </c>
      <c r="B177" s="17" t="str">
        <f t="shared" si="397"/>
        <v>Ban New Power Plants</v>
      </c>
      <c r="C177" s="17" t="str">
        <f t="shared" si="397"/>
        <v>Boolean Ban New Power Plants</v>
      </c>
      <c r="D177" s="14" t="s">
        <v>379</v>
      </c>
      <c r="E177" s="14"/>
      <c r="F177" s="14" t="s">
        <v>380</v>
      </c>
      <c r="G177" s="14"/>
      <c r="H177" s="13">
        <v>609</v>
      </c>
      <c r="I177" s="14" t="s">
        <v>86</v>
      </c>
      <c r="J177" s="17" t="str">
        <f t="shared" ref="J177:K177" si="398">J$172</f>
        <v>Ban New Power Plants</v>
      </c>
      <c r="K177" s="17" t="str">
        <f t="shared" si="398"/>
        <v>elec ban new power plants</v>
      </c>
      <c r="L177" s="8"/>
      <c r="M177" s="8"/>
      <c r="N177" s="8"/>
      <c r="O177" s="14"/>
      <c r="P177" s="14"/>
      <c r="Q177" s="19"/>
      <c r="R177" s="14"/>
      <c r="S177" s="35"/>
      <c r="T177" s="19"/>
      <c r="U177" s="17"/>
      <c r="V177" s="17"/>
      <c r="W177" s="17"/>
      <c r="X177" s="17"/>
      <c r="Y177" s="17"/>
      <c r="Z177" s="17"/>
    </row>
    <row r="178" spans="1:26" ht="15.75" customHeight="1">
      <c r="A178" s="17" t="str">
        <f t="shared" ref="A178:C178" si="399">A$172</f>
        <v>Electricity Supply</v>
      </c>
      <c r="B178" s="17" t="str">
        <f t="shared" si="399"/>
        <v>Ban New Power Plants</v>
      </c>
      <c r="C178" s="17" t="str">
        <f t="shared" si="399"/>
        <v>Boolean Ban New Power Plants</v>
      </c>
      <c r="D178" s="14" t="s">
        <v>381</v>
      </c>
      <c r="E178" s="14"/>
      <c r="F178" s="14" t="s">
        <v>382</v>
      </c>
      <c r="G178" s="14"/>
      <c r="H178" s="13">
        <v>610</v>
      </c>
      <c r="I178" s="14" t="s">
        <v>86</v>
      </c>
      <c r="J178" s="17" t="str">
        <f t="shared" ref="J178:K178" si="400">J$172</f>
        <v>Ban New Power Plants</v>
      </c>
      <c r="K178" s="17" t="str">
        <f t="shared" si="400"/>
        <v>elec ban new power plants</v>
      </c>
      <c r="L178" s="8"/>
      <c r="M178" s="8"/>
      <c r="N178" s="8"/>
      <c r="O178" s="14"/>
      <c r="P178" s="14"/>
      <c r="Q178" s="19"/>
      <c r="R178" s="14"/>
      <c r="S178" s="35"/>
      <c r="T178" s="19"/>
      <c r="U178" s="17"/>
      <c r="V178" s="17"/>
      <c r="W178" s="17"/>
      <c r="X178" s="17"/>
      <c r="Y178" s="17"/>
      <c r="Z178" s="17"/>
    </row>
    <row r="179" spans="1:26" ht="15.75" customHeight="1">
      <c r="A179" s="17" t="str">
        <f t="shared" ref="A179:C179" si="401">A$172</f>
        <v>Electricity Supply</v>
      </c>
      <c r="B179" s="17" t="str">
        <f t="shared" si="401"/>
        <v>Ban New Power Plants</v>
      </c>
      <c r="C179" s="17" t="str">
        <f t="shared" si="401"/>
        <v>Boolean Ban New Power Plants</v>
      </c>
      <c r="D179" s="14" t="s">
        <v>383</v>
      </c>
      <c r="E179" s="14"/>
      <c r="F179" s="14" t="s">
        <v>384</v>
      </c>
      <c r="G179" s="14"/>
      <c r="H179" s="13">
        <v>611</v>
      </c>
      <c r="I179" s="14" t="s">
        <v>86</v>
      </c>
      <c r="J179" s="17" t="str">
        <f t="shared" ref="J179:K179" si="402">J$172</f>
        <v>Ban New Power Plants</v>
      </c>
      <c r="K179" s="17" t="str">
        <f t="shared" si="402"/>
        <v>elec ban new power plants</v>
      </c>
      <c r="L179" s="8"/>
      <c r="M179" s="8"/>
      <c r="N179" s="8"/>
      <c r="O179" s="14"/>
      <c r="P179" s="14"/>
      <c r="Q179" s="19"/>
      <c r="R179" s="14"/>
      <c r="S179" s="35"/>
      <c r="T179" s="19"/>
      <c r="U179" s="17"/>
      <c r="V179" s="17"/>
      <c r="W179" s="17"/>
      <c r="X179" s="17"/>
      <c r="Y179" s="17"/>
      <c r="Z179" s="17"/>
    </row>
    <row r="180" spans="1:26" ht="15.75" customHeight="1">
      <c r="A180" s="17" t="str">
        <f t="shared" ref="A180:C180" si="403">A$172</f>
        <v>Electricity Supply</v>
      </c>
      <c r="B180" s="17" t="str">
        <f t="shared" si="403"/>
        <v>Ban New Power Plants</v>
      </c>
      <c r="C180" s="17" t="str">
        <f t="shared" si="403"/>
        <v>Boolean Ban New Power Plants</v>
      </c>
      <c r="D180" s="14" t="s">
        <v>385</v>
      </c>
      <c r="E180" s="14"/>
      <c r="F180" s="14" t="s">
        <v>386</v>
      </c>
      <c r="G180" s="14"/>
      <c r="H180" s="13">
        <v>612</v>
      </c>
      <c r="I180" s="14" t="s">
        <v>86</v>
      </c>
      <c r="J180" s="17" t="str">
        <f t="shared" ref="J180:K180" si="404">J$172</f>
        <v>Ban New Power Plants</v>
      </c>
      <c r="K180" s="17" t="str">
        <f t="shared" si="404"/>
        <v>elec ban new power plants</v>
      </c>
      <c r="L180" s="8"/>
      <c r="M180" s="8"/>
      <c r="N180" s="8"/>
      <c r="O180" s="14"/>
      <c r="P180" s="14"/>
      <c r="Q180" s="19"/>
      <c r="R180" s="14"/>
      <c r="S180" s="35"/>
      <c r="T180" s="19"/>
      <c r="U180" s="17"/>
      <c r="V180" s="17"/>
      <c r="W180" s="17"/>
      <c r="X180" s="17"/>
      <c r="Y180" s="17"/>
      <c r="Z180" s="17"/>
    </row>
    <row r="181" spans="1:26" ht="15.75" customHeight="1">
      <c r="A181" s="17" t="str">
        <f t="shared" ref="A181:C181" si="405">A$172</f>
        <v>Electricity Supply</v>
      </c>
      <c r="B181" s="17" t="str">
        <f t="shared" si="405"/>
        <v>Ban New Power Plants</v>
      </c>
      <c r="C181" s="17" t="str">
        <f t="shared" si="405"/>
        <v>Boolean Ban New Power Plants</v>
      </c>
      <c r="D181" s="14" t="s">
        <v>387</v>
      </c>
      <c r="E181" s="14"/>
      <c r="F181" s="14" t="s">
        <v>388</v>
      </c>
      <c r="G181" s="14"/>
      <c r="H181" s="13">
        <v>613</v>
      </c>
      <c r="I181" s="14" t="s">
        <v>86</v>
      </c>
      <c r="J181" s="17" t="str">
        <f t="shared" ref="J181:K181" si="406">J$172</f>
        <v>Ban New Power Plants</v>
      </c>
      <c r="K181" s="17" t="str">
        <f t="shared" si="406"/>
        <v>elec ban new power plants</v>
      </c>
      <c r="L181" s="8"/>
      <c r="M181" s="8"/>
      <c r="N181" s="8"/>
      <c r="O181" s="14"/>
      <c r="P181" s="14"/>
      <c r="Q181" s="19"/>
      <c r="R181" s="14"/>
      <c r="S181" s="35"/>
      <c r="T181" s="19"/>
      <c r="U181" s="17"/>
      <c r="V181" s="17"/>
      <c r="W181" s="17"/>
      <c r="X181" s="17"/>
      <c r="Y181" s="17"/>
      <c r="Z181" s="17"/>
    </row>
    <row r="182" spans="1:26" ht="15.75" customHeight="1">
      <c r="A182" s="17" t="str">
        <f t="shared" ref="A182:C182" si="407">A$172</f>
        <v>Electricity Supply</v>
      </c>
      <c r="B182" s="17" t="str">
        <f t="shared" si="407"/>
        <v>Ban New Power Plants</v>
      </c>
      <c r="C182" s="17" t="str">
        <f t="shared" si="407"/>
        <v>Boolean Ban New Power Plants</v>
      </c>
      <c r="D182" s="14" t="s">
        <v>389</v>
      </c>
      <c r="E182" s="14"/>
      <c r="F182" s="14" t="s">
        <v>390</v>
      </c>
      <c r="G182" s="14"/>
      <c r="H182" s="13">
        <v>614</v>
      </c>
      <c r="I182" s="14" t="s">
        <v>86</v>
      </c>
      <c r="J182" s="17" t="str">
        <f t="shared" ref="J182:K182" si="408">J$172</f>
        <v>Ban New Power Plants</v>
      </c>
      <c r="K182" s="17" t="str">
        <f t="shared" si="408"/>
        <v>elec ban new power plants</v>
      </c>
      <c r="L182" s="8"/>
      <c r="M182" s="8"/>
      <c r="N182" s="8"/>
      <c r="O182" s="14"/>
      <c r="P182" s="14"/>
      <c r="Q182" s="19"/>
      <c r="R182" s="14"/>
      <c r="S182" s="35"/>
      <c r="T182" s="19"/>
      <c r="U182" s="17"/>
      <c r="V182" s="17"/>
      <c r="W182" s="17"/>
      <c r="X182" s="17"/>
      <c r="Y182" s="17"/>
      <c r="Z182" s="17"/>
    </row>
    <row r="183" spans="1:26" ht="15.75" customHeight="1">
      <c r="A183" s="17" t="str">
        <f t="shared" ref="A183:C183" si="409">A$172</f>
        <v>Electricity Supply</v>
      </c>
      <c r="B183" s="17" t="str">
        <f t="shared" si="409"/>
        <v>Ban New Power Plants</v>
      </c>
      <c r="C183" s="17" t="str">
        <f t="shared" si="409"/>
        <v>Boolean Ban New Power Plants</v>
      </c>
      <c r="D183" s="14" t="s">
        <v>391</v>
      </c>
      <c r="E183" s="14"/>
      <c r="F183" s="14" t="s">
        <v>392</v>
      </c>
      <c r="G183" s="14"/>
      <c r="H183" s="13">
        <v>116</v>
      </c>
      <c r="I183" s="14" t="s">
        <v>63</v>
      </c>
      <c r="J183" s="17" t="str">
        <f t="shared" ref="J183:O183" si="410">J$172</f>
        <v>Ban New Power Plants</v>
      </c>
      <c r="K183" s="17" t="str">
        <f t="shared" si="410"/>
        <v>elec ban new power plants</v>
      </c>
      <c r="L183" s="17">
        <f t="shared" si="410"/>
        <v>0</v>
      </c>
      <c r="M183" s="17">
        <f t="shared" si="410"/>
        <v>1</v>
      </c>
      <c r="N183" s="17">
        <f t="shared" si="410"/>
        <v>1</v>
      </c>
      <c r="O183" s="19" t="str">
        <f t="shared" si="410"/>
        <v>on/off</v>
      </c>
      <c r="P183" s="14" t="s">
        <v>393</v>
      </c>
      <c r="Q183" s="19" t="str">
        <f t="shared" ref="Q183:R183" si="411">Q$172</f>
        <v>electricity-sector-main.html#ban</v>
      </c>
      <c r="R183" s="19" t="str">
        <f t="shared" si="411"/>
        <v>ban-new-capacity.html</v>
      </c>
      <c r="S183" s="35"/>
      <c r="T183" s="19"/>
      <c r="U183" s="17"/>
      <c r="V183" s="17"/>
      <c r="W183" s="17"/>
      <c r="X183" s="17"/>
      <c r="Y183" s="17"/>
      <c r="Z183" s="17"/>
    </row>
    <row r="184" spans="1:26" ht="15.75" customHeight="1">
      <c r="A184" s="17" t="str">
        <f t="shared" ref="A184:C184" si="412">A$172</f>
        <v>Electricity Supply</v>
      </c>
      <c r="B184" s="17" t="str">
        <f t="shared" si="412"/>
        <v>Ban New Power Plants</v>
      </c>
      <c r="C184" s="17" t="str">
        <f t="shared" si="412"/>
        <v>Boolean Ban New Power Plants</v>
      </c>
      <c r="D184" s="14" t="s">
        <v>394</v>
      </c>
      <c r="E184" s="14"/>
      <c r="F184" s="14" t="s">
        <v>395</v>
      </c>
      <c r="G184" s="14"/>
      <c r="H184" s="13">
        <v>615</v>
      </c>
      <c r="I184" s="14" t="s">
        <v>86</v>
      </c>
      <c r="J184" s="17" t="str">
        <f t="shared" ref="J184:K184" si="413">J$172</f>
        <v>Ban New Power Plants</v>
      </c>
      <c r="K184" s="17" t="str">
        <f t="shared" si="413"/>
        <v>elec ban new power plants</v>
      </c>
      <c r="L184" s="18"/>
      <c r="M184" s="18"/>
      <c r="N184" s="18"/>
      <c r="O184" s="19"/>
      <c r="P184" s="14"/>
      <c r="Q184" s="19"/>
      <c r="R184" s="14"/>
      <c r="S184" s="35"/>
      <c r="T184" s="19"/>
      <c r="U184" s="17"/>
      <c r="V184" s="17"/>
      <c r="W184" s="17"/>
      <c r="X184" s="17"/>
      <c r="Y184" s="17"/>
      <c r="Z184" s="17"/>
    </row>
    <row r="185" spans="1:26" ht="15.75" customHeight="1">
      <c r="A185" s="17" t="str">
        <f t="shared" ref="A185:C185" si="414">A$172</f>
        <v>Electricity Supply</v>
      </c>
      <c r="B185" s="17" t="str">
        <f t="shared" si="414"/>
        <v>Ban New Power Plants</v>
      </c>
      <c r="C185" s="17" t="str">
        <f t="shared" si="414"/>
        <v>Boolean Ban New Power Plants</v>
      </c>
      <c r="D185" s="14" t="s">
        <v>396</v>
      </c>
      <c r="E185" s="14"/>
      <c r="F185" s="14" t="s">
        <v>397</v>
      </c>
      <c r="G185" s="14"/>
      <c r="H185" s="13">
        <v>616</v>
      </c>
      <c r="I185" s="14" t="s">
        <v>86</v>
      </c>
      <c r="J185" s="17" t="str">
        <f t="shared" ref="J185:K185" si="415">J$172</f>
        <v>Ban New Power Plants</v>
      </c>
      <c r="K185" s="17" t="str">
        <f t="shared" si="415"/>
        <v>elec ban new power plants</v>
      </c>
      <c r="L185" s="18"/>
      <c r="M185" s="18"/>
      <c r="N185" s="18"/>
      <c r="O185" s="19"/>
      <c r="P185" s="14"/>
      <c r="Q185" s="19"/>
      <c r="R185" s="14"/>
      <c r="S185" s="35"/>
      <c r="T185" s="19"/>
      <c r="U185" s="17"/>
      <c r="V185" s="17"/>
      <c r="W185" s="17"/>
      <c r="X185" s="17"/>
      <c r="Y185" s="17"/>
      <c r="Z185" s="17"/>
    </row>
    <row r="186" spans="1:26" ht="15.75" customHeight="1">
      <c r="A186" s="17" t="str">
        <f t="shared" ref="A186:C186" si="416">A$172</f>
        <v>Electricity Supply</v>
      </c>
      <c r="B186" s="17" t="str">
        <f t="shared" si="416"/>
        <v>Ban New Power Plants</v>
      </c>
      <c r="C186" s="17" t="str">
        <f t="shared" si="416"/>
        <v>Boolean Ban New Power Plants</v>
      </c>
      <c r="D186" s="14" t="s">
        <v>398</v>
      </c>
      <c r="E186" s="14"/>
      <c r="F186" s="14" t="s">
        <v>399</v>
      </c>
      <c r="G186" s="14"/>
      <c r="H186" s="13">
        <v>617</v>
      </c>
      <c r="I186" s="14" t="s">
        <v>86</v>
      </c>
      <c r="J186" s="17" t="str">
        <f t="shared" ref="J186:K186" si="417">J$172</f>
        <v>Ban New Power Plants</v>
      </c>
      <c r="K186" s="17" t="str">
        <f t="shared" si="417"/>
        <v>elec ban new power plants</v>
      </c>
      <c r="L186" s="18"/>
      <c r="M186" s="18"/>
      <c r="N186" s="18"/>
      <c r="O186" s="19"/>
      <c r="P186" s="14"/>
      <c r="Q186" s="19"/>
      <c r="R186" s="14"/>
      <c r="S186" s="35"/>
      <c r="T186" s="19"/>
      <c r="U186" s="17"/>
      <c r="V186" s="17"/>
      <c r="W186" s="17"/>
      <c r="X186" s="17"/>
      <c r="Y186" s="17"/>
      <c r="Z186" s="17"/>
    </row>
    <row r="187" spans="1:26" ht="15.75" customHeight="1">
      <c r="A187" s="17" t="str">
        <f t="shared" ref="A187:C187" si="418">A$172</f>
        <v>Electricity Supply</v>
      </c>
      <c r="B187" s="17" t="str">
        <f t="shared" si="418"/>
        <v>Ban New Power Plants</v>
      </c>
      <c r="C187" s="17" t="str">
        <f t="shared" si="418"/>
        <v>Boolean Ban New Power Plants</v>
      </c>
      <c r="D187" s="14" t="s">
        <v>400</v>
      </c>
      <c r="E187" s="14"/>
      <c r="F187" s="14" t="s">
        <v>401</v>
      </c>
      <c r="G187" s="14"/>
      <c r="H187" s="13">
        <v>618</v>
      </c>
      <c r="I187" s="14" t="s">
        <v>86</v>
      </c>
      <c r="J187" s="17" t="str">
        <f t="shared" ref="J187:K187" si="419">J$172</f>
        <v>Ban New Power Plants</v>
      </c>
      <c r="K187" s="17" t="str">
        <f t="shared" si="419"/>
        <v>elec ban new power plants</v>
      </c>
      <c r="L187" s="18"/>
      <c r="M187" s="18"/>
      <c r="N187" s="18"/>
      <c r="O187" s="19"/>
      <c r="P187" s="14"/>
      <c r="Q187" s="19"/>
      <c r="R187" s="14"/>
      <c r="S187" s="35"/>
      <c r="T187" s="19"/>
      <c r="U187" s="17"/>
      <c r="V187" s="17"/>
      <c r="W187" s="17"/>
      <c r="X187" s="17"/>
      <c r="Y187" s="17"/>
      <c r="Z187" s="17"/>
    </row>
    <row r="188" spans="1:26" ht="15.75" customHeight="1">
      <c r="A188" s="8" t="s">
        <v>358</v>
      </c>
      <c r="B188" s="8" t="s">
        <v>402</v>
      </c>
      <c r="C188" s="8" t="s">
        <v>403</v>
      </c>
      <c r="D188" s="14" t="s">
        <v>361</v>
      </c>
      <c r="E188" s="14"/>
      <c r="F188" s="14" t="s">
        <v>362</v>
      </c>
      <c r="G188" s="14"/>
      <c r="H188" s="13">
        <v>876</v>
      </c>
      <c r="I188" s="14" t="s">
        <v>63</v>
      </c>
      <c r="J188" s="8" t="s">
        <v>404</v>
      </c>
      <c r="K188" s="8" t="s">
        <v>405</v>
      </c>
      <c r="L188" s="15">
        <v>0</v>
      </c>
      <c r="M188" s="15">
        <v>1</v>
      </c>
      <c r="N188" s="15">
        <v>0.01</v>
      </c>
      <c r="O188" s="14" t="s">
        <v>406</v>
      </c>
      <c r="P188" s="14" t="s">
        <v>407</v>
      </c>
      <c r="Q188" s="14" t="s">
        <v>408</v>
      </c>
      <c r="R188" s="14" t="s">
        <v>409</v>
      </c>
      <c r="S188" s="22"/>
      <c r="T188" s="14"/>
      <c r="U188" s="8"/>
      <c r="V188" s="8"/>
      <c r="W188" s="8"/>
      <c r="X188" s="8"/>
      <c r="Y188" s="8"/>
      <c r="Z188" s="8"/>
    </row>
    <row r="189" spans="1:26" ht="15.75" customHeight="1">
      <c r="A189" s="17" t="str">
        <f t="shared" ref="A189:C189" si="420">A$188</f>
        <v>Electricity Supply</v>
      </c>
      <c r="B189" s="17" t="str">
        <f t="shared" si="420"/>
        <v>Carbon Capture and Sequestration</v>
      </c>
      <c r="C189" s="17" t="str">
        <f t="shared" si="420"/>
        <v>Electricity Sector Fraction of Potential Additional CCS Achieved</v>
      </c>
      <c r="D189" s="14" t="s">
        <v>368</v>
      </c>
      <c r="E189" s="14"/>
      <c r="F189" s="14" t="s">
        <v>369</v>
      </c>
      <c r="G189" s="14"/>
      <c r="H189" s="13">
        <v>877</v>
      </c>
      <c r="I189" s="14" t="s">
        <v>63</v>
      </c>
      <c r="J189" s="17" t="str">
        <f t="shared" ref="J189:R189" si="421">J$188</f>
        <v>Electricity Sector CCS</v>
      </c>
      <c r="K189" s="17" t="str">
        <f t="shared" si="421"/>
        <v>elec CCS</v>
      </c>
      <c r="L189" s="18">
        <f t="shared" si="421"/>
        <v>0</v>
      </c>
      <c r="M189" s="18">
        <f t="shared" si="421"/>
        <v>1</v>
      </c>
      <c r="N189" s="18">
        <f t="shared" si="421"/>
        <v>0.01</v>
      </c>
      <c r="O189" s="18" t="str">
        <f t="shared" si="421"/>
        <v>% of CO2 captured</v>
      </c>
      <c r="P189" s="18" t="str">
        <f t="shared" si="421"/>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8" t="str">
        <f t="shared" si="421"/>
        <v>ccs.html#ccs</v>
      </c>
      <c r="R189" s="18" t="str">
        <f t="shared" si="421"/>
        <v>carbon-capture-and-sequestration.html</v>
      </c>
      <c r="S189" s="35"/>
      <c r="T189" s="19"/>
      <c r="U189" s="17"/>
      <c r="V189" s="17"/>
      <c r="W189" s="17"/>
      <c r="X189" s="17"/>
      <c r="Y189" s="17"/>
      <c r="Z189" s="17"/>
    </row>
    <row r="190" spans="1:26" ht="15.75" customHeight="1">
      <c r="A190" s="17" t="str">
        <f t="shared" ref="A190:C190" si="422">A$188</f>
        <v>Electricity Supply</v>
      </c>
      <c r="B190" s="17" t="str">
        <f t="shared" si="422"/>
        <v>Carbon Capture and Sequestration</v>
      </c>
      <c r="C190" s="17" t="str">
        <f t="shared" si="422"/>
        <v>Electricity Sector Fraction of Potential Additional CCS Achieved</v>
      </c>
      <c r="D190" s="14" t="s">
        <v>371</v>
      </c>
      <c r="E190" s="14"/>
      <c r="F190" s="14" t="s">
        <v>372</v>
      </c>
      <c r="G190" s="14"/>
      <c r="H190" s="13">
        <v>878</v>
      </c>
      <c r="I190" s="14" t="s">
        <v>86</v>
      </c>
      <c r="J190" s="17" t="str">
        <f t="shared" ref="J190:K190" si="423">J$188</f>
        <v>Electricity Sector CCS</v>
      </c>
      <c r="K190" s="17" t="str">
        <f t="shared" si="423"/>
        <v>elec CCS</v>
      </c>
      <c r="L190" s="18"/>
      <c r="M190" s="18"/>
      <c r="N190" s="18"/>
      <c r="O190" s="19"/>
      <c r="P190" s="14"/>
      <c r="Q190" s="19"/>
      <c r="R190" s="14"/>
      <c r="S190" s="35"/>
      <c r="T190" s="19"/>
      <c r="U190" s="17"/>
      <c r="V190" s="17"/>
      <c r="W190" s="17"/>
      <c r="X190" s="17"/>
      <c r="Y190" s="17"/>
      <c r="Z190" s="17"/>
    </row>
    <row r="191" spans="1:26" ht="15.75" customHeight="1">
      <c r="A191" s="17" t="str">
        <f t="shared" ref="A191:C191" si="424">A$188</f>
        <v>Electricity Supply</v>
      </c>
      <c r="B191" s="17" t="str">
        <f t="shared" si="424"/>
        <v>Carbon Capture and Sequestration</v>
      </c>
      <c r="C191" s="17" t="str">
        <f t="shared" si="424"/>
        <v>Electricity Sector Fraction of Potential Additional CCS Achieved</v>
      </c>
      <c r="D191" s="14" t="s">
        <v>374</v>
      </c>
      <c r="E191" s="14"/>
      <c r="F191" s="14" t="s">
        <v>375</v>
      </c>
      <c r="G191" s="14"/>
      <c r="H191" s="13">
        <v>879</v>
      </c>
      <c r="I191" s="14" t="s">
        <v>86</v>
      </c>
      <c r="J191" s="17" t="str">
        <f t="shared" ref="J191:K191" si="425">J$188</f>
        <v>Electricity Sector CCS</v>
      </c>
      <c r="K191" s="17" t="str">
        <f t="shared" si="425"/>
        <v>elec CCS</v>
      </c>
      <c r="L191" s="18"/>
      <c r="M191" s="18"/>
      <c r="N191" s="18"/>
      <c r="O191" s="19"/>
      <c r="P191" s="14"/>
      <c r="Q191" s="19"/>
      <c r="R191" s="14"/>
      <c r="S191" s="35"/>
      <c r="T191" s="19"/>
      <c r="U191" s="17"/>
      <c r="V191" s="17"/>
      <c r="W191" s="17"/>
      <c r="X191" s="17"/>
      <c r="Y191" s="17"/>
      <c r="Z191" s="17"/>
    </row>
    <row r="192" spans="1:26" ht="15.75" customHeight="1">
      <c r="A192" s="17" t="str">
        <f t="shared" ref="A192:C192" si="426">A$188</f>
        <v>Electricity Supply</v>
      </c>
      <c r="B192" s="17" t="str">
        <f t="shared" si="426"/>
        <v>Carbon Capture and Sequestration</v>
      </c>
      <c r="C192" s="17" t="str">
        <f t="shared" si="426"/>
        <v>Electricity Sector Fraction of Potential Additional CCS Achieved</v>
      </c>
      <c r="D192" s="14" t="s">
        <v>377</v>
      </c>
      <c r="E192" s="14"/>
      <c r="F192" s="14" t="s">
        <v>378</v>
      </c>
      <c r="G192" s="14"/>
      <c r="H192" s="13">
        <v>880</v>
      </c>
      <c r="I192" s="14" t="s">
        <v>86</v>
      </c>
      <c r="J192" s="17" t="str">
        <f t="shared" ref="J192:K192" si="427">J$188</f>
        <v>Electricity Sector CCS</v>
      </c>
      <c r="K192" s="17" t="str">
        <f t="shared" si="427"/>
        <v>elec CCS</v>
      </c>
      <c r="L192" s="18"/>
      <c r="M192" s="18"/>
      <c r="N192" s="18"/>
      <c r="O192" s="19"/>
      <c r="P192" s="14"/>
      <c r="Q192" s="19"/>
      <c r="R192" s="14"/>
      <c r="S192" s="35"/>
      <c r="T192" s="19"/>
      <c r="U192" s="17"/>
      <c r="V192" s="17"/>
      <c r="W192" s="17"/>
      <c r="X192" s="17"/>
      <c r="Y192" s="17"/>
      <c r="Z192" s="17"/>
    </row>
    <row r="193" spans="1:26" ht="15.75" customHeight="1">
      <c r="A193" s="17" t="str">
        <f t="shared" ref="A193:C193" si="428">A$188</f>
        <v>Electricity Supply</v>
      </c>
      <c r="B193" s="17" t="str">
        <f t="shared" si="428"/>
        <v>Carbon Capture and Sequestration</v>
      </c>
      <c r="C193" s="17" t="str">
        <f t="shared" si="428"/>
        <v>Electricity Sector Fraction of Potential Additional CCS Achieved</v>
      </c>
      <c r="D193" s="14" t="s">
        <v>379</v>
      </c>
      <c r="E193" s="14"/>
      <c r="F193" s="14" t="s">
        <v>380</v>
      </c>
      <c r="G193" s="14"/>
      <c r="H193" s="13">
        <v>881</v>
      </c>
      <c r="I193" s="14" t="s">
        <v>86</v>
      </c>
      <c r="J193" s="17" t="str">
        <f t="shared" ref="J193:K193" si="429">J$188</f>
        <v>Electricity Sector CCS</v>
      </c>
      <c r="K193" s="17" t="str">
        <f t="shared" si="429"/>
        <v>elec CCS</v>
      </c>
      <c r="L193" s="18"/>
      <c r="M193" s="18"/>
      <c r="N193" s="18"/>
      <c r="O193" s="19"/>
      <c r="P193" s="14"/>
      <c r="Q193" s="19"/>
      <c r="R193" s="14"/>
      <c r="S193" s="35"/>
      <c r="T193" s="19"/>
      <c r="U193" s="17"/>
      <c r="V193" s="17"/>
      <c r="W193" s="17"/>
      <c r="X193" s="17"/>
      <c r="Y193" s="17"/>
      <c r="Z193" s="17"/>
    </row>
    <row r="194" spans="1:26" ht="15.75" customHeight="1">
      <c r="A194" s="17" t="str">
        <f t="shared" ref="A194:C194" si="430">A$188</f>
        <v>Electricity Supply</v>
      </c>
      <c r="B194" s="17" t="str">
        <f t="shared" si="430"/>
        <v>Carbon Capture and Sequestration</v>
      </c>
      <c r="C194" s="17" t="str">
        <f t="shared" si="430"/>
        <v>Electricity Sector Fraction of Potential Additional CCS Achieved</v>
      </c>
      <c r="D194" s="14" t="s">
        <v>381</v>
      </c>
      <c r="E194" s="14"/>
      <c r="F194" s="14" t="s">
        <v>382</v>
      </c>
      <c r="G194" s="14"/>
      <c r="H194" s="13">
        <v>882</v>
      </c>
      <c r="I194" s="14" t="s">
        <v>86</v>
      </c>
      <c r="J194" s="17" t="str">
        <f t="shared" ref="J194:K194" si="431">J$188</f>
        <v>Electricity Sector CCS</v>
      </c>
      <c r="K194" s="17" t="str">
        <f t="shared" si="431"/>
        <v>elec CCS</v>
      </c>
      <c r="L194" s="18"/>
      <c r="M194" s="18"/>
      <c r="N194" s="18"/>
      <c r="O194" s="19"/>
      <c r="P194" s="14"/>
      <c r="Q194" s="19"/>
      <c r="R194" s="14"/>
      <c r="S194" s="35"/>
      <c r="T194" s="19"/>
      <c r="U194" s="17"/>
      <c r="V194" s="17"/>
      <c r="W194" s="17"/>
      <c r="X194" s="17"/>
      <c r="Y194" s="17"/>
      <c r="Z194" s="17"/>
    </row>
    <row r="195" spans="1:26" ht="15.75" customHeight="1">
      <c r="A195" s="17" t="str">
        <f t="shared" ref="A195:C195" si="432">A$188</f>
        <v>Electricity Supply</v>
      </c>
      <c r="B195" s="17" t="str">
        <f t="shared" si="432"/>
        <v>Carbon Capture and Sequestration</v>
      </c>
      <c r="C195" s="17" t="str">
        <f t="shared" si="432"/>
        <v>Electricity Sector Fraction of Potential Additional CCS Achieved</v>
      </c>
      <c r="D195" s="14" t="s">
        <v>383</v>
      </c>
      <c r="E195" s="14"/>
      <c r="F195" s="14" t="s">
        <v>384</v>
      </c>
      <c r="G195" s="14"/>
      <c r="H195" s="13">
        <v>883</v>
      </c>
      <c r="I195" s="14" t="s">
        <v>63</v>
      </c>
      <c r="J195" s="17" t="str">
        <f t="shared" ref="J195:R195" si="433">J$188</f>
        <v>Electricity Sector CCS</v>
      </c>
      <c r="K195" s="17" t="str">
        <f t="shared" si="433"/>
        <v>elec CCS</v>
      </c>
      <c r="L195" s="18">
        <f t="shared" si="433"/>
        <v>0</v>
      </c>
      <c r="M195" s="18">
        <f t="shared" si="433"/>
        <v>1</v>
      </c>
      <c r="N195" s="18">
        <f t="shared" si="433"/>
        <v>0.01</v>
      </c>
      <c r="O195" s="18" t="str">
        <f t="shared" si="433"/>
        <v>% of CO2 captured</v>
      </c>
      <c r="P195" s="18" t="str">
        <f t="shared" si="433"/>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8" t="str">
        <f t="shared" si="433"/>
        <v>ccs.html#ccs</v>
      </c>
      <c r="R195" s="18" t="str">
        <f t="shared" si="433"/>
        <v>carbon-capture-and-sequestration.html</v>
      </c>
      <c r="S195" s="35"/>
      <c r="T195" s="19"/>
      <c r="U195" s="17"/>
      <c r="V195" s="17"/>
      <c r="W195" s="17"/>
      <c r="X195" s="17"/>
      <c r="Y195" s="17"/>
      <c r="Z195" s="17"/>
    </row>
    <row r="196" spans="1:26" ht="15.75" customHeight="1">
      <c r="A196" s="17" t="str">
        <f t="shared" ref="A196:C196" si="434">A$188</f>
        <v>Electricity Supply</v>
      </c>
      <c r="B196" s="17" t="str">
        <f t="shared" si="434"/>
        <v>Carbon Capture and Sequestration</v>
      </c>
      <c r="C196" s="17" t="str">
        <f t="shared" si="434"/>
        <v>Electricity Sector Fraction of Potential Additional CCS Achieved</v>
      </c>
      <c r="D196" s="14" t="s">
        <v>385</v>
      </c>
      <c r="E196" s="14"/>
      <c r="F196" s="14" t="s">
        <v>386</v>
      </c>
      <c r="G196" s="14"/>
      <c r="H196" s="13">
        <v>884</v>
      </c>
      <c r="I196" s="14" t="s">
        <v>86</v>
      </c>
      <c r="J196" s="17" t="str">
        <f t="shared" ref="J196:K196" si="435">J$188</f>
        <v>Electricity Sector CCS</v>
      </c>
      <c r="K196" s="17" t="str">
        <f t="shared" si="435"/>
        <v>elec CCS</v>
      </c>
      <c r="L196" s="18"/>
      <c r="M196" s="18"/>
      <c r="N196" s="18"/>
      <c r="O196" s="19"/>
      <c r="P196" s="14"/>
      <c r="Q196" s="19"/>
      <c r="R196" s="14"/>
      <c r="S196" s="35"/>
      <c r="T196" s="19"/>
      <c r="U196" s="17"/>
      <c r="V196" s="17"/>
      <c r="W196" s="17"/>
      <c r="X196" s="17"/>
      <c r="Y196" s="17"/>
      <c r="Z196" s="17"/>
    </row>
    <row r="197" spans="1:26" ht="15.75" customHeight="1">
      <c r="A197" s="17" t="str">
        <f t="shared" ref="A197:C197" si="436">A$188</f>
        <v>Electricity Supply</v>
      </c>
      <c r="B197" s="17" t="str">
        <f t="shared" si="436"/>
        <v>Carbon Capture and Sequestration</v>
      </c>
      <c r="C197" s="17" t="str">
        <f t="shared" si="436"/>
        <v>Electricity Sector Fraction of Potential Additional CCS Achieved</v>
      </c>
      <c r="D197" s="14" t="s">
        <v>387</v>
      </c>
      <c r="E197" s="14"/>
      <c r="F197" s="14" t="s">
        <v>388</v>
      </c>
      <c r="G197" s="14"/>
      <c r="H197" s="13">
        <v>885</v>
      </c>
      <c r="I197" s="14" t="s">
        <v>63</v>
      </c>
      <c r="J197" s="17" t="str">
        <f t="shared" ref="J197:R197" si="437">J$188</f>
        <v>Electricity Sector CCS</v>
      </c>
      <c r="K197" s="17" t="str">
        <f t="shared" si="437"/>
        <v>elec CCS</v>
      </c>
      <c r="L197" s="18">
        <f t="shared" si="437"/>
        <v>0</v>
      </c>
      <c r="M197" s="18">
        <f t="shared" si="437"/>
        <v>1</v>
      </c>
      <c r="N197" s="18">
        <f t="shared" si="437"/>
        <v>0.01</v>
      </c>
      <c r="O197" s="18" t="str">
        <f t="shared" si="437"/>
        <v>% of CO2 captured</v>
      </c>
      <c r="P197" s="18" t="str">
        <f t="shared" si="437"/>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8" t="str">
        <f t="shared" si="437"/>
        <v>ccs.html#ccs</v>
      </c>
      <c r="R197" s="18" t="str">
        <f t="shared" si="437"/>
        <v>carbon-capture-and-sequestration.html</v>
      </c>
      <c r="S197" s="35"/>
      <c r="T197" s="19"/>
      <c r="U197" s="17"/>
      <c r="V197" s="17"/>
      <c r="W197" s="17"/>
      <c r="X197" s="17"/>
      <c r="Y197" s="17"/>
      <c r="Z197" s="17"/>
    </row>
    <row r="198" spans="1:26" ht="15.75" customHeight="1">
      <c r="A198" s="17" t="str">
        <f t="shared" ref="A198:C198" si="438">A$188</f>
        <v>Electricity Supply</v>
      </c>
      <c r="B198" s="17" t="str">
        <f t="shared" si="438"/>
        <v>Carbon Capture and Sequestration</v>
      </c>
      <c r="C198" s="17" t="str">
        <f t="shared" si="438"/>
        <v>Electricity Sector Fraction of Potential Additional CCS Achieved</v>
      </c>
      <c r="D198" s="14" t="s">
        <v>389</v>
      </c>
      <c r="E198" s="14"/>
      <c r="F198" s="14" t="s">
        <v>390</v>
      </c>
      <c r="G198" s="14"/>
      <c r="H198" s="13">
        <v>886</v>
      </c>
      <c r="I198" s="14" t="s">
        <v>63</v>
      </c>
      <c r="J198" s="17" t="str">
        <f t="shared" ref="J198:R198" si="439">J$188</f>
        <v>Electricity Sector CCS</v>
      </c>
      <c r="K198" s="17" t="str">
        <f t="shared" si="439"/>
        <v>elec CCS</v>
      </c>
      <c r="L198" s="18">
        <f t="shared" si="439"/>
        <v>0</v>
      </c>
      <c r="M198" s="18">
        <f t="shared" si="439"/>
        <v>1</v>
      </c>
      <c r="N198" s="18">
        <f t="shared" si="439"/>
        <v>0.01</v>
      </c>
      <c r="O198" s="18" t="str">
        <f t="shared" si="439"/>
        <v>% of CO2 captured</v>
      </c>
      <c r="P198" s="18" t="str">
        <f t="shared" si="439"/>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8" t="str">
        <f t="shared" si="439"/>
        <v>ccs.html#ccs</v>
      </c>
      <c r="R198" s="18" t="str">
        <f t="shared" si="439"/>
        <v>carbon-capture-and-sequestration.html</v>
      </c>
      <c r="S198" s="35"/>
      <c r="T198" s="19"/>
      <c r="U198" s="17"/>
      <c r="V198" s="17"/>
      <c r="W198" s="17"/>
      <c r="X198" s="17"/>
      <c r="Y198" s="17"/>
      <c r="Z198" s="17"/>
    </row>
    <row r="199" spans="1:26" ht="15.75" customHeight="1">
      <c r="A199" s="17" t="str">
        <f t="shared" ref="A199:C199" si="440">A$188</f>
        <v>Electricity Supply</v>
      </c>
      <c r="B199" s="17" t="str">
        <f t="shared" si="440"/>
        <v>Carbon Capture and Sequestration</v>
      </c>
      <c r="C199" s="17" t="str">
        <f t="shared" si="440"/>
        <v>Electricity Sector Fraction of Potential Additional CCS Achieved</v>
      </c>
      <c r="D199" s="14" t="s">
        <v>391</v>
      </c>
      <c r="E199" s="14"/>
      <c r="F199" s="14" t="s">
        <v>392</v>
      </c>
      <c r="G199" s="14"/>
      <c r="H199" s="13">
        <v>887</v>
      </c>
      <c r="I199" s="14" t="s">
        <v>63</v>
      </c>
      <c r="J199" s="17" t="str">
        <f t="shared" ref="J199:R199" si="441">J$188</f>
        <v>Electricity Sector CCS</v>
      </c>
      <c r="K199" s="17" t="str">
        <f t="shared" si="441"/>
        <v>elec CCS</v>
      </c>
      <c r="L199" s="18">
        <f t="shared" si="441"/>
        <v>0</v>
      </c>
      <c r="M199" s="18">
        <f t="shared" si="441"/>
        <v>1</v>
      </c>
      <c r="N199" s="18">
        <f t="shared" si="441"/>
        <v>0.01</v>
      </c>
      <c r="O199" s="18" t="str">
        <f t="shared" si="441"/>
        <v>% of CO2 captured</v>
      </c>
      <c r="P199" s="18" t="str">
        <f t="shared" si="441"/>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8" t="str">
        <f t="shared" si="441"/>
        <v>ccs.html#ccs</v>
      </c>
      <c r="R199" s="18" t="str">
        <f t="shared" si="441"/>
        <v>carbon-capture-and-sequestration.html</v>
      </c>
      <c r="S199" s="35"/>
      <c r="T199" s="19"/>
      <c r="U199" s="17"/>
      <c r="V199" s="17"/>
      <c r="W199" s="17"/>
      <c r="X199" s="17"/>
      <c r="Y199" s="17"/>
      <c r="Z199" s="17"/>
    </row>
    <row r="200" spans="1:26" ht="15.75" customHeight="1">
      <c r="A200" s="17" t="str">
        <f t="shared" ref="A200:C200" si="442">A$188</f>
        <v>Electricity Supply</v>
      </c>
      <c r="B200" s="17" t="str">
        <f t="shared" si="442"/>
        <v>Carbon Capture and Sequestration</v>
      </c>
      <c r="C200" s="17" t="str">
        <f t="shared" si="442"/>
        <v>Electricity Sector Fraction of Potential Additional CCS Achieved</v>
      </c>
      <c r="D200" s="14" t="s">
        <v>394</v>
      </c>
      <c r="E200" s="14"/>
      <c r="F200" s="14" t="s">
        <v>395</v>
      </c>
      <c r="G200" s="14"/>
      <c r="H200" s="13">
        <v>888</v>
      </c>
      <c r="I200" s="14" t="s">
        <v>86</v>
      </c>
      <c r="J200" s="17" t="str">
        <f t="shared" ref="J200:K200" si="443">J$188</f>
        <v>Electricity Sector CCS</v>
      </c>
      <c r="K200" s="17" t="str">
        <f t="shared" si="443"/>
        <v>elec CCS</v>
      </c>
      <c r="L200" s="18"/>
      <c r="M200" s="18"/>
      <c r="N200" s="18"/>
      <c r="O200" s="19"/>
      <c r="P200" s="14"/>
      <c r="Q200" s="19"/>
      <c r="R200" s="14"/>
      <c r="S200" s="35"/>
      <c r="T200" s="19"/>
      <c r="U200" s="17"/>
      <c r="V200" s="17"/>
      <c r="W200" s="17"/>
      <c r="X200" s="17"/>
      <c r="Y200" s="17"/>
      <c r="Z200" s="17"/>
    </row>
    <row r="201" spans="1:26" ht="15.75" customHeight="1">
      <c r="A201" s="17" t="str">
        <f t="shared" ref="A201:C201" si="444">A$188</f>
        <v>Electricity Supply</v>
      </c>
      <c r="B201" s="17" t="str">
        <f t="shared" si="444"/>
        <v>Carbon Capture and Sequestration</v>
      </c>
      <c r="C201" s="17" t="str">
        <f t="shared" si="444"/>
        <v>Electricity Sector Fraction of Potential Additional CCS Achieved</v>
      </c>
      <c r="D201" s="14" t="s">
        <v>396</v>
      </c>
      <c r="E201" s="14"/>
      <c r="F201" s="14" t="s">
        <v>397</v>
      </c>
      <c r="G201" s="14"/>
      <c r="H201" s="13">
        <v>889</v>
      </c>
      <c r="I201" s="14" t="s">
        <v>86</v>
      </c>
      <c r="J201" s="17" t="str">
        <f t="shared" ref="J201:K201" si="445">J$188</f>
        <v>Electricity Sector CCS</v>
      </c>
      <c r="K201" s="17" t="str">
        <f t="shared" si="445"/>
        <v>elec CCS</v>
      </c>
      <c r="L201" s="18"/>
      <c r="M201" s="18"/>
      <c r="N201" s="18"/>
      <c r="O201" s="19"/>
      <c r="P201" s="14"/>
      <c r="Q201" s="19"/>
      <c r="R201" s="14"/>
      <c r="S201" s="35"/>
      <c r="T201" s="19"/>
      <c r="U201" s="17"/>
      <c r="V201" s="17"/>
      <c r="W201" s="17"/>
      <c r="X201" s="17"/>
      <c r="Y201" s="17"/>
      <c r="Z201" s="17"/>
    </row>
    <row r="202" spans="1:26" ht="15.75" customHeight="1">
      <c r="A202" s="17" t="str">
        <f t="shared" ref="A202:C202" si="446">A$188</f>
        <v>Electricity Supply</v>
      </c>
      <c r="B202" s="17" t="str">
        <f t="shared" si="446"/>
        <v>Carbon Capture and Sequestration</v>
      </c>
      <c r="C202" s="17" t="str">
        <f t="shared" si="446"/>
        <v>Electricity Sector Fraction of Potential Additional CCS Achieved</v>
      </c>
      <c r="D202" s="14" t="s">
        <v>398</v>
      </c>
      <c r="E202" s="14"/>
      <c r="F202" s="14" t="s">
        <v>399</v>
      </c>
      <c r="G202" s="14"/>
      <c r="H202" s="13">
        <v>890</v>
      </c>
      <c r="I202" s="14" t="s">
        <v>86</v>
      </c>
      <c r="J202" s="17" t="str">
        <f t="shared" ref="J202:K202" si="447">J$188</f>
        <v>Electricity Sector CCS</v>
      </c>
      <c r="K202" s="17" t="str">
        <f t="shared" si="447"/>
        <v>elec CCS</v>
      </c>
      <c r="L202" s="18"/>
      <c r="M202" s="18"/>
      <c r="N202" s="18"/>
      <c r="O202" s="19"/>
      <c r="P202" s="14"/>
      <c r="Q202" s="19"/>
      <c r="R202" s="14"/>
      <c r="S202" s="35"/>
      <c r="T202" s="19"/>
      <c r="U202" s="17"/>
      <c r="V202" s="17"/>
      <c r="W202" s="17"/>
      <c r="X202" s="17"/>
      <c r="Y202" s="17"/>
      <c r="Z202" s="17"/>
    </row>
    <row r="203" spans="1:26" ht="15.75" customHeight="1">
      <c r="A203" s="17" t="str">
        <f t="shared" ref="A203:C203" si="448">A$188</f>
        <v>Electricity Supply</v>
      </c>
      <c r="B203" s="17" t="str">
        <f t="shared" si="448"/>
        <v>Carbon Capture and Sequestration</v>
      </c>
      <c r="C203" s="17" t="str">
        <f t="shared" si="448"/>
        <v>Electricity Sector Fraction of Potential Additional CCS Achieved</v>
      </c>
      <c r="D203" s="14" t="s">
        <v>400</v>
      </c>
      <c r="E203" s="14"/>
      <c r="F203" s="14" t="s">
        <v>401</v>
      </c>
      <c r="G203" s="14"/>
      <c r="H203" s="13">
        <v>891</v>
      </c>
      <c r="I203" s="14" t="s">
        <v>63</v>
      </c>
      <c r="J203" s="17" t="str">
        <f t="shared" ref="J203:R203" si="449">J$188</f>
        <v>Electricity Sector CCS</v>
      </c>
      <c r="K203" s="17" t="str">
        <f t="shared" si="449"/>
        <v>elec CCS</v>
      </c>
      <c r="L203" s="18">
        <f t="shared" si="449"/>
        <v>0</v>
      </c>
      <c r="M203" s="18">
        <f t="shared" si="449"/>
        <v>1</v>
      </c>
      <c r="N203" s="18">
        <f t="shared" si="449"/>
        <v>0.01</v>
      </c>
      <c r="O203" s="18" t="str">
        <f t="shared" si="449"/>
        <v>% of CO2 captured</v>
      </c>
      <c r="P203" s="18" t="str">
        <f t="shared" si="449"/>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8" t="str">
        <f t="shared" si="449"/>
        <v>ccs.html#ccs</v>
      </c>
      <c r="R203" s="18" t="str">
        <f t="shared" si="449"/>
        <v>carbon-capture-and-sequestration.html</v>
      </c>
      <c r="S203" s="35"/>
      <c r="T203" s="19"/>
      <c r="U203" s="17"/>
      <c r="V203" s="17"/>
      <c r="W203" s="17"/>
      <c r="X203" s="17"/>
      <c r="Y203" s="17"/>
      <c r="Z203" s="17"/>
    </row>
    <row r="204" spans="1:26" ht="15.75" customHeight="1">
      <c r="A204" s="8" t="s">
        <v>358</v>
      </c>
      <c r="B204" s="14" t="s">
        <v>410</v>
      </c>
      <c r="C204" s="8" t="s">
        <v>411</v>
      </c>
      <c r="D204" s="14"/>
      <c r="E204" s="14"/>
      <c r="F204" s="14"/>
      <c r="G204" s="14"/>
      <c r="H204" s="13">
        <v>508</v>
      </c>
      <c r="I204" s="14" t="s">
        <v>63</v>
      </c>
      <c r="J204" s="14" t="s">
        <v>410</v>
      </c>
      <c r="K204" s="8" t="s">
        <v>412</v>
      </c>
      <c r="L204" s="15">
        <v>0</v>
      </c>
      <c r="M204" s="15">
        <v>1</v>
      </c>
      <c r="N204" s="15">
        <v>0.01</v>
      </c>
      <c r="O204" s="14" t="s">
        <v>413</v>
      </c>
      <c r="P204" s="20" t="s">
        <v>414</v>
      </c>
      <c r="Q204" s="14" t="s">
        <v>415</v>
      </c>
      <c r="R204" s="14" t="s">
        <v>416</v>
      </c>
      <c r="S204" s="43" t="s">
        <v>417</v>
      </c>
      <c r="T204" s="14"/>
      <c r="U204" s="17"/>
      <c r="V204" s="17"/>
      <c r="W204" s="17"/>
      <c r="X204" s="17"/>
      <c r="Y204" s="17"/>
      <c r="Z204" s="17"/>
    </row>
    <row r="205" spans="1:26" ht="15.75" customHeight="1">
      <c r="A205" s="8" t="s">
        <v>358</v>
      </c>
      <c r="B205" s="8" t="s">
        <v>418</v>
      </c>
      <c r="C205" s="8" t="s">
        <v>419</v>
      </c>
      <c r="D205" s="14"/>
      <c r="E205" s="14"/>
      <c r="F205" s="14"/>
      <c r="G205" s="14"/>
      <c r="H205" s="13">
        <v>148</v>
      </c>
      <c r="I205" s="14" t="s">
        <v>63</v>
      </c>
      <c r="J205" s="8" t="s">
        <v>420</v>
      </c>
      <c r="K205" s="8" t="s">
        <v>421</v>
      </c>
      <c r="L205" s="15">
        <v>-0.5</v>
      </c>
      <c r="M205" s="15">
        <v>1</v>
      </c>
      <c r="N205" s="15">
        <v>0.02</v>
      </c>
      <c r="O205" s="14" t="s">
        <v>422</v>
      </c>
      <c r="P205" s="44" t="s">
        <v>423</v>
      </c>
      <c r="Q205" s="14" t="s">
        <v>424</v>
      </c>
      <c r="R205" s="14" t="s">
        <v>425</v>
      </c>
      <c r="S205" s="26" t="s">
        <v>426</v>
      </c>
      <c r="T205" s="14"/>
      <c r="U205" s="8"/>
      <c r="V205" s="8"/>
      <c r="W205" s="8"/>
      <c r="X205" s="8"/>
      <c r="Y205" s="8"/>
      <c r="Z205" s="8"/>
    </row>
    <row r="206" spans="1:26" ht="15.75" customHeight="1">
      <c r="A206" s="8" t="s">
        <v>358</v>
      </c>
      <c r="B206" s="8" t="s">
        <v>427</v>
      </c>
      <c r="C206" s="8" t="s">
        <v>428</v>
      </c>
      <c r="D206" s="14" t="s">
        <v>361</v>
      </c>
      <c r="E206" s="14"/>
      <c r="F206" s="14" t="s">
        <v>362</v>
      </c>
      <c r="G206" s="14"/>
      <c r="H206" s="13">
        <v>149</v>
      </c>
      <c r="I206" s="14" t="s">
        <v>63</v>
      </c>
      <c r="J206" s="8" t="s">
        <v>420</v>
      </c>
      <c r="K206" s="8" t="s">
        <v>429</v>
      </c>
      <c r="L206" s="15">
        <v>-0.5</v>
      </c>
      <c r="M206" s="15">
        <v>1</v>
      </c>
      <c r="N206" s="15">
        <v>0.02</v>
      </c>
      <c r="O206" s="14" t="s">
        <v>430</v>
      </c>
      <c r="P206" s="44" t="s">
        <v>431</v>
      </c>
      <c r="Q206" s="14" t="s">
        <v>432</v>
      </c>
      <c r="R206" s="14" t="s">
        <v>425</v>
      </c>
      <c r="S206" s="22" t="s">
        <v>433</v>
      </c>
      <c r="T206" s="14"/>
      <c r="U206" s="8"/>
      <c r="V206" s="8"/>
      <c r="W206" s="8"/>
      <c r="X206" s="8"/>
      <c r="Y206" s="8"/>
      <c r="Z206" s="8"/>
    </row>
    <row r="207" spans="1:26" ht="15.75" customHeight="1">
      <c r="A207" s="17" t="str">
        <f t="shared" ref="A207:C207" si="450">A$206</f>
        <v>Electricity Supply</v>
      </c>
      <c r="B207" s="17" t="str">
        <f t="shared" si="450"/>
        <v>Change Electricity Imports</v>
      </c>
      <c r="C207" s="17" t="str">
        <f t="shared" si="450"/>
        <v>Percent Change in Electricity Imports</v>
      </c>
      <c r="D207" s="14" t="s">
        <v>368</v>
      </c>
      <c r="E207" s="14"/>
      <c r="F207" s="14" t="s">
        <v>369</v>
      </c>
      <c r="G207" s="14"/>
      <c r="H207" s="13">
        <v>526</v>
      </c>
      <c r="I207" s="14" t="s">
        <v>63</v>
      </c>
      <c r="J207" s="17" t="str">
        <f t="shared" ref="J207:S207" si="451">J$206</f>
        <v>Electricity Imports and Exports</v>
      </c>
      <c r="K207" s="17" t="str">
        <f t="shared" si="451"/>
        <v>elec change imports</v>
      </c>
      <c r="L207" s="18">
        <f t="shared" si="451"/>
        <v>-0.5</v>
      </c>
      <c r="M207" s="18">
        <f t="shared" si="451"/>
        <v>1</v>
      </c>
      <c r="N207" s="18">
        <f t="shared" si="451"/>
        <v>0.02</v>
      </c>
      <c r="O207" s="19" t="str">
        <f t="shared" si="451"/>
        <v>% change in imports</v>
      </c>
      <c r="P207" s="19" t="str">
        <f t="shared" si="451"/>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7" s="19" t="str">
        <f t="shared" si="451"/>
        <v>electricity-sector-main.html#elec-imports</v>
      </c>
      <c r="R207" s="19" t="str">
        <f t="shared" si="451"/>
        <v>electricity-imports-exports.html</v>
      </c>
      <c r="S207" s="35" t="str">
        <f t="shared" si="451"/>
        <v>Energy Information Administation.  2016.  Electric Power Annual.  Table 2.13.</v>
      </c>
      <c r="T207" s="14"/>
      <c r="U207" s="8"/>
      <c r="V207" s="8"/>
      <c r="W207" s="8"/>
      <c r="X207" s="8"/>
      <c r="Y207" s="8"/>
      <c r="Z207" s="8"/>
    </row>
    <row r="208" spans="1:26" ht="15.75" customHeight="1">
      <c r="A208" s="17" t="str">
        <f t="shared" ref="A208:C208" si="452">A$206</f>
        <v>Electricity Supply</v>
      </c>
      <c r="B208" s="17" t="str">
        <f t="shared" si="452"/>
        <v>Change Electricity Imports</v>
      </c>
      <c r="C208" s="17" t="str">
        <f t="shared" si="452"/>
        <v>Percent Change in Electricity Imports</v>
      </c>
      <c r="D208" s="14" t="s">
        <v>371</v>
      </c>
      <c r="E208" s="14"/>
      <c r="F208" s="14" t="s">
        <v>372</v>
      </c>
      <c r="G208" s="14"/>
      <c r="H208" s="13">
        <v>527</v>
      </c>
      <c r="I208" s="14" t="s">
        <v>63</v>
      </c>
      <c r="J208" s="17" t="str">
        <f t="shared" ref="J208:S208" si="453">J$206</f>
        <v>Electricity Imports and Exports</v>
      </c>
      <c r="K208" s="17" t="str">
        <f t="shared" si="453"/>
        <v>elec change imports</v>
      </c>
      <c r="L208" s="18">
        <f t="shared" si="453"/>
        <v>-0.5</v>
      </c>
      <c r="M208" s="18">
        <f t="shared" si="453"/>
        <v>1</v>
      </c>
      <c r="N208" s="18">
        <f t="shared" si="453"/>
        <v>0.02</v>
      </c>
      <c r="O208" s="19" t="str">
        <f t="shared" si="453"/>
        <v>% change in imports</v>
      </c>
      <c r="P208" s="19" t="str">
        <f t="shared" si="453"/>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8" s="19" t="str">
        <f t="shared" si="453"/>
        <v>electricity-sector-main.html#elec-imports</v>
      </c>
      <c r="R208" s="19" t="str">
        <f t="shared" si="453"/>
        <v>electricity-imports-exports.html</v>
      </c>
      <c r="S208" s="35" t="str">
        <f t="shared" si="453"/>
        <v>Energy Information Administation.  2016.  Electric Power Annual.  Table 2.13.</v>
      </c>
      <c r="T208" s="14"/>
      <c r="U208" s="8"/>
      <c r="V208" s="8"/>
      <c r="W208" s="8"/>
      <c r="X208" s="8"/>
      <c r="Y208" s="8"/>
      <c r="Z208" s="8"/>
    </row>
    <row r="209" spans="1:26" ht="15.75" customHeight="1">
      <c r="A209" s="17" t="str">
        <f t="shared" ref="A209:C209" si="454">A$206</f>
        <v>Electricity Supply</v>
      </c>
      <c r="B209" s="17" t="str">
        <f t="shared" si="454"/>
        <v>Change Electricity Imports</v>
      </c>
      <c r="C209" s="17" t="str">
        <f t="shared" si="454"/>
        <v>Percent Change in Electricity Imports</v>
      </c>
      <c r="D209" s="14" t="s">
        <v>374</v>
      </c>
      <c r="E209" s="14"/>
      <c r="F209" s="14" t="s">
        <v>375</v>
      </c>
      <c r="G209" s="14"/>
      <c r="H209" s="13">
        <v>528</v>
      </c>
      <c r="I209" s="14" t="s">
        <v>63</v>
      </c>
      <c r="J209" s="17" t="str">
        <f t="shared" ref="J209:S209" si="455">J$206</f>
        <v>Electricity Imports and Exports</v>
      </c>
      <c r="K209" s="17" t="str">
        <f t="shared" si="455"/>
        <v>elec change imports</v>
      </c>
      <c r="L209" s="18">
        <f t="shared" si="455"/>
        <v>-0.5</v>
      </c>
      <c r="M209" s="18">
        <f t="shared" si="455"/>
        <v>1</v>
      </c>
      <c r="N209" s="18">
        <f t="shared" si="455"/>
        <v>0.02</v>
      </c>
      <c r="O209" s="19" t="str">
        <f t="shared" si="455"/>
        <v>% change in imports</v>
      </c>
      <c r="P209" s="19" t="str">
        <f t="shared" si="455"/>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9" s="19" t="str">
        <f t="shared" si="455"/>
        <v>electricity-sector-main.html#elec-imports</v>
      </c>
      <c r="R209" s="19" t="str">
        <f t="shared" si="455"/>
        <v>electricity-imports-exports.html</v>
      </c>
      <c r="S209" s="35" t="str">
        <f t="shared" si="455"/>
        <v>Energy Information Administation.  2016.  Electric Power Annual.  Table 2.13.</v>
      </c>
      <c r="T209" s="14"/>
      <c r="U209" s="8"/>
      <c r="V209" s="8"/>
      <c r="W209" s="8"/>
      <c r="X209" s="8"/>
      <c r="Y209" s="8"/>
      <c r="Z209" s="8"/>
    </row>
    <row r="210" spans="1:26" ht="15.75" customHeight="1">
      <c r="A210" s="17" t="str">
        <f t="shared" ref="A210:C210" si="456">A$206</f>
        <v>Electricity Supply</v>
      </c>
      <c r="B210" s="17" t="str">
        <f t="shared" si="456"/>
        <v>Change Electricity Imports</v>
      </c>
      <c r="C210" s="17" t="str">
        <f t="shared" si="456"/>
        <v>Percent Change in Electricity Imports</v>
      </c>
      <c r="D210" s="14" t="s">
        <v>377</v>
      </c>
      <c r="E210" s="14"/>
      <c r="F210" s="14" t="s">
        <v>378</v>
      </c>
      <c r="G210" s="14"/>
      <c r="H210" s="13">
        <v>529</v>
      </c>
      <c r="I210" s="14" t="s">
        <v>63</v>
      </c>
      <c r="J210" s="17" t="str">
        <f t="shared" ref="J210:S210" si="457">J$206</f>
        <v>Electricity Imports and Exports</v>
      </c>
      <c r="K210" s="17" t="str">
        <f t="shared" si="457"/>
        <v>elec change imports</v>
      </c>
      <c r="L210" s="18">
        <f t="shared" si="457"/>
        <v>-0.5</v>
      </c>
      <c r="M210" s="18">
        <f t="shared" si="457"/>
        <v>1</v>
      </c>
      <c r="N210" s="18">
        <f t="shared" si="457"/>
        <v>0.02</v>
      </c>
      <c r="O210" s="19" t="str">
        <f t="shared" si="457"/>
        <v>% change in imports</v>
      </c>
      <c r="P210" s="19" t="str">
        <f t="shared" si="457"/>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0" s="19" t="str">
        <f t="shared" si="457"/>
        <v>electricity-sector-main.html#elec-imports</v>
      </c>
      <c r="R210" s="19" t="str">
        <f t="shared" si="457"/>
        <v>electricity-imports-exports.html</v>
      </c>
      <c r="S210" s="35" t="str">
        <f t="shared" si="457"/>
        <v>Energy Information Administation.  2016.  Electric Power Annual.  Table 2.13.</v>
      </c>
      <c r="T210" s="14"/>
      <c r="U210" s="8"/>
      <c r="V210" s="8"/>
      <c r="W210" s="8"/>
      <c r="X210" s="8"/>
      <c r="Y210" s="8"/>
      <c r="Z210" s="8"/>
    </row>
    <row r="211" spans="1:26" ht="15.75" customHeight="1">
      <c r="A211" s="17" t="str">
        <f t="shared" ref="A211:C211" si="458">A$206</f>
        <v>Electricity Supply</v>
      </c>
      <c r="B211" s="17" t="str">
        <f t="shared" si="458"/>
        <v>Change Electricity Imports</v>
      </c>
      <c r="C211" s="17" t="str">
        <f t="shared" si="458"/>
        <v>Percent Change in Electricity Imports</v>
      </c>
      <c r="D211" s="14" t="s">
        <v>379</v>
      </c>
      <c r="E211" s="14"/>
      <c r="F211" s="14" t="s">
        <v>380</v>
      </c>
      <c r="G211" s="14"/>
      <c r="H211" s="13">
        <v>530</v>
      </c>
      <c r="I211" s="14" t="s">
        <v>63</v>
      </c>
      <c r="J211" s="17" t="str">
        <f t="shared" ref="J211:S211" si="459">J$206</f>
        <v>Electricity Imports and Exports</v>
      </c>
      <c r="K211" s="17" t="str">
        <f t="shared" si="459"/>
        <v>elec change imports</v>
      </c>
      <c r="L211" s="18">
        <f t="shared" si="459"/>
        <v>-0.5</v>
      </c>
      <c r="M211" s="18">
        <f t="shared" si="459"/>
        <v>1</v>
      </c>
      <c r="N211" s="18">
        <f t="shared" si="459"/>
        <v>0.02</v>
      </c>
      <c r="O211" s="19" t="str">
        <f t="shared" si="459"/>
        <v>% change in imports</v>
      </c>
      <c r="P211" s="19" t="str">
        <f t="shared" si="459"/>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1" s="19" t="str">
        <f t="shared" si="459"/>
        <v>electricity-sector-main.html#elec-imports</v>
      </c>
      <c r="R211" s="19" t="str">
        <f t="shared" si="459"/>
        <v>electricity-imports-exports.html</v>
      </c>
      <c r="S211" s="35" t="str">
        <f t="shared" si="459"/>
        <v>Energy Information Administation.  2016.  Electric Power Annual.  Table 2.13.</v>
      </c>
      <c r="T211" s="14"/>
      <c r="U211" s="8"/>
      <c r="V211" s="8"/>
      <c r="W211" s="8"/>
      <c r="X211" s="8"/>
      <c r="Y211" s="8"/>
      <c r="Z211" s="8"/>
    </row>
    <row r="212" spans="1:26" ht="15.75" customHeight="1">
      <c r="A212" s="17" t="str">
        <f t="shared" ref="A212:C212" si="460">A$206</f>
        <v>Electricity Supply</v>
      </c>
      <c r="B212" s="17" t="str">
        <f t="shared" si="460"/>
        <v>Change Electricity Imports</v>
      </c>
      <c r="C212" s="17" t="str">
        <f t="shared" si="460"/>
        <v>Percent Change in Electricity Imports</v>
      </c>
      <c r="D212" s="14" t="s">
        <v>381</v>
      </c>
      <c r="E212" s="14"/>
      <c r="F212" s="14" t="s">
        <v>382</v>
      </c>
      <c r="G212" s="14"/>
      <c r="H212" s="13">
        <v>531</v>
      </c>
      <c r="I212" s="14" t="s">
        <v>86</v>
      </c>
      <c r="J212" s="17" t="str">
        <f t="shared" ref="J212:O212" si="461">J$206</f>
        <v>Electricity Imports and Exports</v>
      </c>
      <c r="K212" s="17" t="str">
        <f t="shared" si="461"/>
        <v>elec change imports</v>
      </c>
      <c r="L212" s="18">
        <f t="shared" si="461"/>
        <v>-0.5</v>
      </c>
      <c r="M212" s="18">
        <f t="shared" si="461"/>
        <v>1</v>
      </c>
      <c r="N212" s="18">
        <f t="shared" si="461"/>
        <v>0.02</v>
      </c>
      <c r="O212" s="19" t="str">
        <f t="shared" si="461"/>
        <v>% change in imports</v>
      </c>
      <c r="P212" s="14"/>
      <c r="Q212" s="19" t="str">
        <f t="shared" ref="Q212:S212" si="462">Q$206</f>
        <v>electricity-sector-main.html#elec-imports</v>
      </c>
      <c r="R212" s="19" t="str">
        <f t="shared" si="462"/>
        <v>electricity-imports-exports.html</v>
      </c>
      <c r="S212" s="35" t="str">
        <f t="shared" si="462"/>
        <v>Energy Information Administation.  2016.  Electric Power Annual.  Table 2.13.</v>
      </c>
      <c r="T212" s="14"/>
      <c r="U212" s="8"/>
      <c r="V212" s="8"/>
      <c r="W212" s="8"/>
      <c r="X212" s="8"/>
      <c r="Y212" s="8"/>
      <c r="Z212" s="8"/>
    </row>
    <row r="213" spans="1:26" ht="15.75" customHeight="1">
      <c r="A213" s="17" t="str">
        <f t="shared" ref="A213:C213" si="463">A$206</f>
        <v>Electricity Supply</v>
      </c>
      <c r="B213" s="17" t="str">
        <f t="shared" si="463"/>
        <v>Change Electricity Imports</v>
      </c>
      <c r="C213" s="17" t="str">
        <f t="shared" si="463"/>
        <v>Percent Change in Electricity Imports</v>
      </c>
      <c r="D213" s="14" t="s">
        <v>383</v>
      </c>
      <c r="E213" s="14"/>
      <c r="F213" s="14" t="s">
        <v>384</v>
      </c>
      <c r="G213" s="14"/>
      <c r="H213" s="13">
        <v>532</v>
      </c>
      <c r="I213" s="14" t="s">
        <v>63</v>
      </c>
      <c r="J213" s="17" t="str">
        <f t="shared" ref="J213:S213" si="464">J$206</f>
        <v>Electricity Imports and Exports</v>
      </c>
      <c r="K213" s="17" t="str">
        <f t="shared" si="464"/>
        <v>elec change imports</v>
      </c>
      <c r="L213" s="18">
        <f t="shared" si="464"/>
        <v>-0.5</v>
      </c>
      <c r="M213" s="18">
        <f t="shared" si="464"/>
        <v>1</v>
      </c>
      <c r="N213" s="18">
        <f t="shared" si="464"/>
        <v>0.02</v>
      </c>
      <c r="O213" s="19" t="str">
        <f t="shared" si="464"/>
        <v>% change in imports</v>
      </c>
      <c r="P213" s="19" t="str">
        <f t="shared" si="464"/>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3" s="19" t="str">
        <f t="shared" si="464"/>
        <v>electricity-sector-main.html#elec-imports</v>
      </c>
      <c r="R213" s="19" t="str">
        <f t="shared" si="464"/>
        <v>electricity-imports-exports.html</v>
      </c>
      <c r="S213" s="35" t="str">
        <f t="shared" si="464"/>
        <v>Energy Information Administation.  2016.  Electric Power Annual.  Table 2.13.</v>
      </c>
      <c r="T213" s="14"/>
      <c r="U213" s="8"/>
      <c r="V213" s="8"/>
      <c r="W213" s="8"/>
      <c r="X213" s="8"/>
      <c r="Y213" s="8"/>
      <c r="Z213" s="8"/>
    </row>
    <row r="214" spans="1:26" ht="15.75" customHeight="1">
      <c r="A214" s="17" t="str">
        <f t="shared" ref="A214:C214" si="465">A$206</f>
        <v>Electricity Supply</v>
      </c>
      <c r="B214" s="17" t="str">
        <f t="shared" si="465"/>
        <v>Change Electricity Imports</v>
      </c>
      <c r="C214" s="17" t="str">
        <f t="shared" si="465"/>
        <v>Percent Change in Electricity Imports</v>
      </c>
      <c r="D214" s="14" t="s">
        <v>385</v>
      </c>
      <c r="E214" s="14"/>
      <c r="F214" s="14" t="s">
        <v>386</v>
      </c>
      <c r="G214" s="14"/>
      <c r="H214" s="13">
        <v>533</v>
      </c>
      <c r="I214" s="14" t="s">
        <v>86</v>
      </c>
      <c r="J214" s="17" t="str">
        <f t="shared" ref="J214:O214" si="466">J$206</f>
        <v>Electricity Imports and Exports</v>
      </c>
      <c r="K214" s="17" t="str">
        <f t="shared" si="466"/>
        <v>elec change imports</v>
      </c>
      <c r="L214" s="18">
        <f t="shared" si="466"/>
        <v>-0.5</v>
      </c>
      <c r="M214" s="18">
        <f t="shared" si="466"/>
        <v>1</v>
      </c>
      <c r="N214" s="18">
        <f t="shared" si="466"/>
        <v>0.02</v>
      </c>
      <c r="O214" s="19" t="str">
        <f t="shared" si="466"/>
        <v>% change in imports</v>
      </c>
      <c r="P214" s="14"/>
      <c r="Q214" s="19" t="str">
        <f t="shared" ref="Q214:S214" si="467">Q$206</f>
        <v>electricity-sector-main.html#elec-imports</v>
      </c>
      <c r="R214" s="19" t="str">
        <f t="shared" si="467"/>
        <v>electricity-imports-exports.html</v>
      </c>
      <c r="S214" s="35" t="str">
        <f t="shared" si="467"/>
        <v>Energy Information Administation.  2016.  Electric Power Annual.  Table 2.13.</v>
      </c>
      <c r="T214" s="14"/>
      <c r="U214" s="8"/>
      <c r="V214" s="8"/>
      <c r="W214" s="8"/>
      <c r="X214" s="8"/>
      <c r="Y214" s="8"/>
      <c r="Z214" s="8"/>
    </row>
    <row r="215" spans="1:26" ht="15.75" customHeight="1">
      <c r="A215" s="17" t="str">
        <f t="shared" ref="A215:C215" si="468">A$206</f>
        <v>Electricity Supply</v>
      </c>
      <c r="B215" s="17" t="str">
        <f t="shared" si="468"/>
        <v>Change Electricity Imports</v>
      </c>
      <c r="C215" s="17" t="str">
        <f t="shared" si="468"/>
        <v>Percent Change in Electricity Imports</v>
      </c>
      <c r="D215" s="14" t="s">
        <v>387</v>
      </c>
      <c r="E215" s="14"/>
      <c r="F215" s="14" t="s">
        <v>388</v>
      </c>
      <c r="G215" s="14"/>
      <c r="H215" s="13">
        <v>534</v>
      </c>
      <c r="I215" s="14" t="s">
        <v>63</v>
      </c>
      <c r="J215" s="17" t="str">
        <f t="shared" ref="J215:S215" si="469">J$206</f>
        <v>Electricity Imports and Exports</v>
      </c>
      <c r="K215" s="17" t="str">
        <f t="shared" si="469"/>
        <v>elec change imports</v>
      </c>
      <c r="L215" s="18">
        <f t="shared" si="469"/>
        <v>-0.5</v>
      </c>
      <c r="M215" s="18">
        <f t="shared" si="469"/>
        <v>1</v>
      </c>
      <c r="N215" s="18">
        <f t="shared" si="469"/>
        <v>0.02</v>
      </c>
      <c r="O215" s="19" t="str">
        <f t="shared" si="469"/>
        <v>% change in imports</v>
      </c>
      <c r="P215" s="19" t="str">
        <f t="shared" si="469"/>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5" s="19" t="str">
        <f t="shared" si="469"/>
        <v>electricity-sector-main.html#elec-imports</v>
      </c>
      <c r="R215" s="19" t="str">
        <f t="shared" si="469"/>
        <v>electricity-imports-exports.html</v>
      </c>
      <c r="S215" s="35" t="str">
        <f t="shared" si="469"/>
        <v>Energy Information Administation.  2016.  Electric Power Annual.  Table 2.13.</v>
      </c>
      <c r="T215" s="14"/>
      <c r="U215" s="8"/>
      <c r="V215" s="8"/>
      <c r="W215" s="8"/>
      <c r="X215" s="8"/>
      <c r="Y215" s="8"/>
      <c r="Z215" s="8"/>
    </row>
    <row r="216" spans="1:26" ht="15.75" customHeight="1">
      <c r="A216" s="17" t="str">
        <f t="shared" ref="A216:C216" si="470">A$206</f>
        <v>Electricity Supply</v>
      </c>
      <c r="B216" s="17" t="str">
        <f t="shared" si="470"/>
        <v>Change Electricity Imports</v>
      </c>
      <c r="C216" s="17" t="str">
        <f t="shared" si="470"/>
        <v>Percent Change in Electricity Imports</v>
      </c>
      <c r="D216" s="14" t="s">
        <v>389</v>
      </c>
      <c r="E216" s="14"/>
      <c r="F216" s="14" t="s">
        <v>390</v>
      </c>
      <c r="G216" s="14"/>
      <c r="H216" s="13">
        <v>535</v>
      </c>
      <c r="I216" s="14" t="s">
        <v>86</v>
      </c>
      <c r="J216" s="17" t="str">
        <f t="shared" ref="J216:O216" si="471">J$206</f>
        <v>Electricity Imports and Exports</v>
      </c>
      <c r="K216" s="17" t="str">
        <f t="shared" si="471"/>
        <v>elec change imports</v>
      </c>
      <c r="L216" s="18">
        <f t="shared" si="471"/>
        <v>-0.5</v>
      </c>
      <c r="M216" s="18">
        <f t="shared" si="471"/>
        <v>1</v>
      </c>
      <c r="N216" s="18">
        <f t="shared" si="471"/>
        <v>0.02</v>
      </c>
      <c r="O216" s="19" t="str">
        <f t="shared" si="471"/>
        <v>% change in imports</v>
      </c>
      <c r="P216" s="14"/>
      <c r="Q216" s="19" t="str">
        <f t="shared" ref="Q216:S216" si="472">Q$206</f>
        <v>electricity-sector-main.html#elec-imports</v>
      </c>
      <c r="R216" s="19" t="str">
        <f t="shared" si="472"/>
        <v>electricity-imports-exports.html</v>
      </c>
      <c r="S216" s="35" t="str">
        <f t="shared" si="472"/>
        <v>Energy Information Administation.  2016.  Electric Power Annual.  Table 2.13.</v>
      </c>
      <c r="T216" s="14"/>
      <c r="U216" s="8"/>
      <c r="V216" s="8"/>
      <c r="W216" s="8"/>
      <c r="X216" s="8"/>
      <c r="Y216" s="8"/>
      <c r="Z216" s="8"/>
    </row>
    <row r="217" spans="1:26" ht="15.75" customHeight="1">
      <c r="A217" s="17" t="str">
        <f t="shared" ref="A217:C217" si="473">A$206</f>
        <v>Electricity Supply</v>
      </c>
      <c r="B217" s="17" t="str">
        <f t="shared" si="473"/>
        <v>Change Electricity Imports</v>
      </c>
      <c r="C217" s="17" t="str">
        <f t="shared" si="473"/>
        <v>Percent Change in Electricity Imports</v>
      </c>
      <c r="D217" s="14" t="s">
        <v>391</v>
      </c>
      <c r="E217" s="14"/>
      <c r="F217" s="14" t="s">
        <v>392</v>
      </c>
      <c r="G217" s="14"/>
      <c r="H217" s="13">
        <v>536</v>
      </c>
      <c r="I217" s="14" t="s">
        <v>86</v>
      </c>
      <c r="J217" s="17" t="str">
        <f t="shared" ref="J217:O217" si="474">J$206</f>
        <v>Electricity Imports and Exports</v>
      </c>
      <c r="K217" s="17" t="str">
        <f t="shared" si="474"/>
        <v>elec change imports</v>
      </c>
      <c r="L217" s="18">
        <f t="shared" si="474"/>
        <v>-0.5</v>
      </c>
      <c r="M217" s="18">
        <f t="shared" si="474"/>
        <v>1</v>
      </c>
      <c r="N217" s="18">
        <f t="shared" si="474"/>
        <v>0.02</v>
      </c>
      <c r="O217" s="19" t="str">
        <f t="shared" si="474"/>
        <v>% change in imports</v>
      </c>
      <c r="P217" s="14"/>
      <c r="Q217" s="19" t="str">
        <f t="shared" ref="Q217:S217" si="475">Q$206</f>
        <v>electricity-sector-main.html#elec-imports</v>
      </c>
      <c r="R217" s="19" t="str">
        <f t="shared" si="475"/>
        <v>electricity-imports-exports.html</v>
      </c>
      <c r="S217" s="35" t="str">
        <f t="shared" si="475"/>
        <v>Energy Information Administation.  2016.  Electric Power Annual.  Table 2.13.</v>
      </c>
      <c r="T217" s="14"/>
      <c r="U217" s="8"/>
      <c r="V217" s="8"/>
      <c r="W217" s="8"/>
      <c r="X217" s="8"/>
      <c r="Y217" s="8"/>
      <c r="Z217" s="8"/>
    </row>
    <row r="218" spans="1:26" ht="15.75" customHeight="1">
      <c r="A218" s="17" t="str">
        <f t="shared" ref="A218:C218" si="476">A$206</f>
        <v>Electricity Supply</v>
      </c>
      <c r="B218" s="17" t="str">
        <f t="shared" si="476"/>
        <v>Change Electricity Imports</v>
      </c>
      <c r="C218" s="17" t="str">
        <f t="shared" si="476"/>
        <v>Percent Change in Electricity Imports</v>
      </c>
      <c r="D218" s="14" t="s">
        <v>394</v>
      </c>
      <c r="E218" s="14"/>
      <c r="F218" s="14" t="s">
        <v>395</v>
      </c>
      <c r="G218" s="14"/>
      <c r="H218" s="13">
        <v>537</v>
      </c>
      <c r="I218" s="14" t="s">
        <v>86</v>
      </c>
      <c r="J218" s="17" t="str">
        <f t="shared" ref="J218:O218" si="477">J$206</f>
        <v>Electricity Imports and Exports</v>
      </c>
      <c r="K218" s="17" t="str">
        <f t="shared" si="477"/>
        <v>elec change imports</v>
      </c>
      <c r="L218" s="18">
        <f t="shared" si="477"/>
        <v>-0.5</v>
      </c>
      <c r="M218" s="18">
        <f t="shared" si="477"/>
        <v>1</v>
      </c>
      <c r="N218" s="18">
        <f t="shared" si="477"/>
        <v>0.02</v>
      </c>
      <c r="O218" s="19" t="str">
        <f t="shared" si="477"/>
        <v>% change in imports</v>
      </c>
      <c r="P218" s="14"/>
      <c r="Q218" s="19" t="str">
        <f t="shared" ref="Q218:S218" si="478">Q$206</f>
        <v>electricity-sector-main.html#elec-imports</v>
      </c>
      <c r="R218" s="19" t="str">
        <f t="shared" si="478"/>
        <v>electricity-imports-exports.html</v>
      </c>
      <c r="S218" s="35" t="str">
        <f t="shared" si="478"/>
        <v>Energy Information Administation.  2016.  Electric Power Annual.  Table 2.13.</v>
      </c>
      <c r="T218" s="14"/>
      <c r="U218" s="8"/>
      <c r="V218" s="8"/>
      <c r="W218" s="8"/>
      <c r="X218" s="8"/>
      <c r="Y218" s="8"/>
      <c r="Z218" s="8"/>
    </row>
    <row r="219" spans="1:26" ht="15.75" customHeight="1">
      <c r="A219" s="17" t="str">
        <f t="shared" ref="A219:C219" si="479">A$206</f>
        <v>Electricity Supply</v>
      </c>
      <c r="B219" s="17" t="str">
        <f t="shared" si="479"/>
        <v>Change Electricity Imports</v>
      </c>
      <c r="C219" s="17" t="str">
        <f t="shared" si="479"/>
        <v>Percent Change in Electricity Imports</v>
      </c>
      <c r="D219" s="14" t="s">
        <v>396</v>
      </c>
      <c r="E219" s="14"/>
      <c r="F219" s="14" t="s">
        <v>397</v>
      </c>
      <c r="G219" s="14"/>
      <c r="H219" s="13">
        <v>538</v>
      </c>
      <c r="I219" s="14" t="s">
        <v>86</v>
      </c>
      <c r="J219" s="17" t="str">
        <f t="shared" ref="J219:O219" si="480">J$206</f>
        <v>Electricity Imports and Exports</v>
      </c>
      <c r="K219" s="17" t="str">
        <f t="shared" si="480"/>
        <v>elec change imports</v>
      </c>
      <c r="L219" s="18">
        <f t="shared" si="480"/>
        <v>-0.5</v>
      </c>
      <c r="M219" s="18">
        <f t="shared" si="480"/>
        <v>1</v>
      </c>
      <c r="N219" s="18">
        <f t="shared" si="480"/>
        <v>0.02</v>
      </c>
      <c r="O219" s="19" t="str">
        <f t="shared" si="480"/>
        <v>% change in imports</v>
      </c>
      <c r="P219" s="14"/>
      <c r="Q219" s="19" t="str">
        <f t="shared" ref="Q219:S219" si="481">Q$206</f>
        <v>electricity-sector-main.html#elec-imports</v>
      </c>
      <c r="R219" s="19" t="str">
        <f t="shared" si="481"/>
        <v>electricity-imports-exports.html</v>
      </c>
      <c r="S219" s="35" t="str">
        <f t="shared" si="481"/>
        <v>Energy Information Administation.  2016.  Electric Power Annual.  Table 2.13.</v>
      </c>
      <c r="T219" s="14"/>
      <c r="U219" s="8"/>
      <c r="V219" s="8"/>
      <c r="W219" s="8"/>
      <c r="X219" s="8"/>
      <c r="Y219" s="8"/>
      <c r="Z219" s="8"/>
    </row>
    <row r="220" spans="1:26" ht="15.75" customHeight="1">
      <c r="A220" s="17" t="str">
        <f t="shared" ref="A220:C220" si="482">A$206</f>
        <v>Electricity Supply</v>
      </c>
      <c r="B220" s="17" t="str">
        <f t="shared" si="482"/>
        <v>Change Electricity Imports</v>
      </c>
      <c r="C220" s="17" t="str">
        <f t="shared" si="482"/>
        <v>Percent Change in Electricity Imports</v>
      </c>
      <c r="D220" s="14" t="s">
        <v>398</v>
      </c>
      <c r="E220" s="14"/>
      <c r="F220" s="14" t="s">
        <v>399</v>
      </c>
      <c r="G220" s="14"/>
      <c r="H220" s="13">
        <v>539</v>
      </c>
      <c r="I220" s="14" t="s">
        <v>86</v>
      </c>
      <c r="J220" s="17" t="str">
        <f t="shared" ref="J220:O220" si="483">J$206</f>
        <v>Electricity Imports and Exports</v>
      </c>
      <c r="K220" s="17" t="str">
        <f t="shared" si="483"/>
        <v>elec change imports</v>
      </c>
      <c r="L220" s="18">
        <f t="shared" si="483"/>
        <v>-0.5</v>
      </c>
      <c r="M220" s="18">
        <f t="shared" si="483"/>
        <v>1</v>
      </c>
      <c r="N220" s="18">
        <f t="shared" si="483"/>
        <v>0.02</v>
      </c>
      <c r="O220" s="19" t="str">
        <f t="shared" si="483"/>
        <v>% change in imports</v>
      </c>
      <c r="P220" s="14"/>
      <c r="Q220" s="19" t="str">
        <f t="shared" ref="Q220:S220" si="484">Q$206</f>
        <v>electricity-sector-main.html#elec-imports</v>
      </c>
      <c r="R220" s="19" t="str">
        <f t="shared" si="484"/>
        <v>electricity-imports-exports.html</v>
      </c>
      <c r="S220" s="35" t="str">
        <f t="shared" si="484"/>
        <v>Energy Information Administation.  2016.  Electric Power Annual.  Table 2.13.</v>
      </c>
      <c r="T220" s="14"/>
      <c r="U220" s="8"/>
      <c r="V220" s="8"/>
      <c r="W220" s="8"/>
      <c r="X220" s="8"/>
      <c r="Y220" s="8"/>
      <c r="Z220" s="8"/>
    </row>
    <row r="221" spans="1:26" ht="15.75" customHeight="1">
      <c r="A221" s="17" t="str">
        <f t="shared" ref="A221:C221" si="485">A$206</f>
        <v>Electricity Supply</v>
      </c>
      <c r="B221" s="17" t="str">
        <f t="shared" si="485"/>
        <v>Change Electricity Imports</v>
      </c>
      <c r="C221" s="17" t="str">
        <f t="shared" si="485"/>
        <v>Percent Change in Electricity Imports</v>
      </c>
      <c r="D221" s="14" t="s">
        <v>400</v>
      </c>
      <c r="E221" s="14"/>
      <c r="F221" s="14" t="s">
        <v>401</v>
      </c>
      <c r="G221" s="14"/>
      <c r="H221" s="13">
        <v>540</v>
      </c>
      <c r="I221" s="14" t="s">
        <v>86</v>
      </c>
      <c r="J221" s="17" t="str">
        <f t="shared" ref="J221:O221" si="486">J$206</f>
        <v>Electricity Imports and Exports</v>
      </c>
      <c r="K221" s="17" t="str">
        <f t="shared" si="486"/>
        <v>elec change imports</v>
      </c>
      <c r="L221" s="18">
        <f t="shared" si="486"/>
        <v>-0.5</v>
      </c>
      <c r="M221" s="18">
        <f t="shared" si="486"/>
        <v>1</v>
      </c>
      <c r="N221" s="18">
        <f t="shared" si="486"/>
        <v>0.02</v>
      </c>
      <c r="O221" s="19" t="str">
        <f t="shared" si="486"/>
        <v>% change in imports</v>
      </c>
      <c r="P221" s="14"/>
      <c r="Q221" s="19" t="str">
        <f t="shared" ref="Q221:S221" si="487">Q$206</f>
        <v>electricity-sector-main.html#elec-imports</v>
      </c>
      <c r="R221" s="19" t="str">
        <f t="shared" si="487"/>
        <v>electricity-imports-exports.html</v>
      </c>
      <c r="S221" s="35" t="str">
        <f t="shared" si="487"/>
        <v>Energy Information Administation.  2016.  Electric Power Annual.  Table 2.13.</v>
      </c>
      <c r="T221" s="14"/>
      <c r="U221" s="8"/>
      <c r="V221" s="8"/>
      <c r="W221" s="8"/>
      <c r="X221" s="8"/>
      <c r="Y221" s="8"/>
      <c r="Z221" s="8"/>
    </row>
    <row r="222" spans="1:26" ht="15.75" customHeight="1">
      <c r="A222" s="8" t="s">
        <v>358</v>
      </c>
      <c r="B222" s="8" t="s">
        <v>434</v>
      </c>
      <c r="C222" s="8" t="s">
        <v>435</v>
      </c>
      <c r="D222" s="14"/>
      <c r="E222" s="14"/>
      <c r="F222" s="14"/>
      <c r="G222" s="14"/>
      <c r="H222" s="13">
        <v>619</v>
      </c>
      <c r="I222" s="14" t="s">
        <v>86</v>
      </c>
      <c r="J222" s="8" t="s">
        <v>434</v>
      </c>
      <c r="K222" s="8" t="s">
        <v>436</v>
      </c>
      <c r="L222" s="8"/>
      <c r="M222" s="8"/>
      <c r="N222" s="8"/>
      <c r="O222" s="14"/>
      <c r="P222" s="14"/>
      <c r="Q222" s="14"/>
      <c r="R222" s="14"/>
      <c r="S222" s="22"/>
      <c r="T222" s="14"/>
      <c r="U222" s="8"/>
      <c r="V222" s="8"/>
      <c r="W222" s="8"/>
      <c r="X222" s="8"/>
      <c r="Y222" s="8"/>
      <c r="Z222" s="8"/>
    </row>
    <row r="223" spans="1:26" ht="15.75" customHeight="1">
      <c r="A223" s="8" t="s">
        <v>358</v>
      </c>
      <c r="B223" s="8" t="s">
        <v>437</v>
      </c>
      <c r="C223" s="8" t="s">
        <v>438</v>
      </c>
      <c r="D223" s="14"/>
      <c r="E223" s="14"/>
      <c r="F223" s="14"/>
      <c r="G223" s="14"/>
      <c r="H223" s="13">
        <v>30</v>
      </c>
      <c r="I223" s="14" t="s">
        <v>63</v>
      </c>
      <c r="J223" s="8" t="s">
        <v>437</v>
      </c>
      <c r="K223" s="8" t="s">
        <v>439</v>
      </c>
      <c r="L223" s="15">
        <v>0</v>
      </c>
      <c r="M223" s="15">
        <v>1</v>
      </c>
      <c r="N223" s="15">
        <v>0.01</v>
      </c>
      <c r="O223" s="14" t="s">
        <v>440</v>
      </c>
      <c r="P223" s="14" t="s">
        <v>441</v>
      </c>
      <c r="Q223" s="14" t="s">
        <v>442</v>
      </c>
      <c r="R223" s="14" t="s">
        <v>443</v>
      </c>
      <c r="S223" s="22" t="s">
        <v>203</v>
      </c>
      <c r="T223" s="14"/>
      <c r="U223" s="8"/>
      <c r="V223" s="8"/>
      <c r="W223" s="8"/>
      <c r="X223" s="8"/>
      <c r="Y223" s="8"/>
      <c r="Z223" s="8"/>
    </row>
    <row r="224" spans="1:26" ht="15.75" customHeight="1">
      <c r="A224" s="8" t="s">
        <v>358</v>
      </c>
      <c r="B224" s="8" t="s">
        <v>444</v>
      </c>
      <c r="C224" s="8" t="s">
        <v>445</v>
      </c>
      <c r="D224" s="14" t="s">
        <v>361</v>
      </c>
      <c r="E224" s="14"/>
      <c r="F224" s="14" t="s">
        <v>362</v>
      </c>
      <c r="G224" s="14"/>
      <c r="H224" s="13">
        <v>31</v>
      </c>
      <c r="I224" s="14" t="s">
        <v>63</v>
      </c>
      <c r="J224" s="8" t="s">
        <v>444</v>
      </c>
      <c r="K224" s="8" t="s">
        <v>446</v>
      </c>
      <c r="L224" s="45">
        <v>0</v>
      </c>
      <c r="M224" s="45">
        <v>25000</v>
      </c>
      <c r="N224" s="45">
        <v>500</v>
      </c>
      <c r="O224" s="14" t="s">
        <v>447</v>
      </c>
      <c r="P224" s="20" t="s">
        <v>448</v>
      </c>
      <c r="Q224" s="14" t="s">
        <v>449</v>
      </c>
      <c r="R224" s="14" t="s">
        <v>450</v>
      </c>
      <c r="S224" s="46" t="s">
        <v>451</v>
      </c>
      <c r="T224" s="14" t="s">
        <v>452</v>
      </c>
      <c r="U224" s="8"/>
      <c r="V224" s="8"/>
      <c r="W224" s="8"/>
      <c r="X224" s="8"/>
      <c r="Y224" s="8"/>
      <c r="Z224" s="8"/>
    </row>
    <row r="225" spans="1:26" ht="15.75" customHeight="1">
      <c r="A225" s="17" t="str">
        <f t="shared" ref="A225:C225" si="488">A$224</f>
        <v>Electricity Supply</v>
      </c>
      <c r="B225" s="17" t="str">
        <f t="shared" si="488"/>
        <v>Early Retirement of Power Plants</v>
      </c>
      <c r="C225" s="17" t="str">
        <f t="shared" si="488"/>
        <v>Annual Additional Capacity Retired due to Early Retirement Policy</v>
      </c>
      <c r="D225" s="14" t="s">
        <v>368</v>
      </c>
      <c r="E225" s="14"/>
      <c r="F225" s="14" t="s">
        <v>369</v>
      </c>
      <c r="G225" s="14"/>
      <c r="H225" s="13">
        <v>620</v>
      </c>
      <c r="I225" s="14" t="s">
        <v>63</v>
      </c>
      <c r="J225" s="17" t="str">
        <f t="shared" ref="J225:K225" si="489">J$224</f>
        <v>Early Retirement of Power Plants</v>
      </c>
      <c r="K225" s="17" t="str">
        <f t="shared" si="489"/>
        <v>elec early retirement</v>
      </c>
      <c r="L225" s="47">
        <f t="shared" ref="L225:O225" si="490">L224</f>
        <v>0</v>
      </c>
      <c r="M225" s="47">
        <f t="shared" si="490"/>
        <v>25000</v>
      </c>
      <c r="N225" s="47">
        <f t="shared" si="490"/>
        <v>500</v>
      </c>
      <c r="O225" s="47" t="str">
        <f t="shared" si="490"/>
        <v>MW/year</v>
      </c>
      <c r="P225" s="44" t="s">
        <v>453</v>
      </c>
      <c r="Q225" s="14"/>
      <c r="R225" s="14"/>
      <c r="S225" s="22"/>
      <c r="T225" s="14"/>
      <c r="U225" s="8"/>
      <c r="V225" s="8"/>
      <c r="W225" s="8"/>
      <c r="X225" s="8"/>
      <c r="Y225" s="8"/>
      <c r="Z225" s="8"/>
    </row>
    <row r="226" spans="1:26" ht="15.75" customHeight="1">
      <c r="A226" s="17" t="str">
        <f t="shared" ref="A226:C226" si="491">A$224</f>
        <v>Electricity Supply</v>
      </c>
      <c r="B226" s="17" t="str">
        <f t="shared" si="491"/>
        <v>Early Retirement of Power Plants</v>
      </c>
      <c r="C226" s="17" t="str">
        <f t="shared" si="491"/>
        <v>Annual Additional Capacity Retired due to Early Retirement Policy</v>
      </c>
      <c r="D226" s="14" t="s">
        <v>371</v>
      </c>
      <c r="E226" s="14"/>
      <c r="F226" s="14" t="s">
        <v>372</v>
      </c>
      <c r="G226" s="14"/>
      <c r="H226" s="13">
        <v>32</v>
      </c>
      <c r="I226" s="14" t="s">
        <v>63</v>
      </c>
      <c r="J226" s="17" t="str">
        <f t="shared" ref="J226:O226" si="492">J$224</f>
        <v>Early Retirement of Power Plants</v>
      </c>
      <c r="K226" s="17" t="str">
        <f t="shared" si="492"/>
        <v>elec early retirement</v>
      </c>
      <c r="L226" s="47">
        <f t="shared" si="492"/>
        <v>0</v>
      </c>
      <c r="M226" s="47">
        <f t="shared" si="492"/>
        <v>25000</v>
      </c>
      <c r="N226" s="47">
        <f t="shared" si="492"/>
        <v>500</v>
      </c>
      <c r="O226" s="19" t="str">
        <f t="shared" si="492"/>
        <v>MW/year</v>
      </c>
      <c r="P226" s="20" t="s">
        <v>454</v>
      </c>
      <c r="Q226" s="19" t="str">
        <f t="shared" ref="Q226:R226" si="493">Q$224</f>
        <v>electricity-sector-main.html#early-ret</v>
      </c>
      <c r="R226" s="19" t="str">
        <f t="shared" si="493"/>
        <v>early-retirement-of-power-plants.html</v>
      </c>
      <c r="S226" s="22" t="s">
        <v>203</v>
      </c>
      <c r="T226" s="14"/>
      <c r="U226" s="8"/>
      <c r="V226" s="8"/>
      <c r="W226" s="8"/>
      <c r="X226" s="8"/>
      <c r="Y226" s="8"/>
      <c r="Z226" s="8"/>
    </row>
    <row r="227" spans="1:26" ht="15.75" customHeight="1">
      <c r="A227" s="17" t="str">
        <f t="shared" ref="A227:C227" si="494">A$224</f>
        <v>Electricity Supply</v>
      </c>
      <c r="B227" s="17" t="str">
        <f t="shared" si="494"/>
        <v>Early Retirement of Power Plants</v>
      </c>
      <c r="C227" s="17" t="str">
        <f t="shared" si="494"/>
        <v>Annual Additional Capacity Retired due to Early Retirement Policy</v>
      </c>
      <c r="D227" s="14" t="s">
        <v>374</v>
      </c>
      <c r="E227" s="14"/>
      <c r="F227" s="14" t="s">
        <v>375</v>
      </c>
      <c r="G227" s="14"/>
      <c r="H227" s="13">
        <v>621</v>
      </c>
      <c r="I227" s="14" t="s">
        <v>86</v>
      </c>
      <c r="J227" s="17" t="str">
        <f t="shared" ref="J227:K227" si="495">J$224</f>
        <v>Early Retirement of Power Plants</v>
      </c>
      <c r="K227" s="17" t="str">
        <f t="shared" si="495"/>
        <v>elec early retirement</v>
      </c>
      <c r="L227" s="45"/>
      <c r="M227" s="45"/>
      <c r="N227" s="45"/>
      <c r="O227" s="14"/>
      <c r="P227" s="14"/>
      <c r="Q227" s="14"/>
      <c r="R227" s="14"/>
      <c r="S227" s="22"/>
      <c r="T227" s="14"/>
      <c r="U227" s="8"/>
      <c r="V227" s="8"/>
      <c r="W227" s="8"/>
      <c r="X227" s="8"/>
      <c r="Y227" s="8"/>
      <c r="Z227" s="8"/>
    </row>
    <row r="228" spans="1:26" ht="15.75" customHeight="1">
      <c r="A228" s="17" t="str">
        <f t="shared" ref="A228:C228" si="496">A$224</f>
        <v>Electricity Supply</v>
      </c>
      <c r="B228" s="17" t="str">
        <f t="shared" si="496"/>
        <v>Early Retirement of Power Plants</v>
      </c>
      <c r="C228" s="17" t="str">
        <f t="shared" si="496"/>
        <v>Annual Additional Capacity Retired due to Early Retirement Policy</v>
      </c>
      <c r="D228" s="14" t="s">
        <v>377</v>
      </c>
      <c r="E228" s="14"/>
      <c r="F228" s="14" t="s">
        <v>378</v>
      </c>
      <c r="G228" s="14"/>
      <c r="H228" s="13">
        <v>622</v>
      </c>
      <c r="I228" s="14" t="s">
        <v>86</v>
      </c>
      <c r="J228" s="17" t="str">
        <f t="shared" ref="J228:K228" si="497">J$224</f>
        <v>Early Retirement of Power Plants</v>
      </c>
      <c r="K228" s="17" t="str">
        <f t="shared" si="497"/>
        <v>elec early retirement</v>
      </c>
      <c r="L228" s="45"/>
      <c r="M228" s="45"/>
      <c r="N228" s="45"/>
      <c r="O228" s="14"/>
      <c r="P228" s="14"/>
      <c r="Q228" s="14"/>
      <c r="R228" s="14"/>
      <c r="S228" s="22"/>
      <c r="T228" s="14"/>
      <c r="U228" s="8"/>
      <c r="V228" s="8"/>
      <c r="W228" s="8"/>
      <c r="X228" s="8"/>
      <c r="Y228" s="8"/>
      <c r="Z228" s="8"/>
    </row>
    <row r="229" spans="1:26" ht="15.75" customHeight="1">
      <c r="A229" s="17" t="str">
        <f t="shared" ref="A229:C229" si="498">A$224</f>
        <v>Electricity Supply</v>
      </c>
      <c r="B229" s="17" t="str">
        <f t="shared" si="498"/>
        <v>Early Retirement of Power Plants</v>
      </c>
      <c r="C229" s="17" t="str">
        <f t="shared" si="498"/>
        <v>Annual Additional Capacity Retired due to Early Retirement Policy</v>
      </c>
      <c r="D229" s="14" t="s">
        <v>379</v>
      </c>
      <c r="E229" s="14"/>
      <c r="F229" s="14" t="s">
        <v>380</v>
      </c>
      <c r="G229" s="14"/>
      <c r="H229" s="13">
        <v>623</v>
      </c>
      <c r="I229" s="14" t="s">
        <v>86</v>
      </c>
      <c r="J229" s="17" t="str">
        <f t="shared" ref="J229:K229" si="499">J$224</f>
        <v>Early Retirement of Power Plants</v>
      </c>
      <c r="K229" s="17" t="str">
        <f t="shared" si="499"/>
        <v>elec early retirement</v>
      </c>
      <c r="L229" s="45"/>
      <c r="M229" s="45"/>
      <c r="N229" s="45"/>
      <c r="O229" s="14"/>
      <c r="P229" s="14"/>
      <c r="Q229" s="14"/>
      <c r="R229" s="14"/>
      <c r="S229" s="22"/>
      <c r="T229" s="14"/>
      <c r="U229" s="8"/>
      <c r="V229" s="8"/>
      <c r="W229" s="8"/>
      <c r="X229" s="8"/>
      <c r="Y229" s="8"/>
      <c r="Z229" s="8"/>
    </row>
    <row r="230" spans="1:26" ht="15.75" customHeight="1">
      <c r="A230" s="17" t="str">
        <f t="shared" ref="A230:C230" si="500">A$224</f>
        <v>Electricity Supply</v>
      </c>
      <c r="B230" s="17" t="str">
        <f t="shared" si="500"/>
        <v>Early Retirement of Power Plants</v>
      </c>
      <c r="C230" s="17" t="str">
        <f t="shared" si="500"/>
        <v>Annual Additional Capacity Retired due to Early Retirement Policy</v>
      </c>
      <c r="D230" s="14" t="s">
        <v>381</v>
      </c>
      <c r="E230" s="14"/>
      <c r="F230" s="14" t="s">
        <v>382</v>
      </c>
      <c r="G230" s="14"/>
      <c r="H230" s="13">
        <v>624</v>
      </c>
      <c r="I230" s="14" t="s">
        <v>86</v>
      </c>
      <c r="J230" s="17" t="str">
        <f t="shared" ref="J230:K230" si="501">J$224</f>
        <v>Early Retirement of Power Plants</v>
      </c>
      <c r="K230" s="17" t="str">
        <f t="shared" si="501"/>
        <v>elec early retirement</v>
      </c>
      <c r="L230" s="45"/>
      <c r="M230" s="45"/>
      <c r="N230" s="45"/>
      <c r="O230" s="14"/>
      <c r="P230" s="14"/>
      <c r="Q230" s="14"/>
      <c r="R230" s="14"/>
      <c r="S230" s="22"/>
      <c r="T230" s="14"/>
      <c r="U230" s="8"/>
      <c r="V230" s="8"/>
      <c r="W230" s="8"/>
      <c r="X230" s="8"/>
      <c r="Y230" s="8"/>
      <c r="Z230" s="8"/>
    </row>
    <row r="231" spans="1:26" ht="15.75" customHeight="1">
      <c r="A231" s="17" t="str">
        <f t="shared" ref="A231:C231" si="502">A$224</f>
        <v>Electricity Supply</v>
      </c>
      <c r="B231" s="17" t="str">
        <f t="shared" si="502"/>
        <v>Early Retirement of Power Plants</v>
      </c>
      <c r="C231" s="17" t="str">
        <f t="shared" si="502"/>
        <v>Annual Additional Capacity Retired due to Early Retirement Policy</v>
      </c>
      <c r="D231" s="14" t="s">
        <v>383</v>
      </c>
      <c r="E231" s="14"/>
      <c r="F231" s="14" t="s">
        <v>384</v>
      </c>
      <c r="G231" s="14"/>
      <c r="H231" s="13">
        <v>625</v>
      </c>
      <c r="I231" s="14" t="s">
        <v>86</v>
      </c>
      <c r="J231" s="17" t="str">
        <f t="shared" ref="J231:K231" si="503">J$224</f>
        <v>Early Retirement of Power Plants</v>
      </c>
      <c r="K231" s="17" t="str">
        <f t="shared" si="503"/>
        <v>elec early retirement</v>
      </c>
      <c r="L231" s="45"/>
      <c r="M231" s="45"/>
      <c r="N231" s="45"/>
      <c r="O231" s="14"/>
      <c r="P231" s="48" t="s">
        <v>455</v>
      </c>
      <c r="Q231" s="14"/>
      <c r="R231" s="14"/>
      <c r="S231" s="22"/>
      <c r="T231" s="14"/>
      <c r="U231" s="8"/>
      <c r="V231" s="8"/>
      <c r="W231" s="8"/>
      <c r="X231" s="8"/>
      <c r="Y231" s="8"/>
      <c r="Z231" s="8"/>
    </row>
    <row r="232" spans="1:26" ht="15.75" customHeight="1">
      <c r="A232" s="17" t="str">
        <f t="shared" ref="A232:C232" si="504">A$224</f>
        <v>Electricity Supply</v>
      </c>
      <c r="B232" s="17" t="str">
        <f t="shared" si="504"/>
        <v>Early Retirement of Power Plants</v>
      </c>
      <c r="C232" s="17" t="str">
        <f t="shared" si="504"/>
        <v>Annual Additional Capacity Retired due to Early Retirement Policy</v>
      </c>
      <c r="D232" s="14" t="s">
        <v>385</v>
      </c>
      <c r="E232" s="14"/>
      <c r="F232" s="14" t="s">
        <v>386</v>
      </c>
      <c r="G232" s="14"/>
      <c r="H232" s="13">
        <v>626</v>
      </c>
      <c r="I232" s="14" t="s">
        <v>86</v>
      </c>
      <c r="J232" s="17" t="str">
        <f t="shared" ref="J232:K232" si="505">J$224</f>
        <v>Early Retirement of Power Plants</v>
      </c>
      <c r="K232" s="17" t="str">
        <f t="shared" si="505"/>
        <v>elec early retirement</v>
      </c>
      <c r="L232" s="45"/>
      <c r="M232" s="45"/>
      <c r="N232" s="45"/>
      <c r="O232" s="14"/>
      <c r="P232" s="14"/>
      <c r="Q232" s="14"/>
      <c r="R232" s="14"/>
      <c r="S232" s="22"/>
      <c r="T232" s="14"/>
      <c r="U232" s="8"/>
      <c r="V232" s="8"/>
      <c r="W232" s="8"/>
      <c r="X232" s="8"/>
      <c r="Y232" s="8"/>
      <c r="Z232" s="8"/>
    </row>
    <row r="233" spans="1:26" ht="15.75" customHeight="1">
      <c r="A233" s="17" t="str">
        <f t="shared" ref="A233:C233" si="506">A$224</f>
        <v>Electricity Supply</v>
      </c>
      <c r="B233" s="17" t="str">
        <f t="shared" si="506"/>
        <v>Early Retirement of Power Plants</v>
      </c>
      <c r="C233" s="17" t="str">
        <f t="shared" si="506"/>
        <v>Annual Additional Capacity Retired due to Early Retirement Policy</v>
      </c>
      <c r="D233" s="14" t="s">
        <v>387</v>
      </c>
      <c r="E233" s="14"/>
      <c r="F233" s="14" t="s">
        <v>388</v>
      </c>
      <c r="G233" s="14"/>
      <c r="H233" s="13">
        <v>627</v>
      </c>
      <c r="I233" s="14" t="s">
        <v>86</v>
      </c>
      <c r="J233" s="17" t="str">
        <f t="shared" ref="J233:K233" si="507">J$224</f>
        <v>Early Retirement of Power Plants</v>
      </c>
      <c r="K233" s="17" t="str">
        <f t="shared" si="507"/>
        <v>elec early retirement</v>
      </c>
      <c r="L233" s="45"/>
      <c r="M233" s="45"/>
      <c r="N233" s="45"/>
      <c r="O233" s="14"/>
      <c r="P233" s="14"/>
      <c r="Q233" s="14"/>
      <c r="R233" s="14"/>
      <c r="S233" s="22"/>
      <c r="T233" s="14"/>
      <c r="U233" s="8"/>
      <c r="V233" s="8"/>
      <c r="W233" s="8"/>
      <c r="X233" s="8"/>
      <c r="Y233" s="8"/>
      <c r="Z233" s="8"/>
    </row>
    <row r="234" spans="1:26" ht="15.75" customHeight="1">
      <c r="A234" s="17" t="str">
        <f t="shared" ref="A234:C234" si="508">A$224</f>
        <v>Electricity Supply</v>
      </c>
      <c r="B234" s="17" t="str">
        <f t="shared" si="508"/>
        <v>Early Retirement of Power Plants</v>
      </c>
      <c r="C234" s="17" t="str">
        <f t="shared" si="508"/>
        <v>Annual Additional Capacity Retired due to Early Retirement Policy</v>
      </c>
      <c r="D234" s="14" t="s">
        <v>389</v>
      </c>
      <c r="E234" s="14"/>
      <c r="F234" s="14" t="s">
        <v>390</v>
      </c>
      <c r="G234" s="14"/>
      <c r="H234" s="13">
        <v>628</v>
      </c>
      <c r="I234" s="14" t="s">
        <v>63</v>
      </c>
      <c r="J234" s="17" t="str">
        <f t="shared" ref="J234:K234" si="509">J$224</f>
        <v>Early Retirement of Power Plants</v>
      </c>
      <c r="K234" s="17" t="str">
        <f t="shared" si="509"/>
        <v>elec early retirement</v>
      </c>
      <c r="L234" s="47">
        <f t="shared" ref="L234:O234" si="510">L224</f>
        <v>0</v>
      </c>
      <c r="M234" s="47">
        <f t="shared" si="510"/>
        <v>25000</v>
      </c>
      <c r="N234" s="47">
        <f t="shared" si="510"/>
        <v>500</v>
      </c>
      <c r="O234" s="47" t="str">
        <f t="shared" si="510"/>
        <v>MW/year</v>
      </c>
      <c r="P234" s="14" t="s">
        <v>456</v>
      </c>
      <c r="Q234" s="14"/>
      <c r="R234" s="14"/>
      <c r="S234" s="22"/>
      <c r="T234" s="14"/>
      <c r="U234" s="8"/>
      <c r="V234" s="8"/>
      <c r="W234" s="8"/>
      <c r="X234" s="8"/>
      <c r="Y234" s="8"/>
      <c r="Z234" s="8"/>
    </row>
    <row r="235" spans="1:26" ht="15.75" customHeight="1">
      <c r="A235" s="17" t="str">
        <f t="shared" ref="A235:C235" si="511">A$224</f>
        <v>Electricity Supply</v>
      </c>
      <c r="B235" s="17" t="str">
        <f t="shared" si="511"/>
        <v>Early Retirement of Power Plants</v>
      </c>
      <c r="C235" s="17" t="str">
        <f t="shared" si="511"/>
        <v>Annual Additional Capacity Retired due to Early Retirement Policy</v>
      </c>
      <c r="D235" s="14" t="s">
        <v>391</v>
      </c>
      <c r="E235" s="14"/>
      <c r="F235" s="14" t="s">
        <v>392</v>
      </c>
      <c r="G235" s="14"/>
      <c r="H235" s="13">
        <v>590</v>
      </c>
      <c r="I235" s="14" t="s">
        <v>63</v>
      </c>
      <c r="J235" s="17" t="str">
        <f t="shared" ref="J235:K235" si="512">J$224</f>
        <v>Early Retirement of Power Plants</v>
      </c>
      <c r="K235" s="17" t="str">
        <f t="shared" si="512"/>
        <v>elec early retirement</v>
      </c>
      <c r="L235" s="8">
        <v>0</v>
      </c>
      <c r="M235" s="8">
        <v>1000</v>
      </c>
      <c r="N235" s="8">
        <v>25</v>
      </c>
      <c r="O235" s="19" t="str">
        <f>O$224</f>
        <v>MW/year</v>
      </c>
      <c r="P235" s="14" t="s">
        <v>457</v>
      </c>
      <c r="Q235" s="19" t="str">
        <f t="shared" ref="Q235:R235" si="513">Q$224</f>
        <v>electricity-sector-main.html#early-ret</v>
      </c>
      <c r="R235" s="19" t="str">
        <f t="shared" si="513"/>
        <v>early-retirement-of-power-plants.html</v>
      </c>
      <c r="S235" s="22" t="s">
        <v>203</v>
      </c>
      <c r="T235" s="14"/>
      <c r="U235" s="8"/>
      <c r="V235" s="8"/>
      <c r="W235" s="8"/>
      <c r="X235" s="8"/>
      <c r="Y235" s="8"/>
      <c r="Z235" s="8"/>
    </row>
    <row r="236" spans="1:26" ht="15.75" customHeight="1">
      <c r="A236" s="17" t="str">
        <f t="shared" ref="A236:C236" si="514">A$224</f>
        <v>Electricity Supply</v>
      </c>
      <c r="B236" s="17" t="str">
        <f t="shared" si="514"/>
        <v>Early Retirement of Power Plants</v>
      </c>
      <c r="C236" s="17" t="str">
        <f t="shared" si="514"/>
        <v>Annual Additional Capacity Retired due to Early Retirement Policy</v>
      </c>
      <c r="D236" s="14" t="s">
        <v>394</v>
      </c>
      <c r="E236" s="14"/>
      <c r="F236" s="14" t="s">
        <v>395</v>
      </c>
      <c r="G236" s="14"/>
      <c r="H236" s="13">
        <v>629</v>
      </c>
      <c r="I236" s="14" t="s">
        <v>86</v>
      </c>
      <c r="J236" s="17" t="str">
        <f t="shared" ref="J236:K236" si="515">J$224</f>
        <v>Early Retirement of Power Plants</v>
      </c>
      <c r="K236" s="17" t="str">
        <f t="shared" si="515"/>
        <v>elec early retirement</v>
      </c>
      <c r="L236" s="18"/>
      <c r="M236" s="18"/>
      <c r="N236" s="18"/>
      <c r="O236" s="19"/>
      <c r="P236" s="14"/>
      <c r="Q236" s="14"/>
      <c r="R236" s="14"/>
      <c r="S236" s="22"/>
      <c r="T236" s="14"/>
      <c r="U236" s="8"/>
      <c r="V236" s="8"/>
      <c r="W236" s="8"/>
      <c r="X236" s="8"/>
      <c r="Y236" s="8"/>
      <c r="Z236" s="8"/>
    </row>
    <row r="237" spans="1:26" ht="15.75" customHeight="1">
      <c r="A237" s="17" t="str">
        <f t="shared" ref="A237:C237" si="516">A$224</f>
        <v>Electricity Supply</v>
      </c>
      <c r="B237" s="17" t="str">
        <f t="shared" si="516"/>
        <v>Early Retirement of Power Plants</v>
      </c>
      <c r="C237" s="17" t="str">
        <f t="shared" si="516"/>
        <v>Annual Additional Capacity Retired due to Early Retirement Policy</v>
      </c>
      <c r="D237" s="14" t="s">
        <v>396</v>
      </c>
      <c r="E237" s="14"/>
      <c r="F237" s="14" t="s">
        <v>397</v>
      </c>
      <c r="G237" s="14"/>
      <c r="H237" s="13">
        <v>630</v>
      </c>
      <c r="I237" s="14" t="s">
        <v>86</v>
      </c>
      <c r="J237" s="17" t="str">
        <f t="shared" ref="J237:K237" si="517">J$224</f>
        <v>Early Retirement of Power Plants</v>
      </c>
      <c r="K237" s="17" t="str">
        <f t="shared" si="517"/>
        <v>elec early retirement</v>
      </c>
      <c r="L237" s="18"/>
      <c r="M237" s="18"/>
      <c r="N237" s="18"/>
      <c r="O237" s="19"/>
      <c r="P237" s="14"/>
      <c r="Q237" s="14"/>
      <c r="R237" s="14"/>
      <c r="S237" s="22"/>
      <c r="T237" s="14"/>
      <c r="U237" s="8"/>
      <c r="V237" s="8"/>
      <c r="W237" s="8"/>
      <c r="X237" s="8"/>
      <c r="Y237" s="8"/>
      <c r="Z237" s="8"/>
    </row>
    <row r="238" spans="1:26" ht="15.75" customHeight="1">
      <c r="A238" s="17" t="str">
        <f t="shared" ref="A238:C238" si="518">A$224</f>
        <v>Electricity Supply</v>
      </c>
      <c r="B238" s="17" t="str">
        <f t="shared" si="518"/>
        <v>Early Retirement of Power Plants</v>
      </c>
      <c r="C238" s="17" t="str">
        <f t="shared" si="518"/>
        <v>Annual Additional Capacity Retired due to Early Retirement Policy</v>
      </c>
      <c r="D238" s="14" t="s">
        <v>398</v>
      </c>
      <c r="E238" s="14"/>
      <c r="F238" s="14" t="s">
        <v>399</v>
      </c>
      <c r="G238" s="14"/>
      <c r="H238" s="13">
        <v>631</v>
      </c>
      <c r="I238" s="14" t="s">
        <v>86</v>
      </c>
      <c r="J238" s="17" t="str">
        <f t="shared" ref="J238:K238" si="519">J$224</f>
        <v>Early Retirement of Power Plants</v>
      </c>
      <c r="K238" s="17" t="str">
        <f t="shared" si="519"/>
        <v>elec early retirement</v>
      </c>
      <c r="L238" s="18"/>
      <c r="M238" s="18"/>
      <c r="N238" s="18"/>
      <c r="O238" s="19"/>
      <c r="P238" s="14"/>
      <c r="Q238" s="14"/>
      <c r="R238" s="14"/>
      <c r="S238" s="22"/>
      <c r="T238" s="14"/>
      <c r="U238" s="8"/>
      <c r="V238" s="8"/>
      <c r="W238" s="8"/>
      <c r="X238" s="8"/>
      <c r="Y238" s="8"/>
      <c r="Z238" s="8"/>
    </row>
    <row r="239" spans="1:26" ht="15.75" customHeight="1">
      <c r="A239" s="17" t="str">
        <f t="shared" ref="A239:C239" si="520">A$224</f>
        <v>Electricity Supply</v>
      </c>
      <c r="B239" s="17" t="str">
        <f t="shared" si="520"/>
        <v>Early Retirement of Power Plants</v>
      </c>
      <c r="C239" s="17" t="str">
        <f t="shared" si="520"/>
        <v>Annual Additional Capacity Retired due to Early Retirement Policy</v>
      </c>
      <c r="D239" s="14" t="s">
        <v>400</v>
      </c>
      <c r="E239" s="14"/>
      <c r="F239" s="14" t="s">
        <v>401</v>
      </c>
      <c r="G239" s="14"/>
      <c r="H239" s="13">
        <v>632</v>
      </c>
      <c r="I239" s="14" t="s">
        <v>86</v>
      </c>
      <c r="J239" s="17" t="str">
        <f t="shared" ref="J239:K239" si="521">J$224</f>
        <v>Early Retirement of Power Plants</v>
      </c>
      <c r="K239" s="17" t="str">
        <f t="shared" si="521"/>
        <v>elec early retirement</v>
      </c>
      <c r="L239" s="18"/>
      <c r="M239" s="18"/>
      <c r="N239" s="18"/>
      <c r="O239" s="19"/>
      <c r="P239" s="14"/>
      <c r="Q239" s="14"/>
      <c r="R239" s="14"/>
      <c r="S239" s="22"/>
      <c r="T239" s="14"/>
      <c r="U239" s="8"/>
      <c r="V239" s="8"/>
      <c r="W239" s="8"/>
      <c r="X239" s="8"/>
      <c r="Y239" s="8"/>
      <c r="Z239" s="8"/>
    </row>
    <row r="240" spans="1:26" ht="15.75" customHeight="1">
      <c r="A240" s="8" t="s">
        <v>358</v>
      </c>
      <c r="B240" s="8" t="s">
        <v>458</v>
      </c>
      <c r="C240" s="8" t="s">
        <v>459</v>
      </c>
      <c r="D240" s="14"/>
      <c r="E240" s="14"/>
      <c r="F240" s="14"/>
      <c r="G240" s="14"/>
      <c r="H240" s="13">
        <v>33</v>
      </c>
      <c r="I240" s="14" t="s">
        <v>63</v>
      </c>
      <c r="J240" s="8" t="s">
        <v>458</v>
      </c>
      <c r="K240" s="8" t="s">
        <v>460</v>
      </c>
      <c r="L240" s="15">
        <v>0</v>
      </c>
      <c r="M240" s="15">
        <v>1</v>
      </c>
      <c r="N240" s="39">
        <v>0.01</v>
      </c>
      <c r="O240" s="14" t="s">
        <v>440</v>
      </c>
      <c r="P240" s="20" t="s">
        <v>461</v>
      </c>
      <c r="Q240" s="14" t="s">
        <v>462</v>
      </c>
      <c r="R240" s="14" t="s">
        <v>463</v>
      </c>
      <c r="S240" s="22" t="s">
        <v>464</v>
      </c>
      <c r="T240" s="14"/>
      <c r="U240" s="8"/>
      <c r="V240" s="8"/>
      <c r="W240" s="8"/>
      <c r="X240" s="8"/>
      <c r="Y240" s="8"/>
      <c r="Z240" s="8"/>
    </row>
    <row r="241" spans="1:26" ht="15.75" customHeight="1">
      <c r="A241" s="8" t="s">
        <v>358</v>
      </c>
      <c r="B241" s="8" t="s">
        <v>465</v>
      </c>
      <c r="C241" s="8" t="s">
        <v>466</v>
      </c>
      <c r="D241" s="14"/>
      <c r="E241" s="14"/>
      <c r="F241" s="14"/>
      <c r="G241" s="14"/>
      <c r="H241" s="13">
        <v>34</v>
      </c>
      <c r="I241" s="14" t="s">
        <v>63</v>
      </c>
      <c r="J241" s="8" t="s">
        <v>465</v>
      </c>
      <c r="K241" s="8" t="s">
        <v>467</v>
      </c>
      <c r="L241" s="15">
        <v>0</v>
      </c>
      <c r="M241" s="15">
        <f>ROUND(MaxBoundCalculations!B181,2)</f>
        <v>1.1299999999999999</v>
      </c>
      <c r="N241" s="15">
        <v>0.01</v>
      </c>
      <c r="O241" s="14" t="s">
        <v>468</v>
      </c>
      <c r="P241" s="20" t="s">
        <v>469</v>
      </c>
      <c r="Q241" s="14" t="s">
        <v>470</v>
      </c>
      <c r="R241" s="14" t="s">
        <v>471</v>
      </c>
      <c r="S241" s="49" t="s">
        <v>472</v>
      </c>
      <c r="T241" s="14" t="s">
        <v>473</v>
      </c>
      <c r="U241" s="8"/>
      <c r="V241" s="8"/>
      <c r="W241" s="8"/>
      <c r="X241" s="8"/>
      <c r="Y241" s="8"/>
      <c r="Z241" s="8"/>
    </row>
    <row r="242" spans="1:26" ht="15.75" customHeight="1">
      <c r="A242" s="8" t="s">
        <v>358</v>
      </c>
      <c r="B242" s="8" t="s">
        <v>474</v>
      </c>
      <c r="C242" s="8" t="s">
        <v>475</v>
      </c>
      <c r="D242" s="14" t="s">
        <v>361</v>
      </c>
      <c r="E242" s="14"/>
      <c r="F242" s="14" t="s">
        <v>362</v>
      </c>
      <c r="G242" s="14"/>
      <c r="H242" s="13">
        <v>860</v>
      </c>
      <c r="I242" s="14" t="s">
        <v>86</v>
      </c>
      <c r="J242" s="8" t="s">
        <v>474</v>
      </c>
      <c r="K242" s="50"/>
      <c r="L242" s="15"/>
      <c r="M242" s="15"/>
      <c r="N242" s="15"/>
      <c r="O242" s="14"/>
      <c r="P242" s="14"/>
      <c r="Q242" s="14"/>
      <c r="R242" s="14"/>
      <c r="S242" s="22"/>
      <c r="T242" s="14"/>
      <c r="U242" s="8"/>
      <c r="V242" s="8"/>
      <c r="W242" s="8"/>
      <c r="X242" s="8"/>
      <c r="Y242" s="8"/>
      <c r="Z242" s="8"/>
    </row>
    <row r="243" spans="1:26" ht="15.75" customHeight="1">
      <c r="A243" s="17" t="str">
        <f t="shared" ref="A243:C243" si="522">A$242</f>
        <v>Electricity Supply</v>
      </c>
      <c r="B243" s="17" t="str">
        <f t="shared" si="522"/>
        <v>Non BAU Capacity Retirement Schedule</v>
      </c>
      <c r="C243" s="17" t="str">
        <f t="shared" si="522"/>
        <v>Boolean Use Non BAU Capacity Retirement Schedule</v>
      </c>
      <c r="D243" s="14" t="s">
        <v>368</v>
      </c>
      <c r="E243" s="14"/>
      <c r="F243" s="14" t="s">
        <v>369</v>
      </c>
      <c r="G243" s="14"/>
      <c r="H243" s="13">
        <v>861</v>
      </c>
      <c r="I243" s="14" t="s">
        <v>86</v>
      </c>
      <c r="J243" s="17" t="str">
        <f t="shared" ref="J243:J257" si="523">J$242</f>
        <v>Non BAU Capacity Retirement Schedule</v>
      </c>
      <c r="K243" s="50"/>
      <c r="L243" s="15"/>
      <c r="M243" s="15"/>
      <c r="N243" s="15"/>
      <c r="O243" s="14"/>
      <c r="P243" s="14"/>
      <c r="Q243" s="14"/>
      <c r="R243" s="14"/>
      <c r="S243" s="22"/>
      <c r="T243" s="14"/>
      <c r="U243" s="8"/>
      <c r="V243" s="8"/>
      <c r="W243" s="8"/>
      <c r="X243" s="8"/>
      <c r="Y243" s="8"/>
      <c r="Z243" s="8"/>
    </row>
    <row r="244" spans="1:26" ht="15.75" customHeight="1">
      <c r="A244" s="17" t="str">
        <f t="shared" ref="A244:C244" si="524">A$242</f>
        <v>Electricity Supply</v>
      </c>
      <c r="B244" s="17" t="str">
        <f t="shared" si="524"/>
        <v>Non BAU Capacity Retirement Schedule</v>
      </c>
      <c r="C244" s="17" t="str">
        <f t="shared" si="524"/>
        <v>Boolean Use Non BAU Capacity Retirement Schedule</v>
      </c>
      <c r="D244" s="14" t="s">
        <v>371</v>
      </c>
      <c r="E244" s="14"/>
      <c r="F244" s="14" t="s">
        <v>372</v>
      </c>
      <c r="G244" s="14"/>
      <c r="H244" s="13">
        <v>862</v>
      </c>
      <c r="I244" s="14" t="s">
        <v>86</v>
      </c>
      <c r="J244" s="17" t="str">
        <f t="shared" si="523"/>
        <v>Non BAU Capacity Retirement Schedule</v>
      </c>
      <c r="K244" s="50"/>
      <c r="L244" s="15"/>
      <c r="M244" s="15"/>
      <c r="N244" s="15"/>
      <c r="O244" s="14"/>
      <c r="P244" s="14"/>
      <c r="Q244" s="14"/>
      <c r="R244" s="14"/>
      <c r="S244" s="22"/>
      <c r="T244" s="14"/>
      <c r="U244" s="8"/>
      <c r="V244" s="8"/>
      <c r="W244" s="8"/>
      <c r="X244" s="8"/>
      <c r="Y244" s="8"/>
      <c r="Z244" s="8"/>
    </row>
    <row r="245" spans="1:26" ht="15.75" customHeight="1">
      <c r="A245" s="17" t="str">
        <f t="shared" ref="A245:C245" si="525">A$242</f>
        <v>Electricity Supply</v>
      </c>
      <c r="B245" s="17" t="str">
        <f t="shared" si="525"/>
        <v>Non BAU Capacity Retirement Schedule</v>
      </c>
      <c r="C245" s="17" t="str">
        <f t="shared" si="525"/>
        <v>Boolean Use Non BAU Capacity Retirement Schedule</v>
      </c>
      <c r="D245" s="14" t="s">
        <v>374</v>
      </c>
      <c r="E245" s="14"/>
      <c r="F245" s="14" t="s">
        <v>375</v>
      </c>
      <c r="G245" s="14"/>
      <c r="H245" s="13">
        <v>863</v>
      </c>
      <c r="I245" s="14" t="s">
        <v>86</v>
      </c>
      <c r="J245" s="17" t="str">
        <f t="shared" si="523"/>
        <v>Non BAU Capacity Retirement Schedule</v>
      </c>
      <c r="K245" s="50"/>
      <c r="L245" s="15"/>
      <c r="M245" s="15"/>
      <c r="N245" s="15"/>
      <c r="O245" s="14"/>
      <c r="P245" s="14"/>
      <c r="Q245" s="14"/>
      <c r="R245" s="14"/>
      <c r="S245" s="22"/>
      <c r="T245" s="14"/>
      <c r="U245" s="8"/>
      <c r="V245" s="8"/>
      <c r="W245" s="8"/>
      <c r="X245" s="8"/>
      <c r="Y245" s="8"/>
      <c r="Z245" s="8"/>
    </row>
    <row r="246" spans="1:26" ht="15.75" customHeight="1">
      <c r="A246" s="17" t="str">
        <f t="shared" ref="A246:C246" si="526">A$242</f>
        <v>Electricity Supply</v>
      </c>
      <c r="B246" s="17" t="str">
        <f t="shared" si="526"/>
        <v>Non BAU Capacity Retirement Schedule</v>
      </c>
      <c r="C246" s="17" t="str">
        <f t="shared" si="526"/>
        <v>Boolean Use Non BAU Capacity Retirement Schedule</v>
      </c>
      <c r="D246" s="14" t="s">
        <v>377</v>
      </c>
      <c r="E246" s="14"/>
      <c r="F246" s="14" t="s">
        <v>378</v>
      </c>
      <c r="G246" s="14"/>
      <c r="H246" s="13">
        <v>864</v>
      </c>
      <c r="I246" s="14" t="s">
        <v>86</v>
      </c>
      <c r="J246" s="17" t="str">
        <f t="shared" si="523"/>
        <v>Non BAU Capacity Retirement Schedule</v>
      </c>
      <c r="K246" s="50"/>
      <c r="L246" s="15"/>
      <c r="M246" s="15"/>
      <c r="N246" s="15"/>
      <c r="O246" s="14"/>
      <c r="P246" s="14"/>
      <c r="Q246" s="14"/>
      <c r="R246" s="14"/>
      <c r="S246" s="22"/>
      <c r="T246" s="14"/>
      <c r="U246" s="8"/>
      <c r="V246" s="8"/>
      <c r="W246" s="8"/>
      <c r="X246" s="8"/>
      <c r="Y246" s="8"/>
      <c r="Z246" s="8"/>
    </row>
    <row r="247" spans="1:26" ht="15.75" customHeight="1">
      <c r="A247" s="17" t="str">
        <f t="shared" ref="A247:C247" si="527">A$242</f>
        <v>Electricity Supply</v>
      </c>
      <c r="B247" s="17" t="str">
        <f t="shared" si="527"/>
        <v>Non BAU Capacity Retirement Schedule</v>
      </c>
      <c r="C247" s="17" t="str">
        <f t="shared" si="527"/>
        <v>Boolean Use Non BAU Capacity Retirement Schedule</v>
      </c>
      <c r="D247" s="14" t="s">
        <v>379</v>
      </c>
      <c r="E247" s="14"/>
      <c r="F247" s="14" t="s">
        <v>380</v>
      </c>
      <c r="G247" s="14"/>
      <c r="H247" s="13">
        <v>865</v>
      </c>
      <c r="I247" s="14" t="s">
        <v>86</v>
      </c>
      <c r="J247" s="17" t="str">
        <f t="shared" si="523"/>
        <v>Non BAU Capacity Retirement Schedule</v>
      </c>
      <c r="K247" s="50"/>
      <c r="L247" s="15"/>
      <c r="M247" s="15"/>
      <c r="N247" s="15"/>
      <c r="O247" s="14"/>
      <c r="P247" s="14"/>
      <c r="Q247" s="14"/>
      <c r="R247" s="14"/>
      <c r="S247" s="22"/>
      <c r="T247" s="14"/>
      <c r="U247" s="8"/>
      <c r="V247" s="8"/>
      <c r="W247" s="8"/>
      <c r="X247" s="8"/>
      <c r="Y247" s="8"/>
      <c r="Z247" s="8"/>
    </row>
    <row r="248" spans="1:26" ht="15.75" customHeight="1">
      <c r="A248" s="17" t="str">
        <f t="shared" ref="A248:C248" si="528">A$242</f>
        <v>Electricity Supply</v>
      </c>
      <c r="B248" s="17" t="str">
        <f t="shared" si="528"/>
        <v>Non BAU Capacity Retirement Schedule</v>
      </c>
      <c r="C248" s="17" t="str">
        <f t="shared" si="528"/>
        <v>Boolean Use Non BAU Capacity Retirement Schedule</v>
      </c>
      <c r="D248" s="14" t="s">
        <v>381</v>
      </c>
      <c r="E248" s="14"/>
      <c r="F248" s="14" t="s">
        <v>382</v>
      </c>
      <c r="G248" s="14"/>
      <c r="H248" s="13">
        <v>866</v>
      </c>
      <c r="I248" s="14" t="s">
        <v>86</v>
      </c>
      <c r="J248" s="17" t="str">
        <f t="shared" si="523"/>
        <v>Non BAU Capacity Retirement Schedule</v>
      </c>
      <c r="K248" s="50"/>
      <c r="L248" s="15"/>
      <c r="M248" s="15"/>
      <c r="N248" s="15"/>
      <c r="O248" s="14"/>
      <c r="P248" s="14"/>
      <c r="Q248" s="14"/>
      <c r="R248" s="14"/>
      <c r="S248" s="22"/>
      <c r="T248" s="14"/>
      <c r="U248" s="8"/>
      <c r="V248" s="8"/>
      <c r="W248" s="8"/>
      <c r="X248" s="8"/>
      <c r="Y248" s="8"/>
      <c r="Z248" s="8"/>
    </row>
    <row r="249" spans="1:26" ht="15.75" customHeight="1">
      <c r="A249" s="17" t="str">
        <f t="shared" ref="A249:C249" si="529">A$242</f>
        <v>Electricity Supply</v>
      </c>
      <c r="B249" s="17" t="str">
        <f t="shared" si="529"/>
        <v>Non BAU Capacity Retirement Schedule</v>
      </c>
      <c r="C249" s="17" t="str">
        <f t="shared" si="529"/>
        <v>Boolean Use Non BAU Capacity Retirement Schedule</v>
      </c>
      <c r="D249" s="14" t="s">
        <v>383</v>
      </c>
      <c r="E249" s="14"/>
      <c r="F249" s="14" t="s">
        <v>384</v>
      </c>
      <c r="G249" s="14"/>
      <c r="H249" s="13">
        <v>867</v>
      </c>
      <c r="I249" s="14" t="s">
        <v>86</v>
      </c>
      <c r="J249" s="17" t="str">
        <f t="shared" si="523"/>
        <v>Non BAU Capacity Retirement Schedule</v>
      </c>
      <c r="K249" s="50"/>
      <c r="L249" s="15"/>
      <c r="M249" s="15"/>
      <c r="N249" s="15"/>
      <c r="O249" s="14"/>
      <c r="P249" s="14"/>
      <c r="Q249" s="14"/>
      <c r="R249" s="14"/>
      <c r="S249" s="22"/>
      <c r="T249" s="14"/>
      <c r="U249" s="8"/>
      <c r="V249" s="8"/>
      <c r="W249" s="8"/>
      <c r="X249" s="8"/>
      <c r="Y249" s="8"/>
      <c r="Z249" s="8"/>
    </row>
    <row r="250" spans="1:26" ht="15.75" customHeight="1">
      <c r="A250" s="17" t="str">
        <f t="shared" ref="A250:C250" si="530">A$242</f>
        <v>Electricity Supply</v>
      </c>
      <c r="B250" s="17" t="str">
        <f t="shared" si="530"/>
        <v>Non BAU Capacity Retirement Schedule</v>
      </c>
      <c r="C250" s="17" t="str">
        <f t="shared" si="530"/>
        <v>Boolean Use Non BAU Capacity Retirement Schedule</v>
      </c>
      <c r="D250" s="14" t="s">
        <v>385</v>
      </c>
      <c r="E250" s="14"/>
      <c r="F250" s="14" t="s">
        <v>386</v>
      </c>
      <c r="G250" s="14"/>
      <c r="H250" s="13">
        <v>868</v>
      </c>
      <c r="I250" s="14" t="s">
        <v>86</v>
      </c>
      <c r="J250" s="17" t="str">
        <f t="shared" si="523"/>
        <v>Non BAU Capacity Retirement Schedule</v>
      </c>
      <c r="K250" s="50"/>
      <c r="L250" s="15"/>
      <c r="M250" s="15"/>
      <c r="N250" s="15"/>
      <c r="O250" s="14"/>
      <c r="P250" s="14"/>
      <c r="Q250" s="14"/>
      <c r="R250" s="14"/>
      <c r="S250" s="22"/>
      <c r="T250" s="14"/>
      <c r="U250" s="8"/>
      <c r="V250" s="8"/>
      <c r="W250" s="8"/>
      <c r="X250" s="8"/>
      <c r="Y250" s="8"/>
      <c r="Z250" s="8"/>
    </row>
    <row r="251" spans="1:26" ht="15.75" customHeight="1">
      <c r="A251" s="17" t="str">
        <f t="shared" ref="A251:C251" si="531">A$242</f>
        <v>Electricity Supply</v>
      </c>
      <c r="B251" s="17" t="str">
        <f t="shared" si="531"/>
        <v>Non BAU Capacity Retirement Schedule</v>
      </c>
      <c r="C251" s="17" t="str">
        <f t="shared" si="531"/>
        <v>Boolean Use Non BAU Capacity Retirement Schedule</v>
      </c>
      <c r="D251" s="14" t="s">
        <v>387</v>
      </c>
      <c r="E251" s="14"/>
      <c r="F251" s="14" t="s">
        <v>388</v>
      </c>
      <c r="G251" s="14"/>
      <c r="H251" s="13">
        <v>869</v>
      </c>
      <c r="I251" s="14" t="s">
        <v>86</v>
      </c>
      <c r="J251" s="17" t="str">
        <f t="shared" si="523"/>
        <v>Non BAU Capacity Retirement Schedule</v>
      </c>
      <c r="K251" s="50"/>
      <c r="L251" s="15"/>
      <c r="M251" s="15"/>
      <c r="N251" s="15"/>
      <c r="O251" s="14"/>
      <c r="P251" s="14"/>
      <c r="Q251" s="14"/>
      <c r="R251" s="14"/>
      <c r="S251" s="22"/>
      <c r="T251" s="14"/>
      <c r="U251" s="8"/>
      <c r="V251" s="8"/>
      <c r="W251" s="8"/>
      <c r="X251" s="8"/>
      <c r="Y251" s="8"/>
      <c r="Z251" s="8"/>
    </row>
    <row r="252" spans="1:26" ht="15.75" customHeight="1">
      <c r="A252" s="17" t="str">
        <f t="shared" ref="A252:C252" si="532">A$242</f>
        <v>Electricity Supply</v>
      </c>
      <c r="B252" s="17" t="str">
        <f t="shared" si="532"/>
        <v>Non BAU Capacity Retirement Schedule</v>
      </c>
      <c r="C252" s="17" t="str">
        <f t="shared" si="532"/>
        <v>Boolean Use Non BAU Capacity Retirement Schedule</v>
      </c>
      <c r="D252" s="14" t="s">
        <v>389</v>
      </c>
      <c r="E252" s="14"/>
      <c r="F252" s="14" t="s">
        <v>390</v>
      </c>
      <c r="G252" s="14"/>
      <c r="H252" s="13">
        <v>870</v>
      </c>
      <c r="I252" s="14" t="s">
        <v>86</v>
      </c>
      <c r="J252" s="17" t="str">
        <f t="shared" si="523"/>
        <v>Non BAU Capacity Retirement Schedule</v>
      </c>
      <c r="K252" s="50"/>
      <c r="L252" s="15"/>
      <c r="M252" s="15"/>
      <c r="N252" s="15"/>
      <c r="O252" s="14"/>
      <c r="P252" s="14"/>
      <c r="Q252" s="14"/>
      <c r="R252" s="14"/>
      <c r="S252" s="22"/>
      <c r="T252" s="14"/>
      <c r="U252" s="8"/>
      <c r="V252" s="8"/>
      <c r="W252" s="8"/>
      <c r="X252" s="8"/>
      <c r="Y252" s="8"/>
      <c r="Z252" s="8"/>
    </row>
    <row r="253" spans="1:26" ht="15.75" customHeight="1">
      <c r="A253" s="17" t="str">
        <f t="shared" ref="A253:C253" si="533">A$242</f>
        <v>Electricity Supply</v>
      </c>
      <c r="B253" s="17" t="str">
        <f t="shared" si="533"/>
        <v>Non BAU Capacity Retirement Schedule</v>
      </c>
      <c r="C253" s="17" t="str">
        <f t="shared" si="533"/>
        <v>Boolean Use Non BAU Capacity Retirement Schedule</v>
      </c>
      <c r="D253" s="14" t="s">
        <v>391</v>
      </c>
      <c r="E253" s="14"/>
      <c r="F253" s="14" t="s">
        <v>392</v>
      </c>
      <c r="G253" s="14"/>
      <c r="H253" s="13">
        <v>871</v>
      </c>
      <c r="I253" s="14" t="s">
        <v>86</v>
      </c>
      <c r="J253" s="17" t="str">
        <f t="shared" si="523"/>
        <v>Non BAU Capacity Retirement Schedule</v>
      </c>
      <c r="K253" s="50"/>
      <c r="L253" s="15"/>
      <c r="M253" s="15"/>
      <c r="N253" s="15"/>
      <c r="O253" s="14"/>
      <c r="P253" s="14"/>
      <c r="Q253" s="14"/>
      <c r="R253" s="14"/>
      <c r="S253" s="22"/>
      <c r="T253" s="14"/>
      <c r="U253" s="8"/>
      <c r="V253" s="8"/>
      <c r="W253" s="8"/>
      <c r="X253" s="8"/>
      <c r="Y253" s="8"/>
      <c r="Z253" s="8"/>
    </row>
    <row r="254" spans="1:26" ht="15.75" customHeight="1">
      <c r="A254" s="17" t="str">
        <f t="shared" ref="A254:C254" si="534">A$242</f>
        <v>Electricity Supply</v>
      </c>
      <c r="B254" s="17" t="str">
        <f t="shared" si="534"/>
        <v>Non BAU Capacity Retirement Schedule</v>
      </c>
      <c r="C254" s="17" t="str">
        <f t="shared" si="534"/>
        <v>Boolean Use Non BAU Capacity Retirement Schedule</v>
      </c>
      <c r="D254" s="14" t="s">
        <v>394</v>
      </c>
      <c r="E254" s="14"/>
      <c r="F254" s="14" t="s">
        <v>395</v>
      </c>
      <c r="G254" s="14"/>
      <c r="H254" s="13">
        <v>872</v>
      </c>
      <c r="I254" s="14" t="s">
        <v>86</v>
      </c>
      <c r="J254" s="17" t="str">
        <f t="shared" si="523"/>
        <v>Non BAU Capacity Retirement Schedule</v>
      </c>
      <c r="K254" s="50"/>
      <c r="L254" s="15"/>
      <c r="M254" s="15"/>
      <c r="N254" s="15"/>
      <c r="O254" s="14"/>
      <c r="P254" s="14"/>
      <c r="Q254" s="14"/>
      <c r="R254" s="14"/>
      <c r="S254" s="22"/>
      <c r="T254" s="14"/>
      <c r="U254" s="8"/>
      <c r="V254" s="8"/>
      <c r="W254" s="8"/>
      <c r="X254" s="8"/>
      <c r="Y254" s="8"/>
      <c r="Z254" s="8"/>
    </row>
    <row r="255" spans="1:26" ht="15.75" customHeight="1">
      <c r="A255" s="17" t="str">
        <f t="shared" ref="A255:C255" si="535">A$242</f>
        <v>Electricity Supply</v>
      </c>
      <c r="B255" s="17" t="str">
        <f t="shared" si="535"/>
        <v>Non BAU Capacity Retirement Schedule</v>
      </c>
      <c r="C255" s="17" t="str">
        <f t="shared" si="535"/>
        <v>Boolean Use Non BAU Capacity Retirement Schedule</v>
      </c>
      <c r="D255" s="14" t="s">
        <v>396</v>
      </c>
      <c r="E255" s="14"/>
      <c r="F255" s="14" t="s">
        <v>397</v>
      </c>
      <c r="G255" s="14"/>
      <c r="H255" s="13">
        <v>873</v>
      </c>
      <c r="I255" s="14" t="s">
        <v>86</v>
      </c>
      <c r="J255" s="17" t="str">
        <f t="shared" si="523"/>
        <v>Non BAU Capacity Retirement Schedule</v>
      </c>
      <c r="K255" s="50"/>
      <c r="L255" s="15"/>
      <c r="M255" s="15"/>
      <c r="N255" s="15"/>
      <c r="O255" s="14"/>
      <c r="P255" s="14"/>
      <c r="Q255" s="14"/>
      <c r="R255" s="14"/>
      <c r="S255" s="22"/>
      <c r="T255" s="14"/>
      <c r="U255" s="8"/>
      <c r="V255" s="8"/>
      <c r="W255" s="8"/>
      <c r="X255" s="8"/>
      <c r="Y255" s="8"/>
      <c r="Z255" s="8"/>
    </row>
    <row r="256" spans="1:26" ht="15.75" customHeight="1">
      <c r="A256" s="17" t="str">
        <f t="shared" ref="A256:C256" si="536">A$242</f>
        <v>Electricity Supply</v>
      </c>
      <c r="B256" s="17" t="str">
        <f t="shared" si="536"/>
        <v>Non BAU Capacity Retirement Schedule</v>
      </c>
      <c r="C256" s="17" t="str">
        <f t="shared" si="536"/>
        <v>Boolean Use Non BAU Capacity Retirement Schedule</v>
      </c>
      <c r="D256" s="14" t="s">
        <v>398</v>
      </c>
      <c r="E256" s="14"/>
      <c r="F256" s="14" t="s">
        <v>399</v>
      </c>
      <c r="G256" s="14"/>
      <c r="H256" s="13">
        <v>874</v>
      </c>
      <c r="I256" s="14" t="s">
        <v>86</v>
      </c>
      <c r="J256" s="17" t="str">
        <f t="shared" si="523"/>
        <v>Non BAU Capacity Retirement Schedule</v>
      </c>
      <c r="K256" s="50"/>
      <c r="L256" s="15"/>
      <c r="M256" s="15"/>
      <c r="N256" s="15"/>
      <c r="O256" s="14"/>
      <c r="P256" s="14"/>
      <c r="Q256" s="14"/>
      <c r="R256" s="14"/>
      <c r="S256" s="22"/>
      <c r="T256" s="14"/>
      <c r="U256" s="8"/>
      <c r="V256" s="8"/>
      <c r="W256" s="8"/>
      <c r="X256" s="8"/>
      <c r="Y256" s="8"/>
      <c r="Z256" s="8"/>
    </row>
    <row r="257" spans="1:26" ht="15.75" customHeight="1">
      <c r="A257" s="17" t="str">
        <f t="shared" ref="A257:C257" si="537">A$242</f>
        <v>Electricity Supply</v>
      </c>
      <c r="B257" s="17" t="str">
        <f t="shared" si="537"/>
        <v>Non BAU Capacity Retirement Schedule</v>
      </c>
      <c r="C257" s="17" t="str">
        <f t="shared" si="537"/>
        <v>Boolean Use Non BAU Capacity Retirement Schedule</v>
      </c>
      <c r="D257" s="14" t="s">
        <v>400</v>
      </c>
      <c r="E257" s="14"/>
      <c r="F257" s="14" t="s">
        <v>401</v>
      </c>
      <c r="G257" s="14"/>
      <c r="H257" s="13">
        <v>875</v>
      </c>
      <c r="I257" s="14" t="s">
        <v>86</v>
      </c>
      <c r="J257" s="17" t="str">
        <f t="shared" si="523"/>
        <v>Non BAU Capacity Retirement Schedule</v>
      </c>
      <c r="K257" s="50"/>
      <c r="L257" s="15"/>
      <c r="M257" s="15"/>
      <c r="N257" s="15"/>
      <c r="O257" s="14"/>
      <c r="P257" s="14"/>
      <c r="Q257" s="14"/>
      <c r="R257" s="14"/>
      <c r="S257" s="22"/>
      <c r="T257" s="14"/>
      <c r="U257" s="8"/>
      <c r="V257" s="8"/>
      <c r="W257" s="8"/>
      <c r="X257" s="8"/>
      <c r="Y257" s="8"/>
      <c r="Z257" s="8"/>
    </row>
    <row r="258" spans="1:26" ht="15.75" customHeight="1">
      <c r="A258" s="8" t="s">
        <v>358</v>
      </c>
      <c r="B258" s="8" t="s">
        <v>476</v>
      </c>
      <c r="C258" s="8" t="s">
        <v>477</v>
      </c>
      <c r="D258" s="14" t="s">
        <v>361</v>
      </c>
      <c r="E258" s="14"/>
      <c r="F258" s="14" t="s">
        <v>362</v>
      </c>
      <c r="G258" s="14"/>
      <c r="H258" s="13">
        <v>633</v>
      </c>
      <c r="I258" s="14" t="s">
        <v>86</v>
      </c>
      <c r="J258" s="8" t="s">
        <v>476</v>
      </c>
      <c r="K258" s="50"/>
      <c r="L258" s="8"/>
      <c r="M258" s="8"/>
      <c r="N258" s="8"/>
      <c r="O258" s="14"/>
      <c r="P258" s="14"/>
      <c r="Q258" s="19"/>
      <c r="R258" s="14"/>
      <c r="S258" s="35"/>
      <c r="T258" s="19"/>
      <c r="U258" s="17"/>
      <c r="V258" s="17"/>
      <c r="W258" s="17"/>
      <c r="X258" s="17"/>
      <c r="Y258" s="17"/>
      <c r="Z258" s="17"/>
    </row>
    <row r="259" spans="1:26" ht="15.75" customHeight="1">
      <c r="A259" s="17" t="str">
        <f t="shared" ref="A259:C259" si="538">A$258</f>
        <v>Electricity Supply</v>
      </c>
      <c r="B259" s="17" t="str">
        <f t="shared" si="538"/>
        <v>Non BAU Mandated Capacity Construction</v>
      </c>
      <c r="C259" s="17" t="str">
        <f t="shared" si="538"/>
        <v>Boolean Use Non BAU Mandated Capacity Construction Schedule</v>
      </c>
      <c r="D259" s="14" t="s">
        <v>368</v>
      </c>
      <c r="E259" s="14"/>
      <c r="F259" s="14" t="s">
        <v>369</v>
      </c>
      <c r="G259" s="14"/>
      <c r="H259" s="13">
        <v>634</v>
      </c>
      <c r="I259" s="14" t="s">
        <v>86</v>
      </c>
      <c r="J259" s="17" t="str">
        <f t="shared" ref="J259:J273" si="539">J$258</f>
        <v>Non BAU Mandated Capacity Construction</v>
      </c>
      <c r="K259" s="50"/>
      <c r="L259" s="8"/>
      <c r="M259" s="8"/>
      <c r="N259" s="8"/>
      <c r="O259" s="14"/>
      <c r="P259" s="14"/>
      <c r="Q259" s="19"/>
      <c r="R259" s="14"/>
      <c r="S259" s="35"/>
      <c r="T259" s="19"/>
      <c r="U259" s="17"/>
      <c r="V259" s="17"/>
      <c r="W259" s="17"/>
      <c r="X259" s="17"/>
      <c r="Y259" s="17"/>
      <c r="Z259" s="17"/>
    </row>
    <row r="260" spans="1:26" ht="15.75" customHeight="1">
      <c r="A260" s="17" t="str">
        <f t="shared" ref="A260:C260" si="540">A$258</f>
        <v>Electricity Supply</v>
      </c>
      <c r="B260" s="17" t="str">
        <f t="shared" si="540"/>
        <v>Non BAU Mandated Capacity Construction</v>
      </c>
      <c r="C260" s="17" t="str">
        <f t="shared" si="540"/>
        <v>Boolean Use Non BAU Mandated Capacity Construction Schedule</v>
      </c>
      <c r="D260" s="14" t="s">
        <v>371</v>
      </c>
      <c r="E260" s="14"/>
      <c r="F260" s="14" t="s">
        <v>372</v>
      </c>
      <c r="G260" s="14"/>
      <c r="H260" s="13">
        <v>635</v>
      </c>
      <c r="I260" s="14" t="s">
        <v>86</v>
      </c>
      <c r="J260" s="17" t="str">
        <f t="shared" si="539"/>
        <v>Non BAU Mandated Capacity Construction</v>
      </c>
      <c r="K260" s="50"/>
      <c r="L260" s="8"/>
      <c r="M260" s="8"/>
      <c r="N260" s="8"/>
      <c r="O260" s="14"/>
      <c r="P260" s="14"/>
      <c r="Q260" s="19"/>
      <c r="R260" s="14"/>
      <c r="S260" s="35"/>
      <c r="T260" s="19"/>
      <c r="U260" s="17"/>
      <c r="V260" s="17"/>
      <c r="W260" s="17"/>
      <c r="X260" s="17"/>
      <c r="Y260" s="17"/>
      <c r="Z260" s="17"/>
    </row>
    <row r="261" spans="1:26" ht="15.75" customHeight="1">
      <c r="A261" s="17" t="str">
        <f t="shared" ref="A261:C261" si="541">A$258</f>
        <v>Electricity Supply</v>
      </c>
      <c r="B261" s="17" t="str">
        <f t="shared" si="541"/>
        <v>Non BAU Mandated Capacity Construction</v>
      </c>
      <c r="C261" s="17" t="str">
        <f t="shared" si="541"/>
        <v>Boolean Use Non BAU Mandated Capacity Construction Schedule</v>
      </c>
      <c r="D261" s="14" t="s">
        <v>374</v>
      </c>
      <c r="E261" s="14"/>
      <c r="F261" s="14" t="s">
        <v>375</v>
      </c>
      <c r="G261" s="14"/>
      <c r="H261" s="13">
        <v>636</v>
      </c>
      <c r="I261" s="14" t="s">
        <v>86</v>
      </c>
      <c r="J261" s="17" t="str">
        <f t="shared" si="539"/>
        <v>Non BAU Mandated Capacity Construction</v>
      </c>
      <c r="K261" s="50"/>
      <c r="L261" s="8"/>
      <c r="M261" s="8"/>
      <c r="N261" s="8"/>
      <c r="O261" s="14"/>
      <c r="P261" s="14"/>
      <c r="Q261" s="19"/>
      <c r="R261" s="14"/>
      <c r="S261" s="35"/>
      <c r="T261" s="19"/>
      <c r="U261" s="17"/>
      <c r="V261" s="17"/>
      <c r="W261" s="17"/>
      <c r="X261" s="17"/>
      <c r="Y261" s="17"/>
      <c r="Z261" s="17"/>
    </row>
    <row r="262" spans="1:26" ht="15.75" customHeight="1">
      <c r="A262" s="17" t="str">
        <f t="shared" ref="A262:C262" si="542">A$258</f>
        <v>Electricity Supply</v>
      </c>
      <c r="B262" s="17" t="str">
        <f t="shared" si="542"/>
        <v>Non BAU Mandated Capacity Construction</v>
      </c>
      <c r="C262" s="17" t="str">
        <f t="shared" si="542"/>
        <v>Boolean Use Non BAU Mandated Capacity Construction Schedule</v>
      </c>
      <c r="D262" s="14" t="s">
        <v>377</v>
      </c>
      <c r="E262" s="14"/>
      <c r="F262" s="14" t="s">
        <v>378</v>
      </c>
      <c r="G262" s="14"/>
      <c r="H262" s="13">
        <v>637</v>
      </c>
      <c r="I262" s="14" t="s">
        <v>86</v>
      </c>
      <c r="J262" s="17" t="str">
        <f t="shared" si="539"/>
        <v>Non BAU Mandated Capacity Construction</v>
      </c>
      <c r="K262" s="50"/>
      <c r="L262" s="8"/>
      <c r="M262" s="8"/>
      <c r="N262" s="8"/>
      <c r="O262" s="14"/>
      <c r="P262" s="14"/>
      <c r="Q262" s="19"/>
      <c r="R262" s="14"/>
      <c r="S262" s="35"/>
      <c r="T262" s="19"/>
      <c r="U262" s="17"/>
      <c r="V262" s="17"/>
      <c r="W262" s="17"/>
      <c r="X262" s="17"/>
      <c r="Y262" s="17"/>
      <c r="Z262" s="17"/>
    </row>
    <row r="263" spans="1:26" ht="15.75" customHeight="1">
      <c r="A263" s="17" t="str">
        <f t="shared" ref="A263:C263" si="543">A$258</f>
        <v>Electricity Supply</v>
      </c>
      <c r="B263" s="17" t="str">
        <f t="shared" si="543"/>
        <v>Non BAU Mandated Capacity Construction</v>
      </c>
      <c r="C263" s="17" t="str">
        <f t="shared" si="543"/>
        <v>Boolean Use Non BAU Mandated Capacity Construction Schedule</v>
      </c>
      <c r="D263" s="14" t="s">
        <v>379</v>
      </c>
      <c r="E263" s="14"/>
      <c r="F263" s="14" t="s">
        <v>380</v>
      </c>
      <c r="G263" s="14"/>
      <c r="H263" s="13">
        <v>638</v>
      </c>
      <c r="I263" s="14" t="s">
        <v>86</v>
      </c>
      <c r="J263" s="17" t="str">
        <f t="shared" si="539"/>
        <v>Non BAU Mandated Capacity Construction</v>
      </c>
      <c r="K263" s="50"/>
      <c r="L263" s="8"/>
      <c r="M263" s="8"/>
      <c r="N263" s="8"/>
      <c r="O263" s="14"/>
      <c r="P263" s="14"/>
      <c r="Q263" s="19"/>
      <c r="R263" s="14"/>
      <c r="S263" s="35"/>
      <c r="T263" s="19"/>
      <c r="U263" s="17"/>
      <c r="V263" s="17"/>
      <c r="W263" s="17"/>
      <c r="X263" s="17"/>
      <c r="Y263" s="17"/>
      <c r="Z263" s="17"/>
    </row>
    <row r="264" spans="1:26" ht="15.75" customHeight="1">
      <c r="A264" s="17" t="str">
        <f t="shared" ref="A264:C264" si="544">A$258</f>
        <v>Electricity Supply</v>
      </c>
      <c r="B264" s="17" t="str">
        <f t="shared" si="544"/>
        <v>Non BAU Mandated Capacity Construction</v>
      </c>
      <c r="C264" s="17" t="str">
        <f t="shared" si="544"/>
        <v>Boolean Use Non BAU Mandated Capacity Construction Schedule</v>
      </c>
      <c r="D264" s="14" t="s">
        <v>381</v>
      </c>
      <c r="E264" s="14"/>
      <c r="F264" s="14" t="s">
        <v>382</v>
      </c>
      <c r="G264" s="14"/>
      <c r="H264" s="13">
        <v>639</v>
      </c>
      <c r="I264" s="14" t="s">
        <v>86</v>
      </c>
      <c r="J264" s="17" t="str">
        <f t="shared" si="539"/>
        <v>Non BAU Mandated Capacity Construction</v>
      </c>
      <c r="K264" s="50"/>
      <c r="L264" s="8"/>
      <c r="M264" s="8"/>
      <c r="N264" s="8"/>
      <c r="O264" s="14"/>
      <c r="P264" s="14"/>
      <c r="Q264" s="19"/>
      <c r="R264" s="14"/>
      <c r="S264" s="35"/>
      <c r="T264" s="19"/>
      <c r="U264" s="17"/>
      <c r="V264" s="17"/>
      <c r="W264" s="17"/>
      <c r="X264" s="17"/>
      <c r="Y264" s="17"/>
      <c r="Z264" s="17"/>
    </row>
    <row r="265" spans="1:26" ht="15.75" customHeight="1">
      <c r="A265" s="17" t="str">
        <f t="shared" ref="A265:C265" si="545">A$258</f>
        <v>Electricity Supply</v>
      </c>
      <c r="B265" s="17" t="str">
        <f t="shared" si="545"/>
        <v>Non BAU Mandated Capacity Construction</v>
      </c>
      <c r="C265" s="17" t="str">
        <f t="shared" si="545"/>
        <v>Boolean Use Non BAU Mandated Capacity Construction Schedule</v>
      </c>
      <c r="D265" s="14" t="s">
        <v>383</v>
      </c>
      <c r="E265" s="14"/>
      <c r="F265" s="14" t="s">
        <v>384</v>
      </c>
      <c r="G265" s="14"/>
      <c r="H265" s="13">
        <v>640</v>
      </c>
      <c r="I265" s="14" t="s">
        <v>86</v>
      </c>
      <c r="J265" s="17" t="str">
        <f t="shared" si="539"/>
        <v>Non BAU Mandated Capacity Construction</v>
      </c>
      <c r="K265" s="50"/>
      <c r="L265" s="8"/>
      <c r="M265" s="8"/>
      <c r="N265" s="8"/>
      <c r="O265" s="14"/>
      <c r="P265" s="14"/>
      <c r="Q265" s="19"/>
      <c r="R265" s="14"/>
      <c r="S265" s="35"/>
      <c r="T265" s="19"/>
      <c r="U265" s="17"/>
      <c r="V265" s="17"/>
      <c r="W265" s="17"/>
      <c r="X265" s="17"/>
      <c r="Y265" s="17"/>
      <c r="Z265" s="17"/>
    </row>
    <row r="266" spans="1:26" ht="15.75" customHeight="1">
      <c r="A266" s="17" t="str">
        <f t="shared" ref="A266:C266" si="546">A$258</f>
        <v>Electricity Supply</v>
      </c>
      <c r="B266" s="17" t="str">
        <f t="shared" si="546"/>
        <v>Non BAU Mandated Capacity Construction</v>
      </c>
      <c r="C266" s="17" t="str">
        <f t="shared" si="546"/>
        <v>Boolean Use Non BAU Mandated Capacity Construction Schedule</v>
      </c>
      <c r="D266" s="14" t="s">
        <v>385</v>
      </c>
      <c r="E266" s="14"/>
      <c r="F266" s="14" t="s">
        <v>386</v>
      </c>
      <c r="G266" s="14"/>
      <c r="H266" s="13">
        <v>641</v>
      </c>
      <c r="I266" s="14" t="s">
        <v>86</v>
      </c>
      <c r="J266" s="17" t="str">
        <f t="shared" si="539"/>
        <v>Non BAU Mandated Capacity Construction</v>
      </c>
      <c r="K266" s="50"/>
      <c r="L266" s="8"/>
      <c r="M266" s="8"/>
      <c r="N266" s="8"/>
      <c r="O266" s="14"/>
      <c r="P266" s="14"/>
      <c r="Q266" s="19"/>
      <c r="R266" s="14"/>
      <c r="S266" s="35"/>
      <c r="T266" s="19"/>
      <c r="U266" s="17"/>
      <c r="V266" s="17"/>
      <c r="W266" s="17"/>
      <c r="X266" s="17"/>
      <c r="Y266" s="17"/>
      <c r="Z266" s="17"/>
    </row>
    <row r="267" spans="1:26" ht="15.75" customHeight="1">
      <c r="A267" s="17" t="str">
        <f t="shared" ref="A267:C267" si="547">A$258</f>
        <v>Electricity Supply</v>
      </c>
      <c r="B267" s="17" t="str">
        <f t="shared" si="547"/>
        <v>Non BAU Mandated Capacity Construction</v>
      </c>
      <c r="C267" s="17" t="str">
        <f t="shared" si="547"/>
        <v>Boolean Use Non BAU Mandated Capacity Construction Schedule</v>
      </c>
      <c r="D267" s="14" t="s">
        <v>387</v>
      </c>
      <c r="E267" s="14"/>
      <c r="F267" s="14" t="s">
        <v>388</v>
      </c>
      <c r="G267" s="14"/>
      <c r="H267" s="13">
        <v>642</v>
      </c>
      <c r="I267" s="14" t="s">
        <v>86</v>
      </c>
      <c r="J267" s="17" t="str">
        <f t="shared" si="539"/>
        <v>Non BAU Mandated Capacity Construction</v>
      </c>
      <c r="K267" s="50"/>
      <c r="L267" s="8"/>
      <c r="M267" s="8"/>
      <c r="N267" s="8"/>
      <c r="O267" s="14"/>
      <c r="P267" s="14"/>
      <c r="Q267" s="19"/>
      <c r="R267" s="14"/>
      <c r="S267" s="35"/>
      <c r="T267" s="19"/>
      <c r="U267" s="17"/>
      <c r="V267" s="17"/>
      <c r="W267" s="17"/>
      <c r="X267" s="17"/>
      <c r="Y267" s="17"/>
      <c r="Z267" s="17"/>
    </row>
    <row r="268" spans="1:26" ht="15.75" customHeight="1">
      <c r="A268" s="17" t="str">
        <f t="shared" ref="A268:C268" si="548">A$258</f>
        <v>Electricity Supply</v>
      </c>
      <c r="B268" s="17" t="str">
        <f t="shared" si="548"/>
        <v>Non BAU Mandated Capacity Construction</v>
      </c>
      <c r="C268" s="17" t="str">
        <f t="shared" si="548"/>
        <v>Boolean Use Non BAU Mandated Capacity Construction Schedule</v>
      </c>
      <c r="D268" s="14" t="s">
        <v>389</v>
      </c>
      <c r="E268" s="14"/>
      <c r="F268" s="14" t="s">
        <v>390</v>
      </c>
      <c r="G268" s="14"/>
      <c r="H268" s="13">
        <v>643</v>
      </c>
      <c r="I268" s="14" t="s">
        <v>86</v>
      </c>
      <c r="J268" s="17" t="str">
        <f t="shared" si="539"/>
        <v>Non BAU Mandated Capacity Construction</v>
      </c>
      <c r="K268" s="50"/>
      <c r="L268" s="8"/>
      <c r="M268" s="8"/>
      <c r="N268" s="8"/>
      <c r="O268" s="14"/>
      <c r="P268" s="14"/>
      <c r="Q268" s="19"/>
      <c r="R268" s="14"/>
      <c r="S268" s="35"/>
      <c r="T268" s="19"/>
      <c r="U268" s="17"/>
      <c r="V268" s="17"/>
      <c r="W268" s="17"/>
      <c r="X268" s="17"/>
      <c r="Y268" s="17"/>
      <c r="Z268" s="17"/>
    </row>
    <row r="269" spans="1:26" ht="15.75" customHeight="1">
      <c r="A269" s="17" t="str">
        <f t="shared" ref="A269:C269" si="549">A$258</f>
        <v>Electricity Supply</v>
      </c>
      <c r="B269" s="17" t="str">
        <f t="shared" si="549"/>
        <v>Non BAU Mandated Capacity Construction</v>
      </c>
      <c r="C269" s="17" t="str">
        <f t="shared" si="549"/>
        <v>Boolean Use Non BAU Mandated Capacity Construction Schedule</v>
      </c>
      <c r="D269" s="14" t="s">
        <v>391</v>
      </c>
      <c r="E269" s="14"/>
      <c r="F269" s="14" t="s">
        <v>392</v>
      </c>
      <c r="G269" s="14"/>
      <c r="H269" s="13">
        <v>644</v>
      </c>
      <c r="I269" s="14" t="s">
        <v>86</v>
      </c>
      <c r="J269" s="17" t="str">
        <f t="shared" si="539"/>
        <v>Non BAU Mandated Capacity Construction</v>
      </c>
      <c r="K269" s="50"/>
      <c r="L269" s="8"/>
      <c r="M269" s="8"/>
      <c r="N269" s="8"/>
      <c r="O269" s="14"/>
      <c r="P269" s="14"/>
      <c r="Q269" s="19"/>
      <c r="R269" s="14"/>
      <c r="S269" s="35"/>
      <c r="T269" s="19"/>
      <c r="U269" s="17"/>
      <c r="V269" s="17"/>
      <c r="W269" s="17"/>
      <c r="X269" s="17"/>
      <c r="Y269" s="17"/>
      <c r="Z269" s="17"/>
    </row>
    <row r="270" spans="1:26" ht="15.75" customHeight="1">
      <c r="A270" s="17" t="str">
        <f t="shared" ref="A270:C270" si="550">A$258</f>
        <v>Electricity Supply</v>
      </c>
      <c r="B270" s="17" t="str">
        <f t="shared" si="550"/>
        <v>Non BAU Mandated Capacity Construction</v>
      </c>
      <c r="C270" s="17" t="str">
        <f t="shared" si="550"/>
        <v>Boolean Use Non BAU Mandated Capacity Construction Schedule</v>
      </c>
      <c r="D270" s="14" t="s">
        <v>394</v>
      </c>
      <c r="E270" s="14"/>
      <c r="F270" s="14" t="s">
        <v>395</v>
      </c>
      <c r="G270" s="14"/>
      <c r="H270" s="13">
        <v>645</v>
      </c>
      <c r="I270" s="14" t="s">
        <v>86</v>
      </c>
      <c r="J270" s="17" t="str">
        <f t="shared" si="539"/>
        <v>Non BAU Mandated Capacity Construction</v>
      </c>
      <c r="K270" s="50"/>
      <c r="L270" s="8"/>
      <c r="M270" s="8"/>
      <c r="N270" s="8"/>
      <c r="O270" s="14"/>
      <c r="P270" s="51" t="s">
        <v>478</v>
      </c>
      <c r="Q270" s="19"/>
      <c r="R270" s="14"/>
      <c r="S270" s="35"/>
      <c r="T270" s="19"/>
      <c r="U270" s="17"/>
      <c r="V270" s="17"/>
      <c r="W270" s="17"/>
      <c r="X270" s="17"/>
      <c r="Y270" s="17"/>
      <c r="Z270" s="17"/>
    </row>
    <row r="271" spans="1:26" ht="15.75" customHeight="1">
      <c r="A271" s="17" t="str">
        <f t="shared" ref="A271:C271" si="551">A$258</f>
        <v>Electricity Supply</v>
      </c>
      <c r="B271" s="17" t="str">
        <f t="shared" si="551"/>
        <v>Non BAU Mandated Capacity Construction</v>
      </c>
      <c r="C271" s="17" t="str">
        <f t="shared" si="551"/>
        <v>Boolean Use Non BAU Mandated Capacity Construction Schedule</v>
      </c>
      <c r="D271" s="14" t="s">
        <v>396</v>
      </c>
      <c r="E271" s="14"/>
      <c r="F271" s="14" t="s">
        <v>397</v>
      </c>
      <c r="G271" s="14"/>
      <c r="H271" s="13">
        <v>646</v>
      </c>
      <c r="I271" s="14" t="s">
        <v>86</v>
      </c>
      <c r="J271" s="17" t="str">
        <f t="shared" si="539"/>
        <v>Non BAU Mandated Capacity Construction</v>
      </c>
      <c r="K271" s="50"/>
      <c r="L271" s="8"/>
      <c r="M271" s="8"/>
      <c r="N271" s="8"/>
      <c r="O271" s="14"/>
      <c r="P271" s="14"/>
      <c r="Q271" s="19"/>
      <c r="R271" s="14"/>
      <c r="S271" s="35"/>
      <c r="T271" s="19"/>
      <c r="U271" s="17"/>
      <c r="V271" s="17"/>
      <c r="W271" s="17"/>
      <c r="X271" s="17"/>
      <c r="Y271" s="17"/>
      <c r="Z271" s="17"/>
    </row>
    <row r="272" spans="1:26" ht="15.75" customHeight="1">
      <c r="A272" s="17" t="str">
        <f t="shared" ref="A272:C272" si="552">A$258</f>
        <v>Electricity Supply</v>
      </c>
      <c r="B272" s="17" t="str">
        <f t="shared" si="552"/>
        <v>Non BAU Mandated Capacity Construction</v>
      </c>
      <c r="C272" s="17" t="str">
        <f t="shared" si="552"/>
        <v>Boolean Use Non BAU Mandated Capacity Construction Schedule</v>
      </c>
      <c r="D272" s="14" t="s">
        <v>398</v>
      </c>
      <c r="E272" s="14"/>
      <c r="F272" s="14" t="s">
        <v>399</v>
      </c>
      <c r="G272" s="14"/>
      <c r="H272" s="13">
        <v>647</v>
      </c>
      <c r="I272" s="14" t="s">
        <v>86</v>
      </c>
      <c r="J272" s="17" t="str">
        <f t="shared" si="539"/>
        <v>Non BAU Mandated Capacity Construction</v>
      </c>
      <c r="K272" s="50"/>
      <c r="L272" s="8"/>
      <c r="M272" s="8"/>
      <c r="N272" s="8"/>
      <c r="O272" s="14"/>
      <c r="P272" s="14"/>
      <c r="Q272" s="19"/>
      <c r="R272" s="14"/>
      <c r="S272" s="35"/>
      <c r="T272" s="19"/>
      <c r="U272" s="17"/>
      <c r="V272" s="17"/>
      <c r="W272" s="17"/>
      <c r="X272" s="17"/>
      <c r="Y272" s="17"/>
      <c r="Z272" s="17"/>
    </row>
    <row r="273" spans="1:26" ht="15.75" customHeight="1">
      <c r="A273" s="17" t="str">
        <f t="shared" ref="A273:C273" si="553">A$258</f>
        <v>Electricity Supply</v>
      </c>
      <c r="B273" s="17" t="str">
        <f t="shared" si="553"/>
        <v>Non BAU Mandated Capacity Construction</v>
      </c>
      <c r="C273" s="17" t="str">
        <f t="shared" si="553"/>
        <v>Boolean Use Non BAU Mandated Capacity Construction Schedule</v>
      </c>
      <c r="D273" s="14" t="s">
        <v>400</v>
      </c>
      <c r="E273" s="14"/>
      <c r="F273" s="14" t="s">
        <v>401</v>
      </c>
      <c r="G273" s="14"/>
      <c r="H273" s="13">
        <v>648</v>
      </c>
      <c r="I273" s="14" t="s">
        <v>86</v>
      </c>
      <c r="J273" s="17" t="str">
        <f t="shared" si="539"/>
        <v>Non BAU Mandated Capacity Construction</v>
      </c>
      <c r="K273" s="50"/>
      <c r="L273" s="8"/>
      <c r="M273" s="8"/>
      <c r="N273" s="8"/>
      <c r="O273" s="14"/>
      <c r="P273" s="14"/>
      <c r="Q273" s="19"/>
      <c r="R273" s="14"/>
      <c r="S273" s="35"/>
      <c r="T273" s="19"/>
      <c r="U273" s="17"/>
      <c r="V273" s="17"/>
      <c r="W273" s="17"/>
      <c r="X273" s="17"/>
      <c r="Y273" s="17"/>
      <c r="Z273" s="17"/>
    </row>
    <row r="274" spans="1:26" ht="15.75" customHeight="1">
      <c r="A274" s="8" t="s">
        <v>358</v>
      </c>
      <c r="B274" s="8" t="s">
        <v>479</v>
      </c>
      <c r="C274" s="8" t="s">
        <v>480</v>
      </c>
      <c r="D274" s="14"/>
      <c r="E274" s="14"/>
      <c r="F274" s="14"/>
      <c r="G274" s="14"/>
      <c r="H274" s="13">
        <v>649</v>
      </c>
      <c r="I274" s="14" t="s">
        <v>86</v>
      </c>
      <c r="J274" s="8" t="s">
        <v>479</v>
      </c>
      <c r="K274" s="8" t="s">
        <v>481</v>
      </c>
      <c r="L274" s="8"/>
      <c r="M274" s="8"/>
      <c r="N274" s="8"/>
      <c r="O274" s="14"/>
      <c r="P274" s="14"/>
      <c r="Q274" s="19"/>
      <c r="R274" s="14"/>
      <c r="S274" s="35"/>
      <c r="T274" s="19"/>
      <c r="U274" s="17"/>
      <c r="V274" s="17"/>
      <c r="W274" s="17"/>
      <c r="X274" s="17"/>
      <c r="Y274" s="17"/>
      <c r="Z274" s="17"/>
    </row>
    <row r="275" spans="1:26" ht="15.75" customHeight="1">
      <c r="A275" s="8" t="s">
        <v>358</v>
      </c>
      <c r="B275" s="8" t="s">
        <v>482</v>
      </c>
      <c r="C275" s="8" t="s">
        <v>483</v>
      </c>
      <c r="D275" s="14"/>
      <c r="E275" s="19"/>
      <c r="F275" s="14"/>
      <c r="G275" s="19"/>
      <c r="H275" s="13">
        <v>35</v>
      </c>
      <c r="I275" s="14" t="s">
        <v>86</v>
      </c>
      <c r="J275" s="8" t="s">
        <v>484</v>
      </c>
      <c r="K275" s="50"/>
      <c r="L275" s="15">
        <v>0</v>
      </c>
      <c r="M275" s="8">
        <v>20</v>
      </c>
      <c r="N275" s="8">
        <v>1</v>
      </c>
      <c r="O275" s="14" t="s">
        <v>485</v>
      </c>
      <c r="P275" s="14" t="s">
        <v>486</v>
      </c>
      <c r="Q275" s="14" t="s">
        <v>487</v>
      </c>
      <c r="R275" s="14" t="s">
        <v>488</v>
      </c>
      <c r="S275" s="22" t="s">
        <v>489</v>
      </c>
      <c r="T275" s="14" t="s">
        <v>489</v>
      </c>
      <c r="U275" s="17"/>
      <c r="V275" s="17"/>
      <c r="W275" s="17"/>
      <c r="X275" s="17"/>
      <c r="Y275" s="17"/>
      <c r="Z275" s="17"/>
    </row>
    <row r="276" spans="1:26" ht="15.75" customHeight="1">
      <c r="A276" s="8" t="s">
        <v>358</v>
      </c>
      <c r="B276" s="8" t="s">
        <v>490</v>
      </c>
      <c r="C276" s="8" t="s">
        <v>491</v>
      </c>
      <c r="D276" s="14" t="s">
        <v>361</v>
      </c>
      <c r="E276" s="14" t="s">
        <v>492</v>
      </c>
      <c r="F276" s="14"/>
      <c r="G276" s="14"/>
      <c r="H276" s="13">
        <v>650</v>
      </c>
      <c r="I276" s="14" t="s">
        <v>86</v>
      </c>
      <c r="J276" s="8" t="s">
        <v>490</v>
      </c>
      <c r="K276" s="8" t="s">
        <v>493</v>
      </c>
      <c r="L276" s="15"/>
      <c r="M276" s="15"/>
      <c r="N276" s="15"/>
      <c r="O276" s="14"/>
      <c r="P276" s="14"/>
      <c r="Q276" s="14"/>
      <c r="R276" s="14"/>
      <c r="S276" s="22"/>
      <c r="T276" s="14"/>
      <c r="U276" s="8"/>
      <c r="V276" s="8"/>
      <c r="W276" s="8"/>
      <c r="X276" s="8"/>
      <c r="Y276" s="8"/>
      <c r="Z276" s="8"/>
    </row>
    <row r="277" spans="1:26" ht="15.75" customHeight="1">
      <c r="A277" s="29" t="str">
        <f t="shared" ref="A277:C277" si="554">A$276</f>
        <v>Electricity Supply</v>
      </c>
      <c r="B277" s="29" t="str">
        <f t="shared" si="554"/>
        <v>Reduce Plant Downtime</v>
      </c>
      <c r="C277" s="29" t="str">
        <f t="shared" si="554"/>
        <v>Percentage Reduction in Plant Downtime</v>
      </c>
      <c r="D277" s="14" t="s">
        <v>361</v>
      </c>
      <c r="E277" s="14" t="s">
        <v>494</v>
      </c>
      <c r="F277" s="14"/>
      <c r="G277" s="14"/>
      <c r="H277" s="13">
        <v>651</v>
      </c>
      <c r="I277" s="14" t="s">
        <v>86</v>
      </c>
      <c r="J277" s="29" t="str">
        <f t="shared" ref="J277:K277" si="555">J$276</f>
        <v>Reduce Plant Downtime</v>
      </c>
      <c r="K277" s="29" t="str">
        <f t="shared" si="555"/>
        <v>elec reduce plant downtime</v>
      </c>
      <c r="L277" s="15"/>
      <c r="M277" s="15"/>
      <c r="N277" s="15"/>
      <c r="O277" s="14"/>
      <c r="P277" s="14"/>
      <c r="Q277" s="14"/>
      <c r="R277" s="14"/>
      <c r="S277" s="22"/>
      <c r="T277" s="14"/>
      <c r="U277" s="8"/>
      <c r="V277" s="8"/>
      <c r="W277" s="8"/>
      <c r="X277" s="8"/>
      <c r="Y277" s="8"/>
      <c r="Z277" s="8"/>
    </row>
    <row r="278" spans="1:26" ht="15.75" customHeight="1">
      <c r="A278" s="29" t="str">
        <f t="shared" ref="A278:C278" si="556">A$276</f>
        <v>Electricity Supply</v>
      </c>
      <c r="B278" s="29" t="str">
        <f t="shared" si="556"/>
        <v>Reduce Plant Downtime</v>
      </c>
      <c r="C278" s="29" t="str">
        <f t="shared" si="556"/>
        <v>Percentage Reduction in Plant Downtime</v>
      </c>
      <c r="D278" s="14" t="s">
        <v>361</v>
      </c>
      <c r="E278" s="14" t="s">
        <v>495</v>
      </c>
      <c r="F278" s="14"/>
      <c r="G278" s="14"/>
      <c r="H278" s="13">
        <v>652</v>
      </c>
      <c r="I278" s="14" t="s">
        <v>86</v>
      </c>
      <c r="J278" s="29" t="str">
        <f t="shared" ref="J278:K278" si="557">J$276</f>
        <v>Reduce Plant Downtime</v>
      </c>
      <c r="K278" s="29" t="str">
        <f t="shared" si="557"/>
        <v>elec reduce plant downtime</v>
      </c>
      <c r="L278" s="8"/>
      <c r="M278" s="8"/>
      <c r="N278" s="8"/>
      <c r="O278" s="14"/>
      <c r="P278" s="14"/>
      <c r="Q278" s="14"/>
      <c r="R278" s="14"/>
      <c r="S278" s="22"/>
      <c r="T278" s="14"/>
      <c r="U278" s="8"/>
      <c r="V278" s="8"/>
      <c r="W278" s="8"/>
      <c r="X278" s="8"/>
      <c r="Y278" s="8"/>
      <c r="Z278" s="8"/>
    </row>
    <row r="279" spans="1:26" ht="15.75" customHeight="1">
      <c r="A279" s="29" t="str">
        <f t="shared" ref="A279:C279" si="558">A$276</f>
        <v>Electricity Supply</v>
      </c>
      <c r="B279" s="29" t="str">
        <f t="shared" si="558"/>
        <v>Reduce Plant Downtime</v>
      </c>
      <c r="C279" s="29" t="str">
        <f t="shared" si="558"/>
        <v>Percentage Reduction in Plant Downtime</v>
      </c>
      <c r="D279" s="14" t="s">
        <v>368</v>
      </c>
      <c r="E279" s="14" t="s">
        <v>492</v>
      </c>
      <c r="F279" s="14" t="s">
        <v>496</v>
      </c>
      <c r="G279" s="14" t="s">
        <v>369</v>
      </c>
      <c r="H279" s="13">
        <v>141</v>
      </c>
      <c r="I279" s="14" t="s">
        <v>63</v>
      </c>
      <c r="J279" s="29" t="str">
        <f t="shared" ref="J279:K279" si="559">J$276</f>
        <v>Reduce Plant Downtime</v>
      </c>
      <c r="K279" s="29" t="str">
        <f t="shared" si="559"/>
        <v>elec reduce plant downtime</v>
      </c>
      <c r="L279" s="15">
        <v>0</v>
      </c>
      <c r="M279" s="15">
        <v>0.6</v>
      </c>
      <c r="N279" s="15">
        <v>0.01</v>
      </c>
      <c r="O279" s="14" t="s">
        <v>497</v>
      </c>
      <c r="P279" s="14" t="s">
        <v>498</v>
      </c>
      <c r="Q279" s="14" t="s">
        <v>499</v>
      </c>
      <c r="R279" s="14" t="s">
        <v>500</v>
      </c>
      <c r="S279" s="22" t="s">
        <v>501</v>
      </c>
      <c r="T279" s="14"/>
      <c r="U279" s="8"/>
      <c r="V279" s="8"/>
      <c r="W279" s="8"/>
      <c r="X279" s="8"/>
      <c r="Y279" s="8"/>
      <c r="Z279" s="8"/>
    </row>
    <row r="280" spans="1:26" ht="15.75" customHeight="1">
      <c r="A280" s="29" t="str">
        <f t="shared" ref="A280:C280" si="560">A$276</f>
        <v>Electricity Supply</v>
      </c>
      <c r="B280" s="29" t="str">
        <f t="shared" si="560"/>
        <v>Reduce Plant Downtime</v>
      </c>
      <c r="C280" s="29" t="str">
        <f t="shared" si="560"/>
        <v>Percentage Reduction in Plant Downtime</v>
      </c>
      <c r="D280" s="14" t="s">
        <v>368</v>
      </c>
      <c r="E280" s="14" t="s">
        <v>494</v>
      </c>
      <c r="F280" s="14"/>
      <c r="G280" s="14"/>
      <c r="H280" s="13">
        <v>653</v>
      </c>
      <c r="I280" s="14" t="s">
        <v>86</v>
      </c>
      <c r="J280" s="29" t="str">
        <f t="shared" ref="J280:K280" si="561">J$276</f>
        <v>Reduce Plant Downtime</v>
      </c>
      <c r="K280" s="29" t="str">
        <f t="shared" si="561"/>
        <v>elec reduce plant downtime</v>
      </c>
      <c r="L280" s="15"/>
      <c r="M280" s="15"/>
      <c r="N280" s="15"/>
      <c r="O280" s="14"/>
      <c r="P280" s="14"/>
      <c r="Q280" s="14"/>
      <c r="R280" s="14"/>
      <c r="S280" s="22"/>
      <c r="T280" s="14"/>
      <c r="U280" s="8"/>
      <c r="V280" s="8"/>
      <c r="W280" s="8"/>
      <c r="X280" s="8"/>
      <c r="Y280" s="8"/>
      <c r="Z280" s="8"/>
    </row>
    <row r="281" spans="1:26" ht="15.75" customHeight="1">
      <c r="A281" s="29" t="str">
        <f t="shared" ref="A281:C281" si="562">A$276</f>
        <v>Electricity Supply</v>
      </c>
      <c r="B281" s="29" t="str">
        <f t="shared" si="562"/>
        <v>Reduce Plant Downtime</v>
      </c>
      <c r="C281" s="29" t="str">
        <f t="shared" si="562"/>
        <v>Percentage Reduction in Plant Downtime</v>
      </c>
      <c r="D281" s="14" t="s">
        <v>368</v>
      </c>
      <c r="E281" s="14" t="s">
        <v>495</v>
      </c>
      <c r="F281" s="14"/>
      <c r="G281" s="14"/>
      <c r="H281" s="13">
        <v>654</v>
      </c>
      <c r="I281" s="14" t="s">
        <v>86</v>
      </c>
      <c r="J281" s="29" t="str">
        <f t="shared" ref="J281:K281" si="563">J$276</f>
        <v>Reduce Plant Downtime</v>
      </c>
      <c r="K281" s="29" t="str">
        <f t="shared" si="563"/>
        <v>elec reduce plant downtime</v>
      </c>
      <c r="L281" s="8"/>
      <c r="M281" s="8"/>
      <c r="N281" s="8"/>
      <c r="O281" s="14"/>
      <c r="P281" s="14"/>
      <c r="Q281" s="14"/>
      <c r="R281" s="14"/>
      <c r="S281" s="22"/>
      <c r="T281" s="14"/>
      <c r="U281" s="8"/>
      <c r="V281" s="8"/>
      <c r="W281" s="8"/>
      <c r="X281" s="8"/>
      <c r="Y281" s="8"/>
      <c r="Z281" s="8"/>
    </row>
    <row r="282" spans="1:26" ht="15.75" customHeight="1">
      <c r="A282" s="29" t="str">
        <f t="shared" ref="A282:C282" si="564">A$276</f>
        <v>Electricity Supply</v>
      </c>
      <c r="B282" s="29" t="str">
        <f t="shared" si="564"/>
        <v>Reduce Plant Downtime</v>
      </c>
      <c r="C282" s="29" t="str">
        <f t="shared" si="564"/>
        <v>Percentage Reduction in Plant Downtime</v>
      </c>
      <c r="D282" s="14" t="s">
        <v>371</v>
      </c>
      <c r="E282" s="14" t="s">
        <v>492</v>
      </c>
      <c r="F282" s="14"/>
      <c r="G282" s="14"/>
      <c r="H282" s="13">
        <v>655</v>
      </c>
      <c r="I282" s="14" t="s">
        <v>86</v>
      </c>
      <c r="J282" s="29" t="str">
        <f t="shared" ref="J282:K282" si="565">J$276</f>
        <v>Reduce Plant Downtime</v>
      </c>
      <c r="K282" s="29" t="str">
        <f t="shared" si="565"/>
        <v>elec reduce plant downtime</v>
      </c>
      <c r="L282" s="8"/>
      <c r="M282" s="8"/>
      <c r="N282" s="8"/>
      <c r="O282" s="14"/>
      <c r="P282" s="14"/>
      <c r="Q282" s="14"/>
      <c r="R282" s="14"/>
      <c r="S282" s="22"/>
      <c r="T282" s="14"/>
      <c r="U282" s="8"/>
      <c r="V282" s="8"/>
      <c r="W282" s="8"/>
      <c r="X282" s="8"/>
      <c r="Y282" s="8"/>
      <c r="Z282" s="8"/>
    </row>
    <row r="283" spans="1:26" ht="15.75" customHeight="1">
      <c r="A283" s="29" t="str">
        <f t="shared" ref="A283:C283" si="566">A$276</f>
        <v>Electricity Supply</v>
      </c>
      <c r="B283" s="29" t="str">
        <f t="shared" si="566"/>
        <v>Reduce Plant Downtime</v>
      </c>
      <c r="C283" s="29" t="str">
        <f t="shared" si="566"/>
        <v>Percentage Reduction in Plant Downtime</v>
      </c>
      <c r="D283" s="14" t="s">
        <v>371</v>
      </c>
      <c r="E283" s="14" t="s">
        <v>494</v>
      </c>
      <c r="F283" s="14"/>
      <c r="G283" s="14"/>
      <c r="H283" s="13">
        <v>656</v>
      </c>
      <c r="I283" s="14" t="s">
        <v>86</v>
      </c>
      <c r="J283" s="29" t="str">
        <f t="shared" ref="J283:K283" si="567">J$276</f>
        <v>Reduce Plant Downtime</v>
      </c>
      <c r="K283" s="29" t="str">
        <f t="shared" si="567"/>
        <v>elec reduce plant downtime</v>
      </c>
      <c r="L283" s="8"/>
      <c r="M283" s="8"/>
      <c r="N283" s="8"/>
      <c r="O283" s="14"/>
      <c r="P283" s="14"/>
      <c r="Q283" s="14"/>
      <c r="R283" s="14"/>
      <c r="S283" s="22"/>
      <c r="T283" s="14"/>
      <c r="U283" s="8"/>
      <c r="V283" s="8"/>
      <c r="W283" s="8"/>
      <c r="X283" s="8"/>
      <c r="Y283" s="8"/>
      <c r="Z283" s="8"/>
    </row>
    <row r="284" spans="1:26" ht="15.75" customHeight="1">
      <c r="A284" s="29" t="str">
        <f t="shared" ref="A284:C284" si="568">A$276</f>
        <v>Electricity Supply</v>
      </c>
      <c r="B284" s="29" t="str">
        <f t="shared" si="568"/>
        <v>Reduce Plant Downtime</v>
      </c>
      <c r="C284" s="29" t="str">
        <f t="shared" si="568"/>
        <v>Percentage Reduction in Plant Downtime</v>
      </c>
      <c r="D284" s="14" t="s">
        <v>371</v>
      </c>
      <c r="E284" s="14" t="s">
        <v>495</v>
      </c>
      <c r="F284" s="14"/>
      <c r="G284" s="14"/>
      <c r="H284" s="13">
        <v>657</v>
      </c>
      <c r="I284" s="14" t="s">
        <v>86</v>
      </c>
      <c r="J284" s="29" t="str">
        <f t="shared" ref="J284:K284" si="569">J$276</f>
        <v>Reduce Plant Downtime</v>
      </c>
      <c r="K284" s="29" t="str">
        <f t="shared" si="569"/>
        <v>elec reduce plant downtime</v>
      </c>
      <c r="L284" s="8"/>
      <c r="M284" s="8"/>
      <c r="N284" s="8"/>
      <c r="O284" s="14"/>
      <c r="P284" s="14"/>
      <c r="Q284" s="14"/>
      <c r="R284" s="14"/>
      <c r="S284" s="22"/>
      <c r="T284" s="14"/>
      <c r="U284" s="8"/>
      <c r="V284" s="8"/>
      <c r="W284" s="8"/>
      <c r="X284" s="8"/>
      <c r="Y284" s="8"/>
      <c r="Z284" s="8"/>
    </row>
    <row r="285" spans="1:26" ht="15.75" customHeight="1">
      <c r="A285" s="29" t="str">
        <f t="shared" ref="A285:C285" si="570">A$276</f>
        <v>Electricity Supply</v>
      </c>
      <c r="B285" s="29" t="str">
        <f t="shared" si="570"/>
        <v>Reduce Plant Downtime</v>
      </c>
      <c r="C285" s="29" t="str">
        <f t="shared" si="570"/>
        <v>Percentage Reduction in Plant Downtime</v>
      </c>
      <c r="D285" s="14" t="s">
        <v>374</v>
      </c>
      <c r="E285" s="14" t="s">
        <v>492</v>
      </c>
      <c r="F285" s="14"/>
      <c r="G285" s="14"/>
      <c r="H285" s="13">
        <v>658</v>
      </c>
      <c r="I285" s="14" t="s">
        <v>86</v>
      </c>
      <c r="J285" s="29" t="str">
        <f t="shared" ref="J285:K285" si="571">J$276</f>
        <v>Reduce Plant Downtime</v>
      </c>
      <c r="K285" s="29" t="str">
        <f t="shared" si="571"/>
        <v>elec reduce plant downtime</v>
      </c>
      <c r="L285" s="8"/>
      <c r="M285" s="8"/>
      <c r="N285" s="8"/>
      <c r="O285" s="14"/>
      <c r="P285" s="14"/>
      <c r="Q285" s="14"/>
      <c r="R285" s="14"/>
      <c r="S285" s="22"/>
      <c r="T285" s="14"/>
      <c r="U285" s="8"/>
      <c r="V285" s="8"/>
      <c r="W285" s="8"/>
      <c r="X285" s="8"/>
      <c r="Y285" s="8"/>
      <c r="Z285" s="8"/>
    </row>
    <row r="286" spans="1:26" ht="15.75" customHeight="1">
      <c r="A286" s="29" t="str">
        <f t="shared" ref="A286:C286" si="572">A$276</f>
        <v>Electricity Supply</v>
      </c>
      <c r="B286" s="29" t="str">
        <f t="shared" si="572"/>
        <v>Reduce Plant Downtime</v>
      </c>
      <c r="C286" s="29" t="str">
        <f t="shared" si="572"/>
        <v>Percentage Reduction in Plant Downtime</v>
      </c>
      <c r="D286" s="14" t="s">
        <v>374</v>
      </c>
      <c r="E286" s="14" t="s">
        <v>494</v>
      </c>
      <c r="F286" s="14"/>
      <c r="G286" s="14"/>
      <c r="H286" s="13">
        <v>659</v>
      </c>
      <c r="I286" s="14" t="s">
        <v>86</v>
      </c>
      <c r="J286" s="29" t="str">
        <f t="shared" ref="J286:K286" si="573">J$276</f>
        <v>Reduce Plant Downtime</v>
      </c>
      <c r="K286" s="29" t="str">
        <f t="shared" si="573"/>
        <v>elec reduce plant downtime</v>
      </c>
      <c r="L286" s="8"/>
      <c r="M286" s="8"/>
      <c r="N286" s="8"/>
      <c r="O286" s="14"/>
      <c r="P286" s="14"/>
      <c r="Q286" s="14"/>
      <c r="R286" s="14"/>
      <c r="S286" s="22"/>
      <c r="T286" s="14"/>
      <c r="U286" s="8"/>
      <c r="V286" s="8"/>
      <c r="W286" s="8"/>
      <c r="X286" s="8"/>
      <c r="Y286" s="8"/>
      <c r="Z286" s="8"/>
    </row>
    <row r="287" spans="1:26" ht="15.75" customHeight="1">
      <c r="A287" s="29" t="str">
        <f t="shared" ref="A287:C287" si="574">A$276</f>
        <v>Electricity Supply</v>
      </c>
      <c r="B287" s="29" t="str">
        <f t="shared" si="574"/>
        <v>Reduce Plant Downtime</v>
      </c>
      <c r="C287" s="29" t="str">
        <f t="shared" si="574"/>
        <v>Percentage Reduction in Plant Downtime</v>
      </c>
      <c r="D287" s="14" t="s">
        <v>374</v>
      </c>
      <c r="E287" s="14" t="s">
        <v>495</v>
      </c>
      <c r="F287" s="14"/>
      <c r="G287" s="14"/>
      <c r="H287" s="13">
        <v>660</v>
      </c>
      <c r="I287" s="14" t="s">
        <v>86</v>
      </c>
      <c r="J287" s="29" t="str">
        <f t="shared" ref="J287:K287" si="575">J$276</f>
        <v>Reduce Plant Downtime</v>
      </c>
      <c r="K287" s="29" t="str">
        <f t="shared" si="575"/>
        <v>elec reduce plant downtime</v>
      </c>
      <c r="L287" s="8"/>
      <c r="M287" s="8"/>
      <c r="N287" s="8"/>
      <c r="O287" s="14"/>
      <c r="P287" s="14"/>
      <c r="Q287" s="14"/>
      <c r="R287" s="14"/>
      <c r="S287" s="22"/>
      <c r="T287" s="14"/>
      <c r="U287" s="8"/>
      <c r="V287" s="8"/>
      <c r="W287" s="8"/>
      <c r="X287" s="8"/>
      <c r="Y287" s="8"/>
      <c r="Z287" s="8"/>
    </row>
    <row r="288" spans="1:26" ht="15.75" customHeight="1">
      <c r="A288" s="29" t="str">
        <f t="shared" ref="A288:C288" si="576">A$276</f>
        <v>Electricity Supply</v>
      </c>
      <c r="B288" s="29" t="str">
        <f t="shared" si="576"/>
        <v>Reduce Plant Downtime</v>
      </c>
      <c r="C288" s="29" t="str">
        <f t="shared" si="576"/>
        <v>Percentage Reduction in Plant Downtime</v>
      </c>
      <c r="D288" s="14" t="s">
        <v>377</v>
      </c>
      <c r="E288" s="14" t="s">
        <v>492</v>
      </c>
      <c r="F288" s="14"/>
      <c r="G288" s="14"/>
      <c r="H288" s="13">
        <v>661</v>
      </c>
      <c r="I288" s="14" t="s">
        <v>86</v>
      </c>
      <c r="J288" s="29" t="str">
        <f t="shared" ref="J288:K288" si="577">J$276</f>
        <v>Reduce Plant Downtime</v>
      </c>
      <c r="K288" s="29" t="str">
        <f t="shared" si="577"/>
        <v>elec reduce plant downtime</v>
      </c>
      <c r="L288" s="8"/>
      <c r="M288" s="8"/>
      <c r="N288" s="8"/>
      <c r="O288" s="14"/>
      <c r="P288" s="14"/>
      <c r="Q288" s="14"/>
      <c r="R288" s="14"/>
      <c r="S288" s="22"/>
      <c r="T288" s="14"/>
      <c r="U288" s="8"/>
      <c r="V288" s="8"/>
      <c r="W288" s="8"/>
      <c r="X288" s="8"/>
      <c r="Y288" s="8"/>
      <c r="Z288" s="8"/>
    </row>
    <row r="289" spans="1:26" ht="15.75" customHeight="1">
      <c r="A289" s="29" t="str">
        <f t="shared" ref="A289:C289" si="578">A$276</f>
        <v>Electricity Supply</v>
      </c>
      <c r="B289" s="29" t="str">
        <f t="shared" si="578"/>
        <v>Reduce Plant Downtime</v>
      </c>
      <c r="C289" s="29" t="str">
        <f t="shared" si="578"/>
        <v>Percentage Reduction in Plant Downtime</v>
      </c>
      <c r="D289" s="14" t="s">
        <v>377</v>
      </c>
      <c r="E289" s="14" t="s">
        <v>494</v>
      </c>
      <c r="F289" s="14"/>
      <c r="G289" s="14"/>
      <c r="H289" s="13">
        <v>662</v>
      </c>
      <c r="I289" s="14" t="s">
        <v>86</v>
      </c>
      <c r="J289" s="29" t="str">
        <f t="shared" ref="J289:K289" si="579">J$276</f>
        <v>Reduce Plant Downtime</v>
      </c>
      <c r="K289" s="29" t="str">
        <f t="shared" si="579"/>
        <v>elec reduce plant downtime</v>
      </c>
      <c r="L289" s="8"/>
      <c r="M289" s="8"/>
      <c r="N289" s="8"/>
      <c r="O289" s="14"/>
      <c r="P289" s="14"/>
      <c r="Q289" s="14"/>
      <c r="R289" s="14"/>
      <c r="S289" s="22"/>
      <c r="T289" s="14"/>
      <c r="U289" s="8"/>
      <c r="V289" s="8"/>
      <c r="W289" s="8"/>
      <c r="X289" s="8"/>
      <c r="Y289" s="8"/>
      <c r="Z289" s="8"/>
    </row>
    <row r="290" spans="1:26" ht="15.75" customHeight="1">
      <c r="A290" s="29" t="str">
        <f t="shared" ref="A290:C290" si="580">A$276</f>
        <v>Electricity Supply</v>
      </c>
      <c r="B290" s="29" t="str">
        <f t="shared" si="580"/>
        <v>Reduce Plant Downtime</v>
      </c>
      <c r="C290" s="29" t="str">
        <f t="shared" si="580"/>
        <v>Percentage Reduction in Plant Downtime</v>
      </c>
      <c r="D290" s="14" t="s">
        <v>377</v>
      </c>
      <c r="E290" s="14" t="s">
        <v>495</v>
      </c>
      <c r="F290" s="14" t="s">
        <v>502</v>
      </c>
      <c r="G290" s="14" t="s">
        <v>378</v>
      </c>
      <c r="H290" s="13">
        <v>143</v>
      </c>
      <c r="I290" s="14" t="s">
        <v>63</v>
      </c>
      <c r="J290" s="29" t="str">
        <f t="shared" ref="J290:K290" si="581">J$276</f>
        <v>Reduce Plant Downtime</v>
      </c>
      <c r="K290" s="29" t="str">
        <f t="shared" si="581"/>
        <v>elec reduce plant downtime</v>
      </c>
      <c r="L290" s="15">
        <v>0</v>
      </c>
      <c r="M290" s="15">
        <v>0.25</v>
      </c>
      <c r="N290" s="15">
        <v>0.01</v>
      </c>
      <c r="O290" s="14" t="s">
        <v>497</v>
      </c>
      <c r="P290" s="14" t="s">
        <v>503</v>
      </c>
      <c r="Q290" s="14" t="s">
        <v>499</v>
      </c>
      <c r="R290" s="14" t="s">
        <v>500</v>
      </c>
      <c r="S290" s="22" t="s">
        <v>504</v>
      </c>
      <c r="T290" s="14"/>
      <c r="U290" s="8"/>
      <c r="V290" s="8"/>
      <c r="W290" s="8"/>
      <c r="X290" s="8"/>
      <c r="Y290" s="8"/>
      <c r="Z290" s="8"/>
    </row>
    <row r="291" spans="1:26" ht="15.75" customHeight="1">
      <c r="A291" s="29" t="str">
        <f t="shared" ref="A291:C291" si="582">A$276</f>
        <v>Electricity Supply</v>
      </c>
      <c r="B291" s="29" t="str">
        <f t="shared" si="582"/>
        <v>Reduce Plant Downtime</v>
      </c>
      <c r="C291" s="29" t="str">
        <f t="shared" si="582"/>
        <v>Percentage Reduction in Plant Downtime</v>
      </c>
      <c r="D291" s="14" t="s">
        <v>379</v>
      </c>
      <c r="E291" s="14" t="s">
        <v>492</v>
      </c>
      <c r="F291" s="14"/>
      <c r="G291" s="14"/>
      <c r="H291" s="13">
        <v>663</v>
      </c>
      <c r="I291" s="14" t="s">
        <v>86</v>
      </c>
      <c r="J291" s="29" t="str">
        <f t="shared" ref="J291:K291" si="583">J$276</f>
        <v>Reduce Plant Downtime</v>
      </c>
      <c r="K291" s="29" t="str">
        <f t="shared" si="583"/>
        <v>elec reduce plant downtime</v>
      </c>
      <c r="L291" s="8"/>
      <c r="M291" s="8"/>
      <c r="N291" s="8"/>
      <c r="O291" s="14"/>
      <c r="P291" s="14"/>
      <c r="Q291" s="14"/>
      <c r="R291" s="14"/>
      <c r="S291" s="22"/>
      <c r="T291" s="14"/>
      <c r="U291" s="8"/>
      <c r="V291" s="8"/>
      <c r="W291" s="8"/>
      <c r="X291" s="8"/>
      <c r="Y291" s="8"/>
      <c r="Z291" s="8"/>
    </row>
    <row r="292" spans="1:26" ht="15.75" customHeight="1">
      <c r="A292" s="29" t="str">
        <f t="shared" ref="A292:C292" si="584">A$276</f>
        <v>Electricity Supply</v>
      </c>
      <c r="B292" s="29" t="str">
        <f t="shared" si="584"/>
        <v>Reduce Plant Downtime</v>
      </c>
      <c r="C292" s="29" t="str">
        <f t="shared" si="584"/>
        <v>Percentage Reduction in Plant Downtime</v>
      </c>
      <c r="D292" s="14" t="s">
        <v>379</v>
      </c>
      <c r="E292" s="14" t="s">
        <v>494</v>
      </c>
      <c r="F292" s="14"/>
      <c r="G292" s="14"/>
      <c r="H292" s="13">
        <v>664</v>
      </c>
      <c r="I292" s="14" t="s">
        <v>86</v>
      </c>
      <c r="J292" s="29" t="str">
        <f t="shared" ref="J292:K292" si="585">J$276</f>
        <v>Reduce Plant Downtime</v>
      </c>
      <c r="K292" s="29" t="str">
        <f t="shared" si="585"/>
        <v>elec reduce plant downtime</v>
      </c>
      <c r="L292" s="8"/>
      <c r="M292" s="8"/>
      <c r="N292" s="8"/>
      <c r="O292" s="14"/>
      <c r="P292" s="14"/>
      <c r="Q292" s="14"/>
      <c r="R292" s="14"/>
      <c r="S292" s="22"/>
      <c r="T292" s="14"/>
      <c r="U292" s="8"/>
      <c r="V292" s="8"/>
      <c r="W292" s="8"/>
      <c r="X292" s="8"/>
      <c r="Y292" s="8"/>
      <c r="Z292" s="8"/>
    </row>
    <row r="293" spans="1:26" ht="15.75" customHeight="1">
      <c r="A293" s="29" t="str">
        <f t="shared" ref="A293:C293" si="586">A$276</f>
        <v>Electricity Supply</v>
      </c>
      <c r="B293" s="29" t="str">
        <f t="shared" si="586"/>
        <v>Reduce Plant Downtime</v>
      </c>
      <c r="C293" s="29" t="str">
        <f t="shared" si="586"/>
        <v>Percentage Reduction in Plant Downtime</v>
      </c>
      <c r="D293" s="14" t="s">
        <v>379</v>
      </c>
      <c r="E293" s="14" t="s">
        <v>495</v>
      </c>
      <c r="F293" s="14" t="s">
        <v>502</v>
      </c>
      <c r="G293" s="14" t="s">
        <v>380</v>
      </c>
      <c r="H293" s="13">
        <v>144</v>
      </c>
      <c r="I293" s="14" t="s">
        <v>63</v>
      </c>
      <c r="J293" s="29" t="str">
        <f t="shared" ref="J293:K293" si="587">J$276</f>
        <v>Reduce Plant Downtime</v>
      </c>
      <c r="K293" s="29" t="str">
        <f t="shared" si="587"/>
        <v>elec reduce plant downtime</v>
      </c>
      <c r="L293" s="15">
        <v>0</v>
      </c>
      <c r="M293" s="15">
        <v>0.3</v>
      </c>
      <c r="N293" s="15">
        <v>0.01</v>
      </c>
      <c r="O293" s="14" t="s">
        <v>497</v>
      </c>
      <c r="P293" s="14" t="s">
        <v>505</v>
      </c>
      <c r="Q293" s="14" t="s">
        <v>499</v>
      </c>
      <c r="R293" s="14" t="s">
        <v>500</v>
      </c>
      <c r="S293" s="22" t="s">
        <v>506</v>
      </c>
      <c r="T293" s="14"/>
      <c r="U293" s="8"/>
      <c r="V293" s="8"/>
      <c r="W293" s="8"/>
      <c r="X293" s="8"/>
      <c r="Y293" s="8"/>
      <c r="Z293" s="8"/>
    </row>
    <row r="294" spans="1:26" ht="15.75" customHeight="1">
      <c r="A294" s="29" t="str">
        <f t="shared" ref="A294:C294" si="588">A$276</f>
        <v>Electricity Supply</v>
      </c>
      <c r="B294" s="29" t="str">
        <f t="shared" si="588"/>
        <v>Reduce Plant Downtime</v>
      </c>
      <c r="C294" s="29" t="str">
        <f t="shared" si="588"/>
        <v>Percentage Reduction in Plant Downtime</v>
      </c>
      <c r="D294" s="14" t="s">
        <v>381</v>
      </c>
      <c r="E294" s="14" t="s">
        <v>492</v>
      </c>
      <c r="F294" s="14"/>
      <c r="G294" s="14"/>
      <c r="H294" s="13">
        <v>665</v>
      </c>
      <c r="I294" s="14" t="s">
        <v>86</v>
      </c>
      <c r="J294" s="29" t="str">
        <f t="shared" ref="J294:K294" si="589">J$276</f>
        <v>Reduce Plant Downtime</v>
      </c>
      <c r="K294" s="29" t="str">
        <f t="shared" si="589"/>
        <v>elec reduce plant downtime</v>
      </c>
      <c r="L294" s="8"/>
      <c r="M294" s="8"/>
      <c r="N294" s="8"/>
      <c r="O294" s="14"/>
      <c r="P294" s="14"/>
      <c r="Q294" s="14"/>
      <c r="R294" s="14"/>
      <c r="S294" s="22"/>
      <c r="T294" s="14"/>
      <c r="U294" s="8"/>
      <c r="V294" s="8"/>
      <c r="W294" s="8"/>
      <c r="X294" s="8"/>
      <c r="Y294" s="8"/>
      <c r="Z294" s="8"/>
    </row>
    <row r="295" spans="1:26" ht="15.75" customHeight="1">
      <c r="A295" s="29" t="str">
        <f t="shared" ref="A295:C295" si="590">A$276</f>
        <v>Electricity Supply</v>
      </c>
      <c r="B295" s="29" t="str">
        <f t="shared" si="590"/>
        <v>Reduce Plant Downtime</v>
      </c>
      <c r="C295" s="29" t="str">
        <f t="shared" si="590"/>
        <v>Percentage Reduction in Plant Downtime</v>
      </c>
      <c r="D295" s="14" t="s">
        <v>381</v>
      </c>
      <c r="E295" s="14" t="s">
        <v>494</v>
      </c>
      <c r="F295" s="14"/>
      <c r="G295" s="14"/>
      <c r="H295" s="13">
        <v>666</v>
      </c>
      <c r="I295" s="14" t="s">
        <v>86</v>
      </c>
      <c r="J295" s="29" t="str">
        <f t="shared" ref="J295:K295" si="591">J$276</f>
        <v>Reduce Plant Downtime</v>
      </c>
      <c r="K295" s="29" t="str">
        <f t="shared" si="591"/>
        <v>elec reduce plant downtime</v>
      </c>
      <c r="L295" s="8"/>
      <c r="M295" s="8"/>
      <c r="N295" s="8"/>
      <c r="O295" s="14"/>
      <c r="P295" s="14"/>
      <c r="Q295" s="14"/>
      <c r="R295" s="14"/>
      <c r="S295" s="22"/>
      <c r="T295" s="14"/>
      <c r="U295" s="8"/>
      <c r="V295" s="8"/>
      <c r="W295" s="8"/>
      <c r="X295" s="8"/>
      <c r="Y295" s="8"/>
      <c r="Z295" s="8"/>
    </row>
    <row r="296" spans="1:26" ht="15.75" customHeight="1">
      <c r="A296" s="29" t="str">
        <f t="shared" ref="A296:C296" si="592">A$276</f>
        <v>Electricity Supply</v>
      </c>
      <c r="B296" s="29" t="str">
        <f t="shared" si="592"/>
        <v>Reduce Plant Downtime</v>
      </c>
      <c r="C296" s="29" t="str">
        <f t="shared" si="592"/>
        <v>Percentage Reduction in Plant Downtime</v>
      </c>
      <c r="D296" s="14" t="s">
        <v>381</v>
      </c>
      <c r="E296" s="14" t="s">
        <v>495</v>
      </c>
      <c r="F296" s="14"/>
      <c r="G296" s="14"/>
      <c r="H296" s="13">
        <v>667</v>
      </c>
      <c r="I296" s="14" t="s">
        <v>86</v>
      </c>
      <c r="J296" s="29" t="str">
        <f t="shared" ref="J296:K296" si="593">J$276</f>
        <v>Reduce Plant Downtime</v>
      </c>
      <c r="K296" s="29" t="str">
        <f t="shared" si="593"/>
        <v>elec reduce plant downtime</v>
      </c>
      <c r="L296" s="8"/>
      <c r="M296" s="8"/>
      <c r="N296" s="8"/>
      <c r="O296" s="14"/>
      <c r="P296" s="14"/>
      <c r="Q296" s="14"/>
      <c r="R296" s="14"/>
      <c r="S296" s="22"/>
      <c r="T296" s="14"/>
      <c r="U296" s="8"/>
      <c r="V296" s="8"/>
      <c r="W296" s="8"/>
      <c r="X296" s="8"/>
      <c r="Y296" s="8"/>
      <c r="Z296" s="8"/>
    </row>
    <row r="297" spans="1:26" ht="15.75" customHeight="1">
      <c r="A297" s="29" t="str">
        <f t="shared" ref="A297:C297" si="594">A$276</f>
        <v>Electricity Supply</v>
      </c>
      <c r="B297" s="29" t="str">
        <f t="shared" si="594"/>
        <v>Reduce Plant Downtime</v>
      </c>
      <c r="C297" s="29" t="str">
        <f t="shared" si="594"/>
        <v>Percentage Reduction in Plant Downtime</v>
      </c>
      <c r="D297" s="14" t="s">
        <v>383</v>
      </c>
      <c r="E297" s="14" t="s">
        <v>492</v>
      </c>
      <c r="F297" s="14"/>
      <c r="G297" s="14"/>
      <c r="H297" s="13">
        <v>668</v>
      </c>
      <c r="I297" s="14" t="s">
        <v>86</v>
      </c>
      <c r="J297" s="29" t="str">
        <f t="shared" ref="J297:K297" si="595">J$276</f>
        <v>Reduce Plant Downtime</v>
      </c>
      <c r="K297" s="29" t="str">
        <f t="shared" si="595"/>
        <v>elec reduce plant downtime</v>
      </c>
      <c r="L297" s="8"/>
      <c r="M297" s="8"/>
      <c r="N297" s="8"/>
      <c r="O297" s="14"/>
      <c r="P297" s="14"/>
      <c r="Q297" s="14"/>
      <c r="R297" s="14"/>
      <c r="S297" s="22"/>
      <c r="T297" s="14"/>
      <c r="U297" s="8"/>
      <c r="V297" s="8"/>
      <c r="W297" s="8"/>
      <c r="X297" s="8"/>
      <c r="Y297" s="8"/>
      <c r="Z297" s="8"/>
    </row>
    <row r="298" spans="1:26" ht="15.75" customHeight="1">
      <c r="A298" s="29" t="str">
        <f t="shared" ref="A298:C298" si="596">A$276</f>
        <v>Electricity Supply</v>
      </c>
      <c r="B298" s="29" t="str">
        <f t="shared" si="596"/>
        <v>Reduce Plant Downtime</v>
      </c>
      <c r="C298" s="29" t="str">
        <f t="shared" si="596"/>
        <v>Percentage Reduction in Plant Downtime</v>
      </c>
      <c r="D298" s="14" t="s">
        <v>383</v>
      </c>
      <c r="E298" s="14" t="s">
        <v>494</v>
      </c>
      <c r="F298" s="14"/>
      <c r="G298" s="14"/>
      <c r="H298" s="13">
        <v>669</v>
      </c>
      <c r="I298" s="14" t="s">
        <v>86</v>
      </c>
      <c r="J298" s="29" t="str">
        <f t="shared" ref="J298:K298" si="597">J$276</f>
        <v>Reduce Plant Downtime</v>
      </c>
      <c r="K298" s="29" t="str">
        <f t="shared" si="597"/>
        <v>elec reduce plant downtime</v>
      </c>
      <c r="L298" s="8"/>
      <c r="M298" s="8"/>
      <c r="N298" s="8"/>
      <c r="O298" s="14"/>
      <c r="P298" s="14"/>
      <c r="Q298" s="14"/>
      <c r="R298" s="14"/>
      <c r="S298" s="22"/>
      <c r="T298" s="14"/>
      <c r="U298" s="8"/>
      <c r="V298" s="8"/>
      <c r="W298" s="8"/>
      <c r="X298" s="8"/>
      <c r="Y298" s="8"/>
      <c r="Z298" s="8"/>
    </row>
    <row r="299" spans="1:26" ht="15.75" customHeight="1">
      <c r="A299" s="29" t="str">
        <f t="shared" ref="A299:C299" si="598">A$276</f>
        <v>Electricity Supply</v>
      </c>
      <c r="B299" s="29" t="str">
        <f t="shared" si="598"/>
        <v>Reduce Plant Downtime</v>
      </c>
      <c r="C299" s="29" t="str">
        <f t="shared" si="598"/>
        <v>Percentage Reduction in Plant Downtime</v>
      </c>
      <c r="D299" s="14" t="s">
        <v>383</v>
      </c>
      <c r="E299" s="14" t="s">
        <v>495</v>
      </c>
      <c r="F299" s="14"/>
      <c r="G299" s="14"/>
      <c r="H299" s="13">
        <v>670</v>
      </c>
      <c r="I299" s="14" t="s">
        <v>86</v>
      </c>
      <c r="J299" s="29" t="str">
        <f t="shared" ref="J299:K299" si="599">J$276</f>
        <v>Reduce Plant Downtime</v>
      </c>
      <c r="K299" s="29" t="str">
        <f t="shared" si="599"/>
        <v>elec reduce plant downtime</v>
      </c>
      <c r="L299" s="8"/>
      <c r="M299" s="8"/>
      <c r="N299" s="8"/>
      <c r="O299" s="14"/>
      <c r="P299" s="14"/>
      <c r="Q299" s="14"/>
      <c r="R299" s="14"/>
      <c r="S299" s="22"/>
      <c r="T299" s="14"/>
      <c r="U299" s="8"/>
      <c r="V299" s="8"/>
      <c r="W299" s="8"/>
      <c r="X299" s="8"/>
      <c r="Y299" s="8"/>
      <c r="Z299" s="8"/>
    </row>
    <row r="300" spans="1:26" ht="15.75" customHeight="1">
      <c r="A300" s="29" t="str">
        <f t="shared" ref="A300:C300" si="600">A$276</f>
        <v>Electricity Supply</v>
      </c>
      <c r="B300" s="29" t="str">
        <f t="shared" si="600"/>
        <v>Reduce Plant Downtime</v>
      </c>
      <c r="C300" s="29" t="str">
        <f t="shared" si="600"/>
        <v>Percentage Reduction in Plant Downtime</v>
      </c>
      <c r="D300" s="14" t="s">
        <v>387</v>
      </c>
      <c r="E300" s="14" t="s">
        <v>492</v>
      </c>
      <c r="F300" s="14"/>
      <c r="G300" s="14"/>
      <c r="H300" s="13">
        <v>671</v>
      </c>
      <c r="I300" s="14" t="s">
        <v>86</v>
      </c>
      <c r="J300" s="29" t="str">
        <f t="shared" ref="J300:K300" si="601">J$276</f>
        <v>Reduce Plant Downtime</v>
      </c>
      <c r="K300" s="29" t="str">
        <f t="shared" si="601"/>
        <v>elec reduce plant downtime</v>
      </c>
      <c r="L300" s="8"/>
      <c r="M300" s="8"/>
      <c r="N300" s="8"/>
      <c r="O300" s="14"/>
      <c r="P300" s="14"/>
      <c r="Q300" s="14"/>
      <c r="R300" s="14"/>
      <c r="S300" s="22"/>
      <c r="T300" s="14"/>
      <c r="U300" s="8"/>
      <c r="V300" s="8"/>
      <c r="W300" s="8"/>
      <c r="X300" s="8"/>
      <c r="Y300" s="8"/>
      <c r="Z300" s="8"/>
    </row>
    <row r="301" spans="1:26" ht="15.75" customHeight="1">
      <c r="A301" s="29" t="str">
        <f t="shared" ref="A301:C301" si="602">A$276</f>
        <v>Electricity Supply</v>
      </c>
      <c r="B301" s="29" t="str">
        <f t="shared" si="602"/>
        <v>Reduce Plant Downtime</v>
      </c>
      <c r="C301" s="29" t="str">
        <f t="shared" si="602"/>
        <v>Percentage Reduction in Plant Downtime</v>
      </c>
      <c r="D301" s="14" t="s">
        <v>387</v>
      </c>
      <c r="E301" s="14" t="s">
        <v>494</v>
      </c>
      <c r="F301" s="14"/>
      <c r="G301" s="14"/>
      <c r="H301" s="13">
        <v>672</v>
      </c>
      <c r="I301" s="14" t="s">
        <v>86</v>
      </c>
      <c r="J301" s="29" t="str">
        <f t="shared" ref="J301:K301" si="603">J$276</f>
        <v>Reduce Plant Downtime</v>
      </c>
      <c r="K301" s="29" t="str">
        <f t="shared" si="603"/>
        <v>elec reduce plant downtime</v>
      </c>
      <c r="L301" s="8"/>
      <c r="M301" s="8"/>
      <c r="N301" s="8"/>
      <c r="O301" s="14"/>
      <c r="P301" s="14"/>
      <c r="Q301" s="14"/>
      <c r="R301" s="14"/>
      <c r="S301" s="22"/>
      <c r="T301" s="14"/>
      <c r="U301" s="8"/>
      <c r="V301" s="8"/>
      <c r="W301" s="8"/>
      <c r="X301" s="8"/>
      <c r="Y301" s="8"/>
      <c r="Z301" s="8"/>
    </row>
    <row r="302" spans="1:26" ht="15.75" customHeight="1">
      <c r="A302" s="29" t="str">
        <f t="shared" ref="A302:C302" si="604">A$276</f>
        <v>Electricity Supply</v>
      </c>
      <c r="B302" s="29" t="str">
        <f t="shared" si="604"/>
        <v>Reduce Plant Downtime</v>
      </c>
      <c r="C302" s="29" t="str">
        <f t="shared" si="604"/>
        <v>Percentage Reduction in Plant Downtime</v>
      </c>
      <c r="D302" s="14" t="s">
        <v>387</v>
      </c>
      <c r="E302" s="14" t="s">
        <v>495</v>
      </c>
      <c r="F302" s="14"/>
      <c r="G302" s="14"/>
      <c r="H302" s="13">
        <v>673</v>
      </c>
      <c r="I302" s="14" t="s">
        <v>86</v>
      </c>
      <c r="J302" s="29" t="str">
        <f t="shared" ref="J302:K302" si="605">J$276</f>
        <v>Reduce Plant Downtime</v>
      </c>
      <c r="K302" s="29" t="str">
        <f t="shared" si="605"/>
        <v>elec reduce plant downtime</v>
      </c>
      <c r="L302" s="8"/>
      <c r="M302" s="8"/>
      <c r="N302" s="8"/>
      <c r="O302" s="14"/>
      <c r="P302" s="14"/>
      <c r="Q302" s="14"/>
      <c r="R302" s="14"/>
      <c r="S302" s="22"/>
      <c r="T302" s="14"/>
      <c r="U302" s="8"/>
      <c r="V302" s="8"/>
      <c r="W302" s="8"/>
      <c r="X302" s="8"/>
      <c r="Y302" s="8"/>
      <c r="Z302" s="8"/>
    </row>
    <row r="303" spans="1:26" ht="15.75" customHeight="1">
      <c r="A303" s="29" t="str">
        <f t="shared" ref="A303:C303" si="606">A$276</f>
        <v>Electricity Supply</v>
      </c>
      <c r="B303" s="29" t="str">
        <f t="shared" si="606"/>
        <v>Reduce Plant Downtime</v>
      </c>
      <c r="C303" s="29" t="str">
        <f t="shared" si="606"/>
        <v>Percentage Reduction in Plant Downtime</v>
      </c>
      <c r="D303" s="14" t="s">
        <v>389</v>
      </c>
      <c r="E303" s="14" t="s">
        <v>492</v>
      </c>
      <c r="F303" s="14"/>
      <c r="G303" s="14"/>
      <c r="H303" s="13">
        <v>674</v>
      </c>
      <c r="I303" s="14" t="s">
        <v>86</v>
      </c>
      <c r="J303" s="29" t="str">
        <f t="shared" ref="J303:K303" si="607">J$276</f>
        <v>Reduce Plant Downtime</v>
      </c>
      <c r="K303" s="29" t="str">
        <f t="shared" si="607"/>
        <v>elec reduce plant downtime</v>
      </c>
      <c r="L303" s="8"/>
      <c r="M303" s="8"/>
      <c r="N303" s="8"/>
      <c r="O303" s="14"/>
      <c r="P303" s="14"/>
      <c r="Q303" s="14"/>
      <c r="R303" s="14"/>
      <c r="S303" s="22"/>
      <c r="T303" s="14"/>
      <c r="U303" s="8"/>
      <c r="V303" s="8"/>
      <c r="W303" s="8"/>
      <c r="X303" s="8"/>
      <c r="Y303" s="8"/>
      <c r="Z303" s="8"/>
    </row>
    <row r="304" spans="1:26" ht="15.75" customHeight="1">
      <c r="A304" s="29" t="str">
        <f t="shared" ref="A304:C304" si="608">A$276</f>
        <v>Electricity Supply</v>
      </c>
      <c r="B304" s="29" t="str">
        <f t="shared" si="608"/>
        <v>Reduce Plant Downtime</v>
      </c>
      <c r="C304" s="29" t="str">
        <f t="shared" si="608"/>
        <v>Percentage Reduction in Plant Downtime</v>
      </c>
      <c r="D304" s="14" t="s">
        <v>389</v>
      </c>
      <c r="E304" s="14" t="s">
        <v>494</v>
      </c>
      <c r="F304" s="14"/>
      <c r="G304" s="14"/>
      <c r="H304" s="13">
        <v>675</v>
      </c>
      <c r="I304" s="14" t="s">
        <v>86</v>
      </c>
      <c r="J304" s="29" t="str">
        <f t="shared" ref="J304:K304" si="609">J$276</f>
        <v>Reduce Plant Downtime</v>
      </c>
      <c r="K304" s="29" t="str">
        <f t="shared" si="609"/>
        <v>elec reduce plant downtime</v>
      </c>
      <c r="L304" s="8"/>
      <c r="M304" s="8"/>
      <c r="N304" s="8"/>
      <c r="O304" s="14"/>
      <c r="P304" s="14"/>
      <c r="Q304" s="14"/>
      <c r="R304" s="14"/>
      <c r="S304" s="22"/>
      <c r="T304" s="14"/>
      <c r="U304" s="8"/>
      <c r="V304" s="8"/>
      <c r="W304" s="8"/>
      <c r="X304" s="8"/>
      <c r="Y304" s="8"/>
      <c r="Z304" s="8"/>
    </row>
    <row r="305" spans="1:26" ht="15.75" customHeight="1">
      <c r="A305" s="29" t="str">
        <f t="shared" ref="A305:C305" si="610">A$276</f>
        <v>Electricity Supply</v>
      </c>
      <c r="B305" s="29" t="str">
        <f t="shared" si="610"/>
        <v>Reduce Plant Downtime</v>
      </c>
      <c r="C305" s="29" t="str">
        <f t="shared" si="610"/>
        <v>Percentage Reduction in Plant Downtime</v>
      </c>
      <c r="D305" s="14" t="s">
        <v>389</v>
      </c>
      <c r="E305" s="14" t="s">
        <v>495</v>
      </c>
      <c r="F305" s="14"/>
      <c r="G305" s="14"/>
      <c r="H305" s="13">
        <v>676</v>
      </c>
      <c r="I305" s="14" t="s">
        <v>86</v>
      </c>
      <c r="J305" s="29" t="str">
        <f t="shared" ref="J305:K305" si="611">J$276</f>
        <v>Reduce Plant Downtime</v>
      </c>
      <c r="K305" s="29" t="str">
        <f t="shared" si="611"/>
        <v>elec reduce plant downtime</v>
      </c>
      <c r="L305" s="8"/>
      <c r="M305" s="8"/>
      <c r="N305" s="8"/>
      <c r="O305" s="14"/>
      <c r="P305" s="14"/>
      <c r="Q305" s="14"/>
      <c r="R305" s="14"/>
      <c r="S305" s="22"/>
      <c r="T305" s="14"/>
      <c r="U305" s="8"/>
      <c r="V305" s="8"/>
      <c r="W305" s="8"/>
      <c r="X305" s="8"/>
      <c r="Y305" s="8"/>
      <c r="Z305" s="8"/>
    </row>
    <row r="306" spans="1:26" ht="15.75" customHeight="1">
      <c r="A306" s="29" t="str">
        <f t="shared" ref="A306:C306" si="612">A$276</f>
        <v>Electricity Supply</v>
      </c>
      <c r="B306" s="29" t="str">
        <f t="shared" si="612"/>
        <v>Reduce Plant Downtime</v>
      </c>
      <c r="C306" s="29" t="str">
        <f t="shared" si="612"/>
        <v>Percentage Reduction in Plant Downtime</v>
      </c>
      <c r="D306" s="14" t="s">
        <v>391</v>
      </c>
      <c r="E306" s="14" t="s">
        <v>492</v>
      </c>
      <c r="F306" s="14"/>
      <c r="G306" s="14"/>
      <c r="H306" s="13">
        <v>677</v>
      </c>
      <c r="I306" s="14" t="s">
        <v>86</v>
      </c>
      <c r="J306" s="29" t="str">
        <f t="shared" ref="J306:K306" si="613">J$276</f>
        <v>Reduce Plant Downtime</v>
      </c>
      <c r="K306" s="29" t="str">
        <f t="shared" si="613"/>
        <v>elec reduce plant downtime</v>
      </c>
      <c r="L306" s="18"/>
      <c r="M306" s="18"/>
      <c r="N306" s="18"/>
      <c r="O306" s="19"/>
      <c r="P306" s="14"/>
      <c r="Q306" s="14"/>
      <c r="R306" s="14"/>
      <c r="S306" s="22"/>
      <c r="T306" s="14"/>
      <c r="U306" s="8"/>
      <c r="V306" s="8"/>
      <c r="W306" s="8"/>
      <c r="X306" s="8"/>
      <c r="Y306" s="8"/>
      <c r="Z306" s="8"/>
    </row>
    <row r="307" spans="1:26" ht="15.75" customHeight="1">
      <c r="A307" s="29" t="str">
        <f t="shared" ref="A307:C307" si="614">A$276</f>
        <v>Electricity Supply</v>
      </c>
      <c r="B307" s="29" t="str">
        <f t="shared" si="614"/>
        <v>Reduce Plant Downtime</v>
      </c>
      <c r="C307" s="29" t="str">
        <f t="shared" si="614"/>
        <v>Percentage Reduction in Plant Downtime</v>
      </c>
      <c r="D307" s="14" t="s">
        <v>391</v>
      </c>
      <c r="E307" s="14" t="s">
        <v>494</v>
      </c>
      <c r="F307" s="14"/>
      <c r="G307" s="14"/>
      <c r="H307" s="13">
        <v>678</v>
      </c>
      <c r="I307" s="14" t="s">
        <v>86</v>
      </c>
      <c r="J307" s="29" t="str">
        <f t="shared" ref="J307:K307" si="615">J$276</f>
        <v>Reduce Plant Downtime</v>
      </c>
      <c r="K307" s="29" t="str">
        <f t="shared" si="615"/>
        <v>elec reduce plant downtime</v>
      </c>
      <c r="L307" s="18"/>
      <c r="M307" s="18"/>
      <c r="N307" s="18"/>
      <c r="O307" s="19"/>
      <c r="P307" s="14"/>
      <c r="Q307" s="14"/>
      <c r="R307" s="14"/>
      <c r="S307" s="22"/>
      <c r="T307" s="14"/>
      <c r="U307" s="8"/>
      <c r="V307" s="8"/>
      <c r="W307" s="8"/>
      <c r="X307" s="8"/>
      <c r="Y307" s="8"/>
      <c r="Z307" s="8"/>
    </row>
    <row r="308" spans="1:26" ht="15.75" customHeight="1">
      <c r="A308" s="29" t="str">
        <f t="shared" ref="A308:C308" si="616">A$276</f>
        <v>Electricity Supply</v>
      </c>
      <c r="B308" s="29" t="str">
        <f t="shared" si="616"/>
        <v>Reduce Plant Downtime</v>
      </c>
      <c r="C308" s="29" t="str">
        <f t="shared" si="616"/>
        <v>Percentage Reduction in Plant Downtime</v>
      </c>
      <c r="D308" s="14" t="s">
        <v>391</v>
      </c>
      <c r="E308" s="14" t="s">
        <v>495</v>
      </c>
      <c r="F308" s="14"/>
      <c r="G308" s="14"/>
      <c r="H308" s="13">
        <v>679</v>
      </c>
      <c r="I308" s="14" t="s">
        <v>86</v>
      </c>
      <c r="J308" s="29" t="str">
        <f t="shared" ref="J308:K308" si="617">J$276</f>
        <v>Reduce Plant Downtime</v>
      </c>
      <c r="K308" s="29" t="str">
        <f t="shared" si="617"/>
        <v>elec reduce plant downtime</v>
      </c>
      <c r="L308" s="18"/>
      <c r="M308" s="18"/>
      <c r="N308" s="18"/>
      <c r="O308" s="19"/>
      <c r="P308" s="14"/>
      <c r="Q308" s="14"/>
      <c r="R308" s="14"/>
      <c r="S308" s="22"/>
      <c r="T308" s="14"/>
      <c r="U308" s="8"/>
      <c r="V308" s="8"/>
      <c r="W308" s="8"/>
      <c r="X308" s="8"/>
      <c r="Y308" s="8"/>
      <c r="Z308" s="8"/>
    </row>
    <row r="309" spans="1:26" ht="15.75" customHeight="1">
      <c r="A309" s="29" t="str">
        <f t="shared" ref="A309:C309" si="618">A$276</f>
        <v>Electricity Supply</v>
      </c>
      <c r="B309" s="29" t="str">
        <f t="shared" si="618"/>
        <v>Reduce Plant Downtime</v>
      </c>
      <c r="C309" s="29" t="str">
        <f t="shared" si="618"/>
        <v>Percentage Reduction in Plant Downtime</v>
      </c>
      <c r="D309" s="14" t="s">
        <v>394</v>
      </c>
      <c r="E309" s="14" t="s">
        <v>492</v>
      </c>
      <c r="F309" s="14"/>
      <c r="G309" s="14"/>
      <c r="H309" s="13">
        <v>680</v>
      </c>
      <c r="I309" s="14" t="s">
        <v>86</v>
      </c>
      <c r="J309" s="29" t="str">
        <f t="shared" ref="J309:K309" si="619">J$276</f>
        <v>Reduce Plant Downtime</v>
      </c>
      <c r="K309" s="29" t="str">
        <f t="shared" si="619"/>
        <v>elec reduce plant downtime</v>
      </c>
      <c r="L309" s="18"/>
      <c r="M309" s="18"/>
      <c r="N309" s="18"/>
      <c r="O309" s="19"/>
      <c r="P309" s="14"/>
      <c r="Q309" s="14"/>
      <c r="R309" s="14"/>
      <c r="S309" s="22"/>
      <c r="T309" s="14"/>
      <c r="U309" s="8"/>
      <c r="V309" s="8"/>
      <c r="W309" s="8"/>
      <c r="X309" s="8"/>
      <c r="Y309" s="8"/>
      <c r="Z309" s="8"/>
    </row>
    <row r="310" spans="1:26" ht="15.75" customHeight="1">
      <c r="A310" s="29" t="str">
        <f t="shared" ref="A310:C310" si="620">A$276</f>
        <v>Electricity Supply</v>
      </c>
      <c r="B310" s="29" t="str">
        <f t="shared" si="620"/>
        <v>Reduce Plant Downtime</v>
      </c>
      <c r="C310" s="29" t="str">
        <f t="shared" si="620"/>
        <v>Percentage Reduction in Plant Downtime</v>
      </c>
      <c r="D310" s="14" t="s">
        <v>394</v>
      </c>
      <c r="E310" s="14" t="s">
        <v>494</v>
      </c>
      <c r="F310" s="14"/>
      <c r="G310" s="14"/>
      <c r="H310" s="13">
        <v>681</v>
      </c>
      <c r="I310" s="14" t="s">
        <v>86</v>
      </c>
      <c r="J310" s="29" t="str">
        <f t="shared" ref="J310:K310" si="621">J$276</f>
        <v>Reduce Plant Downtime</v>
      </c>
      <c r="K310" s="29" t="str">
        <f t="shared" si="621"/>
        <v>elec reduce plant downtime</v>
      </c>
      <c r="L310" s="18"/>
      <c r="M310" s="18"/>
      <c r="N310" s="18"/>
      <c r="O310" s="19"/>
      <c r="P310" s="14"/>
      <c r="Q310" s="14"/>
      <c r="R310" s="14"/>
      <c r="S310" s="22"/>
      <c r="T310" s="14"/>
      <c r="U310" s="8"/>
      <c r="V310" s="8"/>
      <c r="W310" s="8"/>
      <c r="X310" s="8"/>
      <c r="Y310" s="8"/>
      <c r="Z310" s="8"/>
    </row>
    <row r="311" spans="1:26" ht="15.75" customHeight="1">
      <c r="A311" s="29" t="str">
        <f t="shared" ref="A311:C311" si="622">A$276</f>
        <v>Electricity Supply</v>
      </c>
      <c r="B311" s="29" t="str">
        <f t="shared" si="622"/>
        <v>Reduce Plant Downtime</v>
      </c>
      <c r="C311" s="29" t="str">
        <f t="shared" si="622"/>
        <v>Percentage Reduction in Plant Downtime</v>
      </c>
      <c r="D311" s="14" t="s">
        <v>394</v>
      </c>
      <c r="E311" s="14" t="s">
        <v>495</v>
      </c>
      <c r="F311" s="14" t="s">
        <v>502</v>
      </c>
      <c r="G311" s="14" t="s">
        <v>395</v>
      </c>
      <c r="H311" s="13">
        <v>182</v>
      </c>
      <c r="I311" s="14" t="s">
        <v>63</v>
      </c>
      <c r="J311" s="29" t="str">
        <f t="shared" ref="J311:J320" si="623">J$276</f>
        <v>Reduce Plant Downtime</v>
      </c>
      <c r="K311" s="17" t="str">
        <f t="shared" ref="K311:K320" si="624">K$279</f>
        <v>elec reduce plant downtime</v>
      </c>
      <c r="L311" s="15">
        <v>0</v>
      </c>
      <c r="M311" s="15">
        <v>0.25</v>
      </c>
      <c r="N311" s="15">
        <v>0.01</v>
      </c>
      <c r="O311" s="14" t="s">
        <v>497</v>
      </c>
      <c r="P311" s="14" t="s">
        <v>507</v>
      </c>
      <c r="Q311" s="14" t="s">
        <v>499</v>
      </c>
      <c r="R311" s="14" t="s">
        <v>500</v>
      </c>
      <c r="S311" s="22" t="s">
        <v>504</v>
      </c>
      <c r="T311" s="14"/>
      <c r="U311" s="8"/>
      <c r="V311" s="8"/>
      <c r="W311" s="8"/>
      <c r="X311" s="8"/>
      <c r="Y311" s="8"/>
      <c r="Z311" s="8"/>
    </row>
    <row r="312" spans="1:26" ht="15.75" customHeight="1">
      <c r="A312" s="29" t="str">
        <f t="shared" ref="A312:C312" si="625">A$276</f>
        <v>Electricity Supply</v>
      </c>
      <c r="B312" s="29" t="str">
        <f t="shared" si="625"/>
        <v>Reduce Plant Downtime</v>
      </c>
      <c r="C312" s="29" t="str">
        <f t="shared" si="625"/>
        <v>Percentage Reduction in Plant Downtime</v>
      </c>
      <c r="D312" s="14" t="s">
        <v>396</v>
      </c>
      <c r="E312" s="14" t="s">
        <v>492</v>
      </c>
      <c r="F312" s="8"/>
      <c r="G312" s="14"/>
      <c r="H312" s="13">
        <v>682</v>
      </c>
      <c r="I312" s="14" t="s">
        <v>86</v>
      </c>
      <c r="J312" s="29" t="str">
        <f t="shared" si="623"/>
        <v>Reduce Plant Downtime</v>
      </c>
      <c r="K312" s="17" t="str">
        <f t="shared" si="624"/>
        <v>elec reduce plant downtime</v>
      </c>
      <c r="L312" s="15"/>
      <c r="M312" s="15"/>
      <c r="N312" s="15"/>
      <c r="O312" s="14"/>
      <c r="P312" s="14"/>
      <c r="Q312" s="14"/>
      <c r="R312" s="14"/>
      <c r="S312" s="22"/>
      <c r="T312" s="14"/>
      <c r="U312" s="8"/>
      <c r="V312" s="8"/>
      <c r="W312" s="8"/>
      <c r="X312" s="8"/>
      <c r="Y312" s="8"/>
      <c r="Z312" s="8"/>
    </row>
    <row r="313" spans="1:26" ht="15.75" customHeight="1">
      <c r="A313" s="29" t="str">
        <f t="shared" ref="A313:C313" si="626">A$276</f>
        <v>Electricity Supply</v>
      </c>
      <c r="B313" s="29" t="str">
        <f t="shared" si="626"/>
        <v>Reduce Plant Downtime</v>
      </c>
      <c r="C313" s="29" t="str">
        <f t="shared" si="626"/>
        <v>Percentage Reduction in Plant Downtime</v>
      </c>
      <c r="D313" s="14" t="s">
        <v>396</v>
      </c>
      <c r="E313" s="14" t="s">
        <v>494</v>
      </c>
      <c r="F313" s="8"/>
      <c r="G313" s="8"/>
      <c r="H313" s="13">
        <v>683</v>
      </c>
      <c r="I313" s="14" t="s">
        <v>86</v>
      </c>
      <c r="J313" s="29" t="str">
        <f t="shared" si="623"/>
        <v>Reduce Plant Downtime</v>
      </c>
      <c r="K313" s="17" t="str">
        <f t="shared" si="624"/>
        <v>elec reduce plant downtime</v>
      </c>
      <c r="L313" s="15"/>
      <c r="M313" s="15"/>
      <c r="N313" s="15"/>
      <c r="O313" s="14"/>
      <c r="P313" s="14"/>
      <c r="Q313" s="14"/>
      <c r="R313" s="14"/>
      <c r="S313" s="22"/>
      <c r="T313" s="14"/>
      <c r="U313" s="8"/>
      <c r="V313" s="8"/>
      <c r="W313" s="8"/>
      <c r="X313" s="8"/>
      <c r="Y313" s="8"/>
      <c r="Z313" s="8"/>
    </row>
    <row r="314" spans="1:26" ht="15.75" customHeight="1">
      <c r="A314" s="29" t="str">
        <f t="shared" ref="A314:C314" si="627">A$276</f>
        <v>Electricity Supply</v>
      </c>
      <c r="B314" s="29" t="str">
        <f t="shared" si="627"/>
        <v>Reduce Plant Downtime</v>
      </c>
      <c r="C314" s="29" t="str">
        <f t="shared" si="627"/>
        <v>Percentage Reduction in Plant Downtime</v>
      </c>
      <c r="D314" s="14" t="s">
        <v>396</v>
      </c>
      <c r="E314" s="14" t="s">
        <v>495</v>
      </c>
      <c r="F314" s="8"/>
      <c r="G314" s="8"/>
      <c r="H314" s="13">
        <v>684</v>
      </c>
      <c r="I314" s="14" t="s">
        <v>86</v>
      </c>
      <c r="J314" s="29" t="str">
        <f t="shared" si="623"/>
        <v>Reduce Plant Downtime</v>
      </c>
      <c r="K314" s="17" t="str">
        <f t="shared" si="624"/>
        <v>elec reduce plant downtime</v>
      </c>
      <c r="L314" s="15"/>
      <c r="M314" s="15"/>
      <c r="N314" s="15"/>
      <c r="O314" s="14"/>
      <c r="P314" s="14"/>
      <c r="Q314" s="14"/>
      <c r="R314" s="14"/>
      <c r="S314" s="22"/>
      <c r="T314" s="14"/>
      <c r="U314" s="8"/>
      <c r="V314" s="8"/>
      <c r="W314" s="8"/>
      <c r="X314" s="8"/>
      <c r="Y314" s="8"/>
      <c r="Z314" s="8"/>
    </row>
    <row r="315" spans="1:26" ht="15.75" customHeight="1">
      <c r="A315" s="29" t="str">
        <f t="shared" ref="A315:C315" si="628">A$276</f>
        <v>Electricity Supply</v>
      </c>
      <c r="B315" s="29" t="str">
        <f t="shared" si="628"/>
        <v>Reduce Plant Downtime</v>
      </c>
      <c r="C315" s="29" t="str">
        <f t="shared" si="628"/>
        <v>Percentage Reduction in Plant Downtime</v>
      </c>
      <c r="D315" s="14" t="s">
        <v>398</v>
      </c>
      <c r="E315" s="14" t="s">
        <v>492</v>
      </c>
      <c r="F315" s="8"/>
      <c r="G315" s="14"/>
      <c r="H315" s="13">
        <v>685</v>
      </c>
      <c r="I315" s="14" t="s">
        <v>86</v>
      </c>
      <c r="J315" s="29" t="str">
        <f t="shared" si="623"/>
        <v>Reduce Plant Downtime</v>
      </c>
      <c r="K315" s="17" t="str">
        <f t="shared" si="624"/>
        <v>elec reduce plant downtime</v>
      </c>
      <c r="L315" s="15"/>
      <c r="M315" s="15"/>
      <c r="N315" s="15"/>
      <c r="O315" s="14"/>
      <c r="P315" s="14"/>
      <c r="Q315" s="14"/>
      <c r="R315" s="14"/>
      <c r="S315" s="22"/>
      <c r="T315" s="14"/>
      <c r="U315" s="8"/>
      <c r="V315" s="8"/>
      <c r="W315" s="8"/>
      <c r="X315" s="8"/>
      <c r="Y315" s="8"/>
      <c r="Z315" s="8"/>
    </row>
    <row r="316" spans="1:26" ht="15.75" customHeight="1">
      <c r="A316" s="29" t="str">
        <f t="shared" ref="A316:C316" si="629">A$276</f>
        <v>Electricity Supply</v>
      </c>
      <c r="B316" s="29" t="str">
        <f t="shared" si="629"/>
        <v>Reduce Plant Downtime</v>
      </c>
      <c r="C316" s="29" t="str">
        <f t="shared" si="629"/>
        <v>Percentage Reduction in Plant Downtime</v>
      </c>
      <c r="D316" s="14" t="s">
        <v>398</v>
      </c>
      <c r="E316" s="14" t="s">
        <v>494</v>
      </c>
      <c r="F316" s="8"/>
      <c r="G316" s="8"/>
      <c r="H316" s="13">
        <v>686</v>
      </c>
      <c r="I316" s="14" t="s">
        <v>86</v>
      </c>
      <c r="J316" s="29" t="str">
        <f t="shared" si="623"/>
        <v>Reduce Plant Downtime</v>
      </c>
      <c r="K316" s="17" t="str">
        <f t="shared" si="624"/>
        <v>elec reduce plant downtime</v>
      </c>
      <c r="L316" s="15"/>
      <c r="M316" s="15"/>
      <c r="N316" s="15"/>
      <c r="O316" s="14"/>
      <c r="P316" s="14"/>
      <c r="Q316" s="14"/>
      <c r="R316" s="14"/>
      <c r="S316" s="22"/>
      <c r="T316" s="14"/>
      <c r="U316" s="8"/>
      <c r="V316" s="8"/>
      <c r="W316" s="8"/>
      <c r="X316" s="8"/>
      <c r="Y316" s="8"/>
      <c r="Z316" s="8"/>
    </row>
    <row r="317" spans="1:26" ht="15.75" customHeight="1">
      <c r="A317" s="29" t="str">
        <f t="shared" ref="A317:C317" si="630">A$276</f>
        <v>Electricity Supply</v>
      </c>
      <c r="B317" s="29" t="str">
        <f t="shared" si="630"/>
        <v>Reduce Plant Downtime</v>
      </c>
      <c r="C317" s="29" t="str">
        <f t="shared" si="630"/>
        <v>Percentage Reduction in Plant Downtime</v>
      </c>
      <c r="D317" s="14" t="s">
        <v>398</v>
      </c>
      <c r="E317" s="14" t="s">
        <v>495</v>
      </c>
      <c r="F317" s="8"/>
      <c r="G317" s="14"/>
      <c r="H317" s="13">
        <v>687</v>
      </c>
      <c r="I317" s="14" t="s">
        <v>86</v>
      </c>
      <c r="J317" s="29" t="str">
        <f t="shared" si="623"/>
        <v>Reduce Plant Downtime</v>
      </c>
      <c r="K317" s="17" t="str">
        <f t="shared" si="624"/>
        <v>elec reduce plant downtime</v>
      </c>
      <c r="L317" s="15"/>
      <c r="M317" s="15"/>
      <c r="N317" s="15"/>
      <c r="O317" s="14"/>
      <c r="P317" s="14"/>
      <c r="Q317" s="14"/>
      <c r="R317" s="14"/>
      <c r="S317" s="22"/>
      <c r="T317" s="14"/>
      <c r="U317" s="8"/>
      <c r="V317" s="8"/>
      <c r="W317" s="8"/>
      <c r="X317" s="8"/>
      <c r="Y317" s="8"/>
      <c r="Z317" s="8"/>
    </row>
    <row r="318" spans="1:26" ht="15.75" customHeight="1">
      <c r="A318" s="29" t="str">
        <f t="shared" ref="A318:C318" si="631">A$276</f>
        <v>Electricity Supply</v>
      </c>
      <c r="B318" s="29" t="str">
        <f t="shared" si="631"/>
        <v>Reduce Plant Downtime</v>
      </c>
      <c r="C318" s="29" t="str">
        <f t="shared" si="631"/>
        <v>Percentage Reduction in Plant Downtime</v>
      </c>
      <c r="D318" s="14" t="s">
        <v>400</v>
      </c>
      <c r="E318" s="14" t="s">
        <v>492</v>
      </c>
      <c r="F318" s="8"/>
      <c r="G318" s="14"/>
      <c r="H318" s="13">
        <v>688</v>
      </c>
      <c r="I318" s="14" t="s">
        <v>86</v>
      </c>
      <c r="J318" s="29" t="str">
        <f t="shared" si="623"/>
        <v>Reduce Plant Downtime</v>
      </c>
      <c r="K318" s="17" t="str">
        <f t="shared" si="624"/>
        <v>elec reduce plant downtime</v>
      </c>
      <c r="L318" s="15"/>
      <c r="M318" s="15"/>
      <c r="N318" s="15"/>
      <c r="O318" s="14"/>
      <c r="P318" s="14"/>
      <c r="Q318" s="14"/>
      <c r="R318" s="14"/>
      <c r="S318" s="22"/>
      <c r="T318" s="14"/>
      <c r="U318" s="8"/>
      <c r="V318" s="8"/>
      <c r="W318" s="8"/>
      <c r="X318" s="8"/>
      <c r="Y318" s="8"/>
      <c r="Z318" s="8"/>
    </row>
    <row r="319" spans="1:26" ht="15.75" customHeight="1">
      <c r="A319" s="29" t="str">
        <f t="shared" ref="A319:C319" si="632">A$276</f>
        <v>Electricity Supply</v>
      </c>
      <c r="B319" s="29" t="str">
        <f t="shared" si="632"/>
        <v>Reduce Plant Downtime</v>
      </c>
      <c r="C319" s="29" t="str">
        <f t="shared" si="632"/>
        <v>Percentage Reduction in Plant Downtime</v>
      </c>
      <c r="D319" s="14" t="s">
        <v>400</v>
      </c>
      <c r="E319" s="14" t="s">
        <v>494</v>
      </c>
      <c r="F319" s="14"/>
      <c r="G319" s="14"/>
      <c r="H319" s="13">
        <v>689</v>
      </c>
      <c r="I319" s="14" t="s">
        <v>86</v>
      </c>
      <c r="J319" s="29" t="str">
        <f t="shared" si="623"/>
        <v>Reduce Plant Downtime</v>
      </c>
      <c r="K319" s="17" t="str">
        <f t="shared" si="624"/>
        <v>elec reduce plant downtime</v>
      </c>
      <c r="L319" s="15"/>
      <c r="M319" s="15"/>
      <c r="N319" s="15"/>
      <c r="O319" s="14"/>
      <c r="P319" s="14"/>
      <c r="Q319" s="14"/>
      <c r="R319" s="14"/>
      <c r="S319" s="22"/>
      <c r="T319" s="14"/>
      <c r="U319" s="8"/>
      <c r="V319" s="8"/>
      <c r="W319" s="8"/>
      <c r="X319" s="8"/>
      <c r="Y319" s="8"/>
      <c r="Z319" s="8"/>
    </row>
    <row r="320" spans="1:26" ht="15.75" customHeight="1">
      <c r="A320" s="29" t="str">
        <f t="shared" ref="A320:C320" si="633">A$276</f>
        <v>Electricity Supply</v>
      </c>
      <c r="B320" s="29" t="str">
        <f t="shared" si="633"/>
        <v>Reduce Plant Downtime</v>
      </c>
      <c r="C320" s="29" t="str">
        <f t="shared" si="633"/>
        <v>Percentage Reduction in Plant Downtime</v>
      </c>
      <c r="D320" s="14" t="s">
        <v>400</v>
      </c>
      <c r="E320" s="14" t="s">
        <v>495</v>
      </c>
      <c r="F320" s="14"/>
      <c r="G320" s="14"/>
      <c r="H320" s="13">
        <v>690</v>
      </c>
      <c r="I320" s="14" t="s">
        <v>86</v>
      </c>
      <c r="J320" s="29" t="str">
        <f t="shared" si="623"/>
        <v>Reduce Plant Downtime</v>
      </c>
      <c r="K320" s="17" t="str">
        <f t="shared" si="624"/>
        <v>elec reduce plant downtime</v>
      </c>
      <c r="L320" s="15"/>
      <c r="M320" s="15"/>
      <c r="N320" s="15"/>
      <c r="O320" s="14"/>
      <c r="P320" s="14"/>
      <c r="Q320" s="14"/>
      <c r="R320" s="14"/>
      <c r="S320" s="22"/>
      <c r="T320" s="14"/>
      <c r="U320" s="8"/>
      <c r="V320" s="8"/>
      <c r="W320" s="8"/>
      <c r="X320" s="8"/>
      <c r="Y320" s="8"/>
      <c r="Z320" s="8"/>
    </row>
    <row r="321" spans="1:26" ht="15.75" customHeight="1">
      <c r="A321" s="8" t="s">
        <v>358</v>
      </c>
      <c r="B321" s="13" t="s">
        <v>508</v>
      </c>
      <c r="C321" s="13" t="s">
        <v>509</v>
      </c>
      <c r="D321" s="14" t="s">
        <v>377</v>
      </c>
      <c r="E321" s="14"/>
      <c r="F321" s="14" t="s">
        <v>378</v>
      </c>
      <c r="G321" s="14"/>
      <c r="H321" s="13">
        <v>194</v>
      </c>
      <c r="I321" s="14" t="s">
        <v>63</v>
      </c>
      <c r="J321" s="13" t="s">
        <v>508</v>
      </c>
      <c r="K321" s="8" t="s">
        <v>510</v>
      </c>
      <c r="L321" s="15">
        <v>0</v>
      </c>
      <c r="M321" s="15">
        <v>0.9</v>
      </c>
      <c r="N321" s="15">
        <v>0.01</v>
      </c>
      <c r="O321" s="14" t="s">
        <v>511</v>
      </c>
      <c r="P321" s="14" t="s">
        <v>512</v>
      </c>
      <c r="Q321" s="14" t="s">
        <v>513</v>
      </c>
      <c r="R321" s="14" t="s">
        <v>514</v>
      </c>
      <c r="S321" s="22"/>
      <c r="T321" s="14"/>
      <c r="U321" s="8"/>
      <c r="V321" s="8"/>
      <c r="W321" s="8"/>
      <c r="X321" s="8"/>
      <c r="Y321" s="8"/>
      <c r="Z321" s="8"/>
    </row>
    <row r="322" spans="1:26" ht="15.75" customHeight="1">
      <c r="A322" s="29" t="str">
        <f t="shared" ref="A322:C322" si="634">A$321</f>
        <v>Electricity Supply</v>
      </c>
      <c r="B322" s="29" t="str">
        <f t="shared" si="634"/>
        <v>Reduce Soft Costs</v>
      </c>
      <c r="C322" s="29" t="str">
        <f t="shared" si="634"/>
        <v>Percent Reduction in Soft Costs of Capacity Construction</v>
      </c>
      <c r="D322" s="14" t="s">
        <v>379</v>
      </c>
      <c r="E322" s="14"/>
      <c r="F322" s="14" t="s">
        <v>380</v>
      </c>
      <c r="G322" s="14"/>
      <c r="H322" s="13">
        <v>195</v>
      </c>
      <c r="I322" s="14" t="s">
        <v>63</v>
      </c>
      <c r="J322" s="52" t="str">
        <f t="shared" ref="J322:O322" si="635">J$321</f>
        <v>Reduce Soft Costs</v>
      </c>
      <c r="K322" s="52" t="str">
        <f t="shared" si="635"/>
        <v>elec reduce soft costs</v>
      </c>
      <c r="L322" s="53">
        <f t="shared" si="635"/>
        <v>0</v>
      </c>
      <c r="M322" s="53">
        <f t="shared" si="635"/>
        <v>0.9</v>
      </c>
      <c r="N322" s="53">
        <f t="shared" si="635"/>
        <v>0.01</v>
      </c>
      <c r="O322" s="52" t="str">
        <f t="shared" si="635"/>
        <v>% reduction in soft costs</v>
      </c>
      <c r="P322" s="14" t="s">
        <v>515</v>
      </c>
      <c r="Q322" s="52" t="str">
        <f t="shared" ref="Q322:R322" si="636">Q$321</f>
        <v>endogenous-learning.html#red-soft-costs</v>
      </c>
      <c r="R322" s="52" t="str">
        <f t="shared" si="636"/>
        <v>reduce-soft-costs.html</v>
      </c>
      <c r="S322" s="22"/>
      <c r="T322" s="14"/>
      <c r="U322" s="8"/>
      <c r="V322" s="8"/>
      <c r="W322" s="8"/>
      <c r="X322" s="8"/>
      <c r="Y322" s="8"/>
      <c r="Z322" s="8"/>
    </row>
    <row r="323" spans="1:26" ht="15.75" customHeight="1">
      <c r="A323" s="29" t="str">
        <f t="shared" ref="A323:C323" si="637">A$321</f>
        <v>Electricity Supply</v>
      </c>
      <c r="B323" s="29" t="str">
        <f t="shared" si="637"/>
        <v>Reduce Soft Costs</v>
      </c>
      <c r="C323" s="29" t="str">
        <f t="shared" si="637"/>
        <v>Percent Reduction in Soft Costs of Capacity Construction</v>
      </c>
      <c r="D323" s="14" t="s">
        <v>394</v>
      </c>
      <c r="E323" s="14"/>
      <c r="F323" s="14" t="s">
        <v>395</v>
      </c>
      <c r="G323" s="14"/>
      <c r="H323" s="13">
        <v>196</v>
      </c>
      <c r="I323" s="14" t="s">
        <v>63</v>
      </c>
      <c r="J323" s="52" t="str">
        <f t="shared" ref="J323:O323" si="638">J$321</f>
        <v>Reduce Soft Costs</v>
      </c>
      <c r="K323" s="52" t="str">
        <f t="shared" si="638"/>
        <v>elec reduce soft costs</v>
      </c>
      <c r="L323" s="53">
        <f t="shared" si="638"/>
        <v>0</v>
      </c>
      <c r="M323" s="53">
        <f t="shared" si="638"/>
        <v>0.9</v>
      </c>
      <c r="N323" s="53">
        <f t="shared" si="638"/>
        <v>0.01</v>
      </c>
      <c r="O323" s="52" t="str">
        <f t="shared" si="638"/>
        <v>% reduction in soft costs</v>
      </c>
      <c r="P323" s="14" t="s">
        <v>516</v>
      </c>
      <c r="Q323" s="52" t="str">
        <f t="shared" ref="Q323:R323" si="639">Q$321</f>
        <v>endogenous-learning.html#red-soft-costs</v>
      </c>
      <c r="R323" s="52" t="str">
        <f t="shared" si="639"/>
        <v>reduce-soft-costs.html</v>
      </c>
      <c r="S323" s="22"/>
      <c r="T323" s="14"/>
      <c r="U323" s="8"/>
      <c r="V323" s="8"/>
      <c r="W323" s="8"/>
      <c r="X323" s="8"/>
      <c r="Y323" s="8"/>
      <c r="Z323" s="8"/>
    </row>
    <row r="324" spans="1:26" ht="15.75" customHeight="1">
      <c r="A324" s="8" t="s">
        <v>358</v>
      </c>
      <c r="B324" s="8" t="s">
        <v>517</v>
      </c>
      <c r="C324" s="8" t="s">
        <v>518</v>
      </c>
      <c r="D324" s="14"/>
      <c r="E324" s="14"/>
      <c r="F324" s="14"/>
      <c r="G324" s="14"/>
      <c r="H324" s="13">
        <v>145</v>
      </c>
      <c r="I324" s="14" t="s">
        <v>63</v>
      </c>
      <c r="J324" s="8" t="s">
        <v>519</v>
      </c>
      <c r="K324" s="8" t="s">
        <v>520</v>
      </c>
      <c r="L324" s="15">
        <v>0</v>
      </c>
      <c r="M324" s="15">
        <v>0.4</v>
      </c>
      <c r="N324" s="15">
        <v>0.01</v>
      </c>
      <c r="O324" s="14" t="s">
        <v>521</v>
      </c>
      <c r="P324" s="14" t="s">
        <v>522</v>
      </c>
      <c r="Q324" s="14" t="s">
        <v>523</v>
      </c>
      <c r="R324" s="14" t="s">
        <v>524</v>
      </c>
      <c r="S324" s="22" t="s">
        <v>525</v>
      </c>
      <c r="T324" s="14"/>
      <c r="U324" s="8"/>
      <c r="V324" s="8"/>
      <c r="W324" s="8"/>
      <c r="X324" s="8"/>
      <c r="Y324" s="8"/>
      <c r="Z324" s="8"/>
    </row>
    <row r="325" spans="1:26" ht="15.75" customHeight="1">
      <c r="A325" s="8" t="s">
        <v>358</v>
      </c>
      <c r="B325" s="8" t="s">
        <v>526</v>
      </c>
      <c r="C325" s="8" t="s">
        <v>527</v>
      </c>
      <c r="D325" s="14" t="s">
        <v>361</v>
      </c>
      <c r="E325" s="14"/>
      <c r="F325" s="14" t="s">
        <v>362</v>
      </c>
      <c r="G325" s="14"/>
      <c r="H325" s="13">
        <v>691</v>
      </c>
      <c r="I325" s="14" t="s">
        <v>86</v>
      </c>
      <c r="J325" s="8" t="s">
        <v>526</v>
      </c>
      <c r="K325" s="8" t="s">
        <v>528</v>
      </c>
      <c r="L325" s="15">
        <v>0</v>
      </c>
      <c r="M325" s="15">
        <v>0.95</v>
      </c>
      <c r="N325" s="15">
        <v>0.01</v>
      </c>
      <c r="O325" s="14" t="s">
        <v>529</v>
      </c>
      <c r="P325" s="14"/>
      <c r="Q325" s="14" t="s">
        <v>530</v>
      </c>
      <c r="R325" s="14"/>
      <c r="S325" s="22"/>
      <c r="T325" s="14"/>
      <c r="U325" s="8"/>
      <c r="V325" s="8"/>
      <c r="W325" s="8"/>
      <c r="X325" s="8"/>
      <c r="Y325" s="8"/>
      <c r="Z325" s="8"/>
    </row>
    <row r="326" spans="1:26" ht="15.75" customHeight="1">
      <c r="A326" s="29" t="str">
        <f t="shared" ref="A326:C326" si="640">A$325</f>
        <v>Electricity Supply</v>
      </c>
      <c r="B326" s="29" t="str">
        <f t="shared" si="640"/>
        <v>Subsidy for Capacity Construction</v>
      </c>
      <c r="C326" s="29" t="str">
        <f t="shared" si="640"/>
        <v>Perc Subsidy for Elec Capacity Construction</v>
      </c>
      <c r="D326" s="14" t="s">
        <v>531</v>
      </c>
      <c r="E326" s="19"/>
      <c r="F326" s="14" t="s">
        <v>532</v>
      </c>
      <c r="G326" s="14"/>
      <c r="H326" s="13">
        <v>692</v>
      </c>
      <c r="I326" s="14" t="s">
        <v>86</v>
      </c>
      <c r="J326" s="29" t="str">
        <f t="shared" ref="J326:O326" si="641">J$325</f>
        <v>Subsidy for Capacity Construction</v>
      </c>
      <c r="K326" s="29" t="str">
        <f t="shared" si="641"/>
        <v>elec capacity construction subsidy</v>
      </c>
      <c r="L326" s="18">
        <f t="shared" si="641"/>
        <v>0</v>
      </c>
      <c r="M326" s="18">
        <f t="shared" si="641"/>
        <v>0.95</v>
      </c>
      <c r="N326" s="18">
        <f t="shared" si="641"/>
        <v>0.01</v>
      </c>
      <c r="O326" s="52" t="str">
        <f t="shared" si="641"/>
        <v>% of construction cost</v>
      </c>
      <c r="P326" s="14"/>
      <c r="Q326" s="52" t="str">
        <f t="shared" ref="Q326:Q337" si="642">Q$325</f>
        <v>electricity-sector-main.html#subsidies</v>
      </c>
      <c r="R326" s="14"/>
      <c r="S326" s="22"/>
      <c r="T326" s="14"/>
      <c r="U326" s="8"/>
      <c r="V326" s="8"/>
      <c r="W326" s="8"/>
      <c r="X326" s="8"/>
      <c r="Y326" s="8"/>
      <c r="Z326" s="8"/>
    </row>
    <row r="327" spans="1:26" ht="15.75" customHeight="1">
      <c r="A327" s="29" t="str">
        <f t="shared" ref="A327:C327" si="643">A$325</f>
        <v>Electricity Supply</v>
      </c>
      <c r="B327" s="29" t="str">
        <f t="shared" si="643"/>
        <v>Subsidy for Capacity Construction</v>
      </c>
      <c r="C327" s="29" t="str">
        <f t="shared" si="643"/>
        <v>Perc Subsidy for Elec Capacity Construction</v>
      </c>
      <c r="D327" s="14" t="s">
        <v>371</v>
      </c>
      <c r="E327" s="19"/>
      <c r="F327" s="14" t="s">
        <v>372</v>
      </c>
      <c r="G327" s="14"/>
      <c r="H327" s="13">
        <v>517</v>
      </c>
      <c r="I327" s="14" t="s">
        <v>63</v>
      </c>
      <c r="J327" s="29" t="str">
        <f t="shared" ref="J327:O327" si="644">J$325</f>
        <v>Subsidy for Capacity Construction</v>
      </c>
      <c r="K327" s="29" t="str">
        <f t="shared" si="644"/>
        <v>elec capacity construction subsidy</v>
      </c>
      <c r="L327" s="18">
        <f t="shared" si="644"/>
        <v>0</v>
      </c>
      <c r="M327" s="18">
        <f t="shared" si="644"/>
        <v>0.95</v>
      </c>
      <c r="N327" s="18">
        <f t="shared" si="644"/>
        <v>0.01</v>
      </c>
      <c r="O327" s="52" t="str">
        <f t="shared" si="644"/>
        <v>% of construction cost</v>
      </c>
      <c r="P327" s="25" t="s">
        <v>533</v>
      </c>
      <c r="Q327" s="52" t="str">
        <f t="shared" si="642"/>
        <v>electricity-sector-main.html#subsidies</v>
      </c>
      <c r="R327" s="14"/>
      <c r="S327" s="54" t="s">
        <v>534</v>
      </c>
      <c r="T327" s="14"/>
      <c r="U327" s="8"/>
      <c r="V327" s="8"/>
      <c r="W327" s="8"/>
      <c r="X327" s="8"/>
      <c r="Y327" s="8"/>
      <c r="Z327" s="8"/>
    </row>
    <row r="328" spans="1:26" ht="15.75" customHeight="1">
      <c r="A328" s="29" t="str">
        <f t="shared" ref="A328:C328" si="645">A$325</f>
        <v>Electricity Supply</v>
      </c>
      <c r="B328" s="29" t="str">
        <f t="shared" si="645"/>
        <v>Subsidy for Capacity Construction</v>
      </c>
      <c r="C328" s="29" t="str">
        <f t="shared" si="645"/>
        <v>Perc Subsidy for Elec Capacity Construction</v>
      </c>
      <c r="D328" s="14" t="s">
        <v>374</v>
      </c>
      <c r="E328" s="19"/>
      <c r="F328" s="14" t="s">
        <v>375</v>
      </c>
      <c r="G328" s="14"/>
      <c r="H328" s="13">
        <v>693</v>
      </c>
      <c r="I328" s="14" t="s">
        <v>86</v>
      </c>
      <c r="J328" s="29" t="str">
        <f t="shared" ref="J328:O328" si="646">J$325</f>
        <v>Subsidy for Capacity Construction</v>
      </c>
      <c r="K328" s="29" t="str">
        <f t="shared" si="646"/>
        <v>elec capacity construction subsidy</v>
      </c>
      <c r="L328" s="18">
        <f t="shared" si="646"/>
        <v>0</v>
      </c>
      <c r="M328" s="18">
        <f t="shared" si="646"/>
        <v>0.95</v>
      </c>
      <c r="N328" s="18">
        <f t="shared" si="646"/>
        <v>0.01</v>
      </c>
      <c r="O328" s="52" t="str">
        <f t="shared" si="646"/>
        <v>% of construction cost</v>
      </c>
      <c r="P328" s="14"/>
      <c r="Q328" s="52" t="str">
        <f t="shared" si="642"/>
        <v>electricity-sector-main.html#subsidies</v>
      </c>
      <c r="R328" s="14"/>
      <c r="S328" s="22"/>
      <c r="T328" s="14"/>
      <c r="U328" s="8"/>
      <c r="V328" s="8"/>
      <c r="W328" s="8"/>
      <c r="X328" s="8"/>
      <c r="Y328" s="8"/>
      <c r="Z328" s="8"/>
    </row>
    <row r="329" spans="1:26" ht="15.75" customHeight="1">
      <c r="A329" s="29" t="str">
        <f t="shared" ref="A329:C329" si="647">A$325</f>
        <v>Electricity Supply</v>
      </c>
      <c r="B329" s="29" t="str">
        <f t="shared" si="647"/>
        <v>Subsidy for Capacity Construction</v>
      </c>
      <c r="C329" s="29" t="str">
        <f t="shared" si="647"/>
        <v>Perc Subsidy for Elec Capacity Construction</v>
      </c>
      <c r="D329" s="14" t="s">
        <v>377</v>
      </c>
      <c r="E329" s="19"/>
      <c r="F329" s="14" t="s">
        <v>378</v>
      </c>
      <c r="G329" s="14"/>
      <c r="H329" s="13">
        <v>518</v>
      </c>
      <c r="I329" s="14" t="s">
        <v>63</v>
      </c>
      <c r="J329" s="29" t="str">
        <f t="shared" ref="J329:O329" si="648">J$325</f>
        <v>Subsidy for Capacity Construction</v>
      </c>
      <c r="K329" s="29" t="str">
        <f t="shared" si="648"/>
        <v>elec capacity construction subsidy</v>
      </c>
      <c r="L329" s="18">
        <f t="shared" si="648"/>
        <v>0</v>
      </c>
      <c r="M329" s="18">
        <f t="shared" si="648"/>
        <v>0.95</v>
      </c>
      <c r="N329" s="18">
        <f t="shared" si="648"/>
        <v>0.01</v>
      </c>
      <c r="O329" s="52" t="str">
        <f t="shared" si="648"/>
        <v>% of construction cost</v>
      </c>
      <c r="P329" s="20" t="s">
        <v>535</v>
      </c>
      <c r="Q329" s="52" t="str">
        <f t="shared" si="642"/>
        <v>electricity-sector-main.html#subsidies</v>
      </c>
      <c r="R329" s="14"/>
      <c r="S329" s="21" t="s">
        <v>536</v>
      </c>
      <c r="T329" s="14"/>
      <c r="U329" s="8"/>
      <c r="V329" s="8"/>
      <c r="W329" s="8"/>
      <c r="X329" s="8"/>
      <c r="Y329" s="8"/>
      <c r="Z329" s="8"/>
    </row>
    <row r="330" spans="1:26" ht="15.75" customHeight="1">
      <c r="A330" s="29" t="str">
        <f t="shared" ref="A330:C330" si="649">A$325</f>
        <v>Electricity Supply</v>
      </c>
      <c r="B330" s="29" t="str">
        <f t="shared" si="649"/>
        <v>Subsidy for Capacity Construction</v>
      </c>
      <c r="C330" s="29" t="str">
        <f t="shared" si="649"/>
        <v>Perc Subsidy for Elec Capacity Construction</v>
      </c>
      <c r="D330" s="14" t="s">
        <v>379</v>
      </c>
      <c r="E330" s="19"/>
      <c r="F330" s="14" t="s">
        <v>380</v>
      </c>
      <c r="G330" s="14"/>
      <c r="H330" s="13">
        <v>519</v>
      </c>
      <c r="I330" s="14" t="s">
        <v>63</v>
      </c>
      <c r="J330" s="29" t="str">
        <f t="shared" ref="J330:O330" si="650">J$325</f>
        <v>Subsidy for Capacity Construction</v>
      </c>
      <c r="K330" s="29" t="str">
        <f t="shared" si="650"/>
        <v>elec capacity construction subsidy</v>
      </c>
      <c r="L330" s="18">
        <f t="shared" si="650"/>
        <v>0</v>
      </c>
      <c r="M330" s="18">
        <f t="shared" si="650"/>
        <v>0.95</v>
      </c>
      <c r="N330" s="18">
        <f t="shared" si="650"/>
        <v>0.01</v>
      </c>
      <c r="O330" s="52" t="str">
        <f t="shared" si="650"/>
        <v>% of construction cost</v>
      </c>
      <c r="P330" s="20" t="s">
        <v>537</v>
      </c>
      <c r="Q330" s="52" t="str">
        <f t="shared" si="642"/>
        <v>electricity-sector-main.html#subsidies</v>
      </c>
      <c r="R330" s="14"/>
      <c r="S330" s="55" t="s">
        <v>538</v>
      </c>
      <c r="T330" s="14"/>
      <c r="U330" s="8"/>
      <c r="V330" s="8"/>
      <c r="W330" s="8"/>
      <c r="X330" s="8"/>
      <c r="Y330" s="8"/>
      <c r="Z330" s="8"/>
    </row>
    <row r="331" spans="1:26" ht="15.75" customHeight="1">
      <c r="A331" s="29" t="str">
        <f t="shared" ref="A331:C331" si="651">A$325</f>
        <v>Electricity Supply</v>
      </c>
      <c r="B331" s="29" t="str">
        <f t="shared" si="651"/>
        <v>Subsidy for Capacity Construction</v>
      </c>
      <c r="C331" s="29" t="str">
        <f t="shared" si="651"/>
        <v>Perc Subsidy for Elec Capacity Construction</v>
      </c>
      <c r="D331" s="14" t="s">
        <v>381</v>
      </c>
      <c r="E331" s="19"/>
      <c r="F331" s="14" t="s">
        <v>382</v>
      </c>
      <c r="G331" s="14"/>
      <c r="H331" s="13">
        <v>520</v>
      </c>
      <c r="I331" s="14" t="s">
        <v>63</v>
      </c>
      <c r="J331" s="29" t="str">
        <f t="shared" ref="J331:O331" si="652">J$325</f>
        <v>Subsidy for Capacity Construction</v>
      </c>
      <c r="K331" s="29" t="str">
        <f t="shared" si="652"/>
        <v>elec capacity construction subsidy</v>
      </c>
      <c r="L331" s="18">
        <f t="shared" si="652"/>
        <v>0</v>
      </c>
      <c r="M331" s="18">
        <f t="shared" si="652"/>
        <v>0.95</v>
      </c>
      <c r="N331" s="18">
        <f t="shared" si="652"/>
        <v>0.01</v>
      </c>
      <c r="O331" s="52" t="str">
        <f t="shared" si="652"/>
        <v>% of construction cost</v>
      </c>
      <c r="P331" s="20" t="s">
        <v>537</v>
      </c>
      <c r="Q331" s="52" t="str">
        <f t="shared" si="642"/>
        <v>electricity-sector-main.html#subsidies</v>
      </c>
      <c r="R331" s="14"/>
      <c r="S331" s="55" t="s">
        <v>538</v>
      </c>
      <c r="T331" s="14"/>
      <c r="U331" s="8"/>
      <c r="V331" s="8"/>
      <c r="W331" s="8"/>
      <c r="X331" s="8"/>
      <c r="Y331" s="8"/>
      <c r="Z331" s="8"/>
    </row>
    <row r="332" spans="1:26" ht="15.75" customHeight="1">
      <c r="A332" s="29" t="str">
        <f t="shared" ref="A332:C332" si="653">A$325</f>
        <v>Electricity Supply</v>
      </c>
      <c r="B332" s="29" t="str">
        <f t="shared" si="653"/>
        <v>Subsidy for Capacity Construction</v>
      </c>
      <c r="C332" s="29" t="str">
        <f t="shared" si="653"/>
        <v>Perc Subsidy for Elec Capacity Construction</v>
      </c>
      <c r="D332" s="14" t="s">
        <v>383</v>
      </c>
      <c r="E332" s="19"/>
      <c r="F332" s="14" t="s">
        <v>384</v>
      </c>
      <c r="G332" s="14"/>
      <c r="H332" s="13">
        <v>521</v>
      </c>
      <c r="I332" s="14" t="s">
        <v>63</v>
      </c>
      <c r="J332" s="29" t="str">
        <f t="shared" ref="J332:O332" si="654">J$325</f>
        <v>Subsidy for Capacity Construction</v>
      </c>
      <c r="K332" s="29" t="str">
        <f t="shared" si="654"/>
        <v>elec capacity construction subsidy</v>
      </c>
      <c r="L332" s="18">
        <f t="shared" si="654"/>
        <v>0</v>
      </c>
      <c r="M332" s="18">
        <f t="shared" si="654"/>
        <v>0.95</v>
      </c>
      <c r="N332" s="18">
        <f t="shared" si="654"/>
        <v>0.01</v>
      </c>
      <c r="O332" s="52" t="str">
        <f t="shared" si="654"/>
        <v>% of construction cost</v>
      </c>
      <c r="P332" s="20" t="s">
        <v>539</v>
      </c>
      <c r="Q332" s="52" t="str">
        <f t="shared" si="642"/>
        <v>electricity-sector-main.html#subsidies</v>
      </c>
      <c r="R332" s="14"/>
      <c r="S332" s="54" t="s">
        <v>540</v>
      </c>
      <c r="T332" s="14"/>
      <c r="U332" s="8"/>
      <c r="V332" s="8"/>
      <c r="W332" s="8"/>
      <c r="X332" s="8"/>
      <c r="Y332" s="8"/>
      <c r="Z332" s="8"/>
    </row>
    <row r="333" spans="1:26" ht="15.75" customHeight="1">
      <c r="A333" s="29" t="str">
        <f t="shared" ref="A333:C333" si="655">A$325</f>
        <v>Electricity Supply</v>
      </c>
      <c r="B333" s="29" t="str">
        <f t="shared" si="655"/>
        <v>Subsidy for Capacity Construction</v>
      </c>
      <c r="C333" s="29" t="str">
        <f t="shared" si="655"/>
        <v>Perc Subsidy for Elec Capacity Construction</v>
      </c>
      <c r="D333" s="14" t="s">
        <v>391</v>
      </c>
      <c r="E333" s="19"/>
      <c r="F333" s="14" t="s">
        <v>392</v>
      </c>
      <c r="G333" s="14"/>
      <c r="H333" s="13">
        <v>694</v>
      </c>
      <c r="I333" s="14" t="s">
        <v>86</v>
      </c>
      <c r="J333" s="29" t="str">
        <f t="shared" ref="J333:O333" si="656">J$325</f>
        <v>Subsidy for Capacity Construction</v>
      </c>
      <c r="K333" s="29" t="str">
        <f t="shared" si="656"/>
        <v>elec capacity construction subsidy</v>
      </c>
      <c r="L333" s="18">
        <f t="shared" si="656"/>
        <v>0</v>
      </c>
      <c r="M333" s="18">
        <f t="shared" si="656"/>
        <v>0.95</v>
      </c>
      <c r="N333" s="18">
        <f t="shared" si="656"/>
        <v>0.01</v>
      </c>
      <c r="O333" s="52" t="str">
        <f t="shared" si="656"/>
        <v>% of construction cost</v>
      </c>
      <c r="P333" s="14"/>
      <c r="Q333" s="52" t="str">
        <f t="shared" si="642"/>
        <v>electricity-sector-main.html#subsidies</v>
      </c>
      <c r="R333" s="14"/>
      <c r="S333" s="22"/>
      <c r="T333" s="14"/>
      <c r="U333" s="8"/>
      <c r="V333" s="8"/>
      <c r="W333" s="8"/>
      <c r="X333" s="8"/>
      <c r="Y333" s="8"/>
      <c r="Z333" s="8"/>
    </row>
    <row r="334" spans="1:26" ht="15.75" customHeight="1">
      <c r="A334" s="29" t="str">
        <f t="shared" ref="A334:C334" si="657">A$325</f>
        <v>Electricity Supply</v>
      </c>
      <c r="B334" s="29" t="str">
        <f t="shared" si="657"/>
        <v>Subsidy for Capacity Construction</v>
      </c>
      <c r="C334" s="29" t="str">
        <f t="shared" si="657"/>
        <v>Perc Subsidy for Elec Capacity Construction</v>
      </c>
      <c r="D334" s="14" t="s">
        <v>394</v>
      </c>
      <c r="E334" s="19"/>
      <c r="F334" s="14" t="s">
        <v>395</v>
      </c>
      <c r="G334" s="14"/>
      <c r="H334" s="13">
        <v>522</v>
      </c>
      <c r="I334" s="14" t="s">
        <v>63</v>
      </c>
      <c r="J334" s="29" t="str">
        <f t="shared" ref="J334:O334" si="658">J$325</f>
        <v>Subsidy for Capacity Construction</v>
      </c>
      <c r="K334" s="29" t="str">
        <f t="shared" si="658"/>
        <v>elec capacity construction subsidy</v>
      </c>
      <c r="L334" s="18">
        <f t="shared" si="658"/>
        <v>0</v>
      </c>
      <c r="M334" s="18">
        <f t="shared" si="658"/>
        <v>0.95</v>
      </c>
      <c r="N334" s="18">
        <f t="shared" si="658"/>
        <v>0.01</v>
      </c>
      <c r="O334" s="52" t="str">
        <f t="shared" si="658"/>
        <v>% of construction cost</v>
      </c>
      <c r="P334" s="20" t="s">
        <v>541</v>
      </c>
      <c r="Q334" s="52" t="str">
        <f t="shared" si="642"/>
        <v>electricity-sector-main.html#subsidies</v>
      </c>
      <c r="R334" s="14"/>
      <c r="S334" s="54" t="s">
        <v>538</v>
      </c>
      <c r="T334" s="14"/>
      <c r="U334" s="8"/>
      <c r="V334" s="8"/>
      <c r="W334" s="8"/>
      <c r="X334" s="8"/>
      <c r="Y334" s="8"/>
      <c r="Z334" s="8"/>
    </row>
    <row r="335" spans="1:26" ht="15.75" customHeight="1">
      <c r="A335" s="29" t="str">
        <f t="shared" ref="A335:C335" si="659">A$325</f>
        <v>Electricity Supply</v>
      </c>
      <c r="B335" s="29" t="str">
        <f t="shared" si="659"/>
        <v>Subsidy for Capacity Construction</v>
      </c>
      <c r="C335" s="29" t="str">
        <f t="shared" si="659"/>
        <v>Perc Subsidy for Elec Capacity Construction</v>
      </c>
      <c r="D335" s="14" t="s">
        <v>396</v>
      </c>
      <c r="E335" s="14"/>
      <c r="F335" s="14" t="s">
        <v>397</v>
      </c>
      <c r="G335" s="14"/>
      <c r="H335" s="13">
        <v>695</v>
      </c>
      <c r="I335" s="14" t="s">
        <v>86</v>
      </c>
      <c r="J335" s="29" t="str">
        <f t="shared" ref="J335:O335" si="660">J$325</f>
        <v>Subsidy for Capacity Construction</v>
      </c>
      <c r="K335" s="29" t="str">
        <f t="shared" si="660"/>
        <v>elec capacity construction subsidy</v>
      </c>
      <c r="L335" s="18">
        <f t="shared" si="660"/>
        <v>0</v>
      </c>
      <c r="M335" s="18">
        <f t="shared" si="660"/>
        <v>0.95</v>
      </c>
      <c r="N335" s="18">
        <f t="shared" si="660"/>
        <v>0.01</v>
      </c>
      <c r="O335" s="52" t="str">
        <f t="shared" si="660"/>
        <v>% of construction cost</v>
      </c>
      <c r="P335" s="14"/>
      <c r="Q335" s="52" t="str">
        <f t="shared" si="642"/>
        <v>electricity-sector-main.html#subsidies</v>
      </c>
      <c r="R335" s="14"/>
      <c r="S335" s="22"/>
      <c r="T335" s="14"/>
      <c r="U335" s="8"/>
      <c r="V335" s="8"/>
      <c r="W335" s="8"/>
      <c r="X335" s="8"/>
      <c r="Y335" s="8"/>
      <c r="Z335" s="8"/>
    </row>
    <row r="336" spans="1:26" ht="15.75" customHeight="1">
      <c r="A336" s="29" t="str">
        <f t="shared" ref="A336:C336" si="661">A$325</f>
        <v>Electricity Supply</v>
      </c>
      <c r="B336" s="29" t="str">
        <f t="shared" si="661"/>
        <v>Subsidy for Capacity Construction</v>
      </c>
      <c r="C336" s="29" t="str">
        <f t="shared" si="661"/>
        <v>Perc Subsidy for Elec Capacity Construction</v>
      </c>
      <c r="D336" s="14" t="s">
        <v>398</v>
      </c>
      <c r="E336" s="14"/>
      <c r="F336" s="14" t="s">
        <v>399</v>
      </c>
      <c r="G336" s="14"/>
      <c r="H336" s="13">
        <v>696</v>
      </c>
      <c r="I336" s="14" t="s">
        <v>86</v>
      </c>
      <c r="J336" s="29" t="str">
        <f t="shared" ref="J336:O336" si="662">J$325</f>
        <v>Subsidy for Capacity Construction</v>
      </c>
      <c r="K336" s="29" t="str">
        <f t="shared" si="662"/>
        <v>elec capacity construction subsidy</v>
      </c>
      <c r="L336" s="18">
        <f t="shared" si="662"/>
        <v>0</v>
      </c>
      <c r="M336" s="18">
        <f t="shared" si="662"/>
        <v>0.95</v>
      </c>
      <c r="N336" s="18">
        <f t="shared" si="662"/>
        <v>0.01</v>
      </c>
      <c r="O336" s="52" t="str">
        <f t="shared" si="662"/>
        <v>% of construction cost</v>
      </c>
      <c r="P336" s="14"/>
      <c r="Q336" s="52" t="str">
        <f t="shared" si="642"/>
        <v>electricity-sector-main.html#subsidies</v>
      </c>
      <c r="R336" s="14"/>
      <c r="S336" s="22"/>
      <c r="T336" s="14"/>
      <c r="U336" s="8"/>
      <c r="V336" s="8"/>
      <c r="W336" s="8"/>
      <c r="X336" s="8"/>
      <c r="Y336" s="8"/>
      <c r="Z336" s="8"/>
    </row>
    <row r="337" spans="1:26" ht="15.75" customHeight="1">
      <c r="A337" s="29" t="str">
        <f t="shared" ref="A337:C337" si="663">A$325</f>
        <v>Electricity Supply</v>
      </c>
      <c r="B337" s="29" t="str">
        <f t="shared" si="663"/>
        <v>Subsidy for Capacity Construction</v>
      </c>
      <c r="C337" s="29" t="str">
        <f t="shared" si="663"/>
        <v>Perc Subsidy for Elec Capacity Construction</v>
      </c>
      <c r="D337" s="14" t="s">
        <v>400</v>
      </c>
      <c r="E337" s="14"/>
      <c r="F337" s="14" t="s">
        <v>401</v>
      </c>
      <c r="G337" s="14"/>
      <c r="H337" s="13">
        <v>697</v>
      </c>
      <c r="I337" s="14" t="s">
        <v>86</v>
      </c>
      <c r="J337" s="29" t="str">
        <f t="shared" ref="J337:O337" si="664">J$325</f>
        <v>Subsidy for Capacity Construction</v>
      </c>
      <c r="K337" s="29" t="str">
        <f t="shared" si="664"/>
        <v>elec capacity construction subsidy</v>
      </c>
      <c r="L337" s="18">
        <f t="shared" si="664"/>
        <v>0</v>
      </c>
      <c r="M337" s="18">
        <f t="shared" si="664"/>
        <v>0.95</v>
      </c>
      <c r="N337" s="18">
        <f t="shared" si="664"/>
        <v>0.01</v>
      </c>
      <c r="O337" s="52" t="str">
        <f t="shared" si="664"/>
        <v>% of construction cost</v>
      </c>
      <c r="P337" s="14"/>
      <c r="Q337" s="52" t="str">
        <f t="shared" si="642"/>
        <v>electricity-sector-main.html#subsidies</v>
      </c>
      <c r="R337" s="14"/>
      <c r="S337" s="22"/>
      <c r="T337" s="14"/>
      <c r="U337" s="8"/>
      <c r="V337" s="8"/>
      <c r="W337" s="8"/>
      <c r="X337" s="8"/>
      <c r="Y337" s="8"/>
      <c r="Z337" s="8"/>
    </row>
    <row r="338" spans="1:26" ht="15.75" customHeight="1">
      <c r="A338" s="8" t="s">
        <v>358</v>
      </c>
      <c r="B338" s="8" t="s">
        <v>542</v>
      </c>
      <c r="C338" s="8" t="s">
        <v>543</v>
      </c>
      <c r="D338" s="14" t="s">
        <v>361</v>
      </c>
      <c r="E338" s="14"/>
      <c r="F338" s="14" t="s">
        <v>362</v>
      </c>
      <c r="G338" s="14"/>
      <c r="H338" s="13">
        <v>698</v>
      </c>
      <c r="I338" s="14" t="s">
        <v>86</v>
      </c>
      <c r="J338" s="8" t="s">
        <v>542</v>
      </c>
      <c r="K338" s="8" t="s">
        <v>544</v>
      </c>
      <c r="L338" s="8"/>
      <c r="M338" s="8"/>
      <c r="N338" s="8"/>
      <c r="O338" s="14"/>
      <c r="P338" s="14"/>
      <c r="Q338" s="19"/>
      <c r="R338" s="14"/>
      <c r="S338" s="22"/>
      <c r="T338" s="19"/>
      <c r="U338" s="17"/>
      <c r="V338" s="17"/>
      <c r="W338" s="17"/>
      <c r="X338" s="17"/>
      <c r="Y338" s="17"/>
      <c r="Z338" s="17"/>
    </row>
    <row r="339" spans="1:26" ht="15.75" customHeight="1">
      <c r="A339" s="17" t="str">
        <f t="shared" ref="A339:C339" si="665">A$338</f>
        <v>Electricity Supply</v>
      </c>
      <c r="B339" s="17" t="str">
        <f t="shared" si="665"/>
        <v>Subsidy for Electricity Production</v>
      </c>
      <c r="C339" s="17" t="str">
        <f t="shared" si="665"/>
        <v>Subsidy for Elec Production by Fuel</v>
      </c>
      <c r="D339" s="14" t="s">
        <v>531</v>
      </c>
      <c r="E339" s="19"/>
      <c r="F339" s="14" t="s">
        <v>532</v>
      </c>
      <c r="G339" s="19"/>
      <c r="H339" s="13">
        <v>699</v>
      </c>
      <c r="I339" s="14" t="s">
        <v>86</v>
      </c>
      <c r="J339" s="17" t="str">
        <f t="shared" ref="J339:K339" si="666">J$338</f>
        <v>Subsidy for Electricity Production</v>
      </c>
      <c r="K339" s="17" t="str">
        <f t="shared" si="666"/>
        <v>elec generation subsidy</v>
      </c>
      <c r="L339" s="17"/>
      <c r="M339" s="17"/>
      <c r="N339" s="17"/>
      <c r="O339" s="19"/>
      <c r="P339" s="14"/>
      <c r="Q339" s="19"/>
      <c r="R339" s="14"/>
      <c r="S339" s="22"/>
      <c r="T339" s="19"/>
      <c r="U339" s="17"/>
      <c r="V339" s="17"/>
      <c r="W339" s="17"/>
      <c r="X339" s="17"/>
      <c r="Y339" s="17"/>
      <c r="Z339" s="17"/>
    </row>
    <row r="340" spans="1:26" ht="15.75" customHeight="1">
      <c r="A340" s="17" t="str">
        <f t="shared" ref="A340:C340" si="667">A$338</f>
        <v>Electricity Supply</v>
      </c>
      <c r="B340" s="17" t="str">
        <f t="shared" si="667"/>
        <v>Subsidy for Electricity Production</v>
      </c>
      <c r="C340" s="17" t="str">
        <f t="shared" si="667"/>
        <v>Subsidy for Elec Production by Fuel</v>
      </c>
      <c r="D340" s="14" t="s">
        <v>371</v>
      </c>
      <c r="E340" s="19"/>
      <c r="F340" s="14" t="s">
        <v>372</v>
      </c>
      <c r="G340" s="19"/>
      <c r="H340" s="13">
        <v>37</v>
      </c>
      <c r="I340" s="14" t="s">
        <v>63</v>
      </c>
      <c r="J340" s="17" t="str">
        <f t="shared" ref="J340:K340" si="668">J$338</f>
        <v>Subsidy for Electricity Production</v>
      </c>
      <c r="K340" s="17" t="str">
        <f t="shared" si="668"/>
        <v>elec generation subsidy</v>
      </c>
      <c r="L340" s="8">
        <v>0</v>
      </c>
      <c r="M340" s="8">
        <v>60</v>
      </c>
      <c r="N340" s="8">
        <v>1</v>
      </c>
      <c r="O340" s="50" t="str">
        <f>UnitControlCenter!B45</f>
        <v>$/MWh</v>
      </c>
      <c r="P340" s="56" t="s">
        <v>545</v>
      </c>
      <c r="Q340" s="14" t="s">
        <v>530</v>
      </c>
      <c r="R340" s="14" t="s">
        <v>546</v>
      </c>
      <c r="S340" s="22" t="s">
        <v>547</v>
      </c>
      <c r="T340" s="14"/>
      <c r="U340" s="17"/>
      <c r="V340" s="17"/>
      <c r="W340" s="17"/>
      <c r="X340" s="17"/>
      <c r="Y340" s="17"/>
      <c r="Z340" s="17"/>
    </row>
    <row r="341" spans="1:26" ht="15.75" customHeight="1">
      <c r="A341" s="17" t="str">
        <f t="shared" ref="A341:C341" si="669">A$338</f>
        <v>Electricity Supply</v>
      </c>
      <c r="B341" s="17" t="str">
        <f t="shared" si="669"/>
        <v>Subsidy for Electricity Production</v>
      </c>
      <c r="C341" s="17" t="str">
        <f t="shared" si="669"/>
        <v>Subsidy for Elec Production by Fuel</v>
      </c>
      <c r="D341" s="14" t="s">
        <v>374</v>
      </c>
      <c r="E341" s="19"/>
      <c r="F341" s="14" t="s">
        <v>375</v>
      </c>
      <c r="G341" s="19"/>
      <c r="H341" s="13">
        <v>700</v>
      </c>
      <c r="I341" s="14" t="s">
        <v>86</v>
      </c>
      <c r="J341" s="17" t="str">
        <f t="shared" ref="J341:K341" si="670">J$338</f>
        <v>Subsidy for Electricity Production</v>
      </c>
      <c r="K341" s="17" t="str">
        <f t="shared" si="670"/>
        <v>elec generation subsidy</v>
      </c>
      <c r="L341" s="17"/>
      <c r="M341" s="17"/>
      <c r="N341" s="17"/>
      <c r="O341" s="19"/>
      <c r="P341" s="14"/>
      <c r="Q341" s="19"/>
      <c r="R341" s="14"/>
      <c r="S341" s="35"/>
      <c r="T341" s="19"/>
      <c r="U341" s="17"/>
      <c r="V341" s="17"/>
      <c r="W341" s="17"/>
      <c r="X341" s="17"/>
      <c r="Y341" s="17"/>
      <c r="Z341" s="17"/>
    </row>
    <row r="342" spans="1:26" ht="15.75" customHeight="1">
      <c r="A342" s="17" t="str">
        <f t="shared" ref="A342:C342" si="671">A$338</f>
        <v>Electricity Supply</v>
      </c>
      <c r="B342" s="17" t="str">
        <f t="shared" si="671"/>
        <v>Subsidy for Electricity Production</v>
      </c>
      <c r="C342" s="17" t="str">
        <f t="shared" si="671"/>
        <v>Subsidy for Elec Production by Fuel</v>
      </c>
      <c r="D342" s="14" t="s">
        <v>377</v>
      </c>
      <c r="E342" s="19"/>
      <c r="F342" s="14" t="s">
        <v>378</v>
      </c>
      <c r="G342" s="19"/>
      <c r="H342" s="13">
        <v>39</v>
      </c>
      <c r="I342" s="14" t="s">
        <v>63</v>
      </c>
      <c r="J342" s="17" t="str">
        <f t="shared" ref="J342:K342" si="672">J$338</f>
        <v>Subsidy for Electricity Production</v>
      </c>
      <c r="K342" s="17" t="str">
        <f t="shared" si="672"/>
        <v>elec generation subsidy</v>
      </c>
      <c r="L342" s="17">
        <f t="shared" ref="L342:O342" si="673">L$340</f>
        <v>0</v>
      </c>
      <c r="M342" s="17">
        <f t="shared" si="673"/>
        <v>60</v>
      </c>
      <c r="N342" s="17">
        <f t="shared" si="673"/>
        <v>1</v>
      </c>
      <c r="O342" s="19" t="str">
        <f t="shared" si="673"/>
        <v>$/MWh</v>
      </c>
      <c r="P342" s="56" t="s">
        <v>548</v>
      </c>
      <c r="Q342" s="14" t="s">
        <v>530</v>
      </c>
      <c r="R342" s="14" t="s">
        <v>546</v>
      </c>
      <c r="S342" s="35" t="str">
        <f t="shared" ref="S342:S345" si="674">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4"/>
      <c r="U342" s="8"/>
      <c r="V342" s="8"/>
      <c r="W342" s="8"/>
      <c r="X342" s="8"/>
      <c r="Y342" s="8"/>
      <c r="Z342" s="8"/>
    </row>
    <row r="343" spans="1:26" ht="15.75" customHeight="1">
      <c r="A343" s="17" t="str">
        <f t="shared" ref="A343:C343" si="675">A$338</f>
        <v>Electricity Supply</v>
      </c>
      <c r="B343" s="17" t="str">
        <f t="shared" si="675"/>
        <v>Subsidy for Electricity Production</v>
      </c>
      <c r="C343" s="17" t="str">
        <f t="shared" si="675"/>
        <v>Subsidy for Elec Production by Fuel</v>
      </c>
      <c r="D343" s="14" t="s">
        <v>379</v>
      </c>
      <c r="E343" s="19"/>
      <c r="F343" s="14" t="s">
        <v>380</v>
      </c>
      <c r="G343" s="19"/>
      <c r="H343" s="13">
        <v>40</v>
      </c>
      <c r="I343" s="14" t="s">
        <v>63</v>
      </c>
      <c r="J343" s="17" t="str">
        <f t="shared" ref="J343:K343" si="676">J$338</f>
        <v>Subsidy for Electricity Production</v>
      </c>
      <c r="K343" s="17" t="str">
        <f t="shared" si="676"/>
        <v>elec generation subsidy</v>
      </c>
      <c r="L343" s="17">
        <f t="shared" ref="L343:O343" si="677">L$340</f>
        <v>0</v>
      </c>
      <c r="M343" s="17">
        <f t="shared" si="677"/>
        <v>60</v>
      </c>
      <c r="N343" s="17">
        <f t="shared" si="677"/>
        <v>1</v>
      </c>
      <c r="O343" s="19" t="str">
        <f t="shared" si="677"/>
        <v>$/MWh</v>
      </c>
      <c r="P343" s="56" t="s">
        <v>549</v>
      </c>
      <c r="Q343" s="14" t="s">
        <v>530</v>
      </c>
      <c r="R343" s="14" t="s">
        <v>546</v>
      </c>
      <c r="S343" s="35" t="str">
        <f t="shared" si="674"/>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4"/>
      <c r="U343" s="8"/>
      <c r="V343" s="8"/>
      <c r="W343" s="8"/>
      <c r="X343" s="8"/>
      <c r="Y343" s="8"/>
      <c r="Z343" s="8"/>
    </row>
    <row r="344" spans="1:26" ht="15.75" customHeight="1">
      <c r="A344" s="17" t="str">
        <f t="shared" ref="A344:C344" si="678">A$338</f>
        <v>Electricity Supply</v>
      </c>
      <c r="B344" s="17" t="str">
        <f t="shared" si="678"/>
        <v>Subsidy for Electricity Production</v>
      </c>
      <c r="C344" s="17" t="str">
        <f t="shared" si="678"/>
        <v>Subsidy for Elec Production by Fuel</v>
      </c>
      <c r="D344" s="14" t="s">
        <v>381</v>
      </c>
      <c r="E344" s="19"/>
      <c r="F344" s="14" t="s">
        <v>382</v>
      </c>
      <c r="G344" s="19"/>
      <c r="H344" s="13">
        <v>41</v>
      </c>
      <c r="I344" s="14" t="s">
        <v>63</v>
      </c>
      <c r="J344" s="17" t="str">
        <f t="shared" ref="J344:K344" si="679">J$338</f>
        <v>Subsidy for Electricity Production</v>
      </c>
      <c r="K344" s="17" t="str">
        <f t="shared" si="679"/>
        <v>elec generation subsidy</v>
      </c>
      <c r="L344" s="17">
        <f t="shared" ref="L344:O344" si="680">L$340</f>
        <v>0</v>
      </c>
      <c r="M344" s="17">
        <f t="shared" si="680"/>
        <v>60</v>
      </c>
      <c r="N344" s="17">
        <f t="shared" si="680"/>
        <v>1</v>
      </c>
      <c r="O344" s="19" t="str">
        <f t="shared" si="680"/>
        <v>$/MWh</v>
      </c>
      <c r="P344" s="56" t="s">
        <v>550</v>
      </c>
      <c r="Q344" s="14" t="s">
        <v>530</v>
      </c>
      <c r="R344" s="14" t="s">
        <v>546</v>
      </c>
      <c r="S344" s="35" t="str">
        <f t="shared" si="674"/>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4"/>
      <c r="U344" s="8"/>
      <c r="V344" s="8"/>
      <c r="W344" s="8"/>
      <c r="X344" s="8"/>
      <c r="Y344" s="8"/>
      <c r="Z344" s="8"/>
    </row>
    <row r="345" spans="1:26" ht="15.75" customHeight="1">
      <c r="A345" s="17" t="str">
        <f t="shared" ref="A345:C345" si="681">A$338</f>
        <v>Electricity Supply</v>
      </c>
      <c r="B345" s="17" t="str">
        <f t="shared" si="681"/>
        <v>Subsidy for Electricity Production</v>
      </c>
      <c r="C345" s="17" t="str">
        <f t="shared" si="681"/>
        <v>Subsidy for Elec Production by Fuel</v>
      </c>
      <c r="D345" s="14" t="s">
        <v>383</v>
      </c>
      <c r="E345" s="19"/>
      <c r="F345" s="14" t="s">
        <v>384</v>
      </c>
      <c r="G345" s="19"/>
      <c r="H345" s="13">
        <v>42</v>
      </c>
      <c r="I345" s="14" t="s">
        <v>63</v>
      </c>
      <c r="J345" s="17" t="str">
        <f t="shared" ref="J345:K345" si="682">J$338</f>
        <v>Subsidy for Electricity Production</v>
      </c>
      <c r="K345" s="17" t="str">
        <f t="shared" si="682"/>
        <v>elec generation subsidy</v>
      </c>
      <c r="L345" s="17">
        <f t="shared" ref="L345:O345" si="683">L$340</f>
        <v>0</v>
      </c>
      <c r="M345" s="17">
        <f t="shared" si="683"/>
        <v>60</v>
      </c>
      <c r="N345" s="17">
        <f t="shared" si="683"/>
        <v>1</v>
      </c>
      <c r="O345" s="19" t="str">
        <f t="shared" si="683"/>
        <v>$/MWh</v>
      </c>
      <c r="P345" s="56" t="s">
        <v>551</v>
      </c>
      <c r="Q345" s="14" t="s">
        <v>530</v>
      </c>
      <c r="R345" s="14" t="s">
        <v>546</v>
      </c>
      <c r="S345" s="35" t="str">
        <f t="shared" si="674"/>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4"/>
      <c r="U345" s="8"/>
      <c r="V345" s="8"/>
      <c r="W345" s="8"/>
      <c r="X345" s="8"/>
      <c r="Y345" s="8"/>
      <c r="Z345" s="8"/>
    </row>
    <row r="346" spans="1:26" ht="15.75" customHeight="1">
      <c r="A346" s="17" t="str">
        <f t="shared" ref="A346:C346" si="684">A$338</f>
        <v>Electricity Supply</v>
      </c>
      <c r="B346" s="17" t="str">
        <f t="shared" si="684"/>
        <v>Subsidy for Electricity Production</v>
      </c>
      <c r="C346" s="17" t="str">
        <f t="shared" si="684"/>
        <v>Subsidy for Elec Production by Fuel</v>
      </c>
      <c r="D346" s="14" t="s">
        <v>391</v>
      </c>
      <c r="E346" s="19"/>
      <c r="F346" s="14" t="s">
        <v>392</v>
      </c>
      <c r="G346" s="19"/>
      <c r="H346" s="13">
        <v>701</v>
      </c>
      <c r="I346" s="14" t="s">
        <v>86</v>
      </c>
      <c r="J346" s="17" t="str">
        <f t="shared" ref="J346:K346" si="685">J$338</f>
        <v>Subsidy for Electricity Production</v>
      </c>
      <c r="K346" s="17" t="str">
        <f t="shared" si="685"/>
        <v>elec generation subsidy</v>
      </c>
      <c r="L346" s="18"/>
      <c r="M346" s="18"/>
      <c r="N346" s="18"/>
      <c r="O346" s="19"/>
      <c r="P346" s="14"/>
      <c r="Q346" s="14"/>
      <c r="R346" s="14"/>
      <c r="S346" s="35"/>
      <c r="T346" s="14"/>
      <c r="U346" s="8"/>
      <c r="V346" s="8"/>
      <c r="W346" s="8"/>
      <c r="X346" s="8"/>
      <c r="Y346" s="8"/>
      <c r="Z346" s="8"/>
    </row>
    <row r="347" spans="1:26" ht="15.75" customHeight="1">
      <c r="A347" s="17" t="str">
        <f t="shared" ref="A347:C347" si="686">A$338</f>
        <v>Electricity Supply</v>
      </c>
      <c r="B347" s="17" t="str">
        <f t="shared" si="686"/>
        <v>Subsidy for Electricity Production</v>
      </c>
      <c r="C347" s="17" t="str">
        <f t="shared" si="686"/>
        <v>Subsidy for Elec Production by Fuel</v>
      </c>
      <c r="D347" s="14" t="s">
        <v>394</v>
      </c>
      <c r="E347" s="19"/>
      <c r="F347" s="14" t="s">
        <v>395</v>
      </c>
      <c r="G347" s="19"/>
      <c r="H347" s="13">
        <v>184</v>
      </c>
      <c r="I347" s="14" t="s">
        <v>63</v>
      </c>
      <c r="J347" s="17" t="str">
        <f t="shared" ref="J347:K347" si="687">J$338</f>
        <v>Subsidy for Electricity Production</v>
      </c>
      <c r="K347" s="17" t="str">
        <f t="shared" si="687"/>
        <v>elec generation subsidy</v>
      </c>
      <c r="L347" s="17">
        <f t="shared" ref="L347:O347" si="688">L$340</f>
        <v>0</v>
      </c>
      <c r="M347" s="17">
        <f t="shared" si="688"/>
        <v>60</v>
      </c>
      <c r="N347" s="17">
        <f t="shared" si="688"/>
        <v>1</v>
      </c>
      <c r="O347" s="19" t="str">
        <f t="shared" si="688"/>
        <v>$/MWh</v>
      </c>
      <c r="P347" s="56" t="s">
        <v>552</v>
      </c>
      <c r="Q347" s="14" t="s">
        <v>530</v>
      </c>
      <c r="R347" s="14" t="s">
        <v>546</v>
      </c>
      <c r="S347" s="35"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4"/>
      <c r="U347" s="8"/>
      <c r="V347" s="8"/>
      <c r="W347" s="8"/>
      <c r="X347" s="8"/>
      <c r="Y347" s="8"/>
      <c r="Z347" s="8"/>
    </row>
    <row r="348" spans="1:26" ht="15.75" customHeight="1">
      <c r="A348" s="17" t="str">
        <f t="shared" ref="A348:C348" si="689">A$338</f>
        <v>Electricity Supply</v>
      </c>
      <c r="B348" s="17" t="str">
        <f t="shared" si="689"/>
        <v>Subsidy for Electricity Production</v>
      </c>
      <c r="C348" s="17" t="str">
        <f t="shared" si="689"/>
        <v>Subsidy for Elec Production by Fuel</v>
      </c>
      <c r="D348" s="14" t="s">
        <v>396</v>
      </c>
      <c r="E348" s="14"/>
      <c r="F348" s="14" t="s">
        <v>397</v>
      </c>
      <c r="G348" s="19"/>
      <c r="H348" s="13">
        <v>702</v>
      </c>
      <c r="I348" s="14" t="s">
        <v>86</v>
      </c>
      <c r="J348" s="17" t="str">
        <f t="shared" ref="J348:K348" si="690">J$338</f>
        <v>Subsidy for Electricity Production</v>
      </c>
      <c r="K348" s="17" t="str">
        <f t="shared" si="690"/>
        <v>elec generation subsidy</v>
      </c>
      <c r="L348" s="17"/>
      <c r="M348" s="17"/>
      <c r="N348" s="17"/>
      <c r="O348" s="19"/>
      <c r="P348" s="14"/>
      <c r="Q348" s="14"/>
      <c r="R348" s="14"/>
      <c r="S348" s="35"/>
      <c r="T348" s="14"/>
      <c r="U348" s="8"/>
      <c r="V348" s="8"/>
      <c r="W348" s="8"/>
      <c r="X348" s="8"/>
      <c r="Y348" s="8"/>
      <c r="Z348" s="8"/>
    </row>
    <row r="349" spans="1:26" ht="15.75" customHeight="1">
      <c r="A349" s="17" t="str">
        <f t="shared" ref="A349:C349" si="691">A$338</f>
        <v>Electricity Supply</v>
      </c>
      <c r="B349" s="17" t="str">
        <f t="shared" si="691"/>
        <v>Subsidy for Electricity Production</v>
      </c>
      <c r="C349" s="17" t="str">
        <f t="shared" si="691"/>
        <v>Subsidy for Elec Production by Fuel</v>
      </c>
      <c r="D349" s="14" t="s">
        <v>398</v>
      </c>
      <c r="E349" s="14"/>
      <c r="F349" s="14" t="s">
        <v>399</v>
      </c>
      <c r="G349" s="19"/>
      <c r="H349" s="13">
        <v>703</v>
      </c>
      <c r="I349" s="14" t="s">
        <v>86</v>
      </c>
      <c r="J349" s="17" t="str">
        <f t="shared" ref="J349:K349" si="692">J$338</f>
        <v>Subsidy for Electricity Production</v>
      </c>
      <c r="K349" s="17" t="str">
        <f t="shared" si="692"/>
        <v>elec generation subsidy</v>
      </c>
      <c r="L349" s="17"/>
      <c r="M349" s="17"/>
      <c r="N349" s="17"/>
      <c r="O349" s="19"/>
      <c r="P349" s="14"/>
      <c r="Q349" s="14"/>
      <c r="R349" s="14"/>
      <c r="S349" s="35"/>
      <c r="T349" s="14"/>
      <c r="U349" s="8"/>
      <c r="V349" s="8"/>
      <c r="W349" s="8"/>
      <c r="X349" s="8"/>
      <c r="Y349" s="8"/>
      <c r="Z349" s="8"/>
    </row>
    <row r="350" spans="1:26" ht="15.75" customHeight="1">
      <c r="A350" s="17" t="str">
        <f t="shared" ref="A350:C350" si="693">A$338</f>
        <v>Electricity Supply</v>
      </c>
      <c r="B350" s="17" t="str">
        <f t="shared" si="693"/>
        <v>Subsidy for Electricity Production</v>
      </c>
      <c r="C350" s="17" t="str">
        <f t="shared" si="693"/>
        <v>Subsidy for Elec Production by Fuel</v>
      </c>
      <c r="D350" s="14" t="s">
        <v>400</v>
      </c>
      <c r="E350" s="14"/>
      <c r="F350" s="14" t="s">
        <v>401</v>
      </c>
      <c r="G350" s="19"/>
      <c r="H350" s="13">
        <v>704</v>
      </c>
      <c r="I350" s="14" t="s">
        <v>86</v>
      </c>
      <c r="J350" s="17" t="str">
        <f t="shared" ref="J350:K350" si="694">J$338</f>
        <v>Subsidy for Electricity Production</v>
      </c>
      <c r="K350" s="17" t="str">
        <f t="shared" si="694"/>
        <v>elec generation subsidy</v>
      </c>
      <c r="L350" s="17"/>
      <c r="M350" s="17"/>
      <c r="N350" s="17"/>
      <c r="O350" s="19"/>
      <c r="P350" s="14"/>
      <c r="Q350" s="14"/>
      <c r="R350" s="14"/>
      <c r="S350" s="35"/>
      <c r="T350" s="14"/>
      <c r="U350" s="8"/>
      <c r="V350" s="8"/>
      <c r="W350" s="8"/>
      <c r="X350" s="8"/>
      <c r="Y350" s="8"/>
      <c r="Z350" s="8"/>
    </row>
    <row r="351" spans="1:26" ht="15.75" customHeight="1">
      <c r="A351" s="8" t="s">
        <v>553</v>
      </c>
      <c r="B351" s="8" t="s">
        <v>402</v>
      </c>
      <c r="C351" s="8" t="s">
        <v>554</v>
      </c>
      <c r="D351" s="14" t="s">
        <v>555</v>
      </c>
      <c r="E351" s="14"/>
      <c r="F351" s="14" t="s">
        <v>556</v>
      </c>
      <c r="G351" s="14"/>
      <c r="H351" s="13">
        <v>892</v>
      </c>
      <c r="I351" s="14" t="s">
        <v>63</v>
      </c>
      <c r="J351" s="8" t="s">
        <v>557</v>
      </c>
      <c r="K351" s="8" t="s">
        <v>558</v>
      </c>
      <c r="L351" s="15">
        <v>0</v>
      </c>
      <c r="M351" s="15">
        <v>1</v>
      </c>
      <c r="N351" s="15">
        <v>0.01</v>
      </c>
      <c r="O351" s="14" t="s">
        <v>406</v>
      </c>
      <c r="P351" s="14" t="s">
        <v>559</v>
      </c>
      <c r="Q351" s="14" t="s">
        <v>408</v>
      </c>
      <c r="R351" s="14" t="s">
        <v>409</v>
      </c>
      <c r="S351" s="22"/>
      <c r="T351" s="14"/>
      <c r="U351" s="8"/>
      <c r="V351" s="8"/>
      <c r="W351" s="8"/>
      <c r="X351" s="8"/>
      <c r="Y351" s="8"/>
      <c r="Z351" s="8"/>
    </row>
    <row r="352" spans="1:26" ht="15.75" customHeight="1">
      <c r="A352" s="17" t="str">
        <f t="shared" ref="A352:C352" si="695">A$351</f>
        <v>Industry</v>
      </c>
      <c r="B352" s="17" t="str">
        <f t="shared" si="695"/>
        <v>Carbon Capture and Sequestration</v>
      </c>
      <c r="C352" s="17" t="str">
        <f t="shared" si="695"/>
        <v>Industry Sector Fraction of Potential Additional CCS Achieved</v>
      </c>
      <c r="D352" s="14" t="s">
        <v>560</v>
      </c>
      <c r="E352" s="14"/>
      <c r="F352" s="14" t="s">
        <v>561</v>
      </c>
      <c r="G352" s="19"/>
      <c r="H352" s="13">
        <v>893</v>
      </c>
      <c r="I352" s="14" t="s">
        <v>63</v>
      </c>
      <c r="J352" s="17" t="str">
        <f t="shared" ref="J352:R352" si="696">J$351</f>
        <v>Industry CCS</v>
      </c>
      <c r="K352" s="17" t="str">
        <f t="shared" si="696"/>
        <v>indst CCS</v>
      </c>
      <c r="L352" s="18">
        <f t="shared" si="696"/>
        <v>0</v>
      </c>
      <c r="M352" s="18">
        <f t="shared" si="696"/>
        <v>1</v>
      </c>
      <c r="N352" s="18">
        <f t="shared" si="696"/>
        <v>0.01</v>
      </c>
      <c r="O352" s="19" t="str">
        <f t="shared" si="696"/>
        <v>% of CO2 captured</v>
      </c>
      <c r="P352" s="19" t="str">
        <f t="shared" si="696"/>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 t="str">
        <f t="shared" si="696"/>
        <v>ccs.html#ccs</v>
      </c>
      <c r="R352" s="19" t="str">
        <f t="shared" si="696"/>
        <v>carbon-capture-and-sequestration.html</v>
      </c>
      <c r="S352" s="35"/>
      <c r="T352" s="14"/>
      <c r="U352" s="8"/>
      <c r="V352" s="8"/>
      <c r="W352" s="8"/>
      <c r="X352" s="8"/>
      <c r="Y352" s="8"/>
      <c r="Z352" s="8"/>
    </row>
    <row r="353" spans="1:26" ht="15.75" customHeight="1">
      <c r="A353" s="17" t="str">
        <f t="shared" ref="A353:C353" si="697">A$351</f>
        <v>Industry</v>
      </c>
      <c r="B353" s="17" t="str">
        <f t="shared" si="697"/>
        <v>Carbon Capture and Sequestration</v>
      </c>
      <c r="C353" s="17" t="str">
        <f t="shared" si="697"/>
        <v>Industry Sector Fraction of Potential Additional CCS Achieved</v>
      </c>
      <c r="D353" s="14" t="s">
        <v>562</v>
      </c>
      <c r="E353" s="14"/>
      <c r="F353" s="14" t="s">
        <v>563</v>
      </c>
      <c r="G353" s="19"/>
      <c r="H353" s="13">
        <v>894</v>
      </c>
      <c r="I353" s="14" t="s">
        <v>63</v>
      </c>
      <c r="J353" s="17" t="str">
        <f t="shared" ref="J353:R353" si="698">J$351</f>
        <v>Industry CCS</v>
      </c>
      <c r="K353" s="17" t="str">
        <f t="shared" si="698"/>
        <v>indst CCS</v>
      </c>
      <c r="L353" s="18">
        <f t="shared" si="698"/>
        <v>0</v>
      </c>
      <c r="M353" s="18">
        <f t="shared" si="698"/>
        <v>1</v>
      </c>
      <c r="N353" s="18">
        <f t="shared" si="698"/>
        <v>0.01</v>
      </c>
      <c r="O353" s="19" t="str">
        <f t="shared" si="698"/>
        <v>% of CO2 captured</v>
      </c>
      <c r="P353" s="19" t="str">
        <f t="shared" si="698"/>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 t="str">
        <f t="shared" si="698"/>
        <v>ccs.html#ccs</v>
      </c>
      <c r="R353" s="19" t="str">
        <f t="shared" si="698"/>
        <v>carbon-capture-and-sequestration.html</v>
      </c>
      <c r="S353" s="35"/>
      <c r="T353" s="14"/>
      <c r="U353" s="8"/>
      <c r="V353" s="8"/>
      <c r="W353" s="8"/>
      <c r="X353" s="8"/>
      <c r="Y353" s="8"/>
      <c r="Z353" s="8"/>
    </row>
    <row r="354" spans="1:26" ht="15.75" customHeight="1">
      <c r="A354" s="17" t="str">
        <f t="shared" ref="A354:C354" si="699">A$351</f>
        <v>Industry</v>
      </c>
      <c r="B354" s="17" t="str">
        <f t="shared" si="699"/>
        <v>Carbon Capture and Sequestration</v>
      </c>
      <c r="C354" s="17" t="str">
        <f t="shared" si="699"/>
        <v>Industry Sector Fraction of Potential Additional CCS Achieved</v>
      </c>
      <c r="D354" s="14" t="s">
        <v>564</v>
      </c>
      <c r="E354" s="14"/>
      <c r="F354" s="14" t="s">
        <v>565</v>
      </c>
      <c r="G354" s="19"/>
      <c r="H354" s="13">
        <v>895</v>
      </c>
      <c r="I354" s="14" t="s">
        <v>63</v>
      </c>
      <c r="J354" s="17" t="str">
        <f t="shared" ref="J354:R354" si="700">J$351</f>
        <v>Industry CCS</v>
      </c>
      <c r="K354" s="17" t="str">
        <f t="shared" si="700"/>
        <v>indst CCS</v>
      </c>
      <c r="L354" s="18">
        <f t="shared" si="700"/>
        <v>0</v>
      </c>
      <c r="M354" s="18">
        <f t="shared" si="700"/>
        <v>1</v>
      </c>
      <c r="N354" s="18">
        <f t="shared" si="700"/>
        <v>0.01</v>
      </c>
      <c r="O354" s="19" t="str">
        <f t="shared" si="700"/>
        <v>% of CO2 captured</v>
      </c>
      <c r="P354" s="19" t="str">
        <f t="shared" si="7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 t="str">
        <f t="shared" si="700"/>
        <v>ccs.html#ccs</v>
      </c>
      <c r="R354" s="19" t="str">
        <f t="shared" si="700"/>
        <v>carbon-capture-and-sequestration.html</v>
      </c>
      <c r="S354" s="35"/>
      <c r="T354" s="14"/>
      <c r="U354" s="8"/>
      <c r="V354" s="8"/>
      <c r="W354" s="8"/>
      <c r="X354" s="8"/>
      <c r="Y354" s="8"/>
      <c r="Z354" s="8"/>
    </row>
    <row r="355" spans="1:26" ht="15.75" customHeight="1">
      <c r="A355" s="17" t="str">
        <f t="shared" ref="A355:C355" si="701">A$351</f>
        <v>Industry</v>
      </c>
      <c r="B355" s="17" t="str">
        <f t="shared" si="701"/>
        <v>Carbon Capture and Sequestration</v>
      </c>
      <c r="C355" s="17" t="str">
        <f t="shared" si="701"/>
        <v>Industry Sector Fraction of Potential Additional CCS Achieved</v>
      </c>
      <c r="D355" s="14" t="s">
        <v>566</v>
      </c>
      <c r="E355" s="14"/>
      <c r="F355" s="14" t="s">
        <v>567</v>
      </c>
      <c r="G355" s="19"/>
      <c r="H355" s="13">
        <v>896</v>
      </c>
      <c r="I355" s="14" t="s">
        <v>86</v>
      </c>
      <c r="J355" s="17" t="str">
        <f t="shared" ref="J355:K355" si="702">J$351</f>
        <v>Industry CCS</v>
      </c>
      <c r="K355" s="17" t="str">
        <f t="shared" si="702"/>
        <v>indst CCS</v>
      </c>
      <c r="L355" s="18"/>
      <c r="M355" s="18"/>
      <c r="N355" s="18"/>
      <c r="O355" s="17"/>
      <c r="P355" s="17"/>
      <c r="Q355" s="17"/>
      <c r="R355" s="17"/>
      <c r="S355" s="35"/>
      <c r="T355" s="14"/>
      <c r="U355" s="8"/>
      <c r="V355" s="8"/>
      <c r="W355" s="8"/>
      <c r="X355" s="8"/>
      <c r="Y355" s="8"/>
      <c r="Z355" s="8"/>
    </row>
    <row r="356" spans="1:26" ht="15.75" customHeight="1">
      <c r="A356" s="17" t="str">
        <f t="shared" ref="A356:C356" si="703">A$351</f>
        <v>Industry</v>
      </c>
      <c r="B356" s="17" t="str">
        <f t="shared" si="703"/>
        <v>Carbon Capture and Sequestration</v>
      </c>
      <c r="C356" s="17" t="str">
        <f t="shared" si="703"/>
        <v>Industry Sector Fraction of Potential Additional CCS Achieved</v>
      </c>
      <c r="D356" s="14" t="s">
        <v>568</v>
      </c>
      <c r="E356" s="14"/>
      <c r="F356" s="14" t="s">
        <v>569</v>
      </c>
      <c r="G356" s="19"/>
      <c r="H356" s="13">
        <v>897</v>
      </c>
      <c r="I356" s="14" t="s">
        <v>86</v>
      </c>
      <c r="J356" s="17" t="str">
        <f t="shared" ref="J356:K356" si="704">J$351</f>
        <v>Industry CCS</v>
      </c>
      <c r="K356" s="17" t="str">
        <f t="shared" si="704"/>
        <v>indst CCS</v>
      </c>
      <c r="L356" s="18"/>
      <c r="M356" s="18"/>
      <c r="N356" s="18"/>
      <c r="O356" s="17"/>
      <c r="P356" s="17"/>
      <c r="Q356" s="17"/>
      <c r="R356" s="17"/>
      <c r="S356" s="35"/>
      <c r="T356" s="14"/>
      <c r="U356" s="8"/>
      <c r="V356" s="8"/>
      <c r="W356" s="8"/>
      <c r="X356" s="8"/>
      <c r="Y356" s="8"/>
      <c r="Z356" s="8"/>
    </row>
    <row r="357" spans="1:26" ht="15.75" customHeight="1">
      <c r="A357" s="17" t="str">
        <f t="shared" ref="A357:C357" si="705">A$351</f>
        <v>Industry</v>
      </c>
      <c r="B357" s="17" t="str">
        <f t="shared" si="705"/>
        <v>Carbon Capture and Sequestration</v>
      </c>
      <c r="C357" s="17" t="str">
        <f t="shared" si="705"/>
        <v>Industry Sector Fraction of Potential Additional CCS Achieved</v>
      </c>
      <c r="D357" s="14" t="s">
        <v>570</v>
      </c>
      <c r="E357" s="14"/>
      <c r="F357" s="14" t="s">
        <v>571</v>
      </c>
      <c r="G357" s="19"/>
      <c r="H357" s="13">
        <v>898</v>
      </c>
      <c r="I357" s="14" t="s">
        <v>86</v>
      </c>
      <c r="J357" s="17" t="str">
        <f t="shared" ref="J357:K357" si="706">J$351</f>
        <v>Industry CCS</v>
      </c>
      <c r="K357" s="17" t="str">
        <f t="shared" si="706"/>
        <v>indst CCS</v>
      </c>
      <c r="L357" s="18"/>
      <c r="M357" s="18"/>
      <c r="N357" s="18"/>
      <c r="O357" s="17"/>
      <c r="P357" s="17"/>
      <c r="Q357" s="17"/>
      <c r="R357" s="17"/>
      <c r="S357" s="35"/>
      <c r="T357" s="14"/>
      <c r="U357" s="8"/>
      <c r="V357" s="8"/>
      <c r="W357" s="8"/>
      <c r="X357" s="8"/>
      <c r="Y357" s="8"/>
      <c r="Z357" s="8"/>
    </row>
    <row r="358" spans="1:26" ht="15.75" customHeight="1">
      <c r="A358" s="17" t="str">
        <f t="shared" ref="A358:C358" si="707">A$351</f>
        <v>Industry</v>
      </c>
      <c r="B358" s="17" t="str">
        <f t="shared" si="707"/>
        <v>Carbon Capture and Sequestration</v>
      </c>
      <c r="C358" s="17" t="str">
        <f t="shared" si="707"/>
        <v>Industry Sector Fraction of Potential Additional CCS Achieved</v>
      </c>
      <c r="D358" s="14" t="s">
        <v>572</v>
      </c>
      <c r="E358" s="14"/>
      <c r="F358" s="14" t="s">
        <v>573</v>
      </c>
      <c r="G358" s="19"/>
      <c r="H358" s="13">
        <v>899</v>
      </c>
      <c r="I358" s="14" t="s">
        <v>63</v>
      </c>
      <c r="J358" s="17" t="str">
        <f t="shared" ref="J358:R358" si="708">J$351</f>
        <v>Industry CCS</v>
      </c>
      <c r="K358" s="17" t="str">
        <f t="shared" si="708"/>
        <v>indst CCS</v>
      </c>
      <c r="L358" s="18">
        <f t="shared" si="708"/>
        <v>0</v>
      </c>
      <c r="M358" s="18">
        <f t="shared" si="708"/>
        <v>1</v>
      </c>
      <c r="N358" s="18">
        <f t="shared" si="708"/>
        <v>0.01</v>
      </c>
      <c r="O358" s="19" t="str">
        <f t="shared" si="708"/>
        <v>% of CO2 captured</v>
      </c>
      <c r="P358" s="19" t="str">
        <f t="shared" si="708"/>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 t="str">
        <f t="shared" si="708"/>
        <v>ccs.html#ccs</v>
      </c>
      <c r="R358" s="19" t="str">
        <f t="shared" si="708"/>
        <v>carbon-capture-and-sequestration.html</v>
      </c>
      <c r="S358" s="35"/>
      <c r="T358" s="14"/>
      <c r="U358" s="8"/>
      <c r="V358" s="8"/>
      <c r="W358" s="8"/>
      <c r="X358" s="8"/>
      <c r="Y358" s="8"/>
      <c r="Z358" s="8"/>
    </row>
    <row r="359" spans="1:26" ht="15.75" customHeight="1">
      <c r="A359" s="8" t="s">
        <v>553</v>
      </c>
      <c r="B359" s="8" t="s">
        <v>574</v>
      </c>
      <c r="C359" s="8" t="s">
        <v>575</v>
      </c>
      <c r="D359" s="14"/>
      <c r="E359" s="14"/>
      <c r="F359" s="14"/>
      <c r="G359" s="14"/>
      <c r="H359" s="13">
        <v>43</v>
      </c>
      <c r="I359" s="14" t="s">
        <v>63</v>
      </c>
      <c r="J359" s="8" t="s">
        <v>574</v>
      </c>
      <c r="K359" s="8" t="s">
        <v>576</v>
      </c>
      <c r="L359" s="15">
        <v>0</v>
      </c>
      <c r="M359" s="15">
        <v>1</v>
      </c>
      <c r="N359" s="15">
        <v>0.01</v>
      </c>
      <c r="O359" s="14" t="s">
        <v>440</v>
      </c>
      <c r="P359" s="14" t="s">
        <v>577</v>
      </c>
      <c r="Q359" s="14" t="s">
        <v>578</v>
      </c>
      <c r="R359" s="14" t="s">
        <v>579</v>
      </c>
      <c r="S359" s="22" t="s">
        <v>580</v>
      </c>
      <c r="T359" s="14"/>
      <c r="U359" s="8"/>
      <c r="V359" s="8"/>
      <c r="W359" s="8"/>
      <c r="X359" s="8"/>
      <c r="Y359" s="8"/>
      <c r="Z359" s="8"/>
    </row>
    <row r="360" spans="1:26" ht="15.75" customHeight="1">
      <c r="A360" s="8" t="s">
        <v>553</v>
      </c>
      <c r="B360" s="8" t="s">
        <v>581</v>
      </c>
      <c r="C360" s="8" t="s">
        <v>582</v>
      </c>
      <c r="D360" s="14"/>
      <c r="E360" s="14"/>
      <c r="F360" s="14"/>
      <c r="G360" s="14"/>
      <c r="H360" s="13">
        <v>44</v>
      </c>
      <c r="I360" s="14" t="s">
        <v>63</v>
      </c>
      <c r="J360" s="8" t="s">
        <v>581</v>
      </c>
      <c r="K360" s="8" t="s">
        <v>583</v>
      </c>
      <c r="L360" s="15">
        <v>0</v>
      </c>
      <c r="M360" s="15">
        <v>1</v>
      </c>
      <c r="N360" s="15">
        <v>0.01</v>
      </c>
      <c r="O360" s="14" t="s">
        <v>440</v>
      </c>
      <c r="P360" s="14" t="s">
        <v>584</v>
      </c>
      <c r="Q360" s="14" t="s">
        <v>585</v>
      </c>
      <c r="R360" s="14" t="s">
        <v>586</v>
      </c>
      <c r="S360" s="22" t="s">
        <v>203</v>
      </c>
      <c r="T360" s="19"/>
      <c r="U360" s="17"/>
      <c r="V360" s="17"/>
      <c r="W360" s="17"/>
      <c r="X360" s="17"/>
      <c r="Y360" s="17"/>
      <c r="Z360" s="17"/>
    </row>
    <row r="361" spans="1:26" ht="15.75" customHeight="1">
      <c r="A361" s="8" t="s">
        <v>553</v>
      </c>
      <c r="B361" s="8" t="s">
        <v>587</v>
      </c>
      <c r="C361" s="8" t="s">
        <v>588</v>
      </c>
      <c r="D361" s="14"/>
      <c r="E361" s="14"/>
      <c r="F361" s="14"/>
      <c r="G361" s="14"/>
      <c r="H361" s="13">
        <v>45</v>
      </c>
      <c r="I361" s="14" t="s">
        <v>63</v>
      </c>
      <c r="J361" s="8" t="s">
        <v>587</v>
      </c>
      <c r="K361" s="8" t="s">
        <v>589</v>
      </c>
      <c r="L361" s="15">
        <v>0</v>
      </c>
      <c r="M361" s="15">
        <v>1</v>
      </c>
      <c r="N361" s="15">
        <v>0.01</v>
      </c>
      <c r="O361" s="14" t="s">
        <v>440</v>
      </c>
      <c r="P361" s="14" t="s">
        <v>590</v>
      </c>
      <c r="Q361" s="14" t="s">
        <v>591</v>
      </c>
      <c r="R361" s="14" t="s">
        <v>592</v>
      </c>
      <c r="S361" s="22" t="s">
        <v>203</v>
      </c>
      <c r="T361" s="19"/>
      <c r="U361" s="17"/>
      <c r="V361" s="17"/>
      <c r="W361" s="17"/>
      <c r="X361" s="17"/>
      <c r="Y361" s="17"/>
      <c r="Z361" s="17"/>
    </row>
    <row r="362" spans="1:26" ht="15.75" customHeight="1">
      <c r="A362" s="8" t="s">
        <v>553</v>
      </c>
      <c r="B362" s="8" t="s">
        <v>593</v>
      </c>
      <c r="C362" s="8" t="s">
        <v>594</v>
      </c>
      <c r="D362" s="14" t="s">
        <v>555</v>
      </c>
      <c r="E362" s="14" t="s">
        <v>595</v>
      </c>
      <c r="F362" s="14" t="s">
        <v>556</v>
      </c>
      <c r="G362" s="14" t="s">
        <v>596</v>
      </c>
      <c r="H362" s="13">
        <v>756</v>
      </c>
      <c r="I362" s="14" t="s">
        <v>63</v>
      </c>
      <c r="J362" s="8" t="s">
        <v>593</v>
      </c>
      <c r="K362" s="8" t="s">
        <v>597</v>
      </c>
      <c r="L362" s="15">
        <v>0</v>
      </c>
      <c r="M362" s="15">
        <f>ROUND(MaxBoundCalculations!B189,2)</f>
        <v>0.33</v>
      </c>
      <c r="N362" s="15">
        <v>0.01</v>
      </c>
      <c r="O362" s="14" t="s">
        <v>281</v>
      </c>
      <c r="P362" s="14" t="s">
        <v>598</v>
      </c>
      <c r="Q362" s="14" t="s">
        <v>599</v>
      </c>
      <c r="R362" s="14" t="s">
        <v>600</v>
      </c>
      <c r="S362" s="22" t="s">
        <v>601</v>
      </c>
      <c r="T362" s="14" t="s">
        <v>601</v>
      </c>
      <c r="U362" s="17"/>
      <c r="V362" s="17"/>
      <c r="W362" s="17"/>
      <c r="X362" s="17"/>
      <c r="Y362" s="17"/>
      <c r="Z362" s="17"/>
    </row>
    <row r="363" spans="1:26" ht="15.75" customHeight="1">
      <c r="A363" s="17" t="str">
        <f t="shared" ref="A363:C363" si="709">A$362</f>
        <v>Industry</v>
      </c>
      <c r="B363" s="17" t="str">
        <f t="shared" si="709"/>
        <v>Industry Energy Efficiency Standards</v>
      </c>
      <c r="C363" s="17" t="str">
        <f t="shared" si="709"/>
        <v>Percentage Improvement in Eqpt Efficiency Standards above BAU</v>
      </c>
      <c r="D363" s="14" t="s">
        <v>555</v>
      </c>
      <c r="E363" s="14" t="s">
        <v>602</v>
      </c>
      <c r="F363" s="14" t="s">
        <v>556</v>
      </c>
      <c r="G363" s="14" t="s">
        <v>603</v>
      </c>
      <c r="H363" s="13">
        <v>757</v>
      </c>
      <c r="I363" s="14" t="s">
        <v>63</v>
      </c>
      <c r="J363" s="17" t="str">
        <f t="shared" ref="J363:T363" si="710">J$362</f>
        <v>Industry Energy Efficiency Standards</v>
      </c>
      <c r="K363" s="18" t="str">
        <f t="shared" si="710"/>
        <v>indst efficiency standards</v>
      </c>
      <c r="L363" s="18">
        <f t="shared" si="710"/>
        <v>0</v>
      </c>
      <c r="M363" s="18">
        <f t="shared" si="710"/>
        <v>0.33</v>
      </c>
      <c r="N363" s="18">
        <f t="shared" si="710"/>
        <v>0.01</v>
      </c>
      <c r="O363" s="19" t="str">
        <f t="shared" si="710"/>
        <v>% reduction in energy use</v>
      </c>
      <c r="P363" s="19" t="str">
        <f t="shared" si="71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3" s="19" t="str">
        <f t="shared" si="710"/>
        <v>industry-ag-main.html#eff-stds</v>
      </c>
      <c r="R363" s="19" t="str">
        <f t="shared" si="710"/>
        <v>industry-energy-efficiency-standards.html</v>
      </c>
      <c r="S363" s="35" t="str">
        <f t="shared" si="710"/>
        <v>U.S. DOE, 2016, Industrial Energy Efficiency Potential Analysis, https://energy.gov/sites/prod/files/2017/04/f34/energy-savings-by-state-industrial-methodology.pdf</v>
      </c>
      <c r="T363" s="19" t="str">
        <f t="shared" si="710"/>
        <v>U.S. DOE, 2016, Industrial Energy Efficiency Potential Analysis, https://energy.gov/sites/prod/files/2017/04/f34/energy-savings-by-state-industrial-methodology.pdf</v>
      </c>
      <c r="U363" s="17"/>
      <c r="V363" s="17"/>
      <c r="W363" s="17"/>
      <c r="X363" s="17"/>
      <c r="Y363" s="17"/>
      <c r="Z363" s="17"/>
    </row>
    <row r="364" spans="1:26" ht="15.75" customHeight="1">
      <c r="A364" s="17" t="str">
        <f t="shared" ref="A364:C364" si="711">A$362</f>
        <v>Industry</v>
      </c>
      <c r="B364" s="17" t="str">
        <f t="shared" si="711"/>
        <v>Industry Energy Efficiency Standards</v>
      </c>
      <c r="C364" s="17" t="str">
        <f t="shared" si="711"/>
        <v>Percentage Improvement in Eqpt Efficiency Standards above BAU</v>
      </c>
      <c r="D364" s="14" t="s">
        <v>555</v>
      </c>
      <c r="E364" s="14" t="s">
        <v>604</v>
      </c>
      <c r="F364" s="14" t="s">
        <v>556</v>
      </c>
      <c r="G364" s="14" t="s">
        <v>605</v>
      </c>
      <c r="H364" s="13">
        <v>758</v>
      </c>
      <c r="I364" s="14" t="s">
        <v>63</v>
      </c>
      <c r="J364" s="17" t="str">
        <f t="shared" ref="J364:T364" si="712">J$362</f>
        <v>Industry Energy Efficiency Standards</v>
      </c>
      <c r="K364" s="18" t="str">
        <f t="shared" si="712"/>
        <v>indst efficiency standards</v>
      </c>
      <c r="L364" s="18">
        <f t="shared" si="712"/>
        <v>0</v>
      </c>
      <c r="M364" s="18">
        <f t="shared" si="712"/>
        <v>0.33</v>
      </c>
      <c r="N364" s="18">
        <f t="shared" si="712"/>
        <v>0.01</v>
      </c>
      <c r="O364" s="19" t="str">
        <f t="shared" si="712"/>
        <v>% reduction in energy use</v>
      </c>
      <c r="P364" s="19" t="str">
        <f t="shared" si="71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4" s="19" t="str">
        <f t="shared" si="712"/>
        <v>industry-ag-main.html#eff-stds</v>
      </c>
      <c r="R364" s="19" t="str">
        <f t="shared" si="712"/>
        <v>industry-energy-efficiency-standards.html</v>
      </c>
      <c r="S364" s="35" t="str">
        <f t="shared" si="712"/>
        <v>U.S. DOE, 2016, Industrial Energy Efficiency Potential Analysis, https://energy.gov/sites/prod/files/2017/04/f34/energy-savings-by-state-industrial-methodology.pdf</v>
      </c>
      <c r="T364" s="19" t="str">
        <f t="shared" si="712"/>
        <v>U.S. DOE, 2016, Industrial Energy Efficiency Potential Analysis, https://energy.gov/sites/prod/files/2017/04/f34/energy-savings-by-state-industrial-methodology.pdf</v>
      </c>
      <c r="U364" s="17"/>
      <c r="V364" s="17"/>
      <c r="W364" s="17"/>
      <c r="X364" s="17"/>
      <c r="Y364" s="17"/>
      <c r="Z364" s="17"/>
    </row>
    <row r="365" spans="1:26" ht="15.75" customHeight="1">
      <c r="A365" s="17" t="str">
        <f t="shared" ref="A365:C365" si="713">A$362</f>
        <v>Industry</v>
      </c>
      <c r="B365" s="17" t="str">
        <f t="shared" si="713"/>
        <v>Industry Energy Efficiency Standards</v>
      </c>
      <c r="C365" s="17" t="str">
        <f t="shared" si="713"/>
        <v>Percentage Improvement in Eqpt Efficiency Standards above BAU</v>
      </c>
      <c r="D365" s="14" t="s">
        <v>555</v>
      </c>
      <c r="E365" s="14" t="s">
        <v>606</v>
      </c>
      <c r="F365" s="14" t="s">
        <v>556</v>
      </c>
      <c r="G365" s="14" t="s">
        <v>607</v>
      </c>
      <c r="H365" s="13">
        <v>759</v>
      </c>
      <c r="I365" s="14" t="s">
        <v>63</v>
      </c>
      <c r="J365" s="17" t="str">
        <f t="shared" ref="J365:T365" si="714">J$362</f>
        <v>Industry Energy Efficiency Standards</v>
      </c>
      <c r="K365" s="18" t="str">
        <f t="shared" si="714"/>
        <v>indst efficiency standards</v>
      </c>
      <c r="L365" s="18">
        <f t="shared" si="714"/>
        <v>0</v>
      </c>
      <c r="M365" s="18">
        <f t="shared" si="714"/>
        <v>0.33</v>
      </c>
      <c r="N365" s="18">
        <f t="shared" si="714"/>
        <v>0.01</v>
      </c>
      <c r="O365" s="19" t="str">
        <f t="shared" si="714"/>
        <v>% reduction in energy use</v>
      </c>
      <c r="P365" s="19" t="str">
        <f t="shared" si="71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5" s="19" t="str">
        <f t="shared" si="714"/>
        <v>industry-ag-main.html#eff-stds</v>
      </c>
      <c r="R365" s="19" t="str">
        <f t="shared" si="714"/>
        <v>industry-energy-efficiency-standards.html</v>
      </c>
      <c r="S365" s="35" t="str">
        <f t="shared" si="714"/>
        <v>U.S. DOE, 2016, Industrial Energy Efficiency Potential Analysis, https://energy.gov/sites/prod/files/2017/04/f34/energy-savings-by-state-industrial-methodology.pdf</v>
      </c>
      <c r="T365" s="19" t="str">
        <f t="shared" si="714"/>
        <v>U.S. DOE, 2016, Industrial Energy Efficiency Potential Analysis, https://energy.gov/sites/prod/files/2017/04/f34/energy-savings-by-state-industrial-methodology.pdf</v>
      </c>
      <c r="U365" s="17"/>
      <c r="V365" s="17"/>
      <c r="W365" s="17"/>
      <c r="X365" s="17"/>
      <c r="Y365" s="17"/>
      <c r="Z365" s="17"/>
    </row>
    <row r="366" spans="1:26" ht="15.75" customHeight="1">
      <c r="A366" s="17" t="str">
        <f t="shared" ref="A366:C366" si="715">A$362</f>
        <v>Industry</v>
      </c>
      <c r="B366" s="17" t="str">
        <f t="shared" si="715"/>
        <v>Industry Energy Efficiency Standards</v>
      </c>
      <c r="C366" s="17" t="str">
        <f t="shared" si="715"/>
        <v>Percentage Improvement in Eqpt Efficiency Standards above BAU</v>
      </c>
      <c r="D366" s="14" t="s">
        <v>555</v>
      </c>
      <c r="E366" s="14" t="s">
        <v>608</v>
      </c>
      <c r="F366" s="14" t="s">
        <v>556</v>
      </c>
      <c r="G366" s="14" t="s">
        <v>609</v>
      </c>
      <c r="H366" s="13">
        <v>760</v>
      </c>
      <c r="I366" s="14" t="s">
        <v>63</v>
      </c>
      <c r="J366" s="17" t="str">
        <f t="shared" ref="J366:T366" si="716">J$362</f>
        <v>Industry Energy Efficiency Standards</v>
      </c>
      <c r="K366" s="18" t="str">
        <f t="shared" si="716"/>
        <v>indst efficiency standards</v>
      </c>
      <c r="L366" s="18">
        <f t="shared" si="716"/>
        <v>0</v>
      </c>
      <c r="M366" s="18">
        <f t="shared" si="716"/>
        <v>0.33</v>
      </c>
      <c r="N366" s="18">
        <f t="shared" si="716"/>
        <v>0.01</v>
      </c>
      <c r="O366" s="19" t="str">
        <f t="shared" si="716"/>
        <v>% reduction in energy use</v>
      </c>
      <c r="P366" s="19" t="str">
        <f t="shared" si="7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6" s="19" t="str">
        <f t="shared" si="716"/>
        <v>industry-ag-main.html#eff-stds</v>
      </c>
      <c r="R366" s="19" t="str">
        <f t="shared" si="716"/>
        <v>industry-energy-efficiency-standards.html</v>
      </c>
      <c r="S366" s="35" t="str">
        <f t="shared" si="716"/>
        <v>U.S. DOE, 2016, Industrial Energy Efficiency Potential Analysis, https://energy.gov/sites/prod/files/2017/04/f34/energy-savings-by-state-industrial-methodology.pdf</v>
      </c>
      <c r="T366" s="19" t="str">
        <f t="shared" si="716"/>
        <v>U.S. DOE, 2016, Industrial Energy Efficiency Potential Analysis, https://energy.gov/sites/prod/files/2017/04/f34/energy-savings-by-state-industrial-methodology.pdf</v>
      </c>
      <c r="U366" s="17"/>
      <c r="V366" s="17"/>
      <c r="W366" s="17"/>
      <c r="X366" s="17"/>
      <c r="Y366" s="17"/>
      <c r="Z366" s="17"/>
    </row>
    <row r="367" spans="1:26" ht="15.75" customHeight="1">
      <c r="A367" s="17" t="str">
        <f t="shared" ref="A367:C367" si="717">A$362</f>
        <v>Industry</v>
      </c>
      <c r="B367" s="17" t="str">
        <f t="shared" si="717"/>
        <v>Industry Energy Efficiency Standards</v>
      </c>
      <c r="C367" s="17" t="str">
        <f t="shared" si="717"/>
        <v>Percentage Improvement in Eqpt Efficiency Standards above BAU</v>
      </c>
      <c r="D367" s="14" t="s">
        <v>555</v>
      </c>
      <c r="E367" s="14" t="s">
        <v>610</v>
      </c>
      <c r="F367" s="14" t="s">
        <v>556</v>
      </c>
      <c r="G367" s="14" t="s">
        <v>611</v>
      </c>
      <c r="H367" s="13">
        <v>761</v>
      </c>
      <c r="I367" s="14" t="s">
        <v>86</v>
      </c>
      <c r="J367" s="17" t="str">
        <f t="shared" ref="J367:T367" si="718">J$362</f>
        <v>Industry Energy Efficiency Standards</v>
      </c>
      <c r="K367" s="18" t="str">
        <f t="shared" si="718"/>
        <v>indst efficiency standards</v>
      </c>
      <c r="L367" s="18">
        <f t="shared" si="718"/>
        <v>0</v>
      </c>
      <c r="M367" s="18">
        <f t="shared" si="718"/>
        <v>0.33</v>
      </c>
      <c r="N367" s="18">
        <f t="shared" si="718"/>
        <v>0.01</v>
      </c>
      <c r="O367" s="19" t="str">
        <f t="shared" si="718"/>
        <v>% reduction in energy use</v>
      </c>
      <c r="P367" s="19" t="str">
        <f t="shared" si="71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7" s="19" t="str">
        <f t="shared" si="718"/>
        <v>industry-ag-main.html#eff-stds</v>
      </c>
      <c r="R367" s="19" t="str">
        <f t="shared" si="718"/>
        <v>industry-energy-efficiency-standards.html</v>
      </c>
      <c r="S367" s="35" t="str">
        <f t="shared" si="718"/>
        <v>U.S. DOE, 2016, Industrial Energy Efficiency Potential Analysis, https://energy.gov/sites/prod/files/2017/04/f34/energy-savings-by-state-industrial-methodology.pdf</v>
      </c>
      <c r="T367" s="19" t="str">
        <f t="shared" si="718"/>
        <v>U.S. DOE, 2016, Industrial Energy Efficiency Potential Analysis, https://energy.gov/sites/prod/files/2017/04/f34/energy-savings-by-state-industrial-methodology.pdf</v>
      </c>
      <c r="U367" s="17"/>
      <c r="V367" s="17"/>
      <c r="W367" s="17"/>
      <c r="X367" s="17"/>
      <c r="Y367" s="17"/>
      <c r="Z367" s="17"/>
    </row>
    <row r="368" spans="1:26" ht="15.75" customHeight="1">
      <c r="A368" s="17" t="str">
        <f t="shared" ref="A368:C368" si="719">A$362</f>
        <v>Industry</v>
      </c>
      <c r="B368" s="17" t="str">
        <f t="shared" si="719"/>
        <v>Industry Energy Efficiency Standards</v>
      </c>
      <c r="C368" s="17" t="str">
        <f t="shared" si="719"/>
        <v>Percentage Improvement in Eqpt Efficiency Standards above BAU</v>
      </c>
      <c r="D368" s="14" t="s">
        <v>555</v>
      </c>
      <c r="E368" s="14" t="s">
        <v>612</v>
      </c>
      <c r="F368" s="14" t="s">
        <v>556</v>
      </c>
      <c r="G368" s="14" t="s">
        <v>613</v>
      </c>
      <c r="H368" s="13">
        <v>762</v>
      </c>
      <c r="I368" s="14" t="s">
        <v>86</v>
      </c>
      <c r="J368" s="17" t="str">
        <f t="shared" ref="J368:T368" si="720">J$362</f>
        <v>Industry Energy Efficiency Standards</v>
      </c>
      <c r="K368" s="18" t="str">
        <f t="shared" si="720"/>
        <v>indst efficiency standards</v>
      </c>
      <c r="L368" s="18">
        <f t="shared" si="720"/>
        <v>0</v>
      </c>
      <c r="M368" s="18">
        <f t="shared" si="720"/>
        <v>0.33</v>
      </c>
      <c r="N368" s="18">
        <f t="shared" si="720"/>
        <v>0.01</v>
      </c>
      <c r="O368" s="19" t="str">
        <f t="shared" si="720"/>
        <v>% reduction in energy use</v>
      </c>
      <c r="P368" s="19" t="str">
        <f t="shared" si="7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8" s="19" t="str">
        <f t="shared" si="720"/>
        <v>industry-ag-main.html#eff-stds</v>
      </c>
      <c r="R368" s="19" t="str">
        <f t="shared" si="720"/>
        <v>industry-energy-efficiency-standards.html</v>
      </c>
      <c r="S368" s="35" t="str">
        <f t="shared" si="720"/>
        <v>U.S. DOE, 2016, Industrial Energy Efficiency Potential Analysis, https://energy.gov/sites/prod/files/2017/04/f34/energy-savings-by-state-industrial-methodology.pdf</v>
      </c>
      <c r="T368" s="19" t="str">
        <f t="shared" si="720"/>
        <v>U.S. DOE, 2016, Industrial Energy Efficiency Potential Analysis, https://energy.gov/sites/prod/files/2017/04/f34/energy-savings-by-state-industrial-methodology.pdf</v>
      </c>
      <c r="U368" s="8"/>
      <c r="V368" s="8"/>
      <c r="W368" s="8"/>
      <c r="X368" s="8"/>
      <c r="Y368" s="8"/>
      <c r="Z368" s="8"/>
    </row>
    <row r="369" spans="1:26" ht="15.75" customHeight="1">
      <c r="A369" s="17" t="str">
        <f t="shared" ref="A369:C369" si="721">A$362</f>
        <v>Industry</v>
      </c>
      <c r="B369" s="17" t="str">
        <f t="shared" si="721"/>
        <v>Industry Energy Efficiency Standards</v>
      </c>
      <c r="C369" s="17" t="str">
        <f t="shared" si="721"/>
        <v>Percentage Improvement in Eqpt Efficiency Standards above BAU</v>
      </c>
      <c r="D369" s="14" t="s">
        <v>555</v>
      </c>
      <c r="E369" s="14" t="s">
        <v>614</v>
      </c>
      <c r="F369" s="14" t="s">
        <v>556</v>
      </c>
      <c r="G369" s="14" t="s">
        <v>615</v>
      </c>
      <c r="H369" s="13">
        <v>763</v>
      </c>
      <c r="I369" s="14" t="s">
        <v>63</v>
      </c>
      <c r="J369" s="17" t="str">
        <f t="shared" ref="J369:T369" si="722">J$362</f>
        <v>Industry Energy Efficiency Standards</v>
      </c>
      <c r="K369" s="18" t="str">
        <f t="shared" si="722"/>
        <v>indst efficiency standards</v>
      </c>
      <c r="L369" s="18">
        <f t="shared" si="722"/>
        <v>0</v>
      </c>
      <c r="M369" s="18">
        <f t="shared" si="722"/>
        <v>0.33</v>
      </c>
      <c r="N369" s="18">
        <f t="shared" si="722"/>
        <v>0.01</v>
      </c>
      <c r="O369" s="19" t="str">
        <f t="shared" si="722"/>
        <v>% reduction in energy use</v>
      </c>
      <c r="P369" s="19" t="str">
        <f t="shared" si="7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9" s="19" t="str">
        <f t="shared" si="722"/>
        <v>industry-ag-main.html#eff-stds</v>
      </c>
      <c r="R369" s="19" t="str">
        <f t="shared" si="722"/>
        <v>industry-energy-efficiency-standards.html</v>
      </c>
      <c r="S369" s="35" t="str">
        <f t="shared" si="722"/>
        <v>U.S. DOE, 2016, Industrial Energy Efficiency Potential Analysis, https://energy.gov/sites/prod/files/2017/04/f34/energy-savings-by-state-industrial-methodology.pdf</v>
      </c>
      <c r="T369" s="19" t="str">
        <f t="shared" si="722"/>
        <v>U.S. DOE, 2016, Industrial Energy Efficiency Potential Analysis, https://energy.gov/sites/prod/files/2017/04/f34/energy-savings-by-state-industrial-methodology.pdf</v>
      </c>
      <c r="U369" s="17"/>
      <c r="V369" s="17"/>
      <c r="W369" s="17"/>
      <c r="X369" s="17"/>
      <c r="Y369" s="17"/>
      <c r="Z369" s="17"/>
    </row>
    <row r="370" spans="1:26" ht="15.75" customHeight="1">
      <c r="A370" s="17" t="str">
        <f t="shared" ref="A370:C370" si="723">A$362</f>
        <v>Industry</v>
      </c>
      <c r="B370" s="17" t="str">
        <f t="shared" si="723"/>
        <v>Industry Energy Efficiency Standards</v>
      </c>
      <c r="C370" s="17" t="str">
        <f t="shared" si="723"/>
        <v>Percentage Improvement in Eqpt Efficiency Standards above BAU</v>
      </c>
      <c r="D370" s="14" t="s">
        <v>555</v>
      </c>
      <c r="E370" s="14" t="s">
        <v>616</v>
      </c>
      <c r="F370" s="14" t="s">
        <v>556</v>
      </c>
      <c r="G370" s="14" t="s">
        <v>617</v>
      </c>
      <c r="H370" s="13">
        <v>764</v>
      </c>
      <c r="I370" s="14" t="s">
        <v>63</v>
      </c>
      <c r="J370" s="17" t="str">
        <f t="shared" ref="J370:T370" si="724">J$362</f>
        <v>Industry Energy Efficiency Standards</v>
      </c>
      <c r="K370" s="18" t="str">
        <f t="shared" si="724"/>
        <v>indst efficiency standards</v>
      </c>
      <c r="L370" s="18">
        <f t="shared" si="724"/>
        <v>0</v>
      </c>
      <c r="M370" s="18">
        <f t="shared" si="724"/>
        <v>0.33</v>
      </c>
      <c r="N370" s="18">
        <f t="shared" si="724"/>
        <v>0.01</v>
      </c>
      <c r="O370" s="19" t="str">
        <f t="shared" si="724"/>
        <v>% reduction in energy use</v>
      </c>
      <c r="P370" s="19" t="str">
        <f t="shared" si="7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0" s="19" t="str">
        <f t="shared" si="724"/>
        <v>industry-ag-main.html#eff-stds</v>
      </c>
      <c r="R370" s="19" t="str">
        <f t="shared" si="724"/>
        <v>industry-energy-efficiency-standards.html</v>
      </c>
      <c r="S370" s="35" t="str">
        <f t="shared" si="724"/>
        <v>U.S. DOE, 2016, Industrial Energy Efficiency Potential Analysis, https://energy.gov/sites/prod/files/2017/04/f34/energy-savings-by-state-industrial-methodology.pdf</v>
      </c>
      <c r="T370" s="19" t="str">
        <f t="shared" si="724"/>
        <v>U.S. DOE, 2016, Industrial Energy Efficiency Potential Analysis, https://energy.gov/sites/prod/files/2017/04/f34/energy-savings-by-state-industrial-methodology.pdf</v>
      </c>
      <c r="U370" s="17"/>
      <c r="V370" s="17"/>
      <c r="W370" s="17"/>
      <c r="X370" s="17"/>
      <c r="Y370" s="17"/>
      <c r="Z370" s="17"/>
    </row>
    <row r="371" spans="1:26" ht="15.75" customHeight="1">
      <c r="A371" s="17" t="str">
        <f t="shared" ref="A371:C371" si="725">A$362</f>
        <v>Industry</v>
      </c>
      <c r="B371" s="17" t="str">
        <f t="shared" si="725"/>
        <v>Industry Energy Efficiency Standards</v>
      </c>
      <c r="C371" s="17" t="str">
        <f t="shared" si="725"/>
        <v>Percentage Improvement in Eqpt Efficiency Standards above BAU</v>
      </c>
      <c r="D371" s="14" t="s">
        <v>555</v>
      </c>
      <c r="E371" s="14" t="s">
        <v>618</v>
      </c>
      <c r="F371" s="14" t="s">
        <v>556</v>
      </c>
      <c r="G371" s="14" t="s">
        <v>619</v>
      </c>
      <c r="H371" s="13">
        <v>765</v>
      </c>
      <c r="I371" s="14" t="s">
        <v>86</v>
      </c>
      <c r="J371" s="17" t="str">
        <f t="shared" ref="J371:T371" si="726">J$362</f>
        <v>Industry Energy Efficiency Standards</v>
      </c>
      <c r="K371" s="18" t="str">
        <f t="shared" si="726"/>
        <v>indst efficiency standards</v>
      </c>
      <c r="L371" s="18">
        <f t="shared" si="726"/>
        <v>0</v>
      </c>
      <c r="M371" s="18">
        <f t="shared" si="726"/>
        <v>0.33</v>
      </c>
      <c r="N371" s="18">
        <f t="shared" si="726"/>
        <v>0.01</v>
      </c>
      <c r="O371" s="19" t="str">
        <f t="shared" si="726"/>
        <v>% reduction in energy use</v>
      </c>
      <c r="P371" s="19" t="str">
        <f t="shared" si="72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19" t="str">
        <f t="shared" si="726"/>
        <v>industry-ag-main.html#eff-stds</v>
      </c>
      <c r="R371" s="19" t="str">
        <f t="shared" si="726"/>
        <v>industry-energy-efficiency-standards.html</v>
      </c>
      <c r="S371" s="35" t="str">
        <f t="shared" si="726"/>
        <v>U.S. DOE, 2016, Industrial Energy Efficiency Potential Analysis, https://energy.gov/sites/prod/files/2017/04/f34/energy-savings-by-state-industrial-methodology.pdf</v>
      </c>
      <c r="T371" s="19" t="str">
        <f t="shared" si="726"/>
        <v>U.S. DOE, 2016, Industrial Energy Efficiency Potential Analysis, https://energy.gov/sites/prod/files/2017/04/f34/energy-savings-by-state-industrial-methodology.pdf</v>
      </c>
      <c r="U371" s="17"/>
      <c r="V371" s="17"/>
      <c r="W371" s="17"/>
      <c r="X371" s="17"/>
      <c r="Y371" s="17"/>
      <c r="Z371" s="17"/>
    </row>
    <row r="372" spans="1:26" ht="15.75" customHeight="1">
      <c r="A372" s="17" t="str">
        <f t="shared" ref="A372:C372" si="727">A$362</f>
        <v>Industry</v>
      </c>
      <c r="B372" s="17" t="str">
        <f t="shared" si="727"/>
        <v>Industry Energy Efficiency Standards</v>
      </c>
      <c r="C372" s="17" t="str">
        <f t="shared" si="727"/>
        <v>Percentage Improvement in Eqpt Efficiency Standards above BAU</v>
      </c>
      <c r="D372" s="14" t="s">
        <v>560</v>
      </c>
      <c r="E372" s="14" t="s">
        <v>595</v>
      </c>
      <c r="F372" s="14" t="s">
        <v>561</v>
      </c>
      <c r="G372" s="14" t="s">
        <v>596</v>
      </c>
      <c r="H372" s="13">
        <v>766</v>
      </c>
      <c r="I372" s="14" t="s">
        <v>63</v>
      </c>
      <c r="J372" s="17" t="str">
        <f t="shared" ref="J372:T372" si="728">J$362</f>
        <v>Industry Energy Efficiency Standards</v>
      </c>
      <c r="K372" s="18" t="str">
        <f t="shared" si="728"/>
        <v>indst efficiency standards</v>
      </c>
      <c r="L372" s="18">
        <f t="shared" si="728"/>
        <v>0</v>
      </c>
      <c r="M372" s="18">
        <f t="shared" si="728"/>
        <v>0.33</v>
      </c>
      <c r="N372" s="18">
        <f t="shared" si="728"/>
        <v>0.01</v>
      </c>
      <c r="O372" s="19" t="str">
        <f t="shared" si="728"/>
        <v>% reduction in energy use</v>
      </c>
      <c r="P372" s="19" t="str">
        <f t="shared" si="72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19" t="str">
        <f t="shared" si="728"/>
        <v>industry-ag-main.html#eff-stds</v>
      </c>
      <c r="R372" s="19" t="str">
        <f t="shared" si="728"/>
        <v>industry-energy-efficiency-standards.html</v>
      </c>
      <c r="S372" s="35" t="str">
        <f t="shared" si="728"/>
        <v>U.S. DOE, 2016, Industrial Energy Efficiency Potential Analysis, https://energy.gov/sites/prod/files/2017/04/f34/energy-savings-by-state-industrial-methodology.pdf</v>
      </c>
      <c r="T372" s="19" t="str">
        <f t="shared" si="728"/>
        <v>U.S. DOE, 2016, Industrial Energy Efficiency Potential Analysis, https://energy.gov/sites/prod/files/2017/04/f34/energy-savings-by-state-industrial-methodology.pdf</v>
      </c>
      <c r="U372" s="17"/>
      <c r="V372" s="17"/>
      <c r="W372" s="17"/>
      <c r="X372" s="17"/>
      <c r="Y372" s="17"/>
      <c r="Z372" s="17"/>
    </row>
    <row r="373" spans="1:26" ht="15.75" customHeight="1">
      <c r="A373" s="17" t="str">
        <f t="shared" ref="A373:C373" si="729">A$362</f>
        <v>Industry</v>
      </c>
      <c r="B373" s="17" t="str">
        <f t="shared" si="729"/>
        <v>Industry Energy Efficiency Standards</v>
      </c>
      <c r="C373" s="17" t="str">
        <f t="shared" si="729"/>
        <v>Percentage Improvement in Eqpt Efficiency Standards above BAU</v>
      </c>
      <c r="D373" s="14" t="s">
        <v>560</v>
      </c>
      <c r="E373" s="14" t="s">
        <v>602</v>
      </c>
      <c r="F373" s="14" t="s">
        <v>561</v>
      </c>
      <c r="G373" s="14" t="s">
        <v>603</v>
      </c>
      <c r="H373" s="13">
        <v>767</v>
      </c>
      <c r="I373" s="14" t="s">
        <v>63</v>
      </c>
      <c r="J373" s="17" t="str">
        <f t="shared" ref="J373:T373" si="730">J$362</f>
        <v>Industry Energy Efficiency Standards</v>
      </c>
      <c r="K373" s="18" t="str">
        <f t="shared" si="730"/>
        <v>indst efficiency standards</v>
      </c>
      <c r="L373" s="18">
        <f t="shared" si="730"/>
        <v>0</v>
      </c>
      <c r="M373" s="18">
        <f t="shared" si="730"/>
        <v>0.33</v>
      </c>
      <c r="N373" s="18">
        <f t="shared" si="730"/>
        <v>0.01</v>
      </c>
      <c r="O373" s="19" t="str">
        <f t="shared" si="730"/>
        <v>% reduction in energy use</v>
      </c>
      <c r="P373" s="19" t="str">
        <f t="shared" si="73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19" t="str">
        <f t="shared" si="730"/>
        <v>industry-ag-main.html#eff-stds</v>
      </c>
      <c r="R373" s="19" t="str">
        <f t="shared" si="730"/>
        <v>industry-energy-efficiency-standards.html</v>
      </c>
      <c r="S373" s="35" t="str">
        <f t="shared" si="730"/>
        <v>U.S. DOE, 2016, Industrial Energy Efficiency Potential Analysis, https://energy.gov/sites/prod/files/2017/04/f34/energy-savings-by-state-industrial-methodology.pdf</v>
      </c>
      <c r="T373" s="19" t="str">
        <f t="shared" si="730"/>
        <v>U.S. DOE, 2016, Industrial Energy Efficiency Potential Analysis, https://energy.gov/sites/prod/files/2017/04/f34/energy-savings-by-state-industrial-methodology.pdf</v>
      </c>
      <c r="U373" s="17"/>
      <c r="V373" s="17"/>
      <c r="W373" s="17"/>
      <c r="X373" s="17"/>
      <c r="Y373" s="17"/>
      <c r="Z373" s="17"/>
    </row>
    <row r="374" spans="1:26" ht="15.75" customHeight="1">
      <c r="A374" s="17" t="str">
        <f t="shared" ref="A374:C374" si="731">A$362</f>
        <v>Industry</v>
      </c>
      <c r="B374" s="17" t="str">
        <f t="shared" si="731"/>
        <v>Industry Energy Efficiency Standards</v>
      </c>
      <c r="C374" s="17" t="str">
        <f t="shared" si="731"/>
        <v>Percentage Improvement in Eqpt Efficiency Standards above BAU</v>
      </c>
      <c r="D374" s="14" t="s">
        <v>560</v>
      </c>
      <c r="E374" s="14" t="s">
        <v>604</v>
      </c>
      <c r="F374" s="14" t="s">
        <v>561</v>
      </c>
      <c r="G374" s="14" t="s">
        <v>605</v>
      </c>
      <c r="H374" s="13">
        <v>768</v>
      </c>
      <c r="I374" s="14" t="s">
        <v>63</v>
      </c>
      <c r="J374" s="17" t="str">
        <f t="shared" ref="J374:T374" si="732">J$362</f>
        <v>Industry Energy Efficiency Standards</v>
      </c>
      <c r="K374" s="18" t="str">
        <f t="shared" si="732"/>
        <v>indst efficiency standards</v>
      </c>
      <c r="L374" s="18">
        <f t="shared" si="732"/>
        <v>0</v>
      </c>
      <c r="M374" s="18">
        <f t="shared" si="732"/>
        <v>0.33</v>
      </c>
      <c r="N374" s="18">
        <f t="shared" si="732"/>
        <v>0.01</v>
      </c>
      <c r="O374" s="19" t="str">
        <f t="shared" si="732"/>
        <v>% reduction in energy use</v>
      </c>
      <c r="P374" s="19" t="str">
        <f t="shared" si="7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19" t="str">
        <f t="shared" si="732"/>
        <v>industry-ag-main.html#eff-stds</v>
      </c>
      <c r="R374" s="19" t="str">
        <f t="shared" si="732"/>
        <v>industry-energy-efficiency-standards.html</v>
      </c>
      <c r="S374" s="35" t="str">
        <f t="shared" si="732"/>
        <v>U.S. DOE, 2016, Industrial Energy Efficiency Potential Analysis, https://energy.gov/sites/prod/files/2017/04/f34/energy-savings-by-state-industrial-methodology.pdf</v>
      </c>
      <c r="T374" s="19" t="str">
        <f t="shared" si="732"/>
        <v>U.S. DOE, 2016, Industrial Energy Efficiency Potential Analysis, https://energy.gov/sites/prod/files/2017/04/f34/energy-savings-by-state-industrial-methodology.pdf</v>
      </c>
      <c r="U374" s="17"/>
      <c r="V374" s="17"/>
      <c r="W374" s="17"/>
      <c r="X374" s="17"/>
      <c r="Y374" s="17"/>
      <c r="Z374" s="17"/>
    </row>
    <row r="375" spans="1:26" ht="15.75" customHeight="1">
      <c r="A375" s="17" t="str">
        <f t="shared" ref="A375:C375" si="733">A$362</f>
        <v>Industry</v>
      </c>
      <c r="B375" s="17" t="str">
        <f t="shared" si="733"/>
        <v>Industry Energy Efficiency Standards</v>
      </c>
      <c r="C375" s="17" t="str">
        <f t="shared" si="733"/>
        <v>Percentage Improvement in Eqpt Efficiency Standards above BAU</v>
      </c>
      <c r="D375" s="14" t="s">
        <v>560</v>
      </c>
      <c r="E375" s="14" t="s">
        <v>606</v>
      </c>
      <c r="F375" s="14" t="s">
        <v>561</v>
      </c>
      <c r="G375" s="14" t="s">
        <v>607</v>
      </c>
      <c r="H375" s="13">
        <v>769</v>
      </c>
      <c r="I375" s="14" t="s">
        <v>63</v>
      </c>
      <c r="J375" s="17" t="str">
        <f t="shared" ref="J375:T375" si="734">J$362</f>
        <v>Industry Energy Efficiency Standards</v>
      </c>
      <c r="K375" s="18" t="str">
        <f t="shared" si="734"/>
        <v>indst efficiency standards</v>
      </c>
      <c r="L375" s="18">
        <f t="shared" si="734"/>
        <v>0</v>
      </c>
      <c r="M375" s="18">
        <f t="shared" si="734"/>
        <v>0.33</v>
      </c>
      <c r="N375" s="18">
        <f t="shared" si="734"/>
        <v>0.01</v>
      </c>
      <c r="O375" s="19" t="str">
        <f t="shared" si="734"/>
        <v>% reduction in energy use</v>
      </c>
      <c r="P375" s="19" t="str">
        <f t="shared" si="73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19" t="str">
        <f t="shared" si="734"/>
        <v>industry-ag-main.html#eff-stds</v>
      </c>
      <c r="R375" s="19" t="str">
        <f t="shared" si="734"/>
        <v>industry-energy-efficiency-standards.html</v>
      </c>
      <c r="S375" s="35" t="str">
        <f t="shared" si="734"/>
        <v>U.S. DOE, 2016, Industrial Energy Efficiency Potential Analysis, https://energy.gov/sites/prod/files/2017/04/f34/energy-savings-by-state-industrial-methodology.pdf</v>
      </c>
      <c r="T375" s="19" t="str">
        <f t="shared" si="734"/>
        <v>U.S. DOE, 2016, Industrial Energy Efficiency Potential Analysis, https://energy.gov/sites/prod/files/2017/04/f34/energy-savings-by-state-industrial-methodology.pdf</v>
      </c>
      <c r="U375" s="17"/>
      <c r="V375" s="17"/>
      <c r="W375" s="17"/>
      <c r="X375" s="17"/>
      <c r="Y375" s="17"/>
      <c r="Z375" s="17"/>
    </row>
    <row r="376" spans="1:26" ht="15.75" customHeight="1">
      <c r="A376" s="17" t="str">
        <f t="shared" ref="A376:C376" si="735">A$362</f>
        <v>Industry</v>
      </c>
      <c r="B376" s="17" t="str">
        <f t="shared" si="735"/>
        <v>Industry Energy Efficiency Standards</v>
      </c>
      <c r="C376" s="17" t="str">
        <f t="shared" si="735"/>
        <v>Percentage Improvement in Eqpt Efficiency Standards above BAU</v>
      </c>
      <c r="D376" s="14" t="s">
        <v>560</v>
      </c>
      <c r="E376" s="14" t="s">
        <v>608</v>
      </c>
      <c r="F376" s="14" t="s">
        <v>561</v>
      </c>
      <c r="G376" s="14" t="s">
        <v>609</v>
      </c>
      <c r="H376" s="13">
        <v>770</v>
      </c>
      <c r="I376" s="14" t="s">
        <v>86</v>
      </c>
      <c r="J376" s="17" t="str">
        <f t="shared" ref="J376:T376" si="736">J$362</f>
        <v>Industry Energy Efficiency Standards</v>
      </c>
      <c r="K376" s="18" t="str">
        <f t="shared" si="736"/>
        <v>indst efficiency standards</v>
      </c>
      <c r="L376" s="18">
        <f t="shared" si="736"/>
        <v>0</v>
      </c>
      <c r="M376" s="18">
        <f t="shared" si="736"/>
        <v>0.33</v>
      </c>
      <c r="N376" s="18">
        <f t="shared" si="736"/>
        <v>0.01</v>
      </c>
      <c r="O376" s="19" t="str">
        <f t="shared" si="736"/>
        <v>% reduction in energy use</v>
      </c>
      <c r="P376" s="19" t="str">
        <f t="shared" si="73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19" t="str">
        <f t="shared" si="736"/>
        <v>industry-ag-main.html#eff-stds</v>
      </c>
      <c r="R376" s="19" t="str">
        <f t="shared" si="736"/>
        <v>industry-energy-efficiency-standards.html</v>
      </c>
      <c r="S376" s="35" t="str">
        <f t="shared" si="736"/>
        <v>U.S. DOE, 2016, Industrial Energy Efficiency Potential Analysis, https://energy.gov/sites/prod/files/2017/04/f34/energy-savings-by-state-industrial-methodology.pdf</v>
      </c>
      <c r="T376" s="19" t="str">
        <f t="shared" si="736"/>
        <v>U.S. DOE, 2016, Industrial Energy Efficiency Potential Analysis, https://energy.gov/sites/prod/files/2017/04/f34/energy-savings-by-state-industrial-methodology.pdf</v>
      </c>
      <c r="U376" s="17"/>
      <c r="V376" s="17"/>
      <c r="W376" s="17"/>
      <c r="X376" s="17"/>
      <c r="Y376" s="17"/>
      <c r="Z376" s="17"/>
    </row>
    <row r="377" spans="1:26" ht="15.75" customHeight="1">
      <c r="A377" s="17" t="str">
        <f t="shared" ref="A377:C377" si="737">A$362</f>
        <v>Industry</v>
      </c>
      <c r="B377" s="17" t="str">
        <f t="shared" si="737"/>
        <v>Industry Energy Efficiency Standards</v>
      </c>
      <c r="C377" s="17" t="str">
        <f t="shared" si="737"/>
        <v>Percentage Improvement in Eqpt Efficiency Standards above BAU</v>
      </c>
      <c r="D377" s="14" t="s">
        <v>560</v>
      </c>
      <c r="E377" s="14" t="s">
        <v>610</v>
      </c>
      <c r="F377" s="14" t="s">
        <v>561</v>
      </c>
      <c r="G377" s="14" t="s">
        <v>611</v>
      </c>
      <c r="H377" s="13">
        <v>771</v>
      </c>
      <c r="I377" s="14" t="s">
        <v>86</v>
      </c>
      <c r="J377" s="17" t="str">
        <f t="shared" ref="J377:T377" si="738">J$362</f>
        <v>Industry Energy Efficiency Standards</v>
      </c>
      <c r="K377" s="18" t="str">
        <f t="shared" si="738"/>
        <v>indst efficiency standards</v>
      </c>
      <c r="L377" s="18">
        <f t="shared" si="738"/>
        <v>0</v>
      </c>
      <c r="M377" s="18">
        <f t="shared" si="738"/>
        <v>0.33</v>
      </c>
      <c r="N377" s="18">
        <f t="shared" si="738"/>
        <v>0.01</v>
      </c>
      <c r="O377" s="19" t="str">
        <f t="shared" si="738"/>
        <v>% reduction in energy use</v>
      </c>
      <c r="P377" s="19" t="str">
        <f t="shared" si="73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19" t="str">
        <f t="shared" si="738"/>
        <v>industry-ag-main.html#eff-stds</v>
      </c>
      <c r="R377" s="19" t="str">
        <f t="shared" si="738"/>
        <v>industry-energy-efficiency-standards.html</v>
      </c>
      <c r="S377" s="35" t="str">
        <f t="shared" si="738"/>
        <v>U.S. DOE, 2016, Industrial Energy Efficiency Potential Analysis, https://energy.gov/sites/prod/files/2017/04/f34/energy-savings-by-state-industrial-methodology.pdf</v>
      </c>
      <c r="T377" s="19" t="str">
        <f t="shared" si="738"/>
        <v>U.S. DOE, 2016, Industrial Energy Efficiency Potential Analysis, https://energy.gov/sites/prod/files/2017/04/f34/energy-savings-by-state-industrial-methodology.pdf</v>
      </c>
      <c r="U377" s="17"/>
      <c r="V377" s="17"/>
      <c r="W377" s="17"/>
      <c r="X377" s="17"/>
      <c r="Y377" s="17"/>
      <c r="Z377" s="17"/>
    </row>
    <row r="378" spans="1:26" ht="15.75" customHeight="1">
      <c r="A378" s="17" t="str">
        <f t="shared" ref="A378:C378" si="739">A$362</f>
        <v>Industry</v>
      </c>
      <c r="B378" s="17" t="str">
        <f t="shared" si="739"/>
        <v>Industry Energy Efficiency Standards</v>
      </c>
      <c r="C378" s="17" t="str">
        <f t="shared" si="739"/>
        <v>Percentage Improvement in Eqpt Efficiency Standards above BAU</v>
      </c>
      <c r="D378" s="14" t="s">
        <v>560</v>
      </c>
      <c r="E378" s="14" t="s">
        <v>612</v>
      </c>
      <c r="F378" s="14" t="s">
        <v>561</v>
      </c>
      <c r="G378" s="14" t="s">
        <v>613</v>
      </c>
      <c r="H378" s="13">
        <v>772</v>
      </c>
      <c r="I378" s="14" t="s">
        <v>63</v>
      </c>
      <c r="J378" s="17" t="str">
        <f t="shared" ref="J378:T378" si="740">J$362</f>
        <v>Industry Energy Efficiency Standards</v>
      </c>
      <c r="K378" s="18" t="str">
        <f t="shared" si="740"/>
        <v>indst efficiency standards</v>
      </c>
      <c r="L378" s="18">
        <f t="shared" si="740"/>
        <v>0</v>
      </c>
      <c r="M378" s="18">
        <f t="shared" si="740"/>
        <v>0.33</v>
      </c>
      <c r="N378" s="18">
        <f t="shared" si="740"/>
        <v>0.01</v>
      </c>
      <c r="O378" s="19" t="str">
        <f t="shared" si="740"/>
        <v>% reduction in energy use</v>
      </c>
      <c r="P378" s="19" t="str">
        <f t="shared" si="74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19" t="str">
        <f t="shared" si="740"/>
        <v>industry-ag-main.html#eff-stds</v>
      </c>
      <c r="R378" s="19" t="str">
        <f t="shared" si="740"/>
        <v>industry-energy-efficiency-standards.html</v>
      </c>
      <c r="S378" s="35" t="str">
        <f t="shared" si="740"/>
        <v>U.S. DOE, 2016, Industrial Energy Efficiency Potential Analysis, https://energy.gov/sites/prod/files/2017/04/f34/energy-savings-by-state-industrial-methodology.pdf</v>
      </c>
      <c r="T378" s="19" t="str">
        <f t="shared" si="740"/>
        <v>U.S. DOE, 2016, Industrial Energy Efficiency Potential Analysis, https://energy.gov/sites/prod/files/2017/04/f34/energy-savings-by-state-industrial-methodology.pdf</v>
      </c>
      <c r="U378" s="17"/>
      <c r="V378" s="17"/>
      <c r="W378" s="17"/>
      <c r="X378" s="17"/>
      <c r="Y378" s="17"/>
      <c r="Z378" s="17"/>
    </row>
    <row r="379" spans="1:26" ht="15.75" customHeight="1">
      <c r="A379" s="17" t="str">
        <f t="shared" ref="A379:C379" si="741">A$362</f>
        <v>Industry</v>
      </c>
      <c r="B379" s="17" t="str">
        <f t="shared" si="741"/>
        <v>Industry Energy Efficiency Standards</v>
      </c>
      <c r="C379" s="17" t="str">
        <f t="shared" si="741"/>
        <v>Percentage Improvement in Eqpt Efficiency Standards above BAU</v>
      </c>
      <c r="D379" s="14" t="s">
        <v>560</v>
      </c>
      <c r="E379" s="14" t="s">
        <v>614</v>
      </c>
      <c r="F379" s="14" t="s">
        <v>561</v>
      </c>
      <c r="G379" s="14" t="s">
        <v>615</v>
      </c>
      <c r="H379" s="13">
        <v>773</v>
      </c>
      <c r="I379" s="14" t="s">
        <v>86</v>
      </c>
      <c r="J379" s="17" t="str">
        <f t="shared" ref="J379:T379" si="742">J$362</f>
        <v>Industry Energy Efficiency Standards</v>
      </c>
      <c r="K379" s="18" t="str">
        <f t="shared" si="742"/>
        <v>indst efficiency standards</v>
      </c>
      <c r="L379" s="18">
        <f t="shared" si="742"/>
        <v>0</v>
      </c>
      <c r="M379" s="18">
        <f t="shared" si="742"/>
        <v>0.33</v>
      </c>
      <c r="N379" s="18">
        <f t="shared" si="742"/>
        <v>0.01</v>
      </c>
      <c r="O379" s="19" t="str">
        <f t="shared" si="742"/>
        <v>% reduction in energy use</v>
      </c>
      <c r="P379" s="19" t="str">
        <f t="shared" si="74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19" t="str">
        <f t="shared" si="742"/>
        <v>industry-ag-main.html#eff-stds</v>
      </c>
      <c r="R379" s="19" t="str">
        <f t="shared" si="742"/>
        <v>industry-energy-efficiency-standards.html</v>
      </c>
      <c r="S379" s="35" t="str">
        <f t="shared" si="742"/>
        <v>U.S. DOE, 2016, Industrial Energy Efficiency Potential Analysis, https://energy.gov/sites/prod/files/2017/04/f34/energy-savings-by-state-industrial-methodology.pdf</v>
      </c>
      <c r="T379" s="19" t="str">
        <f t="shared" si="742"/>
        <v>U.S. DOE, 2016, Industrial Energy Efficiency Potential Analysis, https://energy.gov/sites/prod/files/2017/04/f34/energy-savings-by-state-industrial-methodology.pdf</v>
      </c>
      <c r="U379" s="17"/>
      <c r="V379" s="17"/>
      <c r="W379" s="17"/>
      <c r="X379" s="17"/>
      <c r="Y379" s="17"/>
      <c r="Z379" s="17"/>
    </row>
    <row r="380" spans="1:26" ht="15.75" customHeight="1">
      <c r="A380" s="17" t="str">
        <f t="shared" ref="A380:C380" si="743">A$362</f>
        <v>Industry</v>
      </c>
      <c r="B380" s="17" t="str">
        <f t="shared" si="743"/>
        <v>Industry Energy Efficiency Standards</v>
      </c>
      <c r="C380" s="17" t="str">
        <f t="shared" si="743"/>
        <v>Percentage Improvement in Eqpt Efficiency Standards above BAU</v>
      </c>
      <c r="D380" s="14" t="s">
        <v>560</v>
      </c>
      <c r="E380" s="14" t="s">
        <v>616</v>
      </c>
      <c r="F380" s="14" t="s">
        <v>561</v>
      </c>
      <c r="G380" s="14" t="s">
        <v>617</v>
      </c>
      <c r="H380" s="13">
        <v>774</v>
      </c>
      <c r="I380" s="14" t="s">
        <v>86</v>
      </c>
      <c r="J380" s="17" t="str">
        <f t="shared" ref="J380:T380" si="744">J$362</f>
        <v>Industry Energy Efficiency Standards</v>
      </c>
      <c r="K380" s="18" t="str">
        <f t="shared" si="744"/>
        <v>indst efficiency standards</v>
      </c>
      <c r="L380" s="18">
        <f t="shared" si="744"/>
        <v>0</v>
      </c>
      <c r="M380" s="18">
        <f t="shared" si="744"/>
        <v>0.33</v>
      </c>
      <c r="N380" s="18">
        <f t="shared" si="744"/>
        <v>0.01</v>
      </c>
      <c r="O380" s="19" t="str">
        <f t="shared" si="744"/>
        <v>% reduction in energy use</v>
      </c>
      <c r="P380" s="19" t="str">
        <f t="shared" si="74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19" t="str">
        <f t="shared" si="744"/>
        <v>industry-ag-main.html#eff-stds</v>
      </c>
      <c r="R380" s="19" t="str">
        <f t="shared" si="744"/>
        <v>industry-energy-efficiency-standards.html</v>
      </c>
      <c r="S380" s="35" t="str">
        <f t="shared" si="744"/>
        <v>U.S. DOE, 2016, Industrial Energy Efficiency Potential Analysis, https://energy.gov/sites/prod/files/2017/04/f34/energy-savings-by-state-industrial-methodology.pdf</v>
      </c>
      <c r="T380" s="19" t="str">
        <f t="shared" si="744"/>
        <v>U.S. DOE, 2016, Industrial Energy Efficiency Potential Analysis, https://energy.gov/sites/prod/files/2017/04/f34/energy-savings-by-state-industrial-methodology.pdf</v>
      </c>
      <c r="U380" s="17"/>
      <c r="V380" s="17"/>
      <c r="W380" s="17"/>
      <c r="X380" s="17"/>
      <c r="Y380" s="17"/>
      <c r="Z380" s="17"/>
    </row>
    <row r="381" spans="1:26" ht="15.75" customHeight="1">
      <c r="A381" s="17" t="str">
        <f t="shared" ref="A381:C381" si="745">A$362</f>
        <v>Industry</v>
      </c>
      <c r="B381" s="17" t="str">
        <f t="shared" si="745"/>
        <v>Industry Energy Efficiency Standards</v>
      </c>
      <c r="C381" s="17" t="str">
        <f t="shared" si="745"/>
        <v>Percentage Improvement in Eqpt Efficiency Standards above BAU</v>
      </c>
      <c r="D381" s="14" t="s">
        <v>560</v>
      </c>
      <c r="E381" s="14" t="s">
        <v>618</v>
      </c>
      <c r="F381" s="14" t="s">
        <v>561</v>
      </c>
      <c r="G381" s="14" t="s">
        <v>619</v>
      </c>
      <c r="H381" s="13">
        <v>775</v>
      </c>
      <c r="I381" s="14" t="s">
        <v>86</v>
      </c>
      <c r="J381" s="17" t="str">
        <f t="shared" ref="J381:T381" si="746">J$362</f>
        <v>Industry Energy Efficiency Standards</v>
      </c>
      <c r="K381" s="18" t="str">
        <f t="shared" si="746"/>
        <v>indst efficiency standards</v>
      </c>
      <c r="L381" s="18">
        <f t="shared" si="746"/>
        <v>0</v>
      </c>
      <c r="M381" s="18">
        <f t="shared" si="746"/>
        <v>0.33</v>
      </c>
      <c r="N381" s="18">
        <f t="shared" si="746"/>
        <v>0.01</v>
      </c>
      <c r="O381" s="19" t="str">
        <f t="shared" si="746"/>
        <v>% reduction in energy use</v>
      </c>
      <c r="P381" s="19" t="str">
        <f t="shared" si="74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19" t="str">
        <f t="shared" si="746"/>
        <v>industry-ag-main.html#eff-stds</v>
      </c>
      <c r="R381" s="19" t="str">
        <f t="shared" si="746"/>
        <v>industry-energy-efficiency-standards.html</v>
      </c>
      <c r="S381" s="35" t="str">
        <f t="shared" si="746"/>
        <v>U.S. DOE, 2016, Industrial Energy Efficiency Potential Analysis, https://energy.gov/sites/prod/files/2017/04/f34/energy-savings-by-state-industrial-methodology.pdf</v>
      </c>
      <c r="T381" s="19" t="str">
        <f t="shared" si="746"/>
        <v>U.S. DOE, 2016, Industrial Energy Efficiency Potential Analysis, https://energy.gov/sites/prod/files/2017/04/f34/energy-savings-by-state-industrial-methodology.pdf</v>
      </c>
      <c r="U381" s="17"/>
      <c r="V381" s="17"/>
      <c r="W381" s="17"/>
      <c r="X381" s="17"/>
      <c r="Y381" s="17"/>
      <c r="Z381" s="17"/>
    </row>
    <row r="382" spans="1:26" ht="15.75" customHeight="1">
      <c r="A382" s="17" t="str">
        <f t="shared" ref="A382:C382" si="747">A$362</f>
        <v>Industry</v>
      </c>
      <c r="B382" s="17" t="str">
        <f t="shared" si="747"/>
        <v>Industry Energy Efficiency Standards</v>
      </c>
      <c r="C382" s="17" t="str">
        <f t="shared" si="747"/>
        <v>Percentage Improvement in Eqpt Efficiency Standards above BAU</v>
      </c>
      <c r="D382" s="14" t="s">
        <v>562</v>
      </c>
      <c r="E382" s="14" t="s">
        <v>595</v>
      </c>
      <c r="F382" s="14" t="s">
        <v>563</v>
      </c>
      <c r="G382" s="14" t="s">
        <v>596</v>
      </c>
      <c r="H382" s="13">
        <v>776</v>
      </c>
      <c r="I382" s="14" t="s">
        <v>63</v>
      </c>
      <c r="J382" s="17" t="str">
        <f t="shared" ref="J382:T382" si="748">J$362</f>
        <v>Industry Energy Efficiency Standards</v>
      </c>
      <c r="K382" s="18" t="str">
        <f t="shared" si="748"/>
        <v>indst efficiency standards</v>
      </c>
      <c r="L382" s="18">
        <f t="shared" si="748"/>
        <v>0</v>
      </c>
      <c r="M382" s="18">
        <f t="shared" si="748"/>
        <v>0.33</v>
      </c>
      <c r="N382" s="18">
        <f t="shared" si="748"/>
        <v>0.01</v>
      </c>
      <c r="O382" s="19" t="str">
        <f t="shared" si="748"/>
        <v>% reduction in energy use</v>
      </c>
      <c r="P382" s="19" t="str">
        <f t="shared" si="74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19" t="str">
        <f t="shared" si="748"/>
        <v>industry-ag-main.html#eff-stds</v>
      </c>
      <c r="R382" s="19" t="str">
        <f t="shared" si="748"/>
        <v>industry-energy-efficiency-standards.html</v>
      </c>
      <c r="S382" s="35" t="str">
        <f t="shared" si="748"/>
        <v>U.S. DOE, 2016, Industrial Energy Efficiency Potential Analysis, https://energy.gov/sites/prod/files/2017/04/f34/energy-savings-by-state-industrial-methodology.pdf</v>
      </c>
      <c r="T382" s="19" t="str">
        <f t="shared" si="748"/>
        <v>U.S. DOE, 2016, Industrial Energy Efficiency Potential Analysis, https://energy.gov/sites/prod/files/2017/04/f34/energy-savings-by-state-industrial-methodology.pdf</v>
      </c>
      <c r="U382" s="17"/>
      <c r="V382" s="17"/>
      <c r="W382" s="17"/>
      <c r="X382" s="17"/>
      <c r="Y382" s="17"/>
      <c r="Z382" s="17"/>
    </row>
    <row r="383" spans="1:26" ht="15.75" customHeight="1">
      <c r="A383" s="17" t="str">
        <f t="shared" ref="A383:C383" si="749">A$362</f>
        <v>Industry</v>
      </c>
      <c r="B383" s="17" t="str">
        <f t="shared" si="749"/>
        <v>Industry Energy Efficiency Standards</v>
      </c>
      <c r="C383" s="17" t="str">
        <f t="shared" si="749"/>
        <v>Percentage Improvement in Eqpt Efficiency Standards above BAU</v>
      </c>
      <c r="D383" s="14" t="s">
        <v>562</v>
      </c>
      <c r="E383" s="14" t="s">
        <v>602</v>
      </c>
      <c r="F383" s="14" t="s">
        <v>563</v>
      </c>
      <c r="G383" s="14" t="s">
        <v>603</v>
      </c>
      <c r="H383" s="13">
        <v>777</v>
      </c>
      <c r="I383" s="14" t="s">
        <v>63</v>
      </c>
      <c r="J383" s="17" t="str">
        <f t="shared" ref="J383:T383" si="750">J$362</f>
        <v>Industry Energy Efficiency Standards</v>
      </c>
      <c r="K383" s="18" t="str">
        <f t="shared" si="750"/>
        <v>indst efficiency standards</v>
      </c>
      <c r="L383" s="18">
        <f t="shared" si="750"/>
        <v>0</v>
      </c>
      <c r="M383" s="18">
        <f t="shared" si="750"/>
        <v>0.33</v>
      </c>
      <c r="N383" s="18">
        <f t="shared" si="750"/>
        <v>0.01</v>
      </c>
      <c r="O383" s="19" t="str">
        <f t="shared" si="750"/>
        <v>% reduction in energy use</v>
      </c>
      <c r="P383" s="19" t="str">
        <f t="shared" si="75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19" t="str">
        <f t="shared" si="750"/>
        <v>industry-ag-main.html#eff-stds</v>
      </c>
      <c r="R383" s="19" t="str">
        <f t="shared" si="750"/>
        <v>industry-energy-efficiency-standards.html</v>
      </c>
      <c r="S383" s="35" t="str">
        <f t="shared" si="750"/>
        <v>U.S. DOE, 2016, Industrial Energy Efficiency Potential Analysis, https://energy.gov/sites/prod/files/2017/04/f34/energy-savings-by-state-industrial-methodology.pdf</v>
      </c>
      <c r="T383" s="19" t="str">
        <f t="shared" si="750"/>
        <v>U.S. DOE, 2016, Industrial Energy Efficiency Potential Analysis, https://energy.gov/sites/prod/files/2017/04/f34/energy-savings-by-state-industrial-methodology.pdf</v>
      </c>
      <c r="U383" s="17"/>
      <c r="V383" s="17"/>
      <c r="W383" s="17"/>
      <c r="X383" s="17"/>
      <c r="Y383" s="17"/>
      <c r="Z383" s="17"/>
    </row>
    <row r="384" spans="1:26" ht="15.75" customHeight="1">
      <c r="A384" s="17" t="str">
        <f t="shared" ref="A384:C384" si="751">A$362</f>
        <v>Industry</v>
      </c>
      <c r="B384" s="17" t="str">
        <f t="shared" si="751"/>
        <v>Industry Energy Efficiency Standards</v>
      </c>
      <c r="C384" s="17" t="str">
        <f t="shared" si="751"/>
        <v>Percentage Improvement in Eqpt Efficiency Standards above BAU</v>
      </c>
      <c r="D384" s="14" t="s">
        <v>562</v>
      </c>
      <c r="E384" s="14" t="s">
        <v>604</v>
      </c>
      <c r="F384" s="14" t="s">
        <v>563</v>
      </c>
      <c r="G384" s="14" t="s">
        <v>605</v>
      </c>
      <c r="H384" s="13">
        <v>778</v>
      </c>
      <c r="I384" s="14" t="s">
        <v>63</v>
      </c>
      <c r="J384" s="17" t="str">
        <f t="shared" ref="J384:T384" si="752">J$362</f>
        <v>Industry Energy Efficiency Standards</v>
      </c>
      <c r="K384" s="18" t="str">
        <f t="shared" si="752"/>
        <v>indst efficiency standards</v>
      </c>
      <c r="L384" s="18">
        <f t="shared" si="752"/>
        <v>0</v>
      </c>
      <c r="M384" s="18">
        <f t="shared" si="752"/>
        <v>0.33</v>
      </c>
      <c r="N384" s="18">
        <f t="shared" si="752"/>
        <v>0.01</v>
      </c>
      <c r="O384" s="19" t="str">
        <f t="shared" si="752"/>
        <v>% reduction in energy use</v>
      </c>
      <c r="P384" s="19" t="str">
        <f t="shared" si="75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19" t="str">
        <f t="shared" si="752"/>
        <v>industry-ag-main.html#eff-stds</v>
      </c>
      <c r="R384" s="19" t="str">
        <f t="shared" si="752"/>
        <v>industry-energy-efficiency-standards.html</v>
      </c>
      <c r="S384" s="35" t="str">
        <f t="shared" si="752"/>
        <v>U.S. DOE, 2016, Industrial Energy Efficiency Potential Analysis, https://energy.gov/sites/prod/files/2017/04/f34/energy-savings-by-state-industrial-methodology.pdf</v>
      </c>
      <c r="T384" s="19" t="str">
        <f t="shared" si="752"/>
        <v>U.S. DOE, 2016, Industrial Energy Efficiency Potential Analysis, https://energy.gov/sites/prod/files/2017/04/f34/energy-savings-by-state-industrial-methodology.pdf</v>
      </c>
      <c r="U384" s="17"/>
      <c r="V384" s="17"/>
      <c r="W384" s="17"/>
      <c r="X384" s="17"/>
      <c r="Y384" s="17"/>
      <c r="Z384" s="17"/>
    </row>
    <row r="385" spans="1:26" ht="15.75" customHeight="1">
      <c r="A385" s="17" t="str">
        <f t="shared" ref="A385:C385" si="753">A$362</f>
        <v>Industry</v>
      </c>
      <c r="B385" s="17" t="str">
        <f t="shared" si="753"/>
        <v>Industry Energy Efficiency Standards</v>
      </c>
      <c r="C385" s="17" t="str">
        <f t="shared" si="753"/>
        <v>Percentage Improvement in Eqpt Efficiency Standards above BAU</v>
      </c>
      <c r="D385" s="14" t="s">
        <v>562</v>
      </c>
      <c r="E385" s="14" t="s">
        <v>606</v>
      </c>
      <c r="F385" s="14" t="s">
        <v>563</v>
      </c>
      <c r="G385" s="14" t="s">
        <v>607</v>
      </c>
      <c r="H385" s="13">
        <v>779</v>
      </c>
      <c r="I385" s="14" t="s">
        <v>86</v>
      </c>
      <c r="J385" s="17" t="str">
        <f t="shared" ref="J385:T385" si="754">J$362</f>
        <v>Industry Energy Efficiency Standards</v>
      </c>
      <c r="K385" s="18" t="str">
        <f t="shared" si="754"/>
        <v>indst efficiency standards</v>
      </c>
      <c r="L385" s="18">
        <f t="shared" si="754"/>
        <v>0</v>
      </c>
      <c r="M385" s="18">
        <f t="shared" si="754"/>
        <v>0.33</v>
      </c>
      <c r="N385" s="18">
        <f t="shared" si="754"/>
        <v>0.01</v>
      </c>
      <c r="O385" s="19" t="str">
        <f t="shared" si="754"/>
        <v>% reduction in energy use</v>
      </c>
      <c r="P385" s="19" t="str">
        <f t="shared" si="75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19" t="str">
        <f t="shared" si="754"/>
        <v>industry-ag-main.html#eff-stds</v>
      </c>
      <c r="R385" s="19" t="str">
        <f t="shared" si="754"/>
        <v>industry-energy-efficiency-standards.html</v>
      </c>
      <c r="S385" s="35" t="str">
        <f t="shared" si="754"/>
        <v>U.S. DOE, 2016, Industrial Energy Efficiency Potential Analysis, https://energy.gov/sites/prod/files/2017/04/f34/energy-savings-by-state-industrial-methodology.pdf</v>
      </c>
      <c r="T385" s="19" t="str">
        <f t="shared" si="754"/>
        <v>U.S. DOE, 2016, Industrial Energy Efficiency Potential Analysis, https://energy.gov/sites/prod/files/2017/04/f34/energy-savings-by-state-industrial-methodology.pdf</v>
      </c>
      <c r="U385" s="17"/>
      <c r="V385" s="17"/>
      <c r="W385" s="17"/>
      <c r="X385" s="17"/>
      <c r="Y385" s="17"/>
      <c r="Z385" s="17"/>
    </row>
    <row r="386" spans="1:26" ht="15.75" customHeight="1">
      <c r="A386" s="17" t="str">
        <f t="shared" ref="A386:C386" si="755">A$362</f>
        <v>Industry</v>
      </c>
      <c r="B386" s="17" t="str">
        <f t="shared" si="755"/>
        <v>Industry Energy Efficiency Standards</v>
      </c>
      <c r="C386" s="17" t="str">
        <f t="shared" si="755"/>
        <v>Percentage Improvement in Eqpt Efficiency Standards above BAU</v>
      </c>
      <c r="D386" s="14" t="s">
        <v>562</v>
      </c>
      <c r="E386" s="14" t="s">
        <v>608</v>
      </c>
      <c r="F386" s="14" t="s">
        <v>563</v>
      </c>
      <c r="G386" s="14" t="s">
        <v>609</v>
      </c>
      <c r="H386" s="13">
        <v>780</v>
      </c>
      <c r="I386" s="14" t="s">
        <v>63</v>
      </c>
      <c r="J386" s="17" t="str">
        <f t="shared" ref="J386:T386" si="756">J$362</f>
        <v>Industry Energy Efficiency Standards</v>
      </c>
      <c r="K386" s="18" t="str">
        <f t="shared" si="756"/>
        <v>indst efficiency standards</v>
      </c>
      <c r="L386" s="18">
        <f t="shared" si="756"/>
        <v>0</v>
      </c>
      <c r="M386" s="18">
        <f t="shared" si="756"/>
        <v>0.33</v>
      </c>
      <c r="N386" s="18">
        <f t="shared" si="756"/>
        <v>0.01</v>
      </c>
      <c r="O386" s="19" t="str">
        <f t="shared" si="756"/>
        <v>% reduction in energy use</v>
      </c>
      <c r="P386" s="19" t="str">
        <f t="shared" si="75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19" t="str">
        <f t="shared" si="756"/>
        <v>industry-ag-main.html#eff-stds</v>
      </c>
      <c r="R386" s="19" t="str">
        <f t="shared" si="756"/>
        <v>industry-energy-efficiency-standards.html</v>
      </c>
      <c r="S386" s="35" t="str">
        <f t="shared" si="756"/>
        <v>U.S. DOE, 2016, Industrial Energy Efficiency Potential Analysis, https://energy.gov/sites/prod/files/2017/04/f34/energy-savings-by-state-industrial-methodology.pdf</v>
      </c>
      <c r="T386" s="19" t="str">
        <f t="shared" si="756"/>
        <v>U.S. DOE, 2016, Industrial Energy Efficiency Potential Analysis, https://energy.gov/sites/prod/files/2017/04/f34/energy-savings-by-state-industrial-methodology.pdf</v>
      </c>
      <c r="U386" s="17"/>
      <c r="V386" s="17"/>
      <c r="W386" s="17"/>
      <c r="X386" s="17"/>
      <c r="Y386" s="17"/>
      <c r="Z386" s="17"/>
    </row>
    <row r="387" spans="1:26" ht="15.75" customHeight="1">
      <c r="A387" s="17" t="str">
        <f t="shared" ref="A387:C387" si="757">A$362</f>
        <v>Industry</v>
      </c>
      <c r="B387" s="17" t="str">
        <f t="shared" si="757"/>
        <v>Industry Energy Efficiency Standards</v>
      </c>
      <c r="C387" s="17" t="str">
        <f t="shared" si="757"/>
        <v>Percentage Improvement in Eqpt Efficiency Standards above BAU</v>
      </c>
      <c r="D387" s="14" t="s">
        <v>562</v>
      </c>
      <c r="E387" s="14" t="s">
        <v>610</v>
      </c>
      <c r="F387" s="14" t="s">
        <v>563</v>
      </c>
      <c r="G387" s="14" t="s">
        <v>611</v>
      </c>
      <c r="H387" s="13">
        <v>781</v>
      </c>
      <c r="I387" s="14" t="s">
        <v>86</v>
      </c>
      <c r="J387" s="17" t="str">
        <f t="shared" ref="J387:T387" si="758">J$362</f>
        <v>Industry Energy Efficiency Standards</v>
      </c>
      <c r="K387" s="18" t="str">
        <f t="shared" si="758"/>
        <v>indst efficiency standards</v>
      </c>
      <c r="L387" s="18">
        <f t="shared" si="758"/>
        <v>0</v>
      </c>
      <c r="M387" s="18">
        <f t="shared" si="758"/>
        <v>0.33</v>
      </c>
      <c r="N387" s="18">
        <f t="shared" si="758"/>
        <v>0.01</v>
      </c>
      <c r="O387" s="19" t="str">
        <f t="shared" si="758"/>
        <v>% reduction in energy use</v>
      </c>
      <c r="P387" s="19" t="str">
        <f t="shared" si="75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19" t="str">
        <f t="shared" si="758"/>
        <v>industry-ag-main.html#eff-stds</v>
      </c>
      <c r="R387" s="19" t="str">
        <f t="shared" si="758"/>
        <v>industry-energy-efficiency-standards.html</v>
      </c>
      <c r="S387" s="35" t="str">
        <f t="shared" si="758"/>
        <v>U.S. DOE, 2016, Industrial Energy Efficiency Potential Analysis, https://energy.gov/sites/prod/files/2017/04/f34/energy-savings-by-state-industrial-methodology.pdf</v>
      </c>
      <c r="T387" s="19" t="str">
        <f t="shared" si="758"/>
        <v>U.S. DOE, 2016, Industrial Energy Efficiency Potential Analysis, https://energy.gov/sites/prod/files/2017/04/f34/energy-savings-by-state-industrial-methodology.pdf</v>
      </c>
      <c r="U387" s="17"/>
      <c r="V387" s="17"/>
      <c r="W387" s="17"/>
      <c r="X387" s="17"/>
      <c r="Y387" s="17"/>
      <c r="Z387" s="17"/>
    </row>
    <row r="388" spans="1:26" ht="15.75" customHeight="1">
      <c r="A388" s="17" t="str">
        <f t="shared" ref="A388:C388" si="759">A$362</f>
        <v>Industry</v>
      </c>
      <c r="B388" s="17" t="str">
        <f t="shared" si="759"/>
        <v>Industry Energy Efficiency Standards</v>
      </c>
      <c r="C388" s="17" t="str">
        <f t="shared" si="759"/>
        <v>Percentage Improvement in Eqpt Efficiency Standards above BAU</v>
      </c>
      <c r="D388" s="14" t="s">
        <v>562</v>
      </c>
      <c r="E388" s="14" t="s">
        <v>612</v>
      </c>
      <c r="F388" s="14" t="s">
        <v>563</v>
      </c>
      <c r="G388" s="14" t="s">
        <v>613</v>
      </c>
      <c r="H388" s="13">
        <v>782</v>
      </c>
      <c r="I388" s="14" t="s">
        <v>86</v>
      </c>
      <c r="J388" s="17" t="str">
        <f t="shared" ref="J388:T388" si="760">J$362</f>
        <v>Industry Energy Efficiency Standards</v>
      </c>
      <c r="K388" s="18" t="str">
        <f t="shared" si="760"/>
        <v>indst efficiency standards</v>
      </c>
      <c r="L388" s="18">
        <f t="shared" si="760"/>
        <v>0</v>
      </c>
      <c r="M388" s="18">
        <f t="shared" si="760"/>
        <v>0.33</v>
      </c>
      <c r="N388" s="18">
        <f t="shared" si="760"/>
        <v>0.01</v>
      </c>
      <c r="O388" s="19" t="str">
        <f t="shared" si="760"/>
        <v>% reduction in energy use</v>
      </c>
      <c r="P388" s="19" t="str">
        <f t="shared" si="76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19" t="str">
        <f t="shared" si="760"/>
        <v>industry-ag-main.html#eff-stds</v>
      </c>
      <c r="R388" s="19" t="str">
        <f t="shared" si="760"/>
        <v>industry-energy-efficiency-standards.html</v>
      </c>
      <c r="S388" s="35" t="str">
        <f t="shared" si="760"/>
        <v>U.S. DOE, 2016, Industrial Energy Efficiency Potential Analysis, https://energy.gov/sites/prod/files/2017/04/f34/energy-savings-by-state-industrial-methodology.pdf</v>
      </c>
      <c r="T388" s="19" t="str">
        <f t="shared" si="760"/>
        <v>U.S. DOE, 2016, Industrial Energy Efficiency Potential Analysis, https://energy.gov/sites/prod/files/2017/04/f34/energy-savings-by-state-industrial-methodology.pdf</v>
      </c>
      <c r="U388" s="17"/>
      <c r="V388" s="17"/>
      <c r="W388" s="17"/>
      <c r="X388" s="17"/>
      <c r="Y388" s="17"/>
      <c r="Z388" s="17"/>
    </row>
    <row r="389" spans="1:26" ht="15.75" customHeight="1">
      <c r="A389" s="17" t="str">
        <f t="shared" ref="A389:C389" si="761">A$362</f>
        <v>Industry</v>
      </c>
      <c r="B389" s="17" t="str">
        <f t="shared" si="761"/>
        <v>Industry Energy Efficiency Standards</v>
      </c>
      <c r="C389" s="17" t="str">
        <f t="shared" si="761"/>
        <v>Percentage Improvement in Eqpt Efficiency Standards above BAU</v>
      </c>
      <c r="D389" s="14" t="s">
        <v>562</v>
      </c>
      <c r="E389" s="14" t="s">
        <v>614</v>
      </c>
      <c r="F389" s="14" t="s">
        <v>563</v>
      </c>
      <c r="G389" s="14" t="s">
        <v>615</v>
      </c>
      <c r="H389" s="13">
        <v>783</v>
      </c>
      <c r="I389" s="14" t="s">
        <v>63</v>
      </c>
      <c r="J389" s="17" t="str">
        <f t="shared" ref="J389:T389" si="762">J$362</f>
        <v>Industry Energy Efficiency Standards</v>
      </c>
      <c r="K389" s="18" t="str">
        <f t="shared" si="762"/>
        <v>indst efficiency standards</v>
      </c>
      <c r="L389" s="18">
        <f t="shared" si="762"/>
        <v>0</v>
      </c>
      <c r="M389" s="18">
        <f t="shared" si="762"/>
        <v>0.33</v>
      </c>
      <c r="N389" s="18">
        <f t="shared" si="762"/>
        <v>0.01</v>
      </c>
      <c r="O389" s="19" t="str">
        <f t="shared" si="762"/>
        <v>% reduction in energy use</v>
      </c>
      <c r="P389" s="19" t="str">
        <f t="shared" si="76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19" t="str">
        <f t="shared" si="762"/>
        <v>industry-ag-main.html#eff-stds</v>
      </c>
      <c r="R389" s="19" t="str">
        <f t="shared" si="762"/>
        <v>industry-energy-efficiency-standards.html</v>
      </c>
      <c r="S389" s="35" t="str">
        <f t="shared" si="762"/>
        <v>U.S. DOE, 2016, Industrial Energy Efficiency Potential Analysis, https://energy.gov/sites/prod/files/2017/04/f34/energy-savings-by-state-industrial-methodology.pdf</v>
      </c>
      <c r="T389" s="19" t="str">
        <f t="shared" si="762"/>
        <v>U.S. DOE, 2016, Industrial Energy Efficiency Potential Analysis, https://energy.gov/sites/prod/files/2017/04/f34/energy-savings-by-state-industrial-methodology.pdf</v>
      </c>
      <c r="U389" s="17"/>
      <c r="V389" s="17"/>
      <c r="W389" s="17"/>
      <c r="X389" s="17"/>
      <c r="Y389" s="17"/>
      <c r="Z389" s="17"/>
    </row>
    <row r="390" spans="1:26" ht="15.75" customHeight="1">
      <c r="A390" s="17" t="str">
        <f t="shared" ref="A390:C390" si="763">A$362</f>
        <v>Industry</v>
      </c>
      <c r="B390" s="17" t="str">
        <f t="shared" si="763"/>
        <v>Industry Energy Efficiency Standards</v>
      </c>
      <c r="C390" s="17" t="str">
        <f t="shared" si="763"/>
        <v>Percentage Improvement in Eqpt Efficiency Standards above BAU</v>
      </c>
      <c r="D390" s="14" t="s">
        <v>562</v>
      </c>
      <c r="E390" s="14" t="s">
        <v>616</v>
      </c>
      <c r="F390" s="14" t="s">
        <v>563</v>
      </c>
      <c r="G390" s="14" t="s">
        <v>617</v>
      </c>
      <c r="H390" s="13">
        <v>784</v>
      </c>
      <c r="I390" s="14" t="s">
        <v>63</v>
      </c>
      <c r="J390" s="17" t="str">
        <f t="shared" ref="J390:T390" si="764">J$362</f>
        <v>Industry Energy Efficiency Standards</v>
      </c>
      <c r="K390" s="18" t="str">
        <f t="shared" si="764"/>
        <v>indst efficiency standards</v>
      </c>
      <c r="L390" s="18">
        <f t="shared" si="764"/>
        <v>0</v>
      </c>
      <c r="M390" s="18">
        <f t="shared" si="764"/>
        <v>0.33</v>
      </c>
      <c r="N390" s="18">
        <f t="shared" si="764"/>
        <v>0.01</v>
      </c>
      <c r="O390" s="19" t="str">
        <f t="shared" si="764"/>
        <v>% reduction in energy use</v>
      </c>
      <c r="P390" s="19" t="str">
        <f t="shared" si="76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19" t="str">
        <f t="shared" si="764"/>
        <v>industry-ag-main.html#eff-stds</v>
      </c>
      <c r="R390" s="19" t="str">
        <f t="shared" si="764"/>
        <v>industry-energy-efficiency-standards.html</v>
      </c>
      <c r="S390" s="35" t="str">
        <f t="shared" si="764"/>
        <v>U.S. DOE, 2016, Industrial Energy Efficiency Potential Analysis, https://energy.gov/sites/prod/files/2017/04/f34/energy-savings-by-state-industrial-methodology.pdf</v>
      </c>
      <c r="T390" s="19" t="str">
        <f t="shared" si="764"/>
        <v>U.S. DOE, 2016, Industrial Energy Efficiency Potential Analysis, https://energy.gov/sites/prod/files/2017/04/f34/energy-savings-by-state-industrial-methodology.pdf</v>
      </c>
      <c r="U390" s="17"/>
      <c r="V390" s="17"/>
      <c r="W390" s="17"/>
      <c r="X390" s="17"/>
      <c r="Y390" s="17"/>
      <c r="Z390" s="17"/>
    </row>
    <row r="391" spans="1:26" ht="15.75" customHeight="1">
      <c r="A391" s="17" t="str">
        <f t="shared" ref="A391:C391" si="765">A$362</f>
        <v>Industry</v>
      </c>
      <c r="B391" s="17" t="str">
        <f t="shared" si="765"/>
        <v>Industry Energy Efficiency Standards</v>
      </c>
      <c r="C391" s="17" t="str">
        <f t="shared" si="765"/>
        <v>Percentage Improvement in Eqpt Efficiency Standards above BAU</v>
      </c>
      <c r="D391" s="14" t="s">
        <v>562</v>
      </c>
      <c r="E391" s="14" t="s">
        <v>618</v>
      </c>
      <c r="F391" s="14" t="s">
        <v>563</v>
      </c>
      <c r="G391" s="14" t="s">
        <v>619</v>
      </c>
      <c r="H391" s="13">
        <v>785</v>
      </c>
      <c r="I391" s="14" t="s">
        <v>86</v>
      </c>
      <c r="J391" s="17" t="str">
        <f t="shared" ref="J391:T391" si="766">J$362</f>
        <v>Industry Energy Efficiency Standards</v>
      </c>
      <c r="K391" s="18" t="str">
        <f t="shared" si="766"/>
        <v>indst efficiency standards</v>
      </c>
      <c r="L391" s="18">
        <f t="shared" si="766"/>
        <v>0</v>
      </c>
      <c r="M391" s="18">
        <f t="shared" si="766"/>
        <v>0.33</v>
      </c>
      <c r="N391" s="18">
        <f t="shared" si="766"/>
        <v>0.01</v>
      </c>
      <c r="O391" s="19" t="str">
        <f t="shared" si="766"/>
        <v>% reduction in energy use</v>
      </c>
      <c r="P391" s="19" t="str">
        <f t="shared" si="76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19" t="str">
        <f t="shared" si="766"/>
        <v>industry-ag-main.html#eff-stds</v>
      </c>
      <c r="R391" s="19" t="str">
        <f t="shared" si="766"/>
        <v>industry-energy-efficiency-standards.html</v>
      </c>
      <c r="S391" s="35" t="str">
        <f t="shared" si="766"/>
        <v>U.S. DOE, 2016, Industrial Energy Efficiency Potential Analysis, https://energy.gov/sites/prod/files/2017/04/f34/energy-savings-by-state-industrial-methodology.pdf</v>
      </c>
      <c r="T391" s="19" t="str">
        <f t="shared" si="766"/>
        <v>U.S. DOE, 2016, Industrial Energy Efficiency Potential Analysis, https://energy.gov/sites/prod/files/2017/04/f34/energy-savings-by-state-industrial-methodology.pdf</v>
      </c>
      <c r="U391" s="17"/>
      <c r="V391" s="17"/>
      <c r="W391" s="17"/>
      <c r="X391" s="17"/>
      <c r="Y391" s="17"/>
      <c r="Z391" s="17"/>
    </row>
    <row r="392" spans="1:26" ht="15.75" customHeight="1">
      <c r="A392" s="17" t="str">
        <f t="shared" ref="A392:C392" si="767">A$362</f>
        <v>Industry</v>
      </c>
      <c r="B392" s="17" t="str">
        <f t="shared" si="767"/>
        <v>Industry Energy Efficiency Standards</v>
      </c>
      <c r="C392" s="17" t="str">
        <f t="shared" si="767"/>
        <v>Percentage Improvement in Eqpt Efficiency Standards above BAU</v>
      </c>
      <c r="D392" s="14" t="s">
        <v>564</v>
      </c>
      <c r="E392" s="14" t="s">
        <v>595</v>
      </c>
      <c r="F392" s="14" t="s">
        <v>565</v>
      </c>
      <c r="G392" s="14" t="s">
        <v>596</v>
      </c>
      <c r="H392" s="13">
        <v>786</v>
      </c>
      <c r="I392" s="14" t="s">
        <v>63</v>
      </c>
      <c r="J392" s="17" t="str">
        <f t="shared" ref="J392:T392" si="768">J$362</f>
        <v>Industry Energy Efficiency Standards</v>
      </c>
      <c r="K392" s="18" t="str">
        <f t="shared" si="768"/>
        <v>indst efficiency standards</v>
      </c>
      <c r="L392" s="18">
        <f t="shared" si="768"/>
        <v>0</v>
      </c>
      <c r="M392" s="18">
        <f t="shared" si="768"/>
        <v>0.33</v>
      </c>
      <c r="N392" s="18">
        <f t="shared" si="768"/>
        <v>0.01</v>
      </c>
      <c r="O392" s="19" t="str">
        <f t="shared" si="768"/>
        <v>% reduction in energy use</v>
      </c>
      <c r="P392" s="19" t="str">
        <f t="shared" si="76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19" t="str">
        <f t="shared" si="768"/>
        <v>industry-ag-main.html#eff-stds</v>
      </c>
      <c r="R392" s="19" t="str">
        <f t="shared" si="768"/>
        <v>industry-energy-efficiency-standards.html</v>
      </c>
      <c r="S392" s="35" t="str">
        <f t="shared" si="768"/>
        <v>U.S. DOE, 2016, Industrial Energy Efficiency Potential Analysis, https://energy.gov/sites/prod/files/2017/04/f34/energy-savings-by-state-industrial-methodology.pdf</v>
      </c>
      <c r="T392" s="19" t="str">
        <f t="shared" si="768"/>
        <v>U.S. DOE, 2016, Industrial Energy Efficiency Potential Analysis, https://energy.gov/sites/prod/files/2017/04/f34/energy-savings-by-state-industrial-methodology.pdf</v>
      </c>
      <c r="U392" s="17"/>
      <c r="V392" s="17"/>
      <c r="W392" s="17"/>
      <c r="X392" s="17"/>
      <c r="Y392" s="17"/>
      <c r="Z392" s="17"/>
    </row>
    <row r="393" spans="1:26" ht="15.75" customHeight="1">
      <c r="A393" s="17" t="str">
        <f t="shared" ref="A393:C393" si="769">A$362</f>
        <v>Industry</v>
      </c>
      <c r="B393" s="17" t="str">
        <f t="shared" si="769"/>
        <v>Industry Energy Efficiency Standards</v>
      </c>
      <c r="C393" s="17" t="str">
        <f t="shared" si="769"/>
        <v>Percentage Improvement in Eqpt Efficiency Standards above BAU</v>
      </c>
      <c r="D393" s="14" t="s">
        <v>564</v>
      </c>
      <c r="E393" s="14" t="s">
        <v>602</v>
      </c>
      <c r="F393" s="14" t="s">
        <v>565</v>
      </c>
      <c r="G393" s="14" t="s">
        <v>603</v>
      </c>
      <c r="H393" s="13">
        <v>787</v>
      </c>
      <c r="I393" s="14" t="s">
        <v>63</v>
      </c>
      <c r="J393" s="17" t="str">
        <f t="shared" ref="J393:T393" si="770">J$362</f>
        <v>Industry Energy Efficiency Standards</v>
      </c>
      <c r="K393" s="18" t="str">
        <f t="shared" si="770"/>
        <v>indst efficiency standards</v>
      </c>
      <c r="L393" s="18">
        <f t="shared" si="770"/>
        <v>0</v>
      </c>
      <c r="M393" s="18">
        <f t="shared" si="770"/>
        <v>0.33</v>
      </c>
      <c r="N393" s="18">
        <f t="shared" si="770"/>
        <v>0.01</v>
      </c>
      <c r="O393" s="19" t="str">
        <f t="shared" si="770"/>
        <v>% reduction in energy use</v>
      </c>
      <c r="P393" s="19" t="str">
        <f t="shared" si="77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19" t="str">
        <f t="shared" si="770"/>
        <v>industry-ag-main.html#eff-stds</v>
      </c>
      <c r="R393" s="19" t="str">
        <f t="shared" si="770"/>
        <v>industry-energy-efficiency-standards.html</v>
      </c>
      <c r="S393" s="35" t="str">
        <f t="shared" si="770"/>
        <v>U.S. DOE, 2016, Industrial Energy Efficiency Potential Analysis, https://energy.gov/sites/prod/files/2017/04/f34/energy-savings-by-state-industrial-methodology.pdf</v>
      </c>
      <c r="T393" s="19" t="str">
        <f t="shared" si="770"/>
        <v>U.S. DOE, 2016, Industrial Energy Efficiency Potential Analysis, https://energy.gov/sites/prod/files/2017/04/f34/energy-savings-by-state-industrial-methodology.pdf</v>
      </c>
      <c r="U393" s="17"/>
      <c r="V393" s="17"/>
      <c r="W393" s="17"/>
      <c r="X393" s="17"/>
      <c r="Y393" s="17"/>
      <c r="Z393" s="17"/>
    </row>
    <row r="394" spans="1:26" ht="15.75" customHeight="1">
      <c r="A394" s="17" t="str">
        <f t="shared" ref="A394:C394" si="771">A$362</f>
        <v>Industry</v>
      </c>
      <c r="B394" s="17" t="str">
        <f t="shared" si="771"/>
        <v>Industry Energy Efficiency Standards</v>
      </c>
      <c r="C394" s="17" t="str">
        <f t="shared" si="771"/>
        <v>Percentage Improvement in Eqpt Efficiency Standards above BAU</v>
      </c>
      <c r="D394" s="14" t="s">
        <v>564</v>
      </c>
      <c r="E394" s="14" t="s">
        <v>604</v>
      </c>
      <c r="F394" s="14" t="s">
        <v>565</v>
      </c>
      <c r="G394" s="14" t="s">
        <v>605</v>
      </c>
      <c r="H394" s="13">
        <v>788</v>
      </c>
      <c r="I394" s="14" t="s">
        <v>63</v>
      </c>
      <c r="J394" s="17" t="str">
        <f t="shared" ref="J394:T394" si="772">J$362</f>
        <v>Industry Energy Efficiency Standards</v>
      </c>
      <c r="K394" s="18" t="str">
        <f t="shared" si="772"/>
        <v>indst efficiency standards</v>
      </c>
      <c r="L394" s="18">
        <f t="shared" si="772"/>
        <v>0</v>
      </c>
      <c r="M394" s="18">
        <f t="shared" si="772"/>
        <v>0.33</v>
      </c>
      <c r="N394" s="18">
        <f t="shared" si="772"/>
        <v>0.01</v>
      </c>
      <c r="O394" s="19" t="str">
        <f t="shared" si="772"/>
        <v>% reduction in energy use</v>
      </c>
      <c r="P394" s="19" t="str">
        <f t="shared" si="77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19" t="str">
        <f t="shared" si="772"/>
        <v>industry-ag-main.html#eff-stds</v>
      </c>
      <c r="R394" s="19" t="str">
        <f t="shared" si="772"/>
        <v>industry-energy-efficiency-standards.html</v>
      </c>
      <c r="S394" s="35" t="str">
        <f t="shared" si="772"/>
        <v>U.S. DOE, 2016, Industrial Energy Efficiency Potential Analysis, https://energy.gov/sites/prod/files/2017/04/f34/energy-savings-by-state-industrial-methodology.pdf</v>
      </c>
      <c r="T394" s="19" t="str">
        <f t="shared" si="772"/>
        <v>U.S. DOE, 2016, Industrial Energy Efficiency Potential Analysis, https://energy.gov/sites/prod/files/2017/04/f34/energy-savings-by-state-industrial-methodology.pdf</v>
      </c>
      <c r="U394" s="17"/>
      <c r="V394" s="17"/>
      <c r="W394" s="17"/>
      <c r="X394" s="17"/>
      <c r="Y394" s="17"/>
      <c r="Z394" s="17"/>
    </row>
    <row r="395" spans="1:26" ht="15.75" customHeight="1">
      <c r="A395" s="17" t="str">
        <f t="shared" ref="A395:C395" si="773">A$362</f>
        <v>Industry</v>
      </c>
      <c r="B395" s="17" t="str">
        <f t="shared" si="773"/>
        <v>Industry Energy Efficiency Standards</v>
      </c>
      <c r="C395" s="17" t="str">
        <f t="shared" si="773"/>
        <v>Percentage Improvement in Eqpt Efficiency Standards above BAU</v>
      </c>
      <c r="D395" s="14" t="s">
        <v>564</v>
      </c>
      <c r="E395" s="14" t="s">
        <v>606</v>
      </c>
      <c r="F395" s="14" t="s">
        <v>565</v>
      </c>
      <c r="G395" s="14" t="s">
        <v>607</v>
      </c>
      <c r="H395" s="13">
        <v>789</v>
      </c>
      <c r="I395" s="14" t="s">
        <v>86</v>
      </c>
      <c r="J395" s="17" t="str">
        <f t="shared" ref="J395:T395" si="774">J$362</f>
        <v>Industry Energy Efficiency Standards</v>
      </c>
      <c r="K395" s="18" t="str">
        <f t="shared" si="774"/>
        <v>indst efficiency standards</v>
      </c>
      <c r="L395" s="18">
        <f t="shared" si="774"/>
        <v>0</v>
      </c>
      <c r="M395" s="18">
        <f t="shared" si="774"/>
        <v>0.33</v>
      </c>
      <c r="N395" s="18">
        <f t="shared" si="774"/>
        <v>0.01</v>
      </c>
      <c r="O395" s="19" t="str">
        <f t="shared" si="774"/>
        <v>% reduction in energy use</v>
      </c>
      <c r="P395" s="19" t="str">
        <f t="shared" si="77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19" t="str">
        <f t="shared" si="774"/>
        <v>industry-ag-main.html#eff-stds</v>
      </c>
      <c r="R395" s="19" t="str">
        <f t="shared" si="774"/>
        <v>industry-energy-efficiency-standards.html</v>
      </c>
      <c r="S395" s="35" t="str">
        <f t="shared" si="774"/>
        <v>U.S. DOE, 2016, Industrial Energy Efficiency Potential Analysis, https://energy.gov/sites/prod/files/2017/04/f34/energy-savings-by-state-industrial-methodology.pdf</v>
      </c>
      <c r="T395" s="19" t="str">
        <f t="shared" si="774"/>
        <v>U.S. DOE, 2016, Industrial Energy Efficiency Potential Analysis, https://energy.gov/sites/prod/files/2017/04/f34/energy-savings-by-state-industrial-methodology.pdf</v>
      </c>
      <c r="U395" s="17"/>
      <c r="V395" s="17"/>
      <c r="W395" s="17"/>
      <c r="X395" s="17"/>
      <c r="Y395" s="17"/>
      <c r="Z395" s="17"/>
    </row>
    <row r="396" spans="1:26" ht="15.75" customHeight="1">
      <c r="A396" s="17" t="str">
        <f t="shared" ref="A396:C396" si="775">A$362</f>
        <v>Industry</v>
      </c>
      <c r="B396" s="17" t="str">
        <f t="shared" si="775"/>
        <v>Industry Energy Efficiency Standards</v>
      </c>
      <c r="C396" s="17" t="str">
        <f t="shared" si="775"/>
        <v>Percentage Improvement in Eqpt Efficiency Standards above BAU</v>
      </c>
      <c r="D396" s="14" t="s">
        <v>564</v>
      </c>
      <c r="E396" s="14" t="s">
        <v>608</v>
      </c>
      <c r="F396" s="14" t="s">
        <v>565</v>
      </c>
      <c r="G396" s="14" t="s">
        <v>609</v>
      </c>
      <c r="H396" s="13">
        <v>790</v>
      </c>
      <c r="I396" s="14" t="s">
        <v>63</v>
      </c>
      <c r="J396" s="17" t="str">
        <f t="shared" ref="J396:T396" si="776">J$362</f>
        <v>Industry Energy Efficiency Standards</v>
      </c>
      <c r="K396" s="18" t="str">
        <f t="shared" si="776"/>
        <v>indst efficiency standards</v>
      </c>
      <c r="L396" s="18">
        <f t="shared" si="776"/>
        <v>0</v>
      </c>
      <c r="M396" s="18">
        <f t="shared" si="776"/>
        <v>0.33</v>
      </c>
      <c r="N396" s="18">
        <f t="shared" si="776"/>
        <v>0.01</v>
      </c>
      <c r="O396" s="19" t="str">
        <f t="shared" si="776"/>
        <v>% reduction in energy use</v>
      </c>
      <c r="P396" s="19" t="str">
        <f t="shared" si="77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19" t="str">
        <f t="shared" si="776"/>
        <v>industry-ag-main.html#eff-stds</v>
      </c>
      <c r="R396" s="19" t="str">
        <f t="shared" si="776"/>
        <v>industry-energy-efficiency-standards.html</v>
      </c>
      <c r="S396" s="35" t="str">
        <f t="shared" si="776"/>
        <v>U.S. DOE, 2016, Industrial Energy Efficiency Potential Analysis, https://energy.gov/sites/prod/files/2017/04/f34/energy-savings-by-state-industrial-methodology.pdf</v>
      </c>
      <c r="T396" s="19" t="str">
        <f t="shared" si="776"/>
        <v>U.S. DOE, 2016, Industrial Energy Efficiency Potential Analysis, https://energy.gov/sites/prod/files/2017/04/f34/energy-savings-by-state-industrial-methodology.pdf</v>
      </c>
      <c r="U396" s="17"/>
      <c r="V396" s="17"/>
      <c r="W396" s="17"/>
      <c r="X396" s="17"/>
      <c r="Y396" s="17"/>
      <c r="Z396" s="17"/>
    </row>
    <row r="397" spans="1:26" ht="15.75" customHeight="1">
      <c r="A397" s="17" t="str">
        <f t="shared" ref="A397:C397" si="777">A$362</f>
        <v>Industry</v>
      </c>
      <c r="B397" s="17" t="str">
        <f t="shared" si="777"/>
        <v>Industry Energy Efficiency Standards</v>
      </c>
      <c r="C397" s="17" t="str">
        <f t="shared" si="777"/>
        <v>Percentage Improvement in Eqpt Efficiency Standards above BAU</v>
      </c>
      <c r="D397" s="14" t="s">
        <v>564</v>
      </c>
      <c r="E397" s="14" t="s">
        <v>610</v>
      </c>
      <c r="F397" s="14" t="s">
        <v>565</v>
      </c>
      <c r="G397" s="14" t="s">
        <v>611</v>
      </c>
      <c r="H397" s="13">
        <v>791</v>
      </c>
      <c r="I397" s="14" t="s">
        <v>86</v>
      </c>
      <c r="J397" s="17" t="str">
        <f t="shared" ref="J397:T397" si="778">J$362</f>
        <v>Industry Energy Efficiency Standards</v>
      </c>
      <c r="K397" s="18" t="str">
        <f t="shared" si="778"/>
        <v>indst efficiency standards</v>
      </c>
      <c r="L397" s="18">
        <f t="shared" si="778"/>
        <v>0</v>
      </c>
      <c r="M397" s="18">
        <f t="shared" si="778"/>
        <v>0.33</v>
      </c>
      <c r="N397" s="18">
        <f t="shared" si="778"/>
        <v>0.01</v>
      </c>
      <c r="O397" s="19" t="str">
        <f t="shared" si="778"/>
        <v>% reduction in energy use</v>
      </c>
      <c r="P397" s="19" t="str">
        <f t="shared" si="77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19" t="str">
        <f t="shared" si="778"/>
        <v>industry-ag-main.html#eff-stds</v>
      </c>
      <c r="R397" s="19" t="str">
        <f t="shared" si="778"/>
        <v>industry-energy-efficiency-standards.html</v>
      </c>
      <c r="S397" s="35" t="str">
        <f t="shared" si="778"/>
        <v>U.S. DOE, 2016, Industrial Energy Efficiency Potential Analysis, https://energy.gov/sites/prod/files/2017/04/f34/energy-savings-by-state-industrial-methodology.pdf</v>
      </c>
      <c r="T397" s="19" t="str">
        <f t="shared" si="778"/>
        <v>U.S. DOE, 2016, Industrial Energy Efficiency Potential Analysis, https://energy.gov/sites/prod/files/2017/04/f34/energy-savings-by-state-industrial-methodology.pdf</v>
      </c>
      <c r="U397" s="17"/>
      <c r="V397" s="17"/>
      <c r="W397" s="17"/>
      <c r="X397" s="17"/>
      <c r="Y397" s="17"/>
      <c r="Z397" s="17"/>
    </row>
    <row r="398" spans="1:26" ht="15.75" customHeight="1">
      <c r="A398" s="17" t="str">
        <f t="shared" ref="A398:C398" si="779">A$362</f>
        <v>Industry</v>
      </c>
      <c r="B398" s="17" t="str">
        <f t="shared" si="779"/>
        <v>Industry Energy Efficiency Standards</v>
      </c>
      <c r="C398" s="17" t="str">
        <f t="shared" si="779"/>
        <v>Percentage Improvement in Eqpt Efficiency Standards above BAU</v>
      </c>
      <c r="D398" s="14" t="s">
        <v>564</v>
      </c>
      <c r="E398" s="14" t="s">
        <v>612</v>
      </c>
      <c r="F398" s="14" t="s">
        <v>565</v>
      </c>
      <c r="G398" s="14" t="s">
        <v>613</v>
      </c>
      <c r="H398" s="13">
        <v>792</v>
      </c>
      <c r="I398" s="14" t="s">
        <v>86</v>
      </c>
      <c r="J398" s="17" t="str">
        <f t="shared" ref="J398:T398" si="780">J$362</f>
        <v>Industry Energy Efficiency Standards</v>
      </c>
      <c r="K398" s="18" t="str">
        <f t="shared" si="780"/>
        <v>indst efficiency standards</v>
      </c>
      <c r="L398" s="18">
        <f t="shared" si="780"/>
        <v>0</v>
      </c>
      <c r="M398" s="18">
        <f t="shared" si="780"/>
        <v>0.33</v>
      </c>
      <c r="N398" s="18">
        <f t="shared" si="780"/>
        <v>0.01</v>
      </c>
      <c r="O398" s="19" t="str">
        <f t="shared" si="780"/>
        <v>% reduction in energy use</v>
      </c>
      <c r="P398" s="19" t="str">
        <f t="shared" si="78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19" t="str">
        <f t="shared" si="780"/>
        <v>industry-ag-main.html#eff-stds</v>
      </c>
      <c r="R398" s="19" t="str">
        <f t="shared" si="780"/>
        <v>industry-energy-efficiency-standards.html</v>
      </c>
      <c r="S398" s="35" t="str">
        <f t="shared" si="780"/>
        <v>U.S. DOE, 2016, Industrial Energy Efficiency Potential Analysis, https://energy.gov/sites/prod/files/2017/04/f34/energy-savings-by-state-industrial-methodology.pdf</v>
      </c>
      <c r="T398" s="19" t="str">
        <f t="shared" si="780"/>
        <v>U.S. DOE, 2016, Industrial Energy Efficiency Potential Analysis, https://energy.gov/sites/prod/files/2017/04/f34/energy-savings-by-state-industrial-methodology.pdf</v>
      </c>
      <c r="U398" s="17"/>
      <c r="V398" s="17"/>
      <c r="W398" s="17"/>
      <c r="X398" s="17"/>
      <c r="Y398" s="17"/>
      <c r="Z398" s="17"/>
    </row>
    <row r="399" spans="1:26" ht="15.75" customHeight="1">
      <c r="A399" s="17" t="str">
        <f t="shared" ref="A399:C399" si="781">A$362</f>
        <v>Industry</v>
      </c>
      <c r="B399" s="17" t="str">
        <f t="shared" si="781"/>
        <v>Industry Energy Efficiency Standards</v>
      </c>
      <c r="C399" s="17" t="str">
        <f t="shared" si="781"/>
        <v>Percentage Improvement in Eqpt Efficiency Standards above BAU</v>
      </c>
      <c r="D399" s="14" t="s">
        <v>564</v>
      </c>
      <c r="E399" s="14" t="s">
        <v>614</v>
      </c>
      <c r="F399" s="14" t="s">
        <v>565</v>
      </c>
      <c r="G399" s="14" t="s">
        <v>615</v>
      </c>
      <c r="H399" s="13">
        <v>793</v>
      </c>
      <c r="I399" s="14" t="s">
        <v>63</v>
      </c>
      <c r="J399" s="17" t="str">
        <f t="shared" ref="J399:T399" si="782">J$362</f>
        <v>Industry Energy Efficiency Standards</v>
      </c>
      <c r="K399" s="18" t="str">
        <f t="shared" si="782"/>
        <v>indst efficiency standards</v>
      </c>
      <c r="L399" s="18">
        <f t="shared" si="782"/>
        <v>0</v>
      </c>
      <c r="M399" s="18">
        <f t="shared" si="782"/>
        <v>0.33</v>
      </c>
      <c r="N399" s="18">
        <f t="shared" si="782"/>
        <v>0.01</v>
      </c>
      <c r="O399" s="19" t="str">
        <f t="shared" si="782"/>
        <v>% reduction in energy use</v>
      </c>
      <c r="P399" s="19" t="str">
        <f t="shared" si="78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19" t="str">
        <f t="shared" si="782"/>
        <v>industry-ag-main.html#eff-stds</v>
      </c>
      <c r="R399" s="19" t="str">
        <f t="shared" si="782"/>
        <v>industry-energy-efficiency-standards.html</v>
      </c>
      <c r="S399" s="35" t="str">
        <f t="shared" si="782"/>
        <v>U.S. DOE, 2016, Industrial Energy Efficiency Potential Analysis, https://energy.gov/sites/prod/files/2017/04/f34/energy-savings-by-state-industrial-methodology.pdf</v>
      </c>
      <c r="T399" s="19" t="str">
        <f t="shared" si="782"/>
        <v>U.S. DOE, 2016, Industrial Energy Efficiency Potential Analysis, https://energy.gov/sites/prod/files/2017/04/f34/energy-savings-by-state-industrial-methodology.pdf</v>
      </c>
      <c r="U399" s="17"/>
      <c r="V399" s="17"/>
      <c r="W399" s="17"/>
      <c r="X399" s="17"/>
      <c r="Y399" s="17"/>
      <c r="Z399" s="17"/>
    </row>
    <row r="400" spans="1:26" ht="15.75" customHeight="1">
      <c r="A400" s="17" t="str">
        <f t="shared" ref="A400:C400" si="783">A$362</f>
        <v>Industry</v>
      </c>
      <c r="B400" s="17" t="str">
        <f t="shared" si="783"/>
        <v>Industry Energy Efficiency Standards</v>
      </c>
      <c r="C400" s="17" t="str">
        <f t="shared" si="783"/>
        <v>Percentage Improvement in Eqpt Efficiency Standards above BAU</v>
      </c>
      <c r="D400" s="14" t="s">
        <v>564</v>
      </c>
      <c r="E400" s="14" t="s">
        <v>616</v>
      </c>
      <c r="F400" s="14" t="s">
        <v>565</v>
      </c>
      <c r="G400" s="14" t="s">
        <v>617</v>
      </c>
      <c r="H400" s="13">
        <v>794</v>
      </c>
      <c r="I400" s="14" t="s">
        <v>63</v>
      </c>
      <c r="J400" s="17" t="str">
        <f t="shared" ref="J400:T400" si="784">J$362</f>
        <v>Industry Energy Efficiency Standards</v>
      </c>
      <c r="K400" s="18" t="str">
        <f t="shared" si="784"/>
        <v>indst efficiency standards</v>
      </c>
      <c r="L400" s="18">
        <f t="shared" si="784"/>
        <v>0</v>
      </c>
      <c r="M400" s="18">
        <f t="shared" si="784"/>
        <v>0.33</v>
      </c>
      <c r="N400" s="18">
        <f t="shared" si="784"/>
        <v>0.01</v>
      </c>
      <c r="O400" s="19" t="str">
        <f t="shared" si="784"/>
        <v>% reduction in energy use</v>
      </c>
      <c r="P400" s="19" t="str">
        <f t="shared" si="78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19" t="str">
        <f t="shared" si="784"/>
        <v>industry-ag-main.html#eff-stds</v>
      </c>
      <c r="R400" s="19" t="str">
        <f t="shared" si="784"/>
        <v>industry-energy-efficiency-standards.html</v>
      </c>
      <c r="S400" s="35" t="str">
        <f t="shared" si="784"/>
        <v>U.S. DOE, 2016, Industrial Energy Efficiency Potential Analysis, https://energy.gov/sites/prod/files/2017/04/f34/energy-savings-by-state-industrial-methodology.pdf</v>
      </c>
      <c r="T400" s="19" t="str">
        <f t="shared" si="784"/>
        <v>U.S. DOE, 2016, Industrial Energy Efficiency Potential Analysis, https://energy.gov/sites/prod/files/2017/04/f34/energy-savings-by-state-industrial-methodology.pdf</v>
      </c>
      <c r="U400" s="17"/>
      <c r="V400" s="17"/>
      <c r="W400" s="17"/>
      <c r="X400" s="17"/>
      <c r="Y400" s="17"/>
      <c r="Z400" s="17"/>
    </row>
    <row r="401" spans="1:26" ht="15.75" customHeight="1">
      <c r="A401" s="17" t="str">
        <f t="shared" ref="A401:C401" si="785">A$362</f>
        <v>Industry</v>
      </c>
      <c r="B401" s="17" t="str">
        <f t="shared" si="785"/>
        <v>Industry Energy Efficiency Standards</v>
      </c>
      <c r="C401" s="17" t="str">
        <f t="shared" si="785"/>
        <v>Percentage Improvement in Eqpt Efficiency Standards above BAU</v>
      </c>
      <c r="D401" s="14" t="s">
        <v>564</v>
      </c>
      <c r="E401" s="14" t="s">
        <v>618</v>
      </c>
      <c r="F401" s="14" t="s">
        <v>565</v>
      </c>
      <c r="G401" s="14" t="s">
        <v>619</v>
      </c>
      <c r="H401" s="13">
        <v>795</v>
      </c>
      <c r="I401" s="14" t="s">
        <v>86</v>
      </c>
      <c r="J401" s="17" t="str">
        <f t="shared" ref="J401:T401" si="786">J$362</f>
        <v>Industry Energy Efficiency Standards</v>
      </c>
      <c r="K401" s="18" t="str">
        <f t="shared" si="786"/>
        <v>indst efficiency standards</v>
      </c>
      <c r="L401" s="18">
        <f t="shared" si="786"/>
        <v>0</v>
      </c>
      <c r="M401" s="18">
        <f t="shared" si="786"/>
        <v>0.33</v>
      </c>
      <c r="N401" s="18">
        <f t="shared" si="786"/>
        <v>0.01</v>
      </c>
      <c r="O401" s="19" t="str">
        <f t="shared" si="786"/>
        <v>% reduction in energy use</v>
      </c>
      <c r="P401" s="19" t="str">
        <f t="shared" si="7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19" t="str">
        <f t="shared" si="786"/>
        <v>industry-ag-main.html#eff-stds</v>
      </c>
      <c r="R401" s="19" t="str">
        <f t="shared" si="786"/>
        <v>industry-energy-efficiency-standards.html</v>
      </c>
      <c r="S401" s="35" t="str">
        <f t="shared" si="786"/>
        <v>U.S. DOE, 2016, Industrial Energy Efficiency Potential Analysis, https://energy.gov/sites/prod/files/2017/04/f34/energy-savings-by-state-industrial-methodology.pdf</v>
      </c>
      <c r="T401" s="19" t="str">
        <f t="shared" si="786"/>
        <v>U.S. DOE, 2016, Industrial Energy Efficiency Potential Analysis, https://energy.gov/sites/prod/files/2017/04/f34/energy-savings-by-state-industrial-methodology.pdf</v>
      </c>
      <c r="U401" s="17"/>
      <c r="V401" s="17"/>
      <c r="W401" s="17"/>
      <c r="X401" s="17"/>
      <c r="Y401" s="17"/>
      <c r="Z401" s="17"/>
    </row>
    <row r="402" spans="1:26" ht="15.75" customHeight="1">
      <c r="A402" s="17" t="str">
        <f t="shared" ref="A402:C402" si="787">A$362</f>
        <v>Industry</v>
      </c>
      <c r="B402" s="17" t="str">
        <f t="shared" si="787"/>
        <v>Industry Energy Efficiency Standards</v>
      </c>
      <c r="C402" s="17" t="str">
        <f t="shared" si="787"/>
        <v>Percentage Improvement in Eqpt Efficiency Standards above BAU</v>
      </c>
      <c r="D402" s="14" t="s">
        <v>566</v>
      </c>
      <c r="E402" s="14" t="s">
        <v>595</v>
      </c>
      <c r="F402" s="14" t="s">
        <v>567</v>
      </c>
      <c r="G402" s="14" t="s">
        <v>596</v>
      </c>
      <c r="H402" s="13">
        <v>796</v>
      </c>
      <c r="I402" s="14" t="s">
        <v>63</v>
      </c>
      <c r="J402" s="17" t="str">
        <f t="shared" ref="J402:T402" si="788">J$362</f>
        <v>Industry Energy Efficiency Standards</v>
      </c>
      <c r="K402" s="18" t="str">
        <f t="shared" si="788"/>
        <v>indst efficiency standards</v>
      </c>
      <c r="L402" s="18">
        <f t="shared" si="788"/>
        <v>0</v>
      </c>
      <c r="M402" s="18">
        <f t="shared" si="788"/>
        <v>0.33</v>
      </c>
      <c r="N402" s="18">
        <f t="shared" si="788"/>
        <v>0.01</v>
      </c>
      <c r="O402" s="19" t="str">
        <f t="shared" si="788"/>
        <v>% reduction in energy use</v>
      </c>
      <c r="P402" s="19" t="str">
        <f t="shared" si="78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19" t="str">
        <f t="shared" si="788"/>
        <v>industry-ag-main.html#eff-stds</v>
      </c>
      <c r="R402" s="19" t="str">
        <f t="shared" si="788"/>
        <v>industry-energy-efficiency-standards.html</v>
      </c>
      <c r="S402" s="35" t="str">
        <f t="shared" si="788"/>
        <v>U.S. DOE, 2016, Industrial Energy Efficiency Potential Analysis, https://energy.gov/sites/prod/files/2017/04/f34/energy-savings-by-state-industrial-methodology.pdf</v>
      </c>
      <c r="T402" s="19" t="str">
        <f t="shared" si="788"/>
        <v>U.S. DOE, 2016, Industrial Energy Efficiency Potential Analysis, https://energy.gov/sites/prod/files/2017/04/f34/energy-savings-by-state-industrial-methodology.pdf</v>
      </c>
      <c r="U402" s="17"/>
      <c r="V402" s="17"/>
      <c r="W402" s="17"/>
      <c r="X402" s="17"/>
      <c r="Y402" s="17"/>
      <c r="Z402" s="17"/>
    </row>
    <row r="403" spans="1:26" ht="15.75" customHeight="1">
      <c r="A403" s="17" t="str">
        <f t="shared" ref="A403:C403" si="789">A$362</f>
        <v>Industry</v>
      </c>
      <c r="B403" s="17" t="str">
        <f t="shared" si="789"/>
        <v>Industry Energy Efficiency Standards</v>
      </c>
      <c r="C403" s="17" t="str">
        <f t="shared" si="789"/>
        <v>Percentage Improvement in Eqpt Efficiency Standards above BAU</v>
      </c>
      <c r="D403" s="14" t="s">
        <v>566</v>
      </c>
      <c r="E403" s="14" t="s">
        <v>602</v>
      </c>
      <c r="F403" s="14" t="s">
        <v>567</v>
      </c>
      <c r="G403" s="14" t="s">
        <v>603</v>
      </c>
      <c r="H403" s="13">
        <v>797</v>
      </c>
      <c r="I403" s="14" t="s">
        <v>63</v>
      </c>
      <c r="J403" s="17" t="str">
        <f t="shared" ref="J403:T403" si="790">J$362</f>
        <v>Industry Energy Efficiency Standards</v>
      </c>
      <c r="K403" s="18" t="str">
        <f t="shared" si="790"/>
        <v>indst efficiency standards</v>
      </c>
      <c r="L403" s="18">
        <f t="shared" si="790"/>
        <v>0</v>
      </c>
      <c r="M403" s="18">
        <f t="shared" si="790"/>
        <v>0.33</v>
      </c>
      <c r="N403" s="18">
        <f t="shared" si="790"/>
        <v>0.01</v>
      </c>
      <c r="O403" s="19" t="str">
        <f t="shared" si="790"/>
        <v>% reduction in energy use</v>
      </c>
      <c r="P403" s="19" t="str">
        <f t="shared" si="7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19" t="str">
        <f t="shared" si="790"/>
        <v>industry-ag-main.html#eff-stds</v>
      </c>
      <c r="R403" s="19" t="str">
        <f t="shared" si="790"/>
        <v>industry-energy-efficiency-standards.html</v>
      </c>
      <c r="S403" s="35" t="str">
        <f t="shared" si="790"/>
        <v>U.S. DOE, 2016, Industrial Energy Efficiency Potential Analysis, https://energy.gov/sites/prod/files/2017/04/f34/energy-savings-by-state-industrial-methodology.pdf</v>
      </c>
      <c r="T403" s="19" t="str">
        <f t="shared" si="790"/>
        <v>U.S. DOE, 2016, Industrial Energy Efficiency Potential Analysis, https://energy.gov/sites/prod/files/2017/04/f34/energy-savings-by-state-industrial-methodology.pdf</v>
      </c>
      <c r="U403" s="17"/>
      <c r="V403" s="17"/>
      <c r="W403" s="17"/>
      <c r="X403" s="17"/>
      <c r="Y403" s="17"/>
      <c r="Z403" s="17"/>
    </row>
    <row r="404" spans="1:26" ht="15.75" customHeight="1">
      <c r="A404" s="17" t="str">
        <f t="shared" ref="A404:C404" si="791">A$362</f>
        <v>Industry</v>
      </c>
      <c r="B404" s="17" t="str">
        <f t="shared" si="791"/>
        <v>Industry Energy Efficiency Standards</v>
      </c>
      <c r="C404" s="17" t="str">
        <f t="shared" si="791"/>
        <v>Percentage Improvement in Eqpt Efficiency Standards above BAU</v>
      </c>
      <c r="D404" s="14" t="s">
        <v>566</v>
      </c>
      <c r="E404" s="14" t="s">
        <v>604</v>
      </c>
      <c r="F404" s="14" t="s">
        <v>567</v>
      </c>
      <c r="G404" s="14" t="s">
        <v>605</v>
      </c>
      <c r="H404" s="13">
        <v>798</v>
      </c>
      <c r="I404" s="14" t="s">
        <v>63</v>
      </c>
      <c r="J404" s="17" t="str">
        <f t="shared" ref="J404:T404" si="792">J$362</f>
        <v>Industry Energy Efficiency Standards</v>
      </c>
      <c r="K404" s="18" t="str">
        <f t="shared" si="792"/>
        <v>indst efficiency standards</v>
      </c>
      <c r="L404" s="18">
        <f t="shared" si="792"/>
        <v>0</v>
      </c>
      <c r="M404" s="18">
        <f t="shared" si="792"/>
        <v>0.33</v>
      </c>
      <c r="N404" s="18">
        <f t="shared" si="792"/>
        <v>0.01</v>
      </c>
      <c r="O404" s="19" t="str">
        <f t="shared" si="792"/>
        <v>% reduction in energy use</v>
      </c>
      <c r="P404" s="19" t="str">
        <f t="shared" si="7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19" t="str">
        <f t="shared" si="792"/>
        <v>industry-ag-main.html#eff-stds</v>
      </c>
      <c r="R404" s="19" t="str">
        <f t="shared" si="792"/>
        <v>industry-energy-efficiency-standards.html</v>
      </c>
      <c r="S404" s="35" t="str">
        <f t="shared" si="792"/>
        <v>U.S. DOE, 2016, Industrial Energy Efficiency Potential Analysis, https://energy.gov/sites/prod/files/2017/04/f34/energy-savings-by-state-industrial-methodology.pdf</v>
      </c>
      <c r="T404" s="19" t="str">
        <f t="shared" si="792"/>
        <v>U.S. DOE, 2016, Industrial Energy Efficiency Potential Analysis, https://energy.gov/sites/prod/files/2017/04/f34/energy-savings-by-state-industrial-methodology.pdf</v>
      </c>
      <c r="U404" s="17"/>
      <c r="V404" s="17"/>
      <c r="W404" s="17"/>
      <c r="X404" s="17"/>
      <c r="Y404" s="17"/>
      <c r="Z404" s="17"/>
    </row>
    <row r="405" spans="1:26" ht="15.75" customHeight="1">
      <c r="A405" s="17" t="str">
        <f t="shared" ref="A405:C405" si="793">A$362</f>
        <v>Industry</v>
      </c>
      <c r="B405" s="17" t="str">
        <f t="shared" si="793"/>
        <v>Industry Energy Efficiency Standards</v>
      </c>
      <c r="C405" s="17" t="str">
        <f t="shared" si="793"/>
        <v>Percentage Improvement in Eqpt Efficiency Standards above BAU</v>
      </c>
      <c r="D405" s="14" t="s">
        <v>566</v>
      </c>
      <c r="E405" s="14" t="s">
        <v>606</v>
      </c>
      <c r="F405" s="14" t="s">
        <v>567</v>
      </c>
      <c r="G405" s="14" t="s">
        <v>607</v>
      </c>
      <c r="H405" s="13">
        <v>799</v>
      </c>
      <c r="I405" s="14" t="s">
        <v>86</v>
      </c>
      <c r="J405" s="17" t="str">
        <f t="shared" ref="J405:T405" si="794">J$362</f>
        <v>Industry Energy Efficiency Standards</v>
      </c>
      <c r="K405" s="18" t="str">
        <f t="shared" si="794"/>
        <v>indst efficiency standards</v>
      </c>
      <c r="L405" s="18">
        <f t="shared" si="794"/>
        <v>0</v>
      </c>
      <c r="M405" s="18">
        <f t="shared" si="794"/>
        <v>0.33</v>
      </c>
      <c r="N405" s="18">
        <f t="shared" si="794"/>
        <v>0.01</v>
      </c>
      <c r="O405" s="19" t="str">
        <f t="shared" si="794"/>
        <v>% reduction in energy use</v>
      </c>
      <c r="P405" s="19" t="str">
        <f t="shared" si="79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19" t="str">
        <f t="shared" si="794"/>
        <v>industry-ag-main.html#eff-stds</v>
      </c>
      <c r="R405" s="19" t="str">
        <f t="shared" si="794"/>
        <v>industry-energy-efficiency-standards.html</v>
      </c>
      <c r="S405" s="35" t="str">
        <f t="shared" si="794"/>
        <v>U.S. DOE, 2016, Industrial Energy Efficiency Potential Analysis, https://energy.gov/sites/prod/files/2017/04/f34/energy-savings-by-state-industrial-methodology.pdf</v>
      </c>
      <c r="T405" s="19" t="str">
        <f t="shared" si="794"/>
        <v>U.S. DOE, 2016, Industrial Energy Efficiency Potential Analysis, https://energy.gov/sites/prod/files/2017/04/f34/energy-savings-by-state-industrial-methodology.pdf</v>
      </c>
      <c r="U405" s="17"/>
      <c r="V405" s="17"/>
      <c r="W405" s="17"/>
      <c r="X405" s="17"/>
      <c r="Y405" s="17"/>
      <c r="Z405" s="17"/>
    </row>
    <row r="406" spans="1:26" ht="15.75" customHeight="1">
      <c r="A406" s="17" t="str">
        <f t="shared" ref="A406:C406" si="795">A$362</f>
        <v>Industry</v>
      </c>
      <c r="B406" s="17" t="str">
        <f t="shared" si="795"/>
        <v>Industry Energy Efficiency Standards</v>
      </c>
      <c r="C406" s="17" t="str">
        <f t="shared" si="795"/>
        <v>Percentage Improvement in Eqpt Efficiency Standards above BAU</v>
      </c>
      <c r="D406" s="14" t="s">
        <v>566</v>
      </c>
      <c r="E406" s="14" t="s">
        <v>608</v>
      </c>
      <c r="F406" s="14" t="s">
        <v>567</v>
      </c>
      <c r="G406" s="14" t="s">
        <v>609</v>
      </c>
      <c r="H406" s="13">
        <v>800</v>
      </c>
      <c r="I406" s="14" t="s">
        <v>63</v>
      </c>
      <c r="J406" s="17" t="str">
        <f t="shared" ref="J406:T406" si="796">J$362</f>
        <v>Industry Energy Efficiency Standards</v>
      </c>
      <c r="K406" s="18" t="str">
        <f t="shared" si="796"/>
        <v>indst efficiency standards</v>
      </c>
      <c r="L406" s="18">
        <f t="shared" si="796"/>
        <v>0</v>
      </c>
      <c r="M406" s="18">
        <f t="shared" si="796"/>
        <v>0.33</v>
      </c>
      <c r="N406" s="18">
        <f t="shared" si="796"/>
        <v>0.01</v>
      </c>
      <c r="O406" s="19" t="str">
        <f t="shared" si="796"/>
        <v>% reduction in energy use</v>
      </c>
      <c r="P406" s="19" t="str">
        <f t="shared" si="7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19" t="str">
        <f t="shared" si="796"/>
        <v>industry-ag-main.html#eff-stds</v>
      </c>
      <c r="R406" s="19" t="str">
        <f t="shared" si="796"/>
        <v>industry-energy-efficiency-standards.html</v>
      </c>
      <c r="S406" s="35" t="str">
        <f t="shared" si="796"/>
        <v>U.S. DOE, 2016, Industrial Energy Efficiency Potential Analysis, https://energy.gov/sites/prod/files/2017/04/f34/energy-savings-by-state-industrial-methodology.pdf</v>
      </c>
      <c r="T406" s="19" t="str">
        <f t="shared" si="796"/>
        <v>U.S. DOE, 2016, Industrial Energy Efficiency Potential Analysis, https://energy.gov/sites/prod/files/2017/04/f34/energy-savings-by-state-industrial-methodology.pdf</v>
      </c>
      <c r="U406" s="17"/>
      <c r="V406" s="17"/>
      <c r="W406" s="17"/>
      <c r="X406" s="17"/>
      <c r="Y406" s="17"/>
      <c r="Z406" s="17"/>
    </row>
    <row r="407" spans="1:26" ht="15.75" customHeight="1">
      <c r="A407" s="17" t="str">
        <f t="shared" ref="A407:C407" si="797">A$362</f>
        <v>Industry</v>
      </c>
      <c r="B407" s="17" t="str">
        <f t="shared" si="797"/>
        <v>Industry Energy Efficiency Standards</v>
      </c>
      <c r="C407" s="17" t="str">
        <f t="shared" si="797"/>
        <v>Percentage Improvement in Eqpt Efficiency Standards above BAU</v>
      </c>
      <c r="D407" s="14" t="s">
        <v>566</v>
      </c>
      <c r="E407" s="14" t="s">
        <v>610</v>
      </c>
      <c r="F407" s="14" t="s">
        <v>567</v>
      </c>
      <c r="G407" s="14" t="s">
        <v>611</v>
      </c>
      <c r="H407" s="13">
        <v>801</v>
      </c>
      <c r="I407" s="14" t="s">
        <v>86</v>
      </c>
      <c r="J407" s="17" t="str">
        <f t="shared" ref="J407:T407" si="798">J$362</f>
        <v>Industry Energy Efficiency Standards</v>
      </c>
      <c r="K407" s="18" t="str">
        <f t="shared" si="798"/>
        <v>indst efficiency standards</v>
      </c>
      <c r="L407" s="18">
        <f t="shared" si="798"/>
        <v>0</v>
      </c>
      <c r="M407" s="18">
        <f t="shared" si="798"/>
        <v>0.33</v>
      </c>
      <c r="N407" s="18">
        <f t="shared" si="798"/>
        <v>0.01</v>
      </c>
      <c r="O407" s="19" t="str">
        <f t="shared" si="798"/>
        <v>% reduction in energy use</v>
      </c>
      <c r="P407" s="19" t="str">
        <f t="shared" si="79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19" t="str">
        <f t="shared" si="798"/>
        <v>industry-ag-main.html#eff-stds</v>
      </c>
      <c r="R407" s="19" t="str">
        <f t="shared" si="798"/>
        <v>industry-energy-efficiency-standards.html</v>
      </c>
      <c r="S407" s="35" t="str">
        <f t="shared" si="798"/>
        <v>U.S. DOE, 2016, Industrial Energy Efficiency Potential Analysis, https://energy.gov/sites/prod/files/2017/04/f34/energy-savings-by-state-industrial-methodology.pdf</v>
      </c>
      <c r="T407" s="19" t="str">
        <f t="shared" si="798"/>
        <v>U.S. DOE, 2016, Industrial Energy Efficiency Potential Analysis, https://energy.gov/sites/prod/files/2017/04/f34/energy-savings-by-state-industrial-methodology.pdf</v>
      </c>
      <c r="U407" s="17"/>
      <c r="V407" s="17"/>
      <c r="W407" s="17"/>
      <c r="X407" s="17"/>
      <c r="Y407" s="17"/>
      <c r="Z407" s="17"/>
    </row>
    <row r="408" spans="1:26" ht="15.75" customHeight="1">
      <c r="A408" s="17" t="str">
        <f t="shared" ref="A408:C408" si="799">A$362</f>
        <v>Industry</v>
      </c>
      <c r="B408" s="17" t="str">
        <f t="shared" si="799"/>
        <v>Industry Energy Efficiency Standards</v>
      </c>
      <c r="C408" s="17" t="str">
        <f t="shared" si="799"/>
        <v>Percentage Improvement in Eqpt Efficiency Standards above BAU</v>
      </c>
      <c r="D408" s="14" t="s">
        <v>566</v>
      </c>
      <c r="E408" s="14" t="s">
        <v>612</v>
      </c>
      <c r="F408" s="14" t="s">
        <v>567</v>
      </c>
      <c r="G408" s="14" t="s">
        <v>613</v>
      </c>
      <c r="H408" s="13">
        <v>802</v>
      </c>
      <c r="I408" s="14" t="s">
        <v>86</v>
      </c>
      <c r="J408" s="17" t="str">
        <f t="shared" ref="J408:T408" si="800">J$362</f>
        <v>Industry Energy Efficiency Standards</v>
      </c>
      <c r="K408" s="18" t="str">
        <f t="shared" si="800"/>
        <v>indst efficiency standards</v>
      </c>
      <c r="L408" s="18">
        <f t="shared" si="800"/>
        <v>0</v>
      </c>
      <c r="M408" s="18">
        <f t="shared" si="800"/>
        <v>0.33</v>
      </c>
      <c r="N408" s="18">
        <f t="shared" si="800"/>
        <v>0.01</v>
      </c>
      <c r="O408" s="19" t="str">
        <f t="shared" si="800"/>
        <v>% reduction in energy use</v>
      </c>
      <c r="P408" s="19" t="str">
        <f t="shared" si="80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19" t="str">
        <f t="shared" si="800"/>
        <v>industry-ag-main.html#eff-stds</v>
      </c>
      <c r="R408" s="19" t="str">
        <f t="shared" si="800"/>
        <v>industry-energy-efficiency-standards.html</v>
      </c>
      <c r="S408" s="35" t="str">
        <f t="shared" si="800"/>
        <v>U.S. DOE, 2016, Industrial Energy Efficiency Potential Analysis, https://energy.gov/sites/prod/files/2017/04/f34/energy-savings-by-state-industrial-methodology.pdf</v>
      </c>
      <c r="T408" s="19" t="str">
        <f t="shared" si="800"/>
        <v>U.S. DOE, 2016, Industrial Energy Efficiency Potential Analysis, https://energy.gov/sites/prod/files/2017/04/f34/energy-savings-by-state-industrial-methodology.pdf</v>
      </c>
      <c r="U408" s="17"/>
      <c r="V408" s="17"/>
      <c r="W408" s="17"/>
      <c r="X408" s="17"/>
      <c r="Y408" s="17"/>
      <c r="Z408" s="17"/>
    </row>
    <row r="409" spans="1:26" ht="15.75" customHeight="1">
      <c r="A409" s="17" t="str">
        <f t="shared" ref="A409:C409" si="801">A$362</f>
        <v>Industry</v>
      </c>
      <c r="B409" s="17" t="str">
        <f t="shared" si="801"/>
        <v>Industry Energy Efficiency Standards</v>
      </c>
      <c r="C409" s="17" t="str">
        <f t="shared" si="801"/>
        <v>Percentage Improvement in Eqpt Efficiency Standards above BAU</v>
      </c>
      <c r="D409" s="14" t="s">
        <v>566</v>
      </c>
      <c r="E409" s="14" t="s">
        <v>614</v>
      </c>
      <c r="F409" s="14" t="s">
        <v>567</v>
      </c>
      <c r="G409" s="14" t="s">
        <v>615</v>
      </c>
      <c r="H409" s="13">
        <v>803</v>
      </c>
      <c r="I409" s="14" t="s">
        <v>63</v>
      </c>
      <c r="J409" s="17" t="str">
        <f t="shared" ref="J409:T409" si="802">J$362</f>
        <v>Industry Energy Efficiency Standards</v>
      </c>
      <c r="K409" s="18" t="str">
        <f t="shared" si="802"/>
        <v>indst efficiency standards</v>
      </c>
      <c r="L409" s="18">
        <f t="shared" si="802"/>
        <v>0</v>
      </c>
      <c r="M409" s="18">
        <f t="shared" si="802"/>
        <v>0.33</v>
      </c>
      <c r="N409" s="18">
        <f t="shared" si="802"/>
        <v>0.01</v>
      </c>
      <c r="O409" s="19" t="str">
        <f t="shared" si="802"/>
        <v>% reduction in energy use</v>
      </c>
      <c r="P409" s="19" t="str">
        <f t="shared" si="80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19" t="str">
        <f t="shared" si="802"/>
        <v>industry-ag-main.html#eff-stds</v>
      </c>
      <c r="R409" s="19" t="str">
        <f t="shared" si="802"/>
        <v>industry-energy-efficiency-standards.html</v>
      </c>
      <c r="S409" s="35" t="str">
        <f t="shared" si="802"/>
        <v>U.S. DOE, 2016, Industrial Energy Efficiency Potential Analysis, https://energy.gov/sites/prod/files/2017/04/f34/energy-savings-by-state-industrial-methodology.pdf</v>
      </c>
      <c r="T409" s="19" t="str">
        <f t="shared" si="802"/>
        <v>U.S. DOE, 2016, Industrial Energy Efficiency Potential Analysis, https://energy.gov/sites/prod/files/2017/04/f34/energy-savings-by-state-industrial-methodology.pdf</v>
      </c>
      <c r="U409" s="17"/>
      <c r="V409" s="17"/>
      <c r="W409" s="17"/>
      <c r="X409" s="17"/>
      <c r="Y409" s="17"/>
      <c r="Z409" s="17"/>
    </row>
    <row r="410" spans="1:26" ht="15.75" customHeight="1">
      <c r="A410" s="17" t="str">
        <f t="shared" ref="A410:C410" si="803">A$362</f>
        <v>Industry</v>
      </c>
      <c r="B410" s="17" t="str">
        <f t="shared" si="803"/>
        <v>Industry Energy Efficiency Standards</v>
      </c>
      <c r="C410" s="17" t="str">
        <f t="shared" si="803"/>
        <v>Percentage Improvement in Eqpt Efficiency Standards above BAU</v>
      </c>
      <c r="D410" s="14" t="s">
        <v>566</v>
      </c>
      <c r="E410" s="14" t="s">
        <v>616</v>
      </c>
      <c r="F410" s="14" t="s">
        <v>567</v>
      </c>
      <c r="G410" s="14" t="s">
        <v>617</v>
      </c>
      <c r="H410" s="13">
        <v>804</v>
      </c>
      <c r="I410" s="14" t="s">
        <v>86</v>
      </c>
      <c r="J410" s="17" t="str">
        <f t="shared" ref="J410:T410" si="804">J$362</f>
        <v>Industry Energy Efficiency Standards</v>
      </c>
      <c r="K410" s="18" t="str">
        <f t="shared" si="804"/>
        <v>indst efficiency standards</v>
      </c>
      <c r="L410" s="18">
        <f t="shared" si="804"/>
        <v>0</v>
      </c>
      <c r="M410" s="18">
        <f t="shared" si="804"/>
        <v>0.33</v>
      </c>
      <c r="N410" s="18">
        <f t="shared" si="804"/>
        <v>0.01</v>
      </c>
      <c r="O410" s="19" t="str">
        <f t="shared" si="804"/>
        <v>% reduction in energy use</v>
      </c>
      <c r="P410" s="19" t="str">
        <f t="shared" si="80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19" t="str">
        <f t="shared" si="804"/>
        <v>industry-ag-main.html#eff-stds</v>
      </c>
      <c r="R410" s="19" t="str">
        <f t="shared" si="804"/>
        <v>industry-energy-efficiency-standards.html</v>
      </c>
      <c r="S410" s="35" t="str">
        <f t="shared" si="804"/>
        <v>U.S. DOE, 2016, Industrial Energy Efficiency Potential Analysis, https://energy.gov/sites/prod/files/2017/04/f34/energy-savings-by-state-industrial-methodology.pdf</v>
      </c>
      <c r="T410" s="19" t="str">
        <f t="shared" si="804"/>
        <v>U.S. DOE, 2016, Industrial Energy Efficiency Potential Analysis, https://energy.gov/sites/prod/files/2017/04/f34/energy-savings-by-state-industrial-methodology.pdf</v>
      </c>
      <c r="U410" s="17"/>
      <c r="V410" s="17"/>
      <c r="W410" s="17"/>
      <c r="X410" s="17"/>
      <c r="Y410" s="17"/>
      <c r="Z410" s="17"/>
    </row>
    <row r="411" spans="1:26" ht="15.75" customHeight="1">
      <c r="A411" s="17" t="str">
        <f t="shared" ref="A411:C411" si="805">A$362</f>
        <v>Industry</v>
      </c>
      <c r="B411" s="17" t="str">
        <f t="shared" si="805"/>
        <v>Industry Energy Efficiency Standards</v>
      </c>
      <c r="C411" s="17" t="str">
        <f t="shared" si="805"/>
        <v>Percentage Improvement in Eqpt Efficiency Standards above BAU</v>
      </c>
      <c r="D411" s="14" t="s">
        <v>566</v>
      </c>
      <c r="E411" s="14" t="s">
        <v>618</v>
      </c>
      <c r="F411" s="14" t="s">
        <v>567</v>
      </c>
      <c r="G411" s="14" t="s">
        <v>619</v>
      </c>
      <c r="H411" s="13">
        <v>805</v>
      </c>
      <c r="I411" s="14" t="s">
        <v>86</v>
      </c>
      <c r="J411" s="17" t="str">
        <f t="shared" ref="J411:T411" si="806">J$362</f>
        <v>Industry Energy Efficiency Standards</v>
      </c>
      <c r="K411" s="18" t="str">
        <f t="shared" si="806"/>
        <v>indst efficiency standards</v>
      </c>
      <c r="L411" s="18">
        <f t="shared" si="806"/>
        <v>0</v>
      </c>
      <c r="M411" s="18">
        <f t="shared" si="806"/>
        <v>0.33</v>
      </c>
      <c r="N411" s="18">
        <f t="shared" si="806"/>
        <v>0.01</v>
      </c>
      <c r="O411" s="19" t="str">
        <f t="shared" si="806"/>
        <v>% reduction in energy use</v>
      </c>
      <c r="P411" s="19" t="str">
        <f t="shared" si="80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19" t="str">
        <f t="shared" si="806"/>
        <v>industry-ag-main.html#eff-stds</v>
      </c>
      <c r="R411" s="19" t="str">
        <f t="shared" si="806"/>
        <v>industry-energy-efficiency-standards.html</v>
      </c>
      <c r="S411" s="35" t="str">
        <f t="shared" si="806"/>
        <v>U.S. DOE, 2016, Industrial Energy Efficiency Potential Analysis, https://energy.gov/sites/prod/files/2017/04/f34/energy-savings-by-state-industrial-methodology.pdf</v>
      </c>
      <c r="T411" s="19" t="str">
        <f t="shared" si="806"/>
        <v>U.S. DOE, 2016, Industrial Energy Efficiency Potential Analysis, https://energy.gov/sites/prod/files/2017/04/f34/energy-savings-by-state-industrial-methodology.pdf</v>
      </c>
      <c r="U411" s="17"/>
      <c r="V411" s="17"/>
      <c r="W411" s="17"/>
      <c r="X411" s="17"/>
      <c r="Y411" s="17"/>
      <c r="Z411" s="17"/>
    </row>
    <row r="412" spans="1:26" ht="15.75" customHeight="1">
      <c r="A412" s="17" t="str">
        <f t="shared" ref="A412:C412" si="807">A$362</f>
        <v>Industry</v>
      </c>
      <c r="B412" s="17" t="str">
        <f t="shared" si="807"/>
        <v>Industry Energy Efficiency Standards</v>
      </c>
      <c r="C412" s="17" t="str">
        <f t="shared" si="807"/>
        <v>Percentage Improvement in Eqpt Efficiency Standards above BAU</v>
      </c>
      <c r="D412" s="14" t="s">
        <v>568</v>
      </c>
      <c r="E412" s="14" t="s">
        <v>595</v>
      </c>
      <c r="F412" s="14" t="s">
        <v>569</v>
      </c>
      <c r="G412" s="14" t="s">
        <v>596</v>
      </c>
      <c r="H412" s="13">
        <v>806</v>
      </c>
      <c r="I412" s="14" t="s">
        <v>63</v>
      </c>
      <c r="J412" s="17" t="str">
        <f t="shared" ref="J412:T412" si="808">J$362</f>
        <v>Industry Energy Efficiency Standards</v>
      </c>
      <c r="K412" s="18" t="str">
        <f t="shared" si="808"/>
        <v>indst efficiency standards</v>
      </c>
      <c r="L412" s="18">
        <f t="shared" si="808"/>
        <v>0</v>
      </c>
      <c r="M412" s="18">
        <f t="shared" si="808"/>
        <v>0.33</v>
      </c>
      <c r="N412" s="18">
        <f t="shared" si="808"/>
        <v>0.01</v>
      </c>
      <c r="O412" s="19" t="str">
        <f t="shared" si="808"/>
        <v>% reduction in energy use</v>
      </c>
      <c r="P412" s="19" t="str">
        <f t="shared" si="80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19" t="str">
        <f t="shared" si="808"/>
        <v>industry-ag-main.html#eff-stds</v>
      </c>
      <c r="R412" s="19" t="str">
        <f t="shared" si="808"/>
        <v>industry-energy-efficiency-standards.html</v>
      </c>
      <c r="S412" s="35" t="str">
        <f t="shared" si="808"/>
        <v>U.S. DOE, 2016, Industrial Energy Efficiency Potential Analysis, https://energy.gov/sites/prod/files/2017/04/f34/energy-savings-by-state-industrial-methodology.pdf</v>
      </c>
      <c r="T412" s="19" t="str">
        <f t="shared" si="808"/>
        <v>U.S. DOE, 2016, Industrial Energy Efficiency Potential Analysis, https://energy.gov/sites/prod/files/2017/04/f34/energy-savings-by-state-industrial-methodology.pdf</v>
      </c>
      <c r="U412" s="17"/>
      <c r="V412" s="17"/>
      <c r="W412" s="17"/>
      <c r="X412" s="17"/>
      <c r="Y412" s="17"/>
      <c r="Z412" s="17"/>
    </row>
    <row r="413" spans="1:26" ht="15.75" customHeight="1">
      <c r="A413" s="17" t="str">
        <f t="shared" ref="A413:C413" si="809">A$362</f>
        <v>Industry</v>
      </c>
      <c r="B413" s="17" t="str">
        <f t="shared" si="809"/>
        <v>Industry Energy Efficiency Standards</v>
      </c>
      <c r="C413" s="17" t="str">
        <f t="shared" si="809"/>
        <v>Percentage Improvement in Eqpt Efficiency Standards above BAU</v>
      </c>
      <c r="D413" s="14" t="s">
        <v>568</v>
      </c>
      <c r="E413" s="14" t="s">
        <v>602</v>
      </c>
      <c r="F413" s="14" t="s">
        <v>569</v>
      </c>
      <c r="G413" s="14" t="s">
        <v>603</v>
      </c>
      <c r="H413" s="13">
        <v>807</v>
      </c>
      <c r="I413" s="14" t="s">
        <v>86</v>
      </c>
      <c r="J413" s="17" t="str">
        <f t="shared" ref="J413:T413" si="810">J$362</f>
        <v>Industry Energy Efficiency Standards</v>
      </c>
      <c r="K413" s="18" t="str">
        <f t="shared" si="810"/>
        <v>indst efficiency standards</v>
      </c>
      <c r="L413" s="18">
        <f t="shared" si="810"/>
        <v>0</v>
      </c>
      <c r="M413" s="18">
        <f t="shared" si="810"/>
        <v>0.33</v>
      </c>
      <c r="N413" s="18">
        <f t="shared" si="810"/>
        <v>0.01</v>
      </c>
      <c r="O413" s="19" t="str">
        <f t="shared" si="810"/>
        <v>% reduction in energy use</v>
      </c>
      <c r="P413" s="19" t="str">
        <f t="shared" si="81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19" t="str">
        <f t="shared" si="810"/>
        <v>industry-ag-main.html#eff-stds</v>
      </c>
      <c r="R413" s="19" t="str">
        <f t="shared" si="810"/>
        <v>industry-energy-efficiency-standards.html</v>
      </c>
      <c r="S413" s="35" t="str">
        <f t="shared" si="810"/>
        <v>U.S. DOE, 2016, Industrial Energy Efficiency Potential Analysis, https://energy.gov/sites/prod/files/2017/04/f34/energy-savings-by-state-industrial-methodology.pdf</v>
      </c>
      <c r="T413" s="19" t="str">
        <f t="shared" si="810"/>
        <v>U.S. DOE, 2016, Industrial Energy Efficiency Potential Analysis, https://energy.gov/sites/prod/files/2017/04/f34/energy-savings-by-state-industrial-methodology.pdf</v>
      </c>
      <c r="U413" s="17"/>
      <c r="V413" s="17"/>
      <c r="W413" s="17"/>
      <c r="X413" s="17"/>
      <c r="Y413" s="17"/>
      <c r="Z413" s="17"/>
    </row>
    <row r="414" spans="1:26" ht="15.75" customHeight="1">
      <c r="A414" s="17" t="str">
        <f t="shared" ref="A414:C414" si="811">A$362</f>
        <v>Industry</v>
      </c>
      <c r="B414" s="17" t="str">
        <f t="shared" si="811"/>
        <v>Industry Energy Efficiency Standards</v>
      </c>
      <c r="C414" s="17" t="str">
        <f t="shared" si="811"/>
        <v>Percentage Improvement in Eqpt Efficiency Standards above BAU</v>
      </c>
      <c r="D414" s="14" t="s">
        <v>568</v>
      </c>
      <c r="E414" s="14" t="s">
        <v>604</v>
      </c>
      <c r="F414" s="14" t="s">
        <v>569</v>
      </c>
      <c r="G414" s="14" t="s">
        <v>605</v>
      </c>
      <c r="H414" s="13">
        <v>808</v>
      </c>
      <c r="I414" s="14" t="s">
        <v>86</v>
      </c>
      <c r="J414" s="17" t="str">
        <f t="shared" ref="J414:T414" si="812">J$362</f>
        <v>Industry Energy Efficiency Standards</v>
      </c>
      <c r="K414" s="18" t="str">
        <f t="shared" si="812"/>
        <v>indst efficiency standards</v>
      </c>
      <c r="L414" s="18">
        <f t="shared" si="812"/>
        <v>0</v>
      </c>
      <c r="M414" s="18">
        <f t="shared" si="812"/>
        <v>0.33</v>
      </c>
      <c r="N414" s="18">
        <f t="shared" si="812"/>
        <v>0.01</v>
      </c>
      <c r="O414" s="19" t="str">
        <f t="shared" si="812"/>
        <v>% reduction in energy use</v>
      </c>
      <c r="P414" s="19" t="str">
        <f t="shared" si="81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19" t="str">
        <f t="shared" si="812"/>
        <v>industry-ag-main.html#eff-stds</v>
      </c>
      <c r="R414" s="19" t="str">
        <f t="shared" si="812"/>
        <v>industry-energy-efficiency-standards.html</v>
      </c>
      <c r="S414" s="35" t="str">
        <f t="shared" si="812"/>
        <v>U.S. DOE, 2016, Industrial Energy Efficiency Potential Analysis, https://energy.gov/sites/prod/files/2017/04/f34/energy-savings-by-state-industrial-methodology.pdf</v>
      </c>
      <c r="T414" s="19" t="str">
        <f t="shared" si="812"/>
        <v>U.S. DOE, 2016, Industrial Energy Efficiency Potential Analysis, https://energy.gov/sites/prod/files/2017/04/f34/energy-savings-by-state-industrial-methodology.pdf</v>
      </c>
      <c r="U414" s="17"/>
      <c r="V414" s="17"/>
      <c r="W414" s="17"/>
      <c r="X414" s="17"/>
      <c r="Y414" s="17"/>
      <c r="Z414" s="17"/>
    </row>
    <row r="415" spans="1:26" ht="15.75" customHeight="1">
      <c r="A415" s="17" t="str">
        <f t="shared" ref="A415:C415" si="813">A$362</f>
        <v>Industry</v>
      </c>
      <c r="B415" s="17" t="str">
        <f t="shared" si="813"/>
        <v>Industry Energy Efficiency Standards</v>
      </c>
      <c r="C415" s="17" t="str">
        <f t="shared" si="813"/>
        <v>Percentage Improvement in Eqpt Efficiency Standards above BAU</v>
      </c>
      <c r="D415" s="14" t="s">
        <v>568</v>
      </c>
      <c r="E415" s="14" t="s">
        <v>606</v>
      </c>
      <c r="F415" s="14" t="s">
        <v>569</v>
      </c>
      <c r="G415" s="14" t="s">
        <v>607</v>
      </c>
      <c r="H415" s="13">
        <v>809</v>
      </c>
      <c r="I415" s="14" t="s">
        <v>86</v>
      </c>
      <c r="J415" s="17" t="str">
        <f t="shared" ref="J415:T415" si="814">J$362</f>
        <v>Industry Energy Efficiency Standards</v>
      </c>
      <c r="K415" s="18" t="str">
        <f t="shared" si="814"/>
        <v>indst efficiency standards</v>
      </c>
      <c r="L415" s="18">
        <f t="shared" si="814"/>
        <v>0</v>
      </c>
      <c r="M415" s="18">
        <f t="shared" si="814"/>
        <v>0.33</v>
      </c>
      <c r="N415" s="18">
        <f t="shared" si="814"/>
        <v>0.01</v>
      </c>
      <c r="O415" s="19" t="str">
        <f t="shared" si="814"/>
        <v>% reduction in energy use</v>
      </c>
      <c r="P415" s="19" t="str">
        <f t="shared" si="81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19" t="str">
        <f t="shared" si="814"/>
        <v>industry-ag-main.html#eff-stds</v>
      </c>
      <c r="R415" s="19" t="str">
        <f t="shared" si="814"/>
        <v>industry-energy-efficiency-standards.html</v>
      </c>
      <c r="S415" s="35" t="str">
        <f t="shared" si="814"/>
        <v>U.S. DOE, 2016, Industrial Energy Efficiency Potential Analysis, https://energy.gov/sites/prod/files/2017/04/f34/energy-savings-by-state-industrial-methodology.pdf</v>
      </c>
      <c r="T415" s="19" t="str">
        <f t="shared" si="814"/>
        <v>U.S. DOE, 2016, Industrial Energy Efficiency Potential Analysis, https://energy.gov/sites/prod/files/2017/04/f34/energy-savings-by-state-industrial-methodology.pdf</v>
      </c>
      <c r="U415" s="17"/>
      <c r="V415" s="17"/>
      <c r="W415" s="17"/>
      <c r="X415" s="17"/>
      <c r="Y415" s="17"/>
      <c r="Z415" s="17"/>
    </row>
    <row r="416" spans="1:26" ht="15.75" customHeight="1">
      <c r="A416" s="17" t="str">
        <f t="shared" ref="A416:C416" si="815">A$362</f>
        <v>Industry</v>
      </c>
      <c r="B416" s="17" t="str">
        <f t="shared" si="815"/>
        <v>Industry Energy Efficiency Standards</v>
      </c>
      <c r="C416" s="17" t="str">
        <f t="shared" si="815"/>
        <v>Percentage Improvement in Eqpt Efficiency Standards above BAU</v>
      </c>
      <c r="D416" s="14" t="s">
        <v>568</v>
      </c>
      <c r="E416" s="14" t="s">
        <v>608</v>
      </c>
      <c r="F416" s="14" t="s">
        <v>569</v>
      </c>
      <c r="G416" s="14" t="s">
        <v>609</v>
      </c>
      <c r="H416" s="13">
        <v>810</v>
      </c>
      <c r="I416" s="14" t="s">
        <v>86</v>
      </c>
      <c r="J416" s="17" t="str">
        <f t="shared" ref="J416:T416" si="816">J$362</f>
        <v>Industry Energy Efficiency Standards</v>
      </c>
      <c r="K416" s="18" t="str">
        <f t="shared" si="816"/>
        <v>indst efficiency standards</v>
      </c>
      <c r="L416" s="18">
        <f t="shared" si="816"/>
        <v>0</v>
      </c>
      <c r="M416" s="18">
        <f t="shared" si="816"/>
        <v>0.33</v>
      </c>
      <c r="N416" s="18">
        <f t="shared" si="816"/>
        <v>0.01</v>
      </c>
      <c r="O416" s="19" t="str">
        <f t="shared" si="816"/>
        <v>% reduction in energy use</v>
      </c>
      <c r="P416" s="19" t="str">
        <f t="shared" si="8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19" t="str">
        <f t="shared" si="816"/>
        <v>industry-ag-main.html#eff-stds</v>
      </c>
      <c r="R416" s="19" t="str">
        <f t="shared" si="816"/>
        <v>industry-energy-efficiency-standards.html</v>
      </c>
      <c r="S416" s="35" t="str">
        <f t="shared" si="816"/>
        <v>U.S. DOE, 2016, Industrial Energy Efficiency Potential Analysis, https://energy.gov/sites/prod/files/2017/04/f34/energy-savings-by-state-industrial-methodology.pdf</v>
      </c>
      <c r="T416" s="19" t="str">
        <f t="shared" si="816"/>
        <v>U.S. DOE, 2016, Industrial Energy Efficiency Potential Analysis, https://energy.gov/sites/prod/files/2017/04/f34/energy-savings-by-state-industrial-methodology.pdf</v>
      </c>
      <c r="U416" s="17"/>
      <c r="V416" s="17"/>
      <c r="W416" s="17"/>
      <c r="X416" s="17"/>
      <c r="Y416" s="17"/>
      <c r="Z416" s="17"/>
    </row>
    <row r="417" spans="1:26" ht="15.75" customHeight="1">
      <c r="A417" s="17" t="str">
        <f t="shared" ref="A417:C417" si="817">A$362</f>
        <v>Industry</v>
      </c>
      <c r="B417" s="17" t="str">
        <f t="shared" si="817"/>
        <v>Industry Energy Efficiency Standards</v>
      </c>
      <c r="C417" s="17" t="str">
        <f t="shared" si="817"/>
        <v>Percentage Improvement in Eqpt Efficiency Standards above BAU</v>
      </c>
      <c r="D417" s="14" t="s">
        <v>568</v>
      </c>
      <c r="E417" s="14" t="s">
        <v>610</v>
      </c>
      <c r="F417" s="14" t="s">
        <v>569</v>
      </c>
      <c r="G417" s="14" t="s">
        <v>611</v>
      </c>
      <c r="H417" s="13">
        <v>811</v>
      </c>
      <c r="I417" s="14" t="s">
        <v>86</v>
      </c>
      <c r="J417" s="17" t="str">
        <f t="shared" ref="J417:T417" si="818">J$362</f>
        <v>Industry Energy Efficiency Standards</v>
      </c>
      <c r="K417" s="18" t="str">
        <f t="shared" si="818"/>
        <v>indst efficiency standards</v>
      </c>
      <c r="L417" s="18">
        <f t="shared" si="818"/>
        <v>0</v>
      </c>
      <c r="M417" s="18">
        <f t="shared" si="818"/>
        <v>0.33</v>
      </c>
      <c r="N417" s="18">
        <f t="shared" si="818"/>
        <v>0.01</v>
      </c>
      <c r="O417" s="19" t="str">
        <f t="shared" si="818"/>
        <v>% reduction in energy use</v>
      </c>
      <c r="P417" s="19" t="str">
        <f t="shared" si="81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19" t="str">
        <f t="shared" si="818"/>
        <v>industry-ag-main.html#eff-stds</v>
      </c>
      <c r="R417" s="19" t="str">
        <f t="shared" si="818"/>
        <v>industry-energy-efficiency-standards.html</v>
      </c>
      <c r="S417" s="35" t="str">
        <f t="shared" si="818"/>
        <v>U.S. DOE, 2016, Industrial Energy Efficiency Potential Analysis, https://energy.gov/sites/prod/files/2017/04/f34/energy-savings-by-state-industrial-methodology.pdf</v>
      </c>
      <c r="T417" s="19" t="str">
        <f t="shared" si="818"/>
        <v>U.S. DOE, 2016, Industrial Energy Efficiency Potential Analysis, https://energy.gov/sites/prod/files/2017/04/f34/energy-savings-by-state-industrial-methodology.pdf</v>
      </c>
      <c r="U417" s="17"/>
      <c r="V417" s="17"/>
      <c r="W417" s="17"/>
      <c r="X417" s="17"/>
      <c r="Y417" s="17"/>
      <c r="Z417" s="17"/>
    </row>
    <row r="418" spans="1:26" ht="15.75" customHeight="1">
      <c r="A418" s="17" t="str">
        <f t="shared" ref="A418:C418" si="819">A$362</f>
        <v>Industry</v>
      </c>
      <c r="B418" s="17" t="str">
        <f t="shared" si="819"/>
        <v>Industry Energy Efficiency Standards</v>
      </c>
      <c r="C418" s="17" t="str">
        <f t="shared" si="819"/>
        <v>Percentage Improvement in Eqpt Efficiency Standards above BAU</v>
      </c>
      <c r="D418" s="14" t="s">
        <v>568</v>
      </c>
      <c r="E418" s="14" t="s">
        <v>612</v>
      </c>
      <c r="F418" s="14" t="s">
        <v>569</v>
      </c>
      <c r="G418" s="14" t="s">
        <v>613</v>
      </c>
      <c r="H418" s="13">
        <v>812</v>
      </c>
      <c r="I418" s="14" t="s">
        <v>86</v>
      </c>
      <c r="J418" s="17" t="str">
        <f t="shared" ref="J418:T418" si="820">J$362</f>
        <v>Industry Energy Efficiency Standards</v>
      </c>
      <c r="K418" s="18" t="str">
        <f t="shared" si="820"/>
        <v>indst efficiency standards</v>
      </c>
      <c r="L418" s="18">
        <f t="shared" si="820"/>
        <v>0</v>
      </c>
      <c r="M418" s="18">
        <f t="shared" si="820"/>
        <v>0.33</v>
      </c>
      <c r="N418" s="18">
        <f t="shared" si="820"/>
        <v>0.01</v>
      </c>
      <c r="O418" s="19" t="str">
        <f t="shared" si="820"/>
        <v>% reduction in energy use</v>
      </c>
      <c r="P418" s="19" t="str">
        <f t="shared" si="8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19" t="str">
        <f t="shared" si="820"/>
        <v>industry-ag-main.html#eff-stds</v>
      </c>
      <c r="R418" s="19" t="str">
        <f t="shared" si="820"/>
        <v>industry-energy-efficiency-standards.html</v>
      </c>
      <c r="S418" s="35" t="str">
        <f t="shared" si="820"/>
        <v>U.S. DOE, 2016, Industrial Energy Efficiency Potential Analysis, https://energy.gov/sites/prod/files/2017/04/f34/energy-savings-by-state-industrial-methodology.pdf</v>
      </c>
      <c r="T418" s="19" t="str">
        <f t="shared" si="820"/>
        <v>U.S. DOE, 2016, Industrial Energy Efficiency Potential Analysis, https://energy.gov/sites/prod/files/2017/04/f34/energy-savings-by-state-industrial-methodology.pdf</v>
      </c>
      <c r="U418" s="17"/>
      <c r="V418" s="17"/>
      <c r="W418" s="17"/>
      <c r="X418" s="17"/>
      <c r="Y418" s="17"/>
      <c r="Z418" s="17"/>
    </row>
    <row r="419" spans="1:26" ht="15.75" customHeight="1">
      <c r="A419" s="17" t="str">
        <f t="shared" ref="A419:C419" si="821">A$362</f>
        <v>Industry</v>
      </c>
      <c r="B419" s="17" t="str">
        <f t="shared" si="821"/>
        <v>Industry Energy Efficiency Standards</v>
      </c>
      <c r="C419" s="17" t="str">
        <f t="shared" si="821"/>
        <v>Percentage Improvement in Eqpt Efficiency Standards above BAU</v>
      </c>
      <c r="D419" s="14" t="s">
        <v>568</v>
      </c>
      <c r="E419" s="14" t="s">
        <v>614</v>
      </c>
      <c r="F419" s="14" t="s">
        <v>569</v>
      </c>
      <c r="G419" s="14" t="s">
        <v>615</v>
      </c>
      <c r="H419" s="13">
        <v>813</v>
      </c>
      <c r="I419" s="14" t="s">
        <v>86</v>
      </c>
      <c r="J419" s="17" t="str">
        <f t="shared" ref="J419:T419" si="822">J$362</f>
        <v>Industry Energy Efficiency Standards</v>
      </c>
      <c r="K419" s="18" t="str">
        <f t="shared" si="822"/>
        <v>indst efficiency standards</v>
      </c>
      <c r="L419" s="18">
        <f t="shared" si="822"/>
        <v>0</v>
      </c>
      <c r="M419" s="18">
        <f t="shared" si="822"/>
        <v>0.33</v>
      </c>
      <c r="N419" s="18">
        <f t="shared" si="822"/>
        <v>0.01</v>
      </c>
      <c r="O419" s="19" t="str">
        <f t="shared" si="822"/>
        <v>% reduction in energy use</v>
      </c>
      <c r="P419" s="19" t="str">
        <f t="shared" si="8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19" t="str">
        <f t="shared" si="822"/>
        <v>industry-ag-main.html#eff-stds</v>
      </c>
      <c r="R419" s="19" t="str">
        <f t="shared" si="822"/>
        <v>industry-energy-efficiency-standards.html</v>
      </c>
      <c r="S419" s="35" t="str">
        <f t="shared" si="822"/>
        <v>U.S. DOE, 2016, Industrial Energy Efficiency Potential Analysis, https://energy.gov/sites/prod/files/2017/04/f34/energy-savings-by-state-industrial-methodology.pdf</v>
      </c>
      <c r="T419" s="19" t="str">
        <f t="shared" si="822"/>
        <v>U.S. DOE, 2016, Industrial Energy Efficiency Potential Analysis, https://energy.gov/sites/prod/files/2017/04/f34/energy-savings-by-state-industrial-methodology.pdf</v>
      </c>
      <c r="U419" s="17"/>
      <c r="V419" s="17"/>
      <c r="W419" s="17"/>
      <c r="X419" s="17"/>
      <c r="Y419" s="17"/>
      <c r="Z419" s="17"/>
    </row>
    <row r="420" spans="1:26" ht="15.75" customHeight="1">
      <c r="A420" s="17" t="str">
        <f t="shared" ref="A420:C420" si="823">A$362</f>
        <v>Industry</v>
      </c>
      <c r="B420" s="17" t="str">
        <f t="shared" si="823"/>
        <v>Industry Energy Efficiency Standards</v>
      </c>
      <c r="C420" s="17" t="str">
        <f t="shared" si="823"/>
        <v>Percentage Improvement in Eqpt Efficiency Standards above BAU</v>
      </c>
      <c r="D420" s="14" t="s">
        <v>568</v>
      </c>
      <c r="E420" s="14" t="s">
        <v>616</v>
      </c>
      <c r="F420" s="14" t="s">
        <v>569</v>
      </c>
      <c r="G420" s="14" t="s">
        <v>617</v>
      </c>
      <c r="H420" s="13">
        <v>814</v>
      </c>
      <c r="I420" s="14" t="s">
        <v>86</v>
      </c>
      <c r="J420" s="17" t="str">
        <f t="shared" ref="J420:T420" si="824">J$362</f>
        <v>Industry Energy Efficiency Standards</v>
      </c>
      <c r="K420" s="18" t="str">
        <f t="shared" si="824"/>
        <v>indst efficiency standards</v>
      </c>
      <c r="L420" s="18">
        <f t="shared" si="824"/>
        <v>0</v>
      </c>
      <c r="M420" s="18">
        <f t="shared" si="824"/>
        <v>0.33</v>
      </c>
      <c r="N420" s="18">
        <f t="shared" si="824"/>
        <v>0.01</v>
      </c>
      <c r="O420" s="19" t="str">
        <f t="shared" si="824"/>
        <v>% reduction in energy use</v>
      </c>
      <c r="P420" s="19" t="str">
        <f t="shared" si="8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19" t="str">
        <f t="shared" si="824"/>
        <v>industry-ag-main.html#eff-stds</v>
      </c>
      <c r="R420" s="19" t="str">
        <f t="shared" si="824"/>
        <v>industry-energy-efficiency-standards.html</v>
      </c>
      <c r="S420" s="35" t="str">
        <f t="shared" si="824"/>
        <v>U.S. DOE, 2016, Industrial Energy Efficiency Potential Analysis, https://energy.gov/sites/prod/files/2017/04/f34/energy-savings-by-state-industrial-methodology.pdf</v>
      </c>
      <c r="T420" s="19" t="str">
        <f t="shared" si="824"/>
        <v>U.S. DOE, 2016, Industrial Energy Efficiency Potential Analysis, https://energy.gov/sites/prod/files/2017/04/f34/energy-savings-by-state-industrial-methodology.pdf</v>
      </c>
      <c r="U420" s="17"/>
      <c r="V420" s="17"/>
      <c r="W420" s="17"/>
      <c r="X420" s="17"/>
      <c r="Y420" s="17"/>
      <c r="Z420" s="17"/>
    </row>
    <row r="421" spans="1:26" ht="15.75" customHeight="1">
      <c r="A421" s="17" t="str">
        <f t="shared" ref="A421:C421" si="825">A$362</f>
        <v>Industry</v>
      </c>
      <c r="B421" s="17" t="str">
        <f t="shared" si="825"/>
        <v>Industry Energy Efficiency Standards</v>
      </c>
      <c r="C421" s="17" t="str">
        <f t="shared" si="825"/>
        <v>Percentage Improvement in Eqpt Efficiency Standards above BAU</v>
      </c>
      <c r="D421" s="14" t="s">
        <v>568</v>
      </c>
      <c r="E421" s="14" t="s">
        <v>618</v>
      </c>
      <c r="F421" s="14" t="s">
        <v>569</v>
      </c>
      <c r="G421" s="14" t="s">
        <v>619</v>
      </c>
      <c r="H421" s="13">
        <v>815</v>
      </c>
      <c r="I421" s="14" t="s">
        <v>86</v>
      </c>
      <c r="J421" s="17" t="str">
        <f t="shared" ref="J421:T421" si="826">J$362</f>
        <v>Industry Energy Efficiency Standards</v>
      </c>
      <c r="K421" s="18" t="str">
        <f t="shared" si="826"/>
        <v>indst efficiency standards</v>
      </c>
      <c r="L421" s="18">
        <f t="shared" si="826"/>
        <v>0</v>
      </c>
      <c r="M421" s="18">
        <f t="shared" si="826"/>
        <v>0.33</v>
      </c>
      <c r="N421" s="18">
        <f t="shared" si="826"/>
        <v>0.01</v>
      </c>
      <c r="O421" s="19" t="str">
        <f t="shared" si="826"/>
        <v>% reduction in energy use</v>
      </c>
      <c r="P421" s="19" t="str">
        <f t="shared" si="82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19" t="str">
        <f t="shared" si="826"/>
        <v>industry-ag-main.html#eff-stds</v>
      </c>
      <c r="R421" s="19" t="str">
        <f t="shared" si="826"/>
        <v>industry-energy-efficiency-standards.html</v>
      </c>
      <c r="S421" s="35" t="str">
        <f t="shared" si="826"/>
        <v>U.S. DOE, 2016, Industrial Energy Efficiency Potential Analysis, https://energy.gov/sites/prod/files/2017/04/f34/energy-savings-by-state-industrial-methodology.pdf</v>
      </c>
      <c r="T421" s="19" t="str">
        <f t="shared" si="826"/>
        <v>U.S. DOE, 2016, Industrial Energy Efficiency Potential Analysis, https://energy.gov/sites/prod/files/2017/04/f34/energy-savings-by-state-industrial-methodology.pdf</v>
      </c>
      <c r="U421" s="17"/>
      <c r="V421" s="17"/>
      <c r="W421" s="17"/>
      <c r="X421" s="17"/>
      <c r="Y421" s="17"/>
      <c r="Z421" s="17"/>
    </row>
    <row r="422" spans="1:26" ht="15.75" customHeight="1">
      <c r="A422" s="17" t="str">
        <f t="shared" ref="A422:C422" si="827">A$362</f>
        <v>Industry</v>
      </c>
      <c r="B422" s="17" t="str">
        <f t="shared" si="827"/>
        <v>Industry Energy Efficiency Standards</v>
      </c>
      <c r="C422" s="17" t="str">
        <f t="shared" si="827"/>
        <v>Percentage Improvement in Eqpt Efficiency Standards above BAU</v>
      </c>
      <c r="D422" s="14" t="s">
        <v>570</v>
      </c>
      <c r="E422" s="14" t="s">
        <v>595</v>
      </c>
      <c r="F422" s="14" t="s">
        <v>571</v>
      </c>
      <c r="G422" s="14" t="s">
        <v>596</v>
      </c>
      <c r="H422" s="13">
        <v>816</v>
      </c>
      <c r="I422" s="14" t="s">
        <v>63</v>
      </c>
      <c r="J422" s="17" t="str">
        <f t="shared" ref="J422:T422" si="828">J$362</f>
        <v>Industry Energy Efficiency Standards</v>
      </c>
      <c r="K422" s="18" t="str">
        <f t="shared" si="828"/>
        <v>indst efficiency standards</v>
      </c>
      <c r="L422" s="18">
        <f t="shared" si="828"/>
        <v>0</v>
      </c>
      <c r="M422" s="18">
        <f t="shared" si="828"/>
        <v>0.33</v>
      </c>
      <c r="N422" s="18">
        <f t="shared" si="828"/>
        <v>0.01</v>
      </c>
      <c r="O422" s="19" t="str">
        <f t="shared" si="828"/>
        <v>% reduction in energy use</v>
      </c>
      <c r="P422" s="19" t="str">
        <f t="shared" si="82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19" t="str">
        <f t="shared" si="828"/>
        <v>industry-ag-main.html#eff-stds</v>
      </c>
      <c r="R422" s="19" t="str">
        <f t="shared" si="828"/>
        <v>industry-energy-efficiency-standards.html</v>
      </c>
      <c r="S422" s="35" t="str">
        <f t="shared" si="828"/>
        <v>U.S. DOE, 2016, Industrial Energy Efficiency Potential Analysis, https://energy.gov/sites/prod/files/2017/04/f34/energy-savings-by-state-industrial-methodology.pdf</v>
      </c>
      <c r="T422" s="19" t="str">
        <f t="shared" si="828"/>
        <v>U.S. DOE, 2016, Industrial Energy Efficiency Potential Analysis, https://energy.gov/sites/prod/files/2017/04/f34/energy-savings-by-state-industrial-methodology.pdf</v>
      </c>
      <c r="U422" s="17"/>
      <c r="V422" s="17"/>
      <c r="W422" s="17"/>
      <c r="X422" s="17"/>
      <c r="Y422" s="17"/>
      <c r="Z422" s="17"/>
    </row>
    <row r="423" spans="1:26" ht="15.75" customHeight="1">
      <c r="A423" s="17" t="str">
        <f t="shared" ref="A423:C423" si="829">A$362</f>
        <v>Industry</v>
      </c>
      <c r="B423" s="17" t="str">
        <f t="shared" si="829"/>
        <v>Industry Energy Efficiency Standards</v>
      </c>
      <c r="C423" s="17" t="str">
        <f t="shared" si="829"/>
        <v>Percentage Improvement in Eqpt Efficiency Standards above BAU</v>
      </c>
      <c r="D423" s="14" t="s">
        <v>570</v>
      </c>
      <c r="E423" s="14" t="s">
        <v>602</v>
      </c>
      <c r="F423" s="14" t="s">
        <v>571</v>
      </c>
      <c r="G423" s="14" t="s">
        <v>603</v>
      </c>
      <c r="H423" s="13">
        <v>817</v>
      </c>
      <c r="I423" s="14" t="s">
        <v>86</v>
      </c>
      <c r="J423" s="17" t="str">
        <f t="shared" ref="J423:T423" si="830">J$362</f>
        <v>Industry Energy Efficiency Standards</v>
      </c>
      <c r="K423" s="18" t="str">
        <f t="shared" si="830"/>
        <v>indst efficiency standards</v>
      </c>
      <c r="L423" s="18">
        <f t="shared" si="830"/>
        <v>0</v>
      </c>
      <c r="M423" s="18">
        <f t="shared" si="830"/>
        <v>0.33</v>
      </c>
      <c r="N423" s="18">
        <f t="shared" si="830"/>
        <v>0.01</v>
      </c>
      <c r="O423" s="19" t="str">
        <f t="shared" si="830"/>
        <v>% reduction in energy use</v>
      </c>
      <c r="P423" s="19" t="str">
        <f t="shared" si="83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19" t="str">
        <f t="shared" si="830"/>
        <v>industry-ag-main.html#eff-stds</v>
      </c>
      <c r="R423" s="19" t="str">
        <f t="shared" si="830"/>
        <v>industry-energy-efficiency-standards.html</v>
      </c>
      <c r="S423" s="35" t="str">
        <f t="shared" si="830"/>
        <v>U.S. DOE, 2016, Industrial Energy Efficiency Potential Analysis, https://energy.gov/sites/prod/files/2017/04/f34/energy-savings-by-state-industrial-methodology.pdf</v>
      </c>
      <c r="T423" s="19" t="str">
        <f t="shared" si="830"/>
        <v>U.S. DOE, 2016, Industrial Energy Efficiency Potential Analysis, https://energy.gov/sites/prod/files/2017/04/f34/energy-savings-by-state-industrial-methodology.pdf</v>
      </c>
      <c r="U423" s="17"/>
      <c r="V423" s="17"/>
      <c r="W423" s="17"/>
      <c r="X423" s="17"/>
      <c r="Y423" s="17"/>
      <c r="Z423" s="17"/>
    </row>
    <row r="424" spans="1:26" ht="15.75" customHeight="1">
      <c r="A424" s="17" t="str">
        <f t="shared" ref="A424:C424" si="831">A$362</f>
        <v>Industry</v>
      </c>
      <c r="B424" s="17" t="str">
        <f t="shared" si="831"/>
        <v>Industry Energy Efficiency Standards</v>
      </c>
      <c r="C424" s="17" t="str">
        <f t="shared" si="831"/>
        <v>Percentage Improvement in Eqpt Efficiency Standards above BAU</v>
      </c>
      <c r="D424" s="14" t="s">
        <v>570</v>
      </c>
      <c r="E424" s="14" t="s">
        <v>604</v>
      </c>
      <c r="F424" s="14" t="s">
        <v>571</v>
      </c>
      <c r="G424" s="14" t="s">
        <v>605</v>
      </c>
      <c r="H424" s="13">
        <v>818</v>
      </c>
      <c r="I424" s="14" t="s">
        <v>63</v>
      </c>
      <c r="J424" s="17" t="str">
        <f t="shared" ref="J424:T424" si="832">J$362</f>
        <v>Industry Energy Efficiency Standards</v>
      </c>
      <c r="K424" s="18" t="str">
        <f t="shared" si="832"/>
        <v>indst efficiency standards</v>
      </c>
      <c r="L424" s="18">
        <f t="shared" si="832"/>
        <v>0</v>
      </c>
      <c r="M424" s="18">
        <f t="shared" si="832"/>
        <v>0.33</v>
      </c>
      <c r="N424" s="18">
        <f t="shared" si="832"/>
        <v>0.01</v>
      </c>
      <c r="O424" s="19" t="str">
        <f t="shared" si="832"/>
        <v>% reduction in energy use</v>
      </c>
      <c r="P424" s="19" t="str">
        <f t="shared" si="8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19" t="str">
        <f t="shared" si="832"/>
        <v>industry-ag-main.html#eff-stds</v>
      </c>
      <c r="R424" s="19" t="str">
        <f t="shared" si="832"/>
        <v>industry-energy-efficiency-standards.html</v>
      </c>
      <c r="S424" s="35" t="str">
        <f t="shared" si="832"/>
        <v>U.S. DOE, 2016, Industrial Energy Efficiency Potential Analysis, https://energy.gov/sites/prod/files/2017/04/f34/energy-savings-by-state-industrial-methodology.pdf</v>
      </c>
      <c r="T424" s="19" t="str">
        <f t="shared" si="832"/>
        <v>U.S. DOE, 2016, Industrial Energy Efficiency Potential Analysis, https://energy.gov/sites/prod/files/2017/04/f34/energy-savings-by-state-industrial-methodology.pdf</v>
      </c>
      <c r="U424" s="17"/>
      <c r="V424" s="17"/>
      <c r="W424" s="17"/>
      <c r="X424" s="17"/>
      <c r="Y424" s="17"/>
      <c r="Z424" s="17"/>
    </row>
    <row r="425" spans="1:26" ht="15.75" customHeight="1">
      <c r="A425" s="17" t="str">
        <f t="shared" ref="A425:C425" si="833">A$362</f>
        <v>Industry</v>
      </c>
      <c r="B425" s="17" t="str">
        <f t="shared" si="833"/>
        <v>Industry Energy Efficiency Standards</v>
      </c>
      <c r="C425" s="17" t="str">
        <f t="shared" si="833"/>
        <v>Percentage Improvement in Eqpt Efficiency Standards above BAU</v>
      </c>
      <c r="D425" s="14" t="s">
        <v>570</v>
      </c>
      <c r="E425" s="14" t="s">
        <v>606</v>
      </c>
      <c r="F425" s="14" t="s">
        <v>571</v>
      </c>
      <c r="G425" s="14" t="s">
        <v>607</v>
      </c>
      <c r="H425" s="13">
        <v>819</v>
      </c>
      <c r="I425" s="14" t="s">
        <v>86</v>
      </c>
      <c r="J425" s="17" t="str">
        <f t="shared" ref="J425:T425" si="834">J$362</f>
        <v>Industry Energy Efficiency Standards</v>
      </c>
      <c r="K425" s="18" t="str">
        <f t="shared" si="834"/>
        <v>indst efficiency standards</v>
      </c>
      <c r="L425" s="18">
        <f t="shared" si="834"/>
        <v>0</v>
      </c>
      <c r="M425" s="18">
        <f t="shared" si="834"/>
        <v>0.33</v>
      </c>
      <c r="N425" s="18">
        <f t="shared" si="834"/>
        <v>0.01</v>
      </c>
      <c r="O425" s="19" t="str">
        <f t="shared" si="834"/>
        <v>% reduction in energy use</v>
      </c>
      <c r="P425" s="19" t="str">
        <f t="shared" si="83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19" t="str">
        <f t="shared" si="834"/>
        <v>industry-ag-main.html#eff-stds</v>
      </c>
      <c r="R425" s="19" t="str">
        <f t="shared" si="834"/>
        <v>industry-energy-efficiency-standards.html</v>
      </c>
      <c r="S425" s="35" t="str">
        <f t="shared" si="834"/>
        <v>U.S. DOE, 2016, Industrial Energy Efficiency Potential Analysis, https://energy.gov/sites/prod/files/2017/04/f34/energy-savings-by-state-industrial-methodology.pdf</v>
      </c>
      <c r="T425" s="19" t="str">
        <f t="shared" si="834"/>
        <v>U.S. DOE, 2016, Industrial Energy Efficiency Potential Analysis, https://energy.gov/sites/prod/files/2017/04/f34/energy-savings-by-state-industrial-methodology.pdf</v>
      </c>
      <c r="U425" s="17"/>
      <c r="V425" s="17"/>
      <c r="W425" s="17"/>
      <c r="X425" s="17"/>
      <c r="Y425" s="17"/>
      <c r="Z425" s="17"/>
    </row>
    <row r="426" spans="1:26" ht="15.75" customHeight="1">
      <c r="A426" s="17" t="str">
        <f t="shared" ref="A426:C426" si="835">A$362</f>
        <v>Industry</v>
      </c>
      <c r="B426" s="17" t="str">
        <f t="shared" si="835"/>
        <v>Industry Energy Efficiency Standards</v>
      </c>
      <c r="C426" s="17" t="str">
        <f t="shared" si="835"/>
        <v>Percentage Improvement in Eqpt Efficiency Standards above BAU</v>
      </c>
      <c r="D426" s="14" t="s">
        <v>570</v>
      </c>
      <c r="E426" s="14" t="s">
        <v>608</v>
      </c>
      <c r="F426" s="14" t="s">
        <v>571</v>
      </c>
      <c r="G426" s="14" t="s">
        <v>609</v>
      </c>
      <c r="H426" s="13">
        <v>820</v>
      </c>
      <c r="I426" s="14" t="s">
        <v>63</v>
      </c>
      <c r="J426" s="17" t="str">
        <f t="shared" ref="J426:T426" si="836">J$362</f>
        <v>Industry Energy Efficiency Standards</v>
      </c>
      <c r="K426" s="18" t="str">
        <f t="shared" si="836"/>
        <v>indst efficiency standards</v>
      </c>
      <c r="L426" s="18">
        <f t="shared" si="836"/>
        <v>0</v>
      </c>
      <c r="M426" s="18">
        <f t="shared" si="836"/>
        <v>0.33</v>
      </c>
      <c r="N426" s="18">
        <f t="shared" si="836"/>
        <v>0.01</v>
      </c>
      <c r="O426" s="19" t="str">
        <f t="shared" si="836"/>
        <v>% reduction in energy use</v>
      </c>
      <c r="P426" s="19" t="str">
        <f t="shared" si="83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19" t="str">
        <f t="shared" si="836"/>
        <v>industry-ag-main.html#eff-stds</v>
      </c>
      <c r="R426" s="19" t="str">
        <f t="shared" si="836"/>
        <v>industry-energy-efficiency-standards.html</v>
      </c>
      <c r="S426" s="35" t="str">
        <f t="shared" si="836"/>
        <v>U.S. DOE, 2016, Industrial Energy Efficiency Potential Analysis, https://energy.gov/sites/prod/files/2017/04/f34/energy-savings-by-state-industrial-methodology.pdf</v>
      </c>
      <c r="T426" s="19" t="str">
        <f t="shared" si="836"/>
        <v>U.S. DOE, 2016, Industrial Energy Efficiency Potential Analysis, https://energy.gov/sites/prod/files/2017/04/f34/energy-savings-by-state-industrial-methodology.pdf</v>
      </c>
      <c r="U426" s="17"/>
      <c r="V426" s="17"/>
      <c r="W426" s="17"/>
      <c r="X426" s="17"/>
      <c r="Y426" s="17"/>
      <c r="Z426" s="17"/>
    </row>
    <row r="427" spans="1:26" ht="15.75" customHeight="1">
      <c r="A427" s="17" t="str">
        <f t="shared" ref="A427:C427" si="837">A$362</f>
        <v>Industry</v>
      </c>
      <c r="B427" s="17" t="str">
        <f t="shared" si="837"/>
        <v>Industry Energy Efficiency Standards</v>
      </c>
      <c r="C427" s="17" t="str">
        <f t="shared" si="837"/>
        <v>Percentage Improvement in Eqpt Efficiency Standards above BAU</v>
      </c>
      <c r="D427" s="14" t="s">
        <v>570</v>
      </c>
      <c r="E427" s="14" t="s">
        <v>610</v>
      </c>
      <c r="F427" s="14" t="s">
        <v>571</v>
      </c>
      <c r="G427" s="14" t="s">
        <v>611</v>
      </c>
      <c r="H427" s="13">
        <v>821</v>
      </c>
      <c r="I427" s="14" t="s">
        <v>86</v>
      </c>
      <c r="J427" s="17" t="str">
        <f t="shared" ref="J427:T427" si="838">J$362</f>
        <v>Industry Energy Efficiency Standards</v>
      </c>
      <c r="K427" s="18" t="str">
        <f t="shared" si="838"/>
        <v>indst efficiency standards</v>
      </c>
      <c r="L427" s="18">
        <f t="shared" si="838"/>
        <v>0</v>
      </c>
      <c r="M427" s="18">
        <f t="shared" si="838"/>
        <v>0.33</v>
      </c>
      <c r="N427" s="18">
        <f t="shared" si="838"/>
        <v>0.01</v>
      </c>
      <c r="O427" s="19" t="str">
        <f t="shared" si="838"/>
        <v>% reduction in energy use</v>
      </c>
      <c r="P427" s="19" t="str">
        <f t="shared" si="83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19" t="str">
        <f t="shared" si="838"/>
        <v>industry-ag-main.html#eff-stds</v>
      </c>
      <c r="R427" s="19" t="str">
        <f t="shared" si="838"/>
        <v>industry-energy-efficiency-standards.html</v>
      </c>
      <c r="S427" s="35" t="str">
        <f t="shared" si="838"/>
        <v>U.S. DOE, 2016, Industrial Energy Efficiency Potential Analysis, https://energy.gov/sites/prod/files/2017/04/f34/energy-savings-by-state-industrial-methodology.pdf</v>
      </c>
      <c r="T427" s="19" t="str">
        <f t="shared" si="838"/>
        <v>U.S. DOE, 2016, Industrial Energy Efficiency Potential Analysis, https://energy.gov/sites/prod/files/2017/04/f34/energy-savings-by-state-industrial-methodology.pdf</v>
      </c>
      <c r="U427" s="17"/>
      <c r="V427" s="17"/>
      <c r="W427" s="17"/>
      <c r="X427" s="17"/>
      <c r="Y427" s="17"/>
      <c r="Z427" s="17"/>
    </row>
    <row r="428" spans="1:26" ht="15.75" customHeight="1">
      <c r="A428" s="17" t="str">
        <f t="shared" ref="A428:C428" si="839">A$362</f>
        <v>Industry</v>
      </c>
      <c r="B428" s="17" t="str">
        <f t="shared" si="839"/>
        <v>Industry Energy Efficiency Standards</v>
      </c>
      <c r="C428" s="17" t="str">
        <f t="shared" si="839"/>
        <v>Percentage Improvement in Eqpt Efficiency Standards above BAU</v>
      </c>
      <c r="D428" s="14" t="s">
        <v>570</v>
      </c>
      <c r="E428" s="14" t="s">
        <v>612</v>
      </c>
      <c r="F428" s="14" t="s">
        <v>571</v>
      </c>
      <c r="G428" s="14" t="s">
        <v>613</v>
      </c>
      <c r="H428" s="13">
        <v>822</v>
      </c>
      <c r="I428" s="14" t="s">
        <v>86</v>
      </c>
      <c r="J428" s="17" t="str">
        <f t="shared" ref="J428:T428" si="840">J$362</f>
        <v>Industry Energy Efficiency Standards</v>
      </c>
      <c r="K428" s="18" t="str">
        <f t="shared" si="840"/>
        <v>indst efficiency standards</v>
      </c>
      <c r="L428" s="18">
        <f t="shared" si="840"/>
        <v>0</v>
      </c>
      <c r="M428" s="18">
        <f t="shared" si="840"/>
        <v>0.33</v>
      </c>
      <c r="N428" s="18">
        <f t="shared" si="840"/>
        <v>0.01</v>
      </c>
      <c r="O428" s="19" t="str">
        <f t="shared" si="840"/>
        <v>% reduction in energy use</v>
      </c>
      <c r="P428" s="19" t="str">
        <f t="shared" si="84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19" t="str">
        <f t="shared" si="840"/>
        <v>industry-ag-main.html#eff-stds</v>
      </c>
      <c r="R428" s="19" t="str">
        <f t="shared" si="840"/>
        <v>industry-energy-efficiency-standards.html</v>
      </c>
      <c r="S428" s="35" t="str">
        <f t="shared" si="840"/>
        <v>U.S. DOE, 2016, Industrial Energy Efficiency Potential Analysis, https://energy.gov/sites/prod/files/2017/04/f34/energy-savings-by-state-industrial-methodology.pdf</v>
      </c>
      <c r="T428" s="19" t="str">
        <f t="shared" si="840"/>
        <v>U.S. DOE, 2016, Industrial Energy Efficiency Potential Analysis, https://energy.gov/sites/prod/files/2017/04/f34/energy-savings-by-state-industrial-methodology.pdf</v>
      </c>
      <c r="U428" s="17"/>
      <c r="V428" s="17"/>
      <c r="W428" s="17"/>
      <c r="X428" s="17"/>
      <c r="Y428" s="17"/>
      <c r="Z428" s="17"/>
    </row>
    <row r="429" spans="1:26" ht="15.75" customHeight="1">
      <c r="A429" s="17" t="str">
        <f t="shared" ref="A429:C429" si="841">A$362</f>
        <v>Industry</v>
      </c>
      <c r="B429" s="17" t="str">
        <f t="shared" si="841"/>
        <v>Industry Energy Efficiency Standards</v>
      </c>
      <c r="C429" s="17" t="str">
        <f t="shared" si="841"/>
        <v>Percentage Improvement in Eqpt Efficiency Standards above BAU</v>
      </c>
      <c r="D429" s="14" t="s">
        <v>570</v>
      </c>
      <c r="E429" s="14" t="s">
        <v>614</v>
      </c>
      <c r="F429" s="14" t="s">
        <v>571</v>
      </c>
      <c r="G429" s="14" t="s">
        <v>615</v>
      </c>
      <c r="H429" s="13">
        <v>823</v>
      </c>
      <c r="I429" s="14" t="s">
        <v>63</v>
      </c>
      <c r="J429" s="17" t="str">
        <f t="shared" ref="J429:T429" si="842">J$362</f>
        <v>Industry Energy Efficiency Standards</v>
      </c>
      <c r="K429" s="18" t="str">
        <f t="shared" si="842"/>
        <v>indst efficiency standards</v>
      </c>
      <c r="L429" s="18">
        <f t="shared" si="842"/>
        <v>0</v>
      </c>
      <c r="M429" s="18">
        <f t="shared" si="842"/>
        <v>0.33</v>
      </c>
      <c r="N429" s="18">
        <f t="shared" si="842"/>
        <v>0.01</v>
      </c>
      <c r="O429" s="19" t="str">
        <f t="shared" si="842"/>
        <v>% reduction in energy use</v>
      </c>
      <c r="P429" s="19" t="str">
        <f t="shared" si="84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19" t="str">
        <f t="shared" si="842"/>
        <v>industry-ag-main.html#eff-stds</v>
      </c>
      <c r="R429" s="19" t="str">
        <f t="shared" si="842"/>
        <v>industry-energy-efficiency-standards.html</v>
      </c>
      <c r="S429" s="35" t="str">
        <f t="shared" si="842"/>
        <v>U.S. DOE, 2016, Industrial Energy Efficiency Potential Analysis, https://energy.gov/sites/prod/files/2017/04/f34/energy-savings-by-state-industrial-methodology.pdf</v>
      </c>
      <c r="T429" s="19" t="str">
        <f t="shared" si="842"/>
        <v>U.S. DOE, 2016, Industrial Energy Efficiency Potential Analysis, https://energy.gov/sites/prod/files/2017/04/f34/energy-savings-by-state-industrial-methodology.pdf</v>
      </c>
      <c r="U429" s="17"/>
      <c r="V429" s="17"/>
      <c r="W429" s="17"/>
      <c r="X429" s="17"/>
      <c r="Y429" s="17"/>
      <c r="Z429" s="17"/>
    </row>
    <row r="430" spans="1:26" ht="15.75" customHeight="1">
      <c r="A430" s="17" t="str">
        <f t="shared" ref="A430:C430" si="843">A$362</f>
        <v>Industry</v>
      </c>
      <c r="B430" s="17" t="str">
        <f t="shared" si="843"/>
        <v>Industry Energy Efficiency Standards</v>
      </c>
      <c r="C430" s="17" t="str">
        <f t="shared" si="843"/>
        <v>Percentage Improvement in Eqpt Efficiency Standards above BAU</v>
      </c>
      <c r="D430" s="14" t="s">
        <v>570</v>
      </c>
      <c r="E430" s="14" t="s">
        <v>616</v>
      </c>
      <c r="F430" s="14" t="s">
        <v>571</v>
      </c>
      <c r="G430" s="14" t="s">
        <v>617</v>
      </c>
      <c r="H430" s="13">
        <v>824</v>
      </c>
      <c r="I430" s="14" t="s">
        <v>63</v>
      </c>
      <c r="J430" s="17" t="str">
        <f t="shared" ref="J430:T430" si="844">J$362</f>
        <v>Industry Energy Efficiency Standards</v>
      </c>
      <c r="K430" s="18" t="str">
        <f t="shared" si="844"/>
        <v>indst efficiency standards</v>
      </c>
      <c r="L430" s="18">
        <f t="shared" si="844"/>
        <v>0</v>
      </c>
      <c r="M430" s="18">
        <f t="shared" si="844"/>
        <v>0.33</v>
      </c>
      <c r="N430" s="18">
        <f t="shared" si="844"/>
        <v>0.01</v>
      </c>
      <c r="O430" s="19" t="str">
        <f t="shared" si="844"/>
        <v>% reduction in energy use</v>
      </c>
      <c r="P430" s="19" t="str">
        <f t="shared" si="84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19" t="str">
        <f t="shared" si="844"/>
        <v>industry-ag-main.html#eff-stds</v>
      </c>
      <c r="R430" s="19" t="str">
        <f t="shared" si="844"/>
        <v>industry-energy-efficiency-standards.html</v>
      </c>
      <c r="S430" s="35" t="str">
        <f t="shared" si="844"/>
        <v>U.S. DOE, 2016, Industrial Energy Efficiency Potential Analysis, https://energy.gov/sites/prod/files/2017/04/f34/energy-savings-by-state-industrial-methodology.pdf</v>
      </c>
      <c r="T430" s="19" t="str">
        <f t="shared" si="844"/>
        <v>U.S. DOE, 2016, Industrial Energy Efficiency Potential Analysis, https://energy.gov/sites/prod/files/2017/04/f34/energy-savings-by-state-industrial-methodology.pdf</v>
      </c>
      <c r="U430" s="17"/>
      <c r="V430" s="17"/>
      <c r="W430" s="17"/>
      <c r="X430" s="17"/>
      <c r="Y430" s="17"/>
      <c r="Z430" s="17"/>
    </row>
    <row r="431" spans="1:26" ht="15.75" customHeight="1">
      <c r="A431" s="17" t="str">
        <f t="shared" ref="A431:C431" si="845">A$362</f>
        <v>Industry</v>
      </c>
      <c r="B431" s="17" t="str">
        <f t="shared" si="845"/>
        <v>Industry Energy Efficiency Standards</v>
      </c>
      <c r="C431" s="17" t="str">
        <f t="shared" si="845"/>
        <v>Percentage Improvement in Eqpt Efficiency Standards above BAU</v>
      </c>
      <c r="D431" s="14" t="s">
        <v>570</v>
      </c>
      <c r="E431" s="14" t="s">
        <v>618</v>
      </c>
      <c r="F431" s="14" t="s">
        <v>571</v>
      </c>
      <c r="G431" s="14" t="s">
        <v>619</v>
      </c>
      <c r="H431" s="13">
        <v>825</v>
      </c>
      <c r="I431" s="14" t="s">
        <v>86</v>
      </c>
      <c r="J431" s="17" t="str">
        <f t="shared" ref="J431:T431" si="846">J$362</f>
        <v>Industry Energy Efficiency Standards</v>
      </c>
      <c r="K431" s="18" t="str">
        <f t="shared" si="846"/>
        <v>indst efficiency standards</v>
      </c>
      <c r="L431" s="18">
        <f t="shared" si="846"/>
        <v>0</v>
      </c>
      <c r="M431" s="18">
        <f t="shared" si="846"/>
        <v>0.33</v>
      </c>
      <c r="N431" s="18">
        <f t="shared" si="846"/>
        <v>0.01</v>
      </c>
      <c r="O431" s="19" t="str">
        <f t="shared" si="846"/>
        <v>% reduction in energy use</v>
      </c>
      <c r="P431" s="19" t="str">
        <f t="shared" si="84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19" t="str">
        <f t="shared" si="846"/>
        <v>industry-ag-main.html#eff-stds</v>
      </c>
      <c r="R431" s="19" t="str">
        <f t="shared" si="846"/>
        <v>industry-energy-efficiency-standards.html</v>
      </c>
      <c r="S431" s="35" t="str">
        <f t="shared" si="846"/>
        <v>U.S. DOE, 2016, Industrial Energy Efficiency Potential Analysis, https://energy.gov/sites/prod/files/2017/04/f34/energy-savings-by-state-industrial-methodology.pdf</v>
      </c>
      <c r="T431" s="19" t="str">
        <f t="shared" si="846"/>
        <v>U.S. DOE, 2016, Industrial Energy Efficiency Potential Analysis, https://energy.gov/sites/prod/files/2017/04/f34/energy-savings-by-state-industrial-methodology.pdf</v>
      </c>
      <c r="U431" s="17"/>
      <c r="V431" s="17"/>
      <c r="W431" s="17"/>
      <c r="X431" s="17"/>
      <c r="Y431" s="17"/>
      <c r="Z431" s="17"/>
    </row>
    <row r="432" spans="1:26" ht="15.75" customHeight="1">
      <c r="A432" s="17" t="str">
        <f t="shared" ref="A432:C432" si="847">A$362</f>
        <v>Industry</v>
      </c>
      <c r="B432" s="17" t="str">
        <f t="shared" si="847"/>
        <v>Industry Energy Efficiency Standards</v>
      </c>
      <c r="C432" s="17" t="str">
        <f t="shared" si="847"/>
        <v>Percentage Improvement in Eqpt Efficiency Standards above BAU</v>
      </c>
      <c r="D432" s="14" t="s">
        <v>572</v>
      </c>
      <c r="E432" s="14" t="s">
        <v>595</v>
      </c>
      <c r="F432" s="14" t="s">
        <v>573</v>
      </c>
      <c r="G432" s="14" t="s">
        <v>596</v>
      </c>
      <c r="H432" s="13">
        <v>826</v>
      </c>
      <c r="I432" s="14" t="s">
        <v>63</v>
      </c>
      <c r="J432" s="17" t="str">
        <f t="shared" ref="J432:T432" si="848">J$362</f>
        <v>Industry Energy Efficiency Standards</v>
      </c>
      <c r="K432" s="18" t="str">
        <f t="shared" si="848"/>
        <v>indst efficiency standards</v>
      </c>
      <c r="L432" s="18">
        <f t="shared" si="848"/>
        <v>0</v>
      </c>
      <c r="M432" s="18">
        <f t="shared" si="848"/>
        <v>0.33</v>
      </c>
      <c r="N432" s="18">
        <f t="shared" si="848"/>
        <v>0.01</v>
      </c>
      <c r="O432" s="19" t="str">
        <f t="shared" si="848"/>
        <v>% reduction in energy use</v>
      </c>
      <c r="P432" s="19" t="str">
        <f t="shared" si="84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19" t="str">
        <f t="shared" si="848"/>
        <v>industry-ag-main.html#eff-stds</v>
      </c>
      <c r="R432" s="19" t="str">
        <f t="shared" si="848"/>
        <v>industry-energy-efficiency-standards.html</v>
      </c>
      <c r="S432" s="35" t="str">
        <f t="shared" si="848"/>
        <v>U.S. DOE, 2016, Industrial Energy Efficiency Potential Analysis, https://energy.gov/sites/prod/files/2017/04/f34/energy-savings-by-state-industrial-methodology.pdf</v>
      </c>
      <c r="T432" s="19" t="str">
        <f t="shared" si="848"/>
        <v>U.S. DOE, 2016, Industrial Energy Efficiency Potential Analysis, https://energy.gov/sites/prod/files/2017/04/f34/energy-savings-by-state-industrial-methodology.pdf</v>
      </c>
      <c r="U432" s="17"/>
      <c r="V432" s="17"/>
      <c r="W432" s="17"/>
      <c r="X432" s="17"/>
      <c r="Y432" s="17"/>
      <c r="Z432" s="17"/>
    </row>
    <row r="433" spans="1:26" ht="15.75" customHeight="1">
      <c r="A433" s="17" t="str">
        <f t="shared" ref="A433:C433" si="849">A$362</f>
        <v>Industry</v>
      </c>
      <c r="B433" s="17" t="str">
        <f t="shared" si="849"/>
        <v>Industry Energy Efficiency Standards</v>
      </c>
      <c r="C433" s="17" t="str">
        <f t="shared" si="849"/>
        <v>Percentage Improvement in Eqpt Efficiency Standards above BAU</v>
      </c>
      <c r="D433" s="14" t="s">
        <v>572</v>
      </c>
      <c r="E433" s="14" t="s">
        <v>602</v>
      </c>
      <c r="F433" s="14" t="s">
        <v>573</v>
      </c>
      <c r="G433" s="14" t="s">
        <v>603</v>
      </c>
      <c r="H433" s="13">
        <v>827</v>
      </c>
      <c r="I433" s="14" t="s">
        <v>63</v>
      </c>
      <c r="J433" s="17" t="str">
        <f t="shared" ref="J433:T433" si="850">J$362</f>
        <v>Industry Energy Efficiency Standards</v>
      </c>
      <c r="K433" s="18" t="str">
        <f t="shared" si="850"/>
        <v>indst efficiency standards</v>
      </c>
      <c r="L433" s="18">
        <f t="shared" si="850"/>
        <v>0</v>
      </c>
      <c r="M433" s="18">
        <f t="shared" si="850"/>
        <v>0.33</v>
      </c>
      <c r="N433" s="18">
        <f t="shared" si="850"/>
        <v>0.01</v>
      </c>
      <c r="O433" s="19" t="str">
        <f t="shared" si="850"/>
        <v>% reduction in energy use</v>
      </c>
      <c r="P433" s="19" t="str">
        <f t="shared" si="85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19" t="str">
        <f t="shared" si="850"/>
        <v>industry-ag-main.html#eff-stds</v>
      </c>
      <c r="R433" s="19" t="str">
        <f t="shared" si="850"/>
        <v>industry-energy-efficiency-standards.html</v>
      </c>
      <c r="S433" s="35" t="str">
        <f t="shared" si="850"/>
        <v>U.S. DOE, 2016, Industrial Energy Efficiency Potential Analysis, https://energy.gov/sites/prod/files/2017/04/f34/energy-savings-by-state-industrial-methodology.pdf</v>
      </c>
      <c r="T433" s="19" t="str">
        <f t="shared" si="850"/>
        <v>U.S. DOE, 2016, Industrial Energy Efficiency Potential Analysis, https://energy.gov/sites/prod/files/2017/04/f34/energy-savings-by-state-industrial-methodology.pdf</v>
      </c>
      <c r="U433" s="17"/>
      <c r="V433" s="17"/>
      <c r="W433" s="17"/>
      <c r="X433" s="17"/>
      <c r="Y433" s="17"/>
      <c r="Z433" s="17"/>
    </row>
    <row r="434" spans="1:26" ht="15.75" customHeight="1">
      <c r="A434" s="17" t="str">
        <f t="shared" ref="A434:C434" si="851">A$362</f>
        <v>Industry</v>
      </c>
      <c r="B434" s="17" t="str">
        <f t="shared" si="851"/>
        <v>Industry Energy Efficiency Standards</v>
      </c>
      <c r="C434" s="17" t="str">
        <f t="shared" si="851"/>
        <v>Percentage Improvement in Eqpt Efficiency Standards above BAU</v>
      </c>
      <c r="D434" s="14" t="s">
        <v>572</v>
      </c>
      <c r="E434" s="14" t="s">
        <v>604</v>
      </c>
      <c r="F434" s="14" t="s">
        <v>573</v>
      </c>
      <c r="G434" s="14" t="s">
        <v>605</v>
      </c>
      <c r="H434" s="13">
        <v>828</v>
      </c>
      <c r="I434" s="14" t="s">
        <v>63</v>
      </c>
      <c r="J434" s="17" t="str">
        <f t="shared" ref="J434:T434" si="852">J$362</f>
        <v>Industry Energy Efficiency Standards</v>
      </c>
      <c r="K434" s="18" t="str">
        <f t="shared" si="852"/>
        <v>indst efficiency standards</v>
      </c>
      <c r="L434" s="18">
        <f t="shared" si="852"/>
        <v>0</v>
      </c>
      <c r="M434" s="18">
        <f t="shared" si="852"/>
        <v>0.33</v>
      </c>
      <c r="N434" s="18">
        <f t="shared" si="852"/>
        <v>0.01</v>
      </c>
      <c r="O434" s="19" t="str">
        <f t="shared" si="852"/>
        <v>% reduction in energy use</v>
      </c>
      <c r="P434" s="19" t="str">
        <f t="shared" si="85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19" t="str">
        <f t="shared" si="852"/>
        <v>industry-ag-main.html#eff-stds</v>
      </c>
      <c r="R434" s="19" t="str">
        <f t="shared" si="852"/>
        <v>industry-energy-efficiency-standards.html</v>
      </c>
      <c r="S434" s="35" t="str">
        <f t="shared" si="852"/>
        <v>U.S. DOE, 2016, Industrial Energy Efficiency Potential Analysis, https://energy.gov/sites/prod/files/2017/04/f34/energy-savings-by-state-industrial-methodology.pdf</v>
      </c>
      <c r="T434" s="19" t="str">
        <f t="shared" si="852"/>
        <v>U.S. DOE, 2016, Industrial Energy Efficiency Potential Analysis, https://energy.gov/sites/prod/files/2017/04/f34/energy-savings-by-state-industrial-methodology.pdf</v>
      </c>
      <c r="U434" s="17"/>
      <c r="V434" s="17"/>
      <c r="W434" s="17"/>
      <c r="X434" s="17"/>
      <c r="Y434" s="17"/>
      <c r="Z434" s="17"/>
    </row>
    <row r="435" spans="1:26" ht="15.75" customHeight="1">
      <c r="A435" s="17" t="str">
        <f t="shared" ref="A435:C435" si="853">A$362</f>
        <v>Industry</v>
      </c>
      <c r="B435" s="17" t="str">
        <f t="shared" si="853"/>
        <v>Industry Energy Efficiency Standards</v>
      </c>
      <c r="C435" s="17" t="str">
        <f t="shared" si="853"/>
        <v>Percentage Improvement in Eqpt Efficiency Standards above BAU</v>
      </c>
      <c r="D435" s="14" t="s">
        <v>572</v>
      </c>
      <c r="E435" s="14" t="s">
        <v>606</v>
      </c>
      <c r="F435" s="14" t="s">
        <v>573</v>
      </c>
      <c r="G435" s="14" t="s">
        <v>607</v>
      </c>
      <c r="H435" s="13">
        <v>829</v>
      </c>
      <c r="I435" s="14" t="s">
        <v>86</v>
      </c>
      <c r="J435" s="17" t="str">
        <f t="shared" ref="J435:T435" si="854">J$362</f>
        <v>Industry Energy Efficiency Standards</v>
      </c>
      <c r="K435" s="18" t="str">
        <f t="shared" si="854"/>
        <v>indst efficiency standards</v>
      </c>
      <c r="L435" s="18">
        <f t="shared" si="854"/>
        <v>0</v>
      </c>
      <c r="M435" s="18">
        <f t="shared" si="854"/>
        <v>0.33</v>
      </c>
      <c r="N435" s="18">
        <f t="shared" si="854"/>
        <v>0.01</v>
      </c>
      <c r="O435" s="19" t="str">
        <f t="shared" si="854"/>
        <v>% reduction in energy use</v>
      </c>
      <c r="P435" s="19" t="str">
        <f t="shared" si="85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19" t="str">
        <f t="shared" si="854"/>
        <v>industry-ag-main.html#eff-stds</v>
      </c>
      <c r="R435" s="19" t="str">
        <f t="shared" si="854"/>
        <v>industry-energy-efficiency-standards.html</v>
      </c>
      <c r="S435" s="35" t="str">
        <f t="shared" si="854"/>
        <v>U.S. DOE, 2016, Industrial Energy Efficiency Potential Analysis, https://energy.gov/sites/prod/files/2017/04/f34/energy-savings-by-state-industrial-methodology.pdf</v>
      </c>
      <c r="T435" s="19" t="str">
        <f t="shared" si="854"/>
        <v>U.S. DOE, 2016, Industrial Energy Efficiency Potential Analysis, https://energy.gov/sites/prod/files/2017/04/f34/energy-savings-by-state-industrial-methodology.pdf</v>
      </c>
      <c r="U435" s="17"/>
      <c r="V435" s="17"/>
      <c r="W435" s="17"/>
      <c r="X435" s="17"/>
      <c r="Y435" s="17"/>
      <c r="Z435" s="17"/>
    </row>
    <row r="436" spans="1:26" ht="15.75" customHeight="1">
      <c r="A436" s="17" t="str">
        <f t="shared" ref="A436:C436" si="855">A$362</f>
        <v>Industry</v>
      </c>
      <c r="B436" s="17" t="str">
        <f t="shared" si="855"/>
        <v>Industry Energy Efficiency Standards</v>
      </c>
      <c r="C436" s="17" t="str">
        <f t="shared" si="855"/>
        <v>Percentage Improvement in Eqpt Efficiency Standards above BAU</v>
      </c>
      <c r="D436" s="14" t="s">
        <v>572</v>
      </c>
      <c r="E436" s="14" t="s">
        <v>608</v>
      </c>
      <c r="F436" s="14" t="s">
        <v>573</v>
      </c>
      <c r="G436" s="14" t="s">
        <v>609</v>
      </c>
      <c r="H436" s="13">
        <v>830</v>
      </c>
      <c r="I436" s="14" t="s">
        <v>63</v>
      </c>
      <c r="J436" s="17" t="str">
        <f t="shared" ref="J436:T436" si="856">J$362</f>
        <v>Industry Energy Efficiency Standards</v>
      </c>
      <c r="K436" s="18" t="str">
        <f t="shared" si="856"/>
        <v>indst efficiency standards</v>
      </c>
      <c r="L436" s="18">
        <f t="shared" si="856"/>
        <v>0</v>
      </c>
      <c r="M436" s="18">
        <f t="shared" si="856"/>
        <v>0.33</v>
      </c>
      <c r="N436" s="18">
        <f t="shared" si="856"/>
        <v>0.01</v>
      </c>
      <c r="O436" s="19" t="str">
        <f t="shared" si="856"/>
        <v>% reduction in energy use</v>
      </c>
      <c r="P436" s="19" t="str">
        <f t="shared" si="85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19" t="str">
        <f t="shared" si="856"/>
        <v>industry-ag-main.html#eff-stds</v>
      </c>
      <c r="R436" s="19" t="str">
        <f t="shared" si="856"/>
        <v>industry-energy-efficiency-standards.html</v>
      </c>
      <c r="S436" s="35" t="str">
        <f t="shared" si="856"/>
        <v>U.S. DOE, 2016, Industrial Energy Efficiency Potential Analysis, https://energy.gov/sites/prod/files/2017/04/f34/energy-savings-by-state-industrial-methodology.pdf</v>
      </c>
      <c r="T436" s="19" t="str">
        <f t="shared" si="856"/>
        <v>U.S. DOE, 2016, Industrial Energy Efficiency Potential Analysis, https://energy.gov/sites/prod/files/2017/04/f34/energy-savings-by-state-industrial-methodology.pdf</v>
      </c>
      <c r="U436" s="17"/>
      <c r="V436" s="17"/>
      <c r="W436" s="17"/>
      <c r="X436" s="17"/>
      <c r="Y436" s="17"/>
      <c r="Z436" s="17"/>
    </row>
    <row r="437" spans="1:26" ht="15.75" customHeight="1">
      <c r="A437" s="17" t="str">
        <f t="shared" ref="A437:C437" si="857">A$362</f>
        <v>Industry</v>
      </c>
      <c r="B437" s="17" t="str">
        <f t="shared" si="857"/>
        <v>Industry Energy Efficiency Standards</v>
      </c>
      <c r="C437" s="17" t="str">
        <f t="shared" si="857"/>
        <v>Percentage Improvement in Eqpt Efficiency Standards above BAU</v>
      </c>
      <c r="D437" s="14" t="s">
        <v>572</v>
      </c>
      <c r="E437" s="14" t="s">
        <v>610</v>
      </c>
      <c r="F437" s="14" t="s">
        <v>573</v>
      </c>
      <c r="G437" s="14" t="s">
        <v>611</v>
      </c>
      <c r="H437" s="13">
        <v>831</v>
      </c>
      <c r="I437" s="14" t="s">
        <v>86</v>
      </c>
      <c r="J437" s="17" t="str">
        <f t="shared" ref="J437:T437" si="858">J$362</f>
        <v>Industry Energy Efficiency Standards</v>
      </c>
      <c r="K437" s="18" t="str">
        <f t="shared" si="858"/>
        <v>indst efficiency standards</v>
      </c>
      <c r="L437" s="18">
        <f t="shared" si="858"/>
        <v>0</v>
      </c>
      <c r="M437" s="18">
        <f t="shared" si="858"/>
        <v>0.33</v>
      </c>
      <c r="N437" s="18">
        <f t="shared" si="858"/>
        <v>0.01</v>
      </c>
      <c r="O437" s="19" t="str">
        <f t="shared" si="858"/>
        <v>% reduction in energy use</v>
      </c>
      <c r="P437" s="19" t="str">
        <f t="shared" si="85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19" t="str">
        <f t="shared" si="858"/>
        <v>industry-ag-main.html#eff-stds</v>
      </c>
      <c r="R437" s="19" t="str">
        <f t="shared" si="858"/>
        <v>industry-energy-efficiency-standards.html</v>
      </c>
      <c r="S437" s="35" t="str">
        <f t="shared" si="858"/>
        <v>U.S. DOE, 2016, Industrial Energy Efficiency Potential Analysis, https://energy.gov/sites/prod/files/2017/04/f34/energy-savings-by-state-industrial-methodology.pdf</v>
      </c>
      <c r="T437" s="19" t="str">
        <f t="shared" si="858"/>
        <v>U.S. DOE, 2016, Industrial Energy Efficiency Potential Analysis, https://energy.gov/sites/prod/files/2017/04/f34/energy-savings-by-state-industrial-methodology.pdf</v>
      </c>
      <c r="U437" s="17"/>
      <c r="V437" s="17"/>
      <c r="W437" s="17"/>
      <c r="X437" s="17"/>
      <c r="Y437" s="17"/>
      <c r="Z437" s="17"/>
    </row>
    <row r="438" spans="1:26" ht="15.75" customHeight="1">
      <c r="A438" s="17" t="str">
        <f t="shared" ref="A438:C438" si="859">A$362</f>
        <v>Industry</v>
      </c>
      <c r="B438" s="17" t="str">
        <f t="shared" si="859"/>
        <v>Industry Energy Efficiency Standards</v>
      </c>
      <c r="C438" s="17" t="str">
        <f t="shared" si="859"/>
        <v>Percentage Improvement in Eqpt Efficiency Standards above BAU</v>
      </c>
      <c r="D438" s="14" t="s">
        <v>572</v>
      </c>
      <c r="E438" s="14" t="s">
        <v>612</v>
      </c>
      <c r="F438" s="14" t="s">
        <v>573</v>
      </c>
      <c r="G438" s="14" t="s">
        <v>613</v>
      </c>
      <c r="H438" s="13">
        <v>832</v>
      </c>
      <c r="I438" s="14" t="s">
        <v>86</v>
      </c>
      <c r="J438" s="17" t="str">
        <f t="shared" ref="J438:T438" si="860">J$362</f>
        <v>Industry Energy Efficiency Standards</v>
      </c>
      <c r="K438" s="18" t="str">
        <f t="shared" si="860"/>
        <v>indst efficiency standards</v>
      </c>
      <c r="L438" s="18">
        <f t="shared" si="860"/>
        <v>0</v>
      </c>
      <c r="M438" s="18">
        <f t="shared" si="860"/>
        <v>0.33</v>
      </c>
      <c r="N438" s="18">
        <f t="shared" si="860"/>
        <v>0.01</v>
      </c>
      <c r="O438" s="19" t="str">
        <f t="shared" si="860"/>
        <v>% reduction in energy use</v>
      </c>
      <c r="P438" s="19" t="str">
        <f t="shared" si="86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19" t="str">
        <f t="shared" si="860"/>
        <v>industry-ag-main.html#eff-stds</v>
      </c>
      <c r="R438" s="19" t="str">
        <f t="shared" si="860"/>
        <v>industry-energy-efficiency-standards.html</v>
      </c>
      <c r="S438" s="35" t="str">
        <f t="shared" si="860"/>
        <v>U.S. DOE, 2016, Industrial Energy Efficiency Potential Analysis, https://energy.gov/sites/prod/files/2017/04/f34/energy-savings-by-state-industrial-methodology.pdf</v>
      </c>
      <c r="T438" s="19" t="str">
        <f t="shared" si="860"/>
        <v>U.S. DOE, 2016, Industrial Energy Efficiency Potential Analysis, https://energy.gov/sites/prod/files/2017/04/f34/energy-savings-by-state-industrial-methodology.pdf</v>
      </c>
      <c r="U438" s="17"/>
      <c r="V438" s="17"/>
      <c r="W438" s="17"/>
      <c r="X438" s="17"/>
      <c r="Y438" s="17"/>
      <c r="Z438" s="17"/>
    </row>
    <row r="439" spans="1:26" ht="15.75" customHeight="1">
      <c r="A439" s="17" t="str">
        <f t="shared" ref="A439:C439" si="861">A$362</f>
        <v>Industry</v>
      </c>
      <c r="B439" s="17" t="str">
        <f t="shared" si="861"/>
        <v>Industry Energy Efficiency Standards</v>
      </c>
      <c r="C439" s="17" t="str">
        <f t="shared" si="861"/>
        <v>Percentage Improvement in Eqpt Efficiency Standards above BAU</v>
      </c>
      <c r="D439" s="14" t="s">
        <v>572</v>
      </c>
      <c r="E439" s="14" t="s">
        <v>614</v>
      </c>
      <c r="F439" s="14" t="s">
        <v>573</v>
      </c>
      <c r="G439" s="14" t="s">
        <v>615</v>
      </c>
      <c r="H439" s="13">
        <v>833</v>
      </c>
      <c r="I439" s="14" t="s">
        <v>63</v>
      </c>
      <c r="J439" s="17" t="str">
        <f t="shared" ref="J439:T439" si="862">J$362</f>
        <v>Industry Energy Efficiency Standards</v>
      </c>
      <c r="K439" s="18" t="str">
        <f t="shared" si="862"/>
        <v>indst efficiency standards</v>
      </c>
      <c r="L439" s="18">
        <f t="shared" si="862"/>
        <v>0</v>
      </c>
      <c r="M439" s="18">
        <f t="shared" si="862"/>
        <v>0.33</v>
      </c>
      <c r="N439" s="18">
        <f t="shared" si="862"/>
        <v>0.01</v>
      </c>
      <c r="O439" s="19" t="str">
        <f t="shared" si="862"/>
        <v>% reduction in energy use</v>
      </c>
      <c r="P439" s="19" t="str">
        <f t="shared" si="86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19" t="str">
        <f t="shared" si="862"/>
        <v>industry-ag-main.html#eff-stds</v>
      </c>
      <c r="R439" s="19" t="str">
        <f t="shared" si="862"/>
        <v>industry-energy-efficiency-standards.html</v>
      </c>
      <c r="S439" s="35" t="str">
        <f t="shared" si="862"/>
        <v>U.S. DOE, 2016, Industrial Energy Efficiency Potential Analysis, https://energy.gov/sites/prod/files/2017/04/f34/energy-savings-by-state-industrial-methodology.pdf</v>
      </c>
      <c r="T439" s="19" t="str">
        <f t="shared" si="862"/>
        <v>U.S. DOE, 2016, Industrial Energy Efficiency Potential Analysis, https://energy.gov/sites/prod/files/2017/04/f34/energy-savings-by-state-industrial-methodology.pdf</v>
      </c>
      <c r="U439" s="17"/>
      <c r="V439" s="17"/>
      <c r="W439" s="17"/>
      <c r="X439" s="17"/>
      <c r="Y439" s="17"/>
      <c r="Z439" s="17"/>
    </row>
    <row r="440" spans="1:26" ht="15.75" customHeight="1">
      <c r="A440" s="17" t="str">
        <f t="shared" ref="A440:C440" si="863">A$362</f>
        <v>Industry</v>
      </c>
      <c r="B440" s="17" t="str">
        <f t="shared" si="863"/>
        <v>Industry Energy Efficiency Standards</v>
      </c>
      <c r="C440" s="17" t="str">
        <f t="shared" si="863"/>
        <v>Percentage Improvement in Eqpt Efficiency Standards above BAU</v>
      </c>
      <c r="D440" s="14" t="s">
        <v>572</v>
      </c>
      <c r="E440" s="14" t="s">
        <v>616</v>
      </c>
      <c r="F440" s="14" t="s">
        <v>573</v>
      </c>
      <c r="G440" s="14" t="s">
        <v>617</v>
      </c>
      <c r="H440" s="13">
        <v>834</v>
      </c>
      <c r="I440" s="14" t="s">
        <v>63</v>
      </c>
      <c r="J440" s="17" t="str">
        <f t="shared" ref="J440:T440" si="864">J$362</f>
        <v>Industry Energy Efficiency Standards</v>
      </c>
      <c r="K440" s="18" t="str">
        <f t="shared" si="864"/>
        <v>indst efficiency standards</v>
      </c>
      <c r="L440" s="18">
        <f t="shared" si="864"/>
        <v>0</v>
      </c>
      <c r="M440" s="18">
        <f t="shared" si="864"/>
        <v>0.33</v>
      </c>
      <c r="N440" s="18">
        <f t="shared" si="864"/>
        <v>0.01</v>
      </c>
      <c r="O440" s="19" t="str">
        <f t="shared" si="864"/>
        <v>% reduction in energy use</v>
      </c>
      <c r="P440" s="19" t="str">
        <f t="shared" si="86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19" t="str">
        <f t="shared" si="864"/>
        <v>industry-ag-main.html#eff-stds</v>
      </c>
      <c r="R440" s="19" t="str">
        <f t="shared" si="864"/>
        <v>industry-energy-efficiency-standards.html</v>
      </c>
      <c r="S440" s="35" t="str">
        <f t="shared" si="864"/>
        <v>U.S. DOE, 2016, Industrial Energy Efficiency Potential Analysis, https://energy.gov/sites/prod/files/2017/04/f34/energy-savings-by-state-industrial-methodology.pdf</v>
      </c>
      <c r="T440" s="19" t="str">
        <f t="shared" si="864"/>
        <v>U.S. DOE, 2016, Industrial Energy Efficiency Potential Analysis, https://energy.gov/sites/prod/files/2017/04/f34/energy-savings-by-state-industrial-methodology.pdf</v>
      </c>
      <c r="U440" s="17"/>
      <c r="V440" s="17"/>
      <c r="W440" s="17"/>
      <c r="X440" s="17"/>
      <c r="Y440" s="17"/>
      <c r="Z440" s="17"/>
    </row>
    <row r="441" spans="1:26" ht="15.75" customHeight="1">
      <c r="A441" s="17" t="str">
        <f t="shared" ref="A441:C441" si="865">A$362</f>
        <v>Industry</v>
      </c>
      <c r="B441" s="17" t="str">
        <f t="shared" si="865"/>
        <v>Industry Energy Efficiency Standards</v>
      </c>
      <c r="C441" s="17" t="str">
        <f t="shared" si="865"/>
        <v>Percentage Improvement in Eqpt Efficiency Standards above BAU</v>
      </c>
      <c r="D441" s="14" t="s">
        <v>572</v>
      </c>
      <c r="E441" s="14" t="s">
        <v>618</v>
      </c>
      <c r="F441" s="14" t="s">
        <v>573</v>
      </c>
      <c r="G441" s="14" t="s">
        <v>619</v>
      </c>
      <c r="H441" s="13">
        <v>835</v>
      </c>
      <c r="I441" s="14" t="s">
        <v>86</v>
      </c>
      <c r="J441" s="17" t="str">
        <f t="shared" ref="J441:T441" si="866">J$362</f>
        <v>Industry Energy Efficiency Standards</v>
      </c>
      <c r="K441" s="18" t="str">
        <f t="shared" si="866"/>
        <v>indst efficiency standards</v>
      </c>
      <c r="L441" s="18">
        <f t="shared" si="866"/>
        <v>0</v>
      </c>
      <c r="M441" s="18">
        <f t="shared" si="866"/>
        <v>0.33</v>
      </c>
      <c r="N441" s="18">
        <f t="shared" si="866"/>
        <v>0.01</v>
      </c>
      <c r="O441" s="19" t="str">
        <f t="shared" si="866"/>
        <v>% reduction in energy use</v>
      </c>
      <c r="P441" s="19" t="str">
        <f t="shared" si="86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19" t="str">
        <f t="shared" si="866"/>
        <v>industry-ag-main.html#eff-stds</v>
      </c>
      <c r="R441" s="19" t="str">
        <f t="shared" si="866"/>
        <v>industry-energy-efficiency-standards.html</v>
      </c>
      <c r="S441" s="35" t="str">
        <f t="shared" si="866"/>
        <v>U.S. DOE, 2016, Industrial Energy Efficiency Potential Analysis, https://energy.gov/sites/prod/files/2017/04/f34/energy-savings-by-state-industrial-methodology.pdf</v>
      </c>
      <c r="T441" s="19" t="str">
        <f t="shared" si="866"/>
        <v>U.S. DOE, 2016, Industrial Energy Efficiency Potential Analysis, https://energy.gov/sites/prod/files/2017/04/f34/energy-savings-by-state-industrial-methodology.pdf</v>
      </c>
      <c r="U441" s="17"/>
      <c r="V441" s="17"/>
      <c r="W441" s="17"/>
      <c r="X441" s="17"/>
      <c r="Y441" s="17"/>
      <c r="Z441" s="17"/>
    </row>
    <row r="442" spans="1:26" ht="15.75" customHeight="1">
      <c r="A442" s="8" t="s">
        <v>553</v>
      </c>
      <c r="B442" s="8" t="s">
        <v>620</v>
      </c>
      <c r="C442" s="8" t="s">
        <v>621</v>
      </c>
      <c r="D442" s="14"/>
      <c r="E442" s="14"/>
      <c r="F442" s="14"/>
      <c r="G442" s="14"/>
      <c r="H442" s="13">
        <v>54</v>
      </c>
      <c r="I442" s="14" t="s">
        <v>63</v>
      </c>
      <c r="J442" s="8" t="s">
        <v>620</v>
      </c>
      <c r="K442" s="8" t="s">
        <v>622</v>
      </c>
      <c r="L442" s="15">
        <v>0</v>
      </c>
      <c r="M442" s="15">
        <v>1</v>
      </c>
      <c r="N442" s="15">
        <v>0.01</v>
      </c>
      <c r="O442" s="14" t="s">
        <v>440</v>
      </c>
      <c r="P442" s="14" t="s">
        <v>623</v>
      </c>
      <c r="Q442" s="14" t="s">
        <v>624</v>
      </c>
      <c r="R442" s="14" t="s">
        <v>625</v>
      </c>
      <c r="S442" s="22" t="s">
        <v>203</v>
      </c>
      <c r="T442" s="19"/>
      <c r="U442" s="17"/>
      <c r="V442" s="17"/>
      <c r="W442" s="17"/>
      <c r="X442" s="17"/>
      <c r="Y442" s="17"/>
      <c r="Z442" s="17"/>
    </row>
    <row r="443" spans="1:26" ht="15.75" customHeight="1">
      <c r="A443" s="8" t="s">
        <v>553</v>
      </c>
      <c r="B443" s="8" t="s">
        <v>626</v>
      </c>
      <c r="C443" s="8" t="s">
        <v>627</v>
      </c>
      <c r="D443" s="14" t="s">
        <v>555</v>
      </c>
      <c r="E443" s="14" t="s">
        <v>595</v>
      </c>
      <c r="F443" s="14" t="s">
        <v>556</v>
      </c>
      <c r="G443" s="14" t="s">
        <v>596</v>
      </c>
      <c r="H443" s="13">
        <v>381</v>
      </c>
      <c r="I443" s="14" t="s">
        <v>86</v>
      </c>
      <c r="J443" s="8" t="s">
        <v>626</v>
      </c>
      <c r="K443" s="8" t="s">
        <v>628</v>
      </c>
      <c r="L443" s="15">
        <v>0</v>
      </c>
      <c r="M443" s="15">
        <v>1</v>
      </c>
      <c r="N443" s="15">
        <v>0.01</v>
      </c>
      <c r="O443" s="14" t="s">
        <v>629</v>
      </c>
      <c r="P443" s="8"/>
      <c r="Q443" s="14" t="s">
        <v>630</v>
      </c>
      <c r="R443" s="14" t="s">
        <v>631</v>
      </c>
      <c r="S443" s="22"/>
      <c r="T443" s="14"/>
      <c r="U443" s="8"/>
      <c r="V443" s="8"/>
      <c r="W443" s="8"/>
      <c r="X443" s="8"/>
      <c r="Y443" s="8"/>
      <c r="Z443" s="8"/>
    </row>
    <row r="444" spans="1:26" ht="15.75" customHeight="1">
      <c r="A444" s="17" t="str">
        <f t="shared" ref="A444:C444" si="867">A$443</f>
        <v>Industry</v>
      </c>
      <c r="B444" s="17" t="str">
        <f t="shared" si="867"/>
        <v>Electrification + Hydrogen</v>
      </c>
      <c r="C444" s="17" t="str">
        <f t="shared" si="867"/>
        <v>Fraction of Industrial Fuel Use Shifted to Other Fuels</v>
      </c>
      <c r="D444" s="14" t="s">
        <v>555</v>
      </c>
      <c r="E444" s="14" t="s">
        <v>602</v>
      </c>
      <c r="F444" s="14" t="s">
        <v>556</v>
      </c>
      <c r="G444" s="14" t="s">
        <v>603</v>
      </c>
      <c r="H444" s="13">
        <v>382</v>
      </c>
      <c r="I444" s="14" t="s">
        <v>63</v>
      </c>
      <c r="J444" s="17" t="str">
        <f t="shared" ref="J444:O444" si="868">J$443</f>
        <v>Electrification + Hydrogen</v>
      </c>
      <c r="K444" s="17" t="str">
        <f t="shared" si="868"/>
        <v>indst fuel type shifting</v>
      </c>
      <c r="L444" s="18">
        <f t="shared" si="868"/>
        <v>0</v>
      </c>
      <c r="M444" s="18">
        <f t="shared" si="868"/>
        <v>1</v>
      </c>
      <c r="N444" s="18">
        <f t="shared" si="868"/>
        <v>0.01</v>
      </c>
      <c r="O444" s="19" t="str">
        <f t="shared" si="868"/>
        <v>% of fuel shifted</v>
      </c>
      <c r="P444" s="14" t="s">
        <v>632</v>
      </c>
      <c r="Q444" s="19" t="str">
        <f t="shared" ref="Q444:R444" si="869">Q$443</f>
        <v>industry-ag-main.html#fuel-switching</v>
      </c>
      <c r="R444" s="19" t="str">
        <f t="shared" si="869"/>
        <v>industry-elec-and-hydrogen.html</v>
      </c>
      <c r="S444" s="22"/>
      <c r="T444" s="14"/>
      <c r="U444" s="8"/>
      <c r="V444" s="8"/>
      <c r="W444" s="8"/>
      <c r="X444" s="8"/>
      <c r="Y444" s="8"/>
      <c r="Z444" s="8"/>
    </row>
    <row r="445" spans="1:26" ht="15.75" customHeight="1">
      <c r="A445" s="17" t="str">
        <f t="shared" ref="A445:C445" si="870">A$443</f>
        <v>Industry</v>
      </c>
      <c r="B445" s="17" t="str">
        <f t="shared" si="870"/>
        <v>Electrification + Hydrogen</v>
      </c>
      <c r="C445" s="17" t="str">
        <f t="shared" si="870"/>
        <v>Fraction of Industrial Fuel Use Shifted to Other Fuels</v>
      </c>
      <c r="D445" s="14" t="s">
        <v>555</v>
      </c>
      <c r="E445" s="14" t="s">
        <v>604</v>
      </c>
      <c r="F445" s="14" t="s">
        <v>556</v>
      </c>
      <c r="G445" s="14" t="s">
        <v>605</v>
      </c>
      <c r="H445" s="13">
        <v>383</v>
      </c>
      <c r="I445" s="14" t="s">
        <v>63</v>
      </c>
      <c r="J445" s="17" t="str">
        <f t="shared" ref="J445:O445" si="871">J$443</f>
        <v>Electrification + Hydrogen</v>
      </c>
      <c r="K445" s="17" t="str">
        <f t="shared" si="871"/>
        <v>indst fuel type shifting</v>
      </c>
      <c r="L445" s="18">
        <f t="shared" si="871"/>
        <v>0</v>
      </c>
      <c r="M445" s="18">
        <f t="shared" si="871"/>
        <v>1</v>
      </c>
      <c r="N445" s="18">
        <f t="shared" si="871"/>
        <v>0.01</v>
      </c>
      <c r="O445" s="19" t="str">
        <f t="shared" si="871"/>
        <v>% of fuel shifted</v>
      </c>
      <c r="P445" s="14" t="s">
        <v>633</v>
      </c>
      <c r="Q445" s="19" t="str">
        <f t="shared" ref="Q445:R445" si="872">Q$443</f>
        <v>industry-ag-main.html#fuel-switching</v>
      </c>
      <c r="R445" s="19" t="str">
        <f t="shared" si="872"/>
        <v>industry-elec-and-hydrogen.html</v>
      </c>
      <c r="S445" s="22"/>
      <c r="T445" s="14"/>
      <c r="U445" s="8"/>
      <c r="V445" s="8"/>
      <c r="W445" s="8"/>
      <c r="X445" s="8"/>
      <c r="Y445" s="8"/>
      <c r="Z445" s="8"/>
    </row>
    <row r="446" spans="1:26" ht="15.75" customHeight="1">
      <c r="A446" s="17" t="str">
        <f t="shared" ref="A446:C446" si="873">A$443</f>
        <v>Industry</v>
      </c>
      <c r="B446" s="17" t="str">
        <f t="shared" si="873"/>
        <v>Electrification + Hydrogen</v>
      </c>
      <c r="C446" s="17" t="str">
        <f t="shared" si="873"/>
        <v>Fraction of Industrial Fuel Use Shifted to Other Fuels</v>
      </c>
      <c r="D446" s="14" t="s">
        <v>555</v>
      </c>
      <c r="E446" s="14" t="s">
        <v>606</v>
      </c>
      <c r="F446" s="14" t="s">
        <v>556</v>
      </c>
      <c r="G446" s="14" t="s">
        <v>607</v>
      </c>
      <c r="H446" s="13">
        <v>384</v>
      </c>
      <c r="I446" s="14" t="s">
        <v>63</v>
      </c>
      <c r="J446" s="17" t="str">
        <f t="shared" ref="J446:O446" si="874">J$443</f>
        <v>Electrification + Hydrogen</v>
      </c>
      <c r="K446" s="17" t="str">
        <f t="shared" si="874"/>
        <v>indst fuel type shifting</v>
      </c>
      <c r="L446" s="18">
        <f t="shared" si="874"/>
        <v>0</v>
      </c>
      <c r="M446" s="18">
        <f t="shared" si="874"/>
        <v>1</v>
      </c>
      <c r="N446" s="18">
        <f t="shared" si="874"/>
        <v>0.01</v>
      </c>
      <c r="O446" s="19" t="str">
        <f t="shared" si="874"/>
        <v>% of fuel shifted</v>
      </c>
      <c r="P446" s="14" t="s">
        <v>634</v>
      </c>
      <c r="Q446" s="19" t="str">
        <f t="shared" ref="Q446:R446" si="875">Q$443</f>
        <v>industry-ag-main.html#fuel-switching</v>
      </c>
      <c r="R446" s="19" t="str">
        <f t="shared" si="875"/>
        <v>industry-elec-and-hydrogen.html</v>
      </c>
      <c r="S446" s="22"/>
      <c r="T446" s="14"/>
      <c r="U446" s="8"/>
      <c r="V446" s="8"/>
      <c r="W446" s="8"/>
      <c r="X446" s="8"/>
      <c r="Y446" s="8"/>
      <c r="Z446" s="8"/>
    </row>
    <row r="447" spans="1:26" ht="15.75" customHeight="1">
      <c r="A447" s="17" t="str">
        <f t="shared" ref="A447:C447" si="876">A$443</f>
        <v>Industry</v>
      </c>
      <c r="B447" s="17" t="str">
        <f t="shared" si="876"/>
        <v>Electrification + Hydrogen</v>
      </c>
      <c r="C447" s="17" t="str">
        <f t="shared" si="876"/>
        <v>Fraction of Industrial Fuel Use Shifted to Other Fuels</v>
      </c>
      <c r="D447" s="14" t="s">
        <v>555</v>
      </c>
      <c r="E447" s="14" t="s">
        <v>608</v>
      </c>
      <c r="F447" s="14" t="s">
        <v>556</v>
      </c>
      <c r="G447" s="14" t="s">
        <v>609</v>
      </c>
      <c r="H447" s="13">
        <v>385</v>
      </c>
      <c r="I447" s="14" t="s">
        <v>63</v>
      </c>
      <c r="J447" s="17" t="str">
        <f t="shared" ref="J447:O447" si="877">J$443</f>
        <v>Electrification + Hydrogen</v>
      </c>
      <c r="K447" s="17" t="str">
        <f t="shared" si="877"/>
        <v>indst fuel type shifting</v>
      </c>
      <c r="L447" s="18">
        <f t="shared" si="877"/>
        <v>0</v>
      </c>
      <c r="M447" s="18">
        <f t="shared" si="877"/>
        <v>1</v>
      </c>
      <c r="N447" s="18">
        <f t="shared" si="877"/>
        <v>0.01</v>
      </c>
      <c r="O447" s="19" t="str">
        <f t="shared" si="877"/>
        <v>% of fuel shifted</v>
      </c>
      <c r="P447" s="14" t="s">
        <v>635</v>
      </c>
      <c r="Q447" s="19" t="str">
        <f t="shared" ref="Q447:R447" si="878">Q$443</f>
        <v>industry-ag-main.html#fuel-switching</v>
      </c>
      <c r="R447" s="19" t="str">
        <f t="shared" si="878"/>
        <v>industry-elec-and-hydrogen.html</v>
      </c>
      <c r="S447" s="22"/>
      <c r="T447" s="14"/>
      <c r="U447" s="8"/>
      <c r="V447" s="8"/>
      <c r="W447" s="8"/>
      <c r="X447" s="8"/>
      <c r="Y447" s="8"/>
      <c r="Z447" s="8"/>
    </row>
    <row r="448" spans="1:26" ht="15.75" customHeight="1">
      <c r="A448" s="17" t="str">
        <f t="shared" ref="A448:C448" si="879">A$443</f>
        <v>Industry</v>
      </c>
      <c r="B448" s="17" t="str">
        <f t="shared" si="879"/>
        <v>Electrification + Hydrogen</v>
      </c>
      <c r="C448" s="17" t="str">
        <f t="shared" si="879"/>
        <v>Fraction of Industrial Fuel Use Shifted to Other Fuels</v>
      </c>
      <c r="D448" s="14" t="s">
        <v>555</v>
      </c>
      <c r="E448" s="14" t="s">
        <v>610</v>
      </c>
      <c r="F448" s="14" t="s">
        <v>556</v>
      </c>
      <c r="G448" s="14" t="s">
        <v>611</v>
      </c>
      <c r="H448" s="13">
        <v>386</v>
      </c>
      <c r="I448" s="14" t="s">
        <v>86</v>
      </c>
      <c r="J448" s="17" t="str">
        <f t="shared" ref="J448:O448" si="880">J$443</f>
        <v>Electrification + Hydrogen</v>
      </c>
      <c r="K448" s="17" t="str">
        <f t="shared" si="880"/>
        <v>indst fuel type shifting</v>
      </c>
      <c r="L448" s="18">
        <f t="shared" si="880"/>
        <v>0</v>
      </c>
      <c r="M448" s="18">
        <f t="shared" si="880"/>
        <v>1</v>
      </c>
      <c r="N448" s="18">
        <f t="shared" si="880"/>
        <v>0.01</v>
      </c>
      <c r="O448" s="19" t="str">
        <f t="shared" si="880"/>
        <v>% of fuel shifted</v>
      </c>
      <c r="P448" s="14"/>
      <c r="Q448" s="19" t="str">
        <f t="shared" ref="Q448:R448" si="881">Q$443</f>
        <v>industry-ag-main.html#fuel-switching</v>
      </c>
      <c r="R448" s="19" t="str">
        <f t="shared" si="881"/>
        <v>industry-elec-and-hydrogen.html</v>
      </c>
      <c r="S448" s="22"/>
      <c r="T448" s="14"/>
      <c r="U448" s="8"/>
      <c r="V448" s="8"/>
      <c r="W448" s="8"/>
      <c r="X448" s="8"/>
      <c r="Y448" s="8"/>
      <c r="Z448" s="8"/>
    </row>
    <row r="449" spans="1:26" ht="15.75" customHeight="1">
      <c r="A449" s="17" t="str">
        <f t="shared" ref="A449:C449" si="882">A$443</f>
        <v>Industry</v>
      </c>
      <c r="B449" s="17" t="str">
        <f t="shared" si="882"/>
        <v>Electrification + Hydrogen</v>
      </c>
      <c r="C449" s="17" t="str">
        <f t="shared" si="882"/>
        <v>Fraction of Industrial Fuel Use Shifted to Other Fuels</v>
      </c>
      <c r="D449" s="14" t="s">
        <v>555</v>
      </c>
      <c r="E449" s="14" t="s">
        <v>612</v>
      </c>
      <c r="F449" s="14" t="s">
        <v>556</v>
      </c>
      <c r="G449" s="14" t="s">
        <v>613</v>
      </c>
      <c r="H449" s="13">
        <v>387</v>
      </c>
      <c r="I449" s="14" t="s">
        <v>86</v>
      </c>
      <c r="J449" s="17" t="str">
        <f t="shared" ref="J449:O449" si="883">J$443</f>
        <v>Electrification + Hydrogen</v>
      </c>
      <c r="K449" s="17" t="str">
        <f t="shared" si="883"/>
        <v>indst fuel type shifting</v>
      </c>
      <c r="L449" s="18">
        <f t="shared" si="883"/>
        <v>0</v>
      </c>
      <c r="M449" s="18">
        <f t="shared" si="883"/>
        <v>1</v>
      </c>
      <c r="N449" s="18">
        <f t="shared" si="883"/>
        <v>0.01</v>
      </c>
      <c r="O449" s="19" t="str">
        <f t="shared" si="883"/>
        <v>% of fuel shifted</v>
      </c>
      <c r="P449" s="14"/>
      <c r="Q449" s="19" t="str">
        <f t="shared" ref="Q449:R449" si="884">Q$443</f>
        <v>industry-ag-main.html#fuel-switching</v>
      </c>
      <c r="R449" s="19" t="str">
        <f t="shared" si="884"/>
        <v>industry-elec-and-hydrogen.html</v>
      </c>
      <c r="S449" s="22"/>
      <c r="T449" s="14"/>
      <c r="U449" s="8"/>
      <c r="V449" s="8"/>
      <c r="W449" s="8"/>
      <c r="X449" s="8"/>
      <c r="Y449" s="8"/>
      <c r="Z449" s="8"/>
    </row>
    <row r="450" spans="1:26" ht="15.75" customHeight="1">
      <c r="A450" s="17" t="str">
        <f t="shared" ref="A450:C450" si="885">A$443</f>
        <v>Industry</v>
      </c>
      <c r="B450" s="17" t="str">
        <f t="shared" si="885"/>
        <v>Electrification + Hydrogen</v>
      </c>
      <c r="C450" s="17" t="str">
        <f t="shared" si="885"/>
        <v>Fraction of Industrial Fuel Use Shifted to Other Fuels</v>
      </c>
      <c r="D450" s="14" t="s">
        <v>555</v>
      </c>
      <c r="E450" s="14" t="s">
        <v>614</v>
      </c>
      <c r="F450" s="14" t="s">
        <v>556</v>
      </c>
      <c r="G450" s="14" t="s">
        <v>615</v>
      </c>
      <c r="H450" s="13">
        <v>388</v>
      </c>
      <c r="I450" s="14" t="s">
        <v>63</v>
      </c>
      <c r="J450" s="17" t="str">
        <f t="shared" ref="J450:O450" si="886">J$443</f>
        <v>Electrification + Hydrogen</v>
      </c>
      <c r="K450" s="17" t="str">
        <f t="shared" si="886"/>
        <v>indst fuel type shifting</v>
      </c>
      <c r="L450" s="18">
        <f t="shared" si="886"/>
        <v>0</v>
      </c>
      <c r="M450" s="18">
        <f t="shared" si="886"/>
        <v>1</v>
      </c>
      <c r="N450" s="18">
        <f t="shared" si="886"/>
        <v>0.01</v>
      </c>
      <c r="O450" s="19" t="str">
        <f t="shared" si="886"/>
        <v>% of fuel shifted</v>
      </c>
      <c r="P450" s="14" t="s">
        <v>636</v>
      </c>
      <c r="Q450" s="19" t="str">
        <f t="shared" ref="Q450:R450" si="887">Q$443</f>
        <v>industry-ag-main.html#fuel-switching</v>
      </c>
      <c r="R450" s="19" t="str">
        <f t="shared" si="887"/>
        <v>industry-elec-and-hydrogen.html</v>
      </c>
      <c r="S450" s="22"/>
      <c r="T450" s="14"/>
      <c r="U450" s="8"/>
      <c r="V450" s="8"/>
      <c r="W450" s="8"/>
      <c r="X450" s="8"/>
      <c r="Y450" s="8"/>
      <c r="Z450" s="8"/>
    </row>
    <row r="451" spans="1:26" ht="15.75" customHeight="1">
      <c r="A451" s="17" t="str">
        <f t="shared" ref="A451:C451" si="888">A$443</f>
        <v>Industry</v>
      </c>
      <c r="B451" s="17" t="str">
        <f t="shared" si="888"/>
        <v>Electrification + Hydrogen</v>
      </c>
      <c r="C451" s="17" t="str">
        <f t="shared" si="888"/>
        <v>Fraction of Industrial Fuel Use Shifted to Other Fuels</v>
      </c>
      <c r="D451" s="14" t="s">
        <v>555</v>
      </c>
      <c r="E451" s="14" t="s">
        <v>616</v>
      </c>
      <c r="F451" s="14" t="s">
        <v>556</v>
      </c>
      <c r="G451" s="14" t="s">
        <v>617</v>
      </c>
      <c r="H451" s="13">
        <v>389</v>
      </c>
      <c r="I451" s="14" t="s">
        <v>63</v>
      </c>
      <c r="J451" s="17" t="str">
        <f t="shared" ref="J451:O451" si="889">J$443</f>
        <v>Electrification + Hydrogen</v>
      </c>
      <c r="K451" s="17" t="str">
        <f t="shared" si="889"/>
        <v>indst fuel type shifting</v>
      </c>
      <c r="L451" s="18">
        <f t="shared" si="889"/>
        <v>0</v>
      </c>
      <c r="M451" s="18">
        <f t="shared" si="889"/>
        <v>1</v>
      </c>
      <c r="N451" s="18">
        <f t="shared" si="889"/>
        <v>0.01</v>
      </c>
      <c r="O451" s="19" t="str">
        <f t="shared" si="889"/>
        <v>% of fuel shifted</v>
      </c>
      <c r="P451" s="14" t="s">
        <v>637</v>
      </c>
      <c r="Q451" s="19" t="str">
        <f t="shared" ref="Q451:R451" si="890">Q$443</f>
        <v>industry-ag-main.html#fuel-switching</v>
      </c>
      <c r="R451" s="19" t="str">
        <f t="shared" si="890"/>
        <v>industry-elec-and-hydrogen.html</v>
      </c>
      <c r="S451" s="22"/>
      <c r="T451" s="14"/>
      <c r="U451" s="8"/>
      <c r="V451" s="8"/>
      <c r="W451" s="8"/>
      <c r="X451" s="8"/>
      <c r="Y451" s="8"/>
      <c r="Z451" s="8"/>
    </row>
    <row r="452" spans="1:26" ht="15.75" customHeight="1">
      <c r="A452" s="17" t="str">
        <f t="shared" ref="A452:C452" si="891">A$443</f>
        <v>Industry</v>
      </c>
      <c r="B452" s="17" t="str">
        <f t="shared" si="891"/>
        <v>Electrification + Hydrogen</v>
      </c>
      <c r="C452" s="17" t="str">
        <f t="shared" si="891"/>
        <v>Fraction of Industrial Fuel Use Shifted to Other Fuels</v>
      </c>
      <c r="D452" s="14" t="s">
        <v>555</v>
      </c>
      <c r="E452" s="14" t="s">
        <v>618</v>
      </c>
      <c r="F452" s="14" t="s">
        <v>556</v>
      </c>
      <c r="G452" s="14" t="s">
        <v>619</v>
      </c>
      <c r="H452" s="13">
        <v>390</v>
      </c>
      <c r="I452" s="14" t="s">
        <v>86</v>
      </c>
      <c r="J452" s="17" t="str">
        <f t="shared" ref="J452:O452" si="892">J$443</f>
        <v>Electrification + Hydrogen</v>
      </c>
      <c r="K452" s="17" t="str">
        <f t="shared" si="892"/>
        <v>indst fuel type shifting</v>
      </c>
      <c r="L452" s="18">
        <f t="shared" si="892"/>
        <v>0</v>
      </c>
      <c r="M452" s="18">
        <f t="shared" si="892"/>
        <v>1</v>
      </c>
      <c r="N452" s="18">
        <f t="shared" si="892"/>
        <v>0.01</v>
      </c>
      <c r="O452" s="19" t="str">
        <f t="shared" si="892"/>
        <v>% of fuel shifted</v>
      </c>
      <c r="P452" s="14"/>
      <c r="Q452" s="19" t="str">
        <f t="shared" ref="Q452:R452" si="893">Q$443</f>
        <v>industry-ag-main.html#fuel-switching</v>
      </c>
      <c r="R452" s="19" t="str">
        <f t="shared" si="893"/>
        <v>industry-elec-and-hydrogen.html</v>
      </c>
      <c r="S452" s="22"/>
      <c r="T452" s="14"/>
      <c r="U452" s="8"/>
      <c r="V452" s="8"/>
      <c r="W452" s="8"/>
      <c r="X452" s="8"/>
      <c r="Y452" s="8"/>
      <c r="Z452" s="8"/>
    </row>
    <row r="453" spans="1:26" ht="15.75" customHeight="1">
      <c r="A453" s="17" t="str">
        <f t="shared" ref="A453:C453" si="894">A$443</f>
        <v>Industry</v>
      </c>
      <c r="B453" s="17" t="str">
        <f t="shared" si="894"/>
        <v>Electrification + Hydrogen</v>
      </c>
      <c r="C453" s="17" t="str">
        <f t="shared" si="894"/>
        <v>Fraction of Industrial Fuel Use Shifted to Other Fuels</v>
      </c>
      <c r="D453" s="14" t="s">
        <v>560</v>
      </c>
      <c r="E453" s="14" t="s">
        <v>595</v>
      </c>
      <c r="F453" s="14" t="s">
        <v>561</v>
      </c>
      <c r="G453" s="14" t="s">
        <v>596</v>
      </c>
      <c r="H453" s="13">
        <v>391</v>
      </c>
      <c r="I453" s="14" t="s">
        <v>86</v>
      </c>
      <c r="J453" s="17" t="str">
        <f t="shared" ref="J453:O453" si="895">J$443</f>
        <v>Electrification + Hydrogen</v>
      </c>
      <c r="K453" s="17" t="str">
        <f t="shared" si="895"/>
        <v>indst fuel type shifting</v>
      </c>
      <c r="L453" s="18">
        <f t="shared" si="895"/>
        <v>0</v>
      </c>
      <c r="M453" s="18">
        <f t="shared" si="895"/>
        <v>1</v>
      </c>
      <c r="N453" s="18">
        <f t="shared" si="895"/>
        <v>0.01</v>
      </c>
      <c r="O453" s="19" t="str">
        <f t="shared" si="895"/>
        <v>% of fuel shifted</v>
      </c>
      <c r="P453" s="14"/>
      <c r="Q453" s="19" t="str">
        <f t="shared" ref="Q453:R453" si="896">Q$443</f>
        <v>industry-ag-main.html#fuel-switching</v>
      </c>
      <c r="R453" s="19" t="str">
        <f t="shared" si="896"/>
        <v>industry-elec-and-hydrogen.html</v>
      </c>
      <c r="S453" s="22"/>
      <c r="T453" s="14"/>
      <c r="U453" s="8"/>
      <c r="V453" s="8"/>
      <c r="W453" s="8"/>
      <c r="X453" s="8"/>
      <c r="Y453" s="8"/>
      <c r="Z453" s="8"/>
    </row>
    <row r="454" spans="1:26" ht="15.75" customHeight="1">
      <c r="A454" s="17" t="str">
        <f t="shared" ref="A454:C454" si="897">A$443</f>
        <v>Industry</v>
      </c>
      <c r="B454" s="17" t="str">
        <f t="shared" si="897"/>
        <v>Electrification + Hydrogen</v>
      </c>
      <c r="C454" s="17" t="str">
        <f t="shared" si="897"/>
        <v>Fraction of Industrial Fuel Use Shifted to Other Fuels</v>
      </c>
      <c r="D454" s="14" t="s">
        <v>560</v>
      </c>
      <c r="E454" s="14" t="s">
        <v>602</v>
      </c>
      <c r="F454" s="14" t="s">
        <v>561</v>
      </c>
      <c r="G454" s="14" t="s">
        <v>603</v>
      </c>
      <c r="H454" s="13">
        <v>392</v>
      </c>
      <c r="I454" s="14" t="s">
        <v>63</v>
      </c>
      <c r="J454" s="17" t="str">
        <f t="shared" ref="J454:O454" si="898">J$443</f>
        <v>Electrification + Hydrogen</v>
      </c>
      <c r="K454" s="17" t="str">
        <f t="shared" si="898"/>
        <v>indst fuel type shifting</v>
      </c>
      <c r="L454" s="18">
        <f t="shared" si="898"/>
        <v>0</v>
      </c>
      <c r="M454" s="18">
        <f t="shared" si="898"/>
        <v>1</v>
      </c>
      <c r="N454" s="18">
        <f t="shared" si="898"/>
        <v>0.01</v>
      </c>
      <c r="O454" s="19" t="str">
        <f t="shared" si="898"/>
        <v>% of fuel shifted</v>
      </c>
      <c r="P454" s="14" t="s">
        <v>638</v>
      </c>
      <c r="Q454" s="19" t="str">
        <f t="shared" ref="Q454:R454" si="899">Q$443</f>
        <v>industry-ag-main.html#fuel-switching</v>
      </c>
      <c r="R454" s="19" t="str">
        <f t="shared" si="899"/>
        <v>industry-elec-and-hydrogen.html</v>
      </c>
      <c r="S454" s="22"/>
      <c r="T454" s="14"/>
      <c r="U454" s="8"/>
      <c r="V454" s="8"/>
      <c r="W454" s="8"/>
      <c r="X454" s="8"/>
      <c r="Y454" s="8"/>
      <c r="Z454" s="8"/>
    </row>
    <row r="455" spans="1:26" ht="15.75" customHeight="1">
      <c r="A455" s="17" t="str">
        <f t="shared" ref="A455:C455" si="900">A$443</f>
        <v>Industry</v>
      </c>
      <c r="B455" s="17" t="str">
        <f t="shared" si="900"/>
        <v>Electrification + Hydrogen</v>
      </c>
      <c r="C455" s="17" t="str">
        <f t="shared" si="900"/>
        <v>Fraction of Industrial Fuel Use Shifted to Other Fuels</v>
      </c>
      <c r="D455" s="14" t="s">
        <v>560</v>
      </c>
      <c r="E455" s="14" t="s">
        <v>604</v>
      </c>
      <c r="F455" s="14" t="s">
        <v>561</v>
      </c>
      <c r="G455" s="14" t="s">
        <v>605</v>
      </c>
      <c r="H455" s="13">
        <v>393</v>
      </c>
      <c r="I455" s="14" t="s">
        <v>63</v>
      </c>
      <c r="J455" s="17" t="str">
        <f t="shared" ref="J455:O455" si="901">J$443</f>
        <v>Electrification + Hydrogen</v>
      </c>
      <c r="K455" s="17" t="str">
        <f t="shared" si="901"/>
        <v>indst fuel type shifting</v>
      </c>
      <c r="L455" s="18">
        <f t="shared" si="901"/>
        <v>0</v>
      </c>
      <c r="M455" s="18">
        <f t="shared" si="901"/>
        <v>1</v>
      </c>
      <c r="N455" s="18">
        <f t="shared" si="901"/>
        <v>0.01</v>
      </c>
      <c r="O455" s="19" t="str">
        <f t="shared" si="901"/>
        <v>% of fuel shifted</v>
      </c>
      <c r="P455" s="14" t="s">
        <v>639</v>
      </c>
      <c r="Q455" s="19" t="str">
        <f t="shared" ref="Q455:R455" si="902">Q$443</f>
        <v>industry-ag-main.html#fuel-switching</v>
      </c>
      <c r="R455" s="19" t="str">
        <f t="shared" si="902"/>
        <v>industry-elec-and-hydrogen.html</v>
      </c>
      <c r="S455" s="22"/>
      <c r="T455" s="14"/>
      <c r="U455" s="8"/>
      <c r="V455" s="8"/>
      <c r="W455" s="8"/>
      <c r="X455" s="8"/>
      <c r="Y455" s="8"/>
      <c r="Z455" s="8"/>
    </row>
    <row r="456" spans="1:26" ht="15.75" customHeight="1">
      <c r="A456" s="17" t="str">
        <f t="shared" ref="A456:C456" si="903">A$443</f>
        <v>Industry</v>
      </c>
      <c r="B456" s="17" t="str">
        <f t="shared" si="903"/>
        <v>Electrification + Hydrogen</v>
      </c>
      <c r="C456" s="17" t="str">
        <f t="shared" si="903"/>
        <v>Fraction of Industrial Fuel Use Shifted to Other Fuels</v>
      </c>
      <c r="D456" s="14" t="s">
        <v>560</v>
      </c>
      <c r="E456" s="14" t="s">
        <v>606</v>
      </c>
      <c r="F456" s="14" t="s">
        <v>561</v>
      </c>
      <c r="G456" s="14" t="s">
        <v>607</v>
      </c>
      <c r="H456" s="13">
        <v>394</v>
      </c>
      <c r="I456" s="14" t="s">
        <v>63</v>
      </c>
      <c r="J456" s="17" t="str">
        <f t="shared" ref="J456:O456" si="904">J$443</f>
        <v>Electrification + Hydrogen</v>
      </c>
      <c r="K456" s="17" t="str">
        <f t="shared" si="904"/>
        <v>indst fuel type shifting</v>
      </c>
      <c r="L456" s="18">
        <f t="shared" si="904"/>
        <v>0</v>
      </c>
      <c r="M456" s="18">
        <f t="shared" si="904"/>
        <v>1</v>
      </c>
      <c r="N456" s="18">
        <f t="shared" si="904"/>
        <v>0.01</v>
      </c>
      <c r="O456" s="19" t="str">
        <f t="shared" si="904"/>
        <v>% of fuel shifted</v>
      </c>
      <c r="P456" s="14" t="s">
        <v>640</v>
      </c>
      <c r="Q456" s="19" t="str">
        <f t="shared" ref="Q456:R456" si="905">Q$443</f>
        <v>industry-ag-main.html#fuel-switching</v>
      </c>
      <c r="R456" s="19" t="str">
        <f t="shared" si="905"/>
        <v>industry-elec-and-hydrogen.html</v>
      </c>
      <c r="S456" s="22"/>
      <c r="T456" s="14"/>
      <c r="U456" s="8"/>
      <c r="V456" s="8"/>
      <c r="W456" s="8"/>
      <c r="X456" s="8"/>
      <c r="Y456" s="8"/>
      <c r="Z456" s="8"/>
    </row>
    <row r="457" spans="1:26" ht="15.75" customHeight="1">
      <c r="A457" s="17" t="str">
        <f t="shared" ref="A457:C457" si="906">A$443</f>
        <v>Industry</v>
      </c>
      <c r="B457" s="17" t="str">
        <f t="shared" si="906"/>
        <v>Electrification + Hydrogen</v>
      </c>
      <c r="C457" s="17" t="str">
        <f t="shared" si="906"/>
        <v>Fraction of Industrial Fuel Use Shifted to Other Fuels</v>
      </c>
      <c r="D457" s="14" t="s">
        <v>560</v>
      </c>
      <c r="E457" s="14" t="s">
        <v>608</v>
      </c>
      <c r="F457" s="14" t="s">
        <v>561</v>
      </c>
      <c r="G457" s="14" t="s">
        <v>609</v>
      </c>
      <c r="H457" s="13">
        <v>395</v>
      </c>
      <c r="I457" s="14" t="s">
        <v>86</v>
      </c>
      <c r="J457" s="17" t="str">
        <f t="shared" ref="J457:O457" si="907">J$443</f>
        <v>Electrification + Hydrogen</v>
      </c>
      <c r="K457" s="17" t="str">
        <f t="shared" si="907"/>
        <v>indst fuel type shifting</v>
      </c>
      <c r="L457" s="18">
        <f t="shared" si="907"/>
        <v>0</v>
      </c>
      <c r="M457" s="18">
        <f t="shared" si="907"/>
        <v>1</v>
      </c>
      <c r="N457" s="18">
        <f t="shared" si="907"/>
        <v>0.01</v>
      </c>
      <c r="O457" s="19" t="str">
        <f t="shared" si="907"/>
        <v>% of fuel shifted</v>
      </c>
      <c r="P457" s="14"/>
      <c r="Q457" s="19" t="str">
        <f t="shared" ref="Q457:R457" si="908">Q$443</f>
        <v>industry-ag-main.html#fuel-switching</v>
      </c>
      <c r="R457" s="19" t="str">
        <f t="shared" si="908"/>
        <v>industry-elec-and-hydrogen.html</v>
      </c>
      <c r="S457" s="22"/>
      <c r="T457" s="14"/>
      <c r="U457" s="8"/>
      <c r="V457" s="8"/>
      <c r="W457" s="8"/>
      <c r="X457" s="8"/>
      <c r="Y457" s="8"/>
      <c r="Z457" s="8"/>
    </row>
    <row r="458" spans="1:26" ht="15.75" customHeight="1">
      <c r="A458" s="17" t="str">
        <f t="shared" ref="A458:C458" si="909">A$443</f>
        <v>Industry</v>
      </c>
      <c r="B458" s="17" t="str">
        <f t="shared" si="909"/>
        <v>Electrification + Hydrogen</v>
      </c>
      <c r="C458" s="17" t="str">
        <f t="shared" si="909"/>
        <v>Fraction of Industrial Fuel Use Shifted to Other Fuels</v>
      </c>
      <c r="D458" s="14" t="s">
        <v>560</v>
      </c>
      <c r="E458" s="14" t="s">
        <v>610</v>
      </c>
      <c r="F458" s="14" t="s">
        <v>561</v>
      </c>
      <c r="G458" s="14" t="s">
        <v>611</v>
      </c>
      <c r="H458" s="13">
        <v>396</v>
      </c>
      <c r="I458" s="14" t="s">
        <v>86</v>
      </c>
      <c r="J458" s="17" t="str">
        <f t="shared" ref="J458:O458" si="910">J$443</f>
        <v>Electrification + Hydrogen</v>
      </c>
      <c r="K458" s="17" t="str">
        <f t="shared" si="910"/>
        <v>indst fuel type shifting</v>
      </c>
      <c r="L458" s="18">
        <f t="shared" si="910"/>
        <v>0</v>
      </c>
      <c r="M458" s="18">
        <f t="shared" si="910"/>
        <v>1</v>
      </c>
      <c r="N458" s="18">
        <f t="shared" si="910"/>
        <v>0.01</v>
      </c>
      <c r="O458" s="19" t="str">
        <f t="shared" si="910"/>
        <v>% of fuel shifted</v>
      </c>
      <c r="P458" s="14"/>
      <c r="Q458" s="19" t="str">
        <f t="shared" ref="Q458:R458" si="911">Q$443</f>
        <v>industry-ag-main.html#fuel-switching</v>
      </c>
      <c r="R458" s="19" t="str">
        <f t="shared" si="911"/>
        <v>industry-elec-and-hydrogen.html</v>
      </c>
      <c r="S458" s="22"/>
      <c r="T458" s="14"/>
      <c r="U458" s="8"/>
      <c r="V458" s="8"/>
      <c r="W458" s="8"/>
      <c r="X458" s="8"/>
      <c r="Y458" s="8"/>
      <c r="Z458" s="8"/>
    </row>
    <row r="459" spans="1:26" ht="15.75" customHeight="1">
      <c r="A459" s="17" t="str">
        <f t="shared" ref="A459:C459" si="912">A$443</f>
        <v>Industry</v>
      </c>
      <c r="B459" s="17" t="str">
        <f t="shared" si="912"/>
        <v>Electrification + Hydrogen</v>
      </c>
      <c r="C459" s="17" t="str">
        <f t="shared" si="912"/>
        <v>Fraction of Industrial Fuel Use Shifted to Other Fuels</v>
      </c>
      <c r="D459" s="14" t="s">
        <v>560</v>
      </c>
      <c r="E459" s="14" t="s">
        <v>612</v>
      </c>
      <c r="F459" s="14" t="s">
        <v>561</v>
      </c>
      <c r="G459" s="14" t="s">
        <v>613</v>
      </c>
      <c r="H459" s="13">
        <v>397</v>
      </c>
      <c r="I459" s="14" t="s">
        <v>63</v>
      </c>
      <c r="J459" s="17" t="str">
        <f t="shared" ref="J459:O459" si="913">J$443</f>
        <v>Electrification + Hydrogen</v>
      </c>
      <c r="K459" s="17" t="str">
        <f t="shared" si="913"/>
        <v>indst fuel type shifting</v>
      </c>
      <c r="L459" s="18">
        <f t="shared" si="913"/>
        <v>0</v>
      </c>
      <c r="M459" s="18">
        <f t="shared" si="913"/>
        <v>1</v>
      </c>
      <c r="N459" s="18">
        <f t="shared" si="913"/>
        <v>0.01</v>
      </c>
      <c r="O459" s="19" t="str">
        <f t="shared" si="913"/>
        <v>% of fuel shifted</v>
      </c>
      <c r="P459" s="14" t="s">
        <v>641</v>
      </c>
      <c r="Q459" s="19" t="str">
        <f t="shared" ref="Q459:R459" si="914">Q$443</f>
        <v>industry-ag-main.html#fuel-switching</v>
      </c>
      <c r="R459" s="19" t="str">
        <f t="shared" si="914"/>
        <v>industry-elec-and-hydrogen.html</v>
      </c>
      <c r="S459" s="22"/>
      <c r="T459" s="14"/>
      <c r="U459" s="8"/>
      <c r="V459" s="8"/>
      <c r="W459" s="8"/>
      <c r="X459" s="8"/>
      <c r="Y459" s="8"/>
      <c r="Z459" s="8"/>
    </row>
    <row r="460" spans="1:26" ht="15.75" customHeight="1">
      <c r="A460" s="17" t="str">
        <f t="shared" ref="A460:C460" si="915">A$443</f>
        <v>Industry</v>
      </c>
      <c r="B460" s="17" t="str">
        <f t="shared" si="915"/>
        <v>Electrification + Hydrogen</v>
      </c>
      <c r="C460" s="17" t="str">
        <f t="shared" si="915"/>
        <v>Fraction of Industrial Fuel Use Shifted to Other Fuels</v>
      </c>
      <c r="D460" s="14" t="s">
        <v>560</v>
      </c>
      <c r="E460" s="14" t="s">
        <v>614</v>
      </c>
      <c r="F460" s="14" t="s">
        <v>561</v>
      </c>
      <c r="G460" s="14" t="s">
        <v>615</v>
      </c>
      <c r="H460" s="13">
        <v>398</v>
      </c>
      <c r="I460" s="14" t="s">
        <v>86</v>
      </c>
      <c r="J460" s="17" t="str">
        <f t="shared" ref="J460:O460" si="916">J$443</f>
        <v>Electrification + Hydrogen</v>
      </c>
      <c r="K460" s="17" t="str">
        <f t="shared" si="916"/>
        <v>indst fuel type shifting</v>
      </c>
      <c r="L460" s="18">
        <f t="shared" si="916"/>
        <v>0</v>
      </c>
      <c r="M460" s="18">
        <f t="shared" si="916"/>
        <v>1</v>
      </c>
      <c r="N460" s="18">
        <f t="shared" si="916"/>
        <v>0.01</v>
      </c>
      <c r="O460" s="19" t="str">
        <f t="shared" si="916"/>
        <v>% of fuel shifted</v>
      </c>
      <c r="P460" s="14"/>
      <c r="Q460" s="19" t="str">
        <f t="shared" ref="Q460:R460" si="917">Q$443</f>
        <v>industry-ag-main.html#fuel-switching</v>
      </c>
      <c r="R460" s="19" t="str">
        <f t="shared" si="917"/>
        <v>industry-elec-and-hydrogen.html</v>
      </c>
      <c r="S460" s="22"/>
      <c r="T460" s="14"/>
      <c r="U460" s="8"/>
      <c r="V460" s="8"/>
      <c r="W460" s="8"/>
      <c r="X460" s="8"/>
      <c r="Y460" s="8"/>
      <c r="Z460" s="8"/>
    </row>
    <row r="461" spans="1:26" ht="15.75" customHeight="1">
      <c r="A461" s="17" t="str">
        <f t="shared" ref="A461:C461" si="918">A$443</f>
        <v>Industry</v>
      </c>
      <c r="B461" s="17" t="str">
        <f t="shared" si="918"/>
        <v>Electrification + Hydrogen</v>
      </c>
      <c r="C461" s="17" t="str">
        <f t="shared" si="918"/>
        <v>Fraction of Industrial Fuel Use Shifted to Other Fuels</v>
      </c>
      <c r="D461" s="14" t="s">
        <v>560</v>
      </c>
      <c r="E461" s="14" t="s">
        <v>616</v>
      </c>
      <c r="F461" s="14" t="s">
        <v>561</v>
      </c>
      <c r="G461" s="14" t="s">
        <v>617</v>
      </c>
      <c r="H461" s="13">
        <v>399</v>
      </c>
      <c r="I461" s="14" t="s">
        <v>86</v>
      </c>
      <c r="J461" s="17" t="str">
        <f t="shared" ref="J461:O461" si="919">J$443</f>
        <v>Electrification + Hydrogen</v>
      </c>
      <c r="K461" s="17" t="str">
        <f t="shared" si="919"/>
        <v>indst fuel type shifting</v>
      </c>
      <c r="L461" s="18">
        <f t="shared" si="919"/>
        <v>0</v>
      </c>
      <c r="M461" s="18">
        <f t="shared" si="919"/>
        <v>1</v>
      </c>
      <c r="N461" s="18">
        <f t="shared" si="919"/>
        <v>0.01</v>
      </c>
      <c r="O461" s="19" t="str">
        <f t="shared" si="919"/>
        <v>% of fuel shifted</v>
      </c>
      <c r="P461" s="14"/>
      <c r="Q461" s="19" t="str">
        <f t="shared" ref="Q461:R461" si="920">Q$443</f>
        <v>industry-ag-main.html#fuel-switching</v>
      </c>
      <c r="R461" s="19" t="str">
        <f t="shared" si="920"/>
        <v>industry-elec-and-hydrogen.html</v>
      </c>
      <c r="S461" s="22"/>
      <c r="T461" s="14"/>
      <c r="U461" s="8"/>
      <c r="V461" s="8"/>
      <c r="W461" s="8"/>
      <c r="X461" s="8"/>
      <c r="Y461" s="8"/>
      <c r="Z461" s="8"/>
    </row>
    <row r="462" spans="1:26" ht="15.75" customHeight="1">
      <c r="A462" s="17" t="str">
        <f t="shared" ref="A462:C462" si="921">A$443</f>
        <v>Industry</v>
      </c>
      <c r="B462" s="17" t="str">
        <f t="shared" si="921"/>
        <v>Electrification + Hydrogen</v>
      </c>
      <c r="C462" s="17" t="str">
        <f t="shared" si="921"/>
        <v>Fraction of Industrial Fuel Use Shifted to Other Fuels</v>
      </c>
      <c r="D462" s="14" t="s">
        <v>560</v>
      </c>
      <c r="E462" s="14" t="s">
        <v>618</v>
      </c>
      <c r="F462" s="14" t="s">
        <v>561</v>
      </c>
      <c r="G462" s="14" t="s">
        <v>619</v>
      </c>
      <c r="H462" s="13">
        <v>400</v>
      </c>
      <c r="I462" s="14" t="s">
        <v>86</v>
      </c>
      <c r="J462" s="17" t="str">
        <f t="shared" ref="J462:O462" si="922">J$443</f>
        <v>Electrification + Hydrogen</v>
      </c>
      <c r="K462" s="17" t="str">
        <f t="shared" si="922"/>
        <v>indst fuel type shifting</v>
      </c>
      <c r="L462" s="18">
        <f t="shared" si="922"/>
        <v>0</v>
      </c>
      <c r="M462" s="18">
        <f t="shared" si="922"/>
        <v>1</v>
      </c>
      <c r="N462" s="18">
        <f t="shared" si="922"/>
        <v>0.01</v>
      </c>
      <c r="O462" s="19" t="str">
        <f t="shared" si="922"/>
        <v>% of fuel shifted</v>
      </c>
      <c r="P462" s="14"/>
      <c r="Q462" s="19" t="str">
        <f t="shared" ref="Q462:R462" si="923">Q$443</f>
        <v>industry-ag-main.html#fuel-switching</v>
      </c>
      <c r="R462" s="19" t="str">
        <f t="shared" si="923"/>
        <v>industry-elec-and-hydrogen.html</v>
      </c>
      <c r="S462" s="22"/>
      <c r="T462" s="14"/>
      <c r="U462" s="8"/>
      <c r="V462" s="8"/>
      <c r="W462" s="8"/>
      <c r="X462" s="8"/>
      <c r="Y462" s="8"/>
      <c r="Z462" s="8"/>
    </row>
    <row r="463" spans="1:26" ht="15.75" customHeight="1">
      <c r="A463" s="17" t="str">
        <f t="shared" ref="A463:C463" si="924">A$443</f>
        <v>Industry</v>
      </c>
      <c r="B463" s="17" t="str">
        <f t="shared" si="924"/>
        <v>Electrification + Hydrogen</v>
      </c>
      <c r="C463" s="17" t="str">
        <f t="shared" si="924"/>
        <v>Fraction of Industrial Fuel Use Shifted to Other Fuels</v>
      </c>
      <c r="D463" s="14" t="s">
        <v>562</v>
      </c>
      <c r="E463" s="14" t="s">
        <v>595</v>
      </c>
      <c r="F463" s="14" t="s">
        <v>563</v>
      </c>
      <c r="G463" s="14" t="s">
        <v>596</v>
      </c>
      <c r="H463" s="13">
        <v>401</v>
      </c>
      <c r="I463" s="14" t="s">
        <v>86</v>
      </c>
      <c r="J463" s="17" t="str">
        <f t="shared" ref="J463:O463" si="925">J$443</f>
        <v>Electrification + Hydrogen</v>
      </c>
      <c r="K463" s="17" t="str">
        <f t="shared" si="925"/>
        <v>indst fuel type shifting</v>
      </c>
      <c r="L463" s="18">
        <f t="shared" si="925"/>
        <v>0</v>
      </c>
      <c r="M463" s="18">
        <f t="shared" si="925"/>
        <v>1</v>
      </c>
      <c r="N463" s="18">
        <f t="shared" si="925"/>
        <v>0.01</v>
      </c>
      <c r="O463" s="19" t="str">
        <f t="shared" si="925"/>
        <v>% of fuel shifted</v>
      </c>
      <c r="P463" s="14"/>
      <c r="Q463" s="19" t="str">
        <f t="shared" ref="Q463:R463" si="926">Q$443</f>
        <v>industry-ag-main.html#fuel-switching</v>
      </c>
      <c r="R463" s="19" t="str">
        <f t="shared" si="926"/>
        <v>industry-elec-and-hydrogen.html</v>
      </c>
      <c r="S463" s="22"/>
      <c r="T463" s="14"/>
      <c r="U463" s="8"/>
      <c r="V463" s="8"/>
      <c r="W463" s="8"/>
      <c r="X463" s="8"/>
      <c r="Y463" s="8"/>
      <c r="Z463" s="8"/>
    </row>
    <row r="464" spans="1:26" ht="15.75" customHeight="1">
      <c r="A464" s="17" t="str">
        <f t="shared" ref="A464:C464" si="927">A$443</f>
        <v>Industry</v>
      </c>
      <c r="B464" s="17" t="str">
        <f t="shared" si="927"/>
        <v>Electrification + Hydrogen</v>
      </c>
      <c r="C464" s="17" t="str">
        <f t="shared" si="927"/>
        <v>Fraction of Industrial Fuel Use Shifted to Other Fuels</v>
      </c>
      <c r="D464" s="14" t="s">
        <v>562</v>
      </c>
      <c r="E464" s="14" t="s">
        <v>602</v>
      </c>
      <c r="F464" s="14" t="s">
        <v>563</v>
      </c>
      <c r="G464" s="14" t="s">
        <v>603</v>
      </c>
      <c r="H464" s="13">
        <v>402</v>
      </c>
      <c r="I464" s="14" t="s">
        <v>63</v>
      </c>
      <c r="J464" s="17" t="str">
        <f t="shared" ref="J464:O464" si="928">J$443</f>
        <v>Electrification + Hydrogen</v>
      </c>
      <c r="K464" s="17" t="str">
        <f t="shared" si="928"/>
        <v>indst fuel type shifting</v>
      </c>
      <c r="L464" s="18">
        <f t="shared" si="928"/>
        <v>0</v>
      </c>
      <c r="M464" s="18">
        <f t="shared" si="928"/>
        <v>1</v>
      </c>
      <c r="N464" s="18">
        <f t="shared" si="928"/>
        <v>0.01</v>
      </c>
      <c r="O464" s="19" t="str">
        <f t="shared" si="928"/>
        <v>% of fuel shifted</v>
      </c>
      <c r="P464" s="14" t="s">
        <v>642</v>
      </c>
      <c r="Q464" s="19" t="str">
        <f t="shared" ref="Q464:R464" si="929">Q$443</f>
        <v>industry-ag-main.html#fuel-switching</v>
      </c>
      <c r="R464" s="19" t="str">
        <f t="shared" si="929"/>
        <v>industry-elec-and-hydrogen.html</v>
      </c>
      <c r="S464" s="22"/>
      <c r="T464" s="14"/>
      <c r="U464" s="8"/>
      <c r="V464" s="8"/>
      <c r="W464" s="8"/>
      <c r="X464" s="8"/>
      <c r="Y464" s="8"/>
      <c r="Z464" s="8"/>
    </row>
    <row r="465" spans="1:26" ht="15.75" customHeight="1">
      <c r="A465" s="17" t="str">
        <f t="shared" ref="A465:C465" si="930">A$443</f>
        <v>Industry</v>
      </c>
      <c r="B465" s="17" t="str">
        <f t="shared" si="930"/>
        <v>Electrification + Hydrogen</v>
      </c>
      <c r="C465" s="17" t="str">
        <f t="shared" si="930"/>
        <v>Fraction of Industrial Fuel Use Shifted to Other Fuels</v>
      </c>
      <c r="D465" s="14" t="s">
        <v>562</v>
      </c>
      <c r="E465" s="14" t="s">
        <v>604</v>
      </c>
      <c r="F465" s="14" t="s">
        <v>563</v>
      </c>
      <c r="G465" s="14" t="s">
        <v>605</v>
      </c>
      <c r="H465" s="13">
        <v>403</v>
      </c>
      <c r="I465" s="14" t="s">
        <v>63</v>
      </c>
      <c r="J465" s="17" t="str">
        <f t="shared" ref="J465:O465" si="931">J$443</f>
        <v>Electrification + Hydrogen</v>
      </c>
      <c r="K465" s="17" t="str">
        <f t="shared" si="931"/>
        <v>indst fuel type shifting</v>
      </c>
      <c r="L465" s="18">
        <f t="shared" si="931"/>
        <v>0</v>
      </c>
      <c r="M465" s="18">
        <f t="shared" si="931"/>
        <v>1</v>
      </c>
      <c r="N465" s="18">
        <f t="shared" si="931"/>
        <v>0.01</v>
      </c>
      <c r="O465" s="19" t="str">
        <f t="shared" si="931"/>
        <v>% of fuel shifted</v>
      </c>
      <c r="P465" s="14" t="s">
        <v>643</v>
      </c>
      <c r="Q465" s="19" t="str">
        <f t="shared" ref="Q465:R465" si="932">Q$443</f>
        <v>industry-ag-main.html#fuel-switching</v>
      </c>
      <c r="R465" s="19" t="str">
        <f t="shared" si="932"/>
        <v>industry-elec-and-hydrogen.html</v>
      </c>
      <c r="S465" s="22"/>
      <c r="T465" s="14"/>
      <c r="U465" s="8"/>
      <c r="V465" s="8"/>
      <c r="W465" s="8"/>
      <c r="X465" s="8"/>
      <c r="Y465" s="8"/>
      <c r="Z465" s="8"/>
    </row>
    <row r="466" spans="1:26" ht="15.75" customHeight="1">
      <c r="A466" s="17" t="str">
        <f t="shared" ref="A466:C466" si="933">A$443</f>
        <v>Industry</v>
      </c>
      <c r="B466" s="17" t="str">
        <f t="shared" si="933"/>
        <v>Electrification + Hydrogen</v>
      </c>
      <c r="C466" s="17" t="str">
        <f t="shared" si="933"/>
        <v>Fraction of Industrial Fuel Use Shifted to Other Fuels</v>
      </c>
      <c r="D466" s="14" t="s">
        <v>562</v>
      </c>
      <c r="E466" s="14" t="s">
        <v>606</v>
      </c>
      <c r="F466" s="14" t="s">
        <v>563</v>
      </c>
      <c r="G466" s="14" t="s">
        <v>607</v>
      </c>
      <c r="H466" s="13">
        <v>404</v>
      </c>
      <c r="I466" s="14" t="s">
        <v>86</v>
      </c>
      <c r="J466" s="17" t="str">
        <f t="shared" ref="J466:O466" si="934">J$443</f>
        <v>Electrification + Hydrogen</v>
      </c>
      <c r="K466" s="17" t="str">
        <f t="shared" si="934"/>
        <v>indst fuel type shifting</v>
      </c>
      <c r="L466" s="18">
        <f t="shared" si="934"/>
        <v>0</v>
      </c>
      <c r="M466" s="18">
        <f t="shared" si="934"/>
        <v>1</v>
      </c>
      <c r="N466" s="18">
        <f t="shared" si="934"/>
        <v>0.01</v>
      </c>
      <c r="O466" s="19" t="str">
        <f t="shared" si="934"/>
        <v>% of fuel shifted</v>
      </c>
      <c r="P466" s="14"/>
      <c r="Q466" s="19" t="str">
        <f t="shared" ref="Q466:R466" si="935">Q$443</f>
        <v>industry-ag-main.html#fuel-switching</v>
      </c>
      <c r="R466" s="19" t="str">
        <f t="shared" si="935"/>
        <v>industry-elec-and-hydrogen.html</v>
      </c>
      <c r="S466" s="22"/>
      <c r="T466" s="14"/>
      <c r="U466" s="8"/>
      <c r="V466" s="8"/>
      <c r="W466" s="8"/>
      <c r="X466" s="8"/>
      <c r="Y466" s="8"/>
      <c r="Z466" s="8"/>
    </row>
    <row r="467" spans="1:26" ht="15.75" customHeight="1">
      <c r="A467" s="17" t="str">
        <f t="shared" ref="A467:C467" si="936">A$443</f>
        <v>Industry</v>
      </c>
      <c r="B467" s="17" t="str">
        <f t="shared" si="936"/>
        <v>Electrification + Hydrogen</v>
      </c>
      <c r="C467" s="17" t="str">
        <f t="shared" si="936"/>
        <v>Fraction of Industrial Fuel Use Shifted to Other Fuels</v>
      </c>
      <c r="D467" s="14" t="s">
        <v>562</v>
      </c>
      <c r="E467" s="14" t="s">
        <v>608</v>
      </c>
      <c r="F467" s="14" t="s">
        <v>563</v>
      </c>
      <c r="G467" s="14" t="s">
        <v>609</v>
      </c>
      <c r="H467" s="13">
        <v>405</v>
      </c>
      <c r="I467" s="14" t="s">
        <v>63</v>
      </c>
      <c r="J467" s="17" t="str">
        <f t="shared" ref="J467:O467" si="937">J$443</f>
        <v>Electrification + Hydrogen</v>
      </c>
      <c r="K467" s="17" t="str">
        <f t="shared" si="937"/>
        <v>indst fuel type shifting</v>
      </c>
      <c r="L467" s="18">
        <f t="shared" si="937"/>
        <v>0</v>
      </c>
      <c r="M467" s="18">
        <f t="shared" si="937"/>
        <v>1</v>
      </c>
      <c r="N467" s="18">
        <f t="shared" si="937"/>
        <v>0.01</v>
      </c>
      <c r="O467" s="19" t="str">
        <f t="shared" si="937"/>
        <v>% of fuel shifted</v>
      </c>
      <c r="P467" s="14" t="s">
        <v>644</v>
      </c>
      <c r="Q467" s="19" t="str">
        <f t="shared" ref="Q467:R467" si="938">Q$443</f>
        <v>industry-ag-main.html#fuel-switching</v>
      </c>
      <c r="R467" s="19" t="str">
        <f t="shared" si="938"/>
        <v>industry-elec-and-hydrogen.html</v>
      </c>
      <c r="S467" s="22"/>
      <c r="T467" s="14"/>
      <c r="U467" s="8"/>
      <c r="V467" s="8"/>
      <c r="W467" s="8"/>
      <c r="X467" s="8"/>
      <c r="Y467" s="8"/>
      <c r="Z467" s="8"/>
    </row>
    <row r="468" spans="1:26" ht="15.75" customHeight="1">
      <c r="A468" s="17" t="str">
        <f t="shared" ref="A468:C468" si="939">A$443</f>
        <v>Industry</v>
      </c>
      <c r="B468" s="17" t="str">
        <f t="shared" si="939"/>
        <v>Electrification + Hydrogen</v>
      </c>
      <c r="C468" s="17" t="str">
        <f t="shared" si="939"/>
        <v>Fraction of Industrial Fuel Use Shifted to Other Fuels</v>
      </c>
      <c r="D468" s="14" t="s">
        <v>562</v>
      </c>
      <c r="E468" s="14" t="s">
        <v>610</v>
      </c>
      <c r="F468" s="14" t="s">
        <v>563</v>
      </c>
      <c r="G468" s="14" t="s">
        <v>611</v>
      </c>
      <c r="H468" s="13">
        <v>406</v>
      </c>
      <c r="I468" s="14" t="s">
        <v>86</v>
      </c>
      <c r="J468" s="17" t="str">
        <f t="shared" ref="J468:O468" si="940">J$443</f>
        <v>Electrification + Hydrogen</v>
      </c>
      <c r="K468" s="17" t="str">
        <f t="shared" si="940"/>
        <v>indst fuel type shifting</v>
      </c>
      <c r="L468" s="18">
        <f t="shared" si="940"/>
        <v>0</v>
      </c>
      <c r="M468" s="18">
        <f t="shared" si="940"/>
        <v>1</v>
      </c>
      <c r="N468" s="18">
        <f t="shared" si="940"/>
        <v>0.01</v>
      </c>
      <c r="O468" s="19" t="str">
        <f t="shared" si="940"/>
        <v>% of fuel shifted</v>
      </c>
      <c r="P468" s="14"/>
      <c r="Q468" s="19" t="str">
        <f t="shared" ref="Q468:R468" si="941">Q$443</f>
        <v>industry-ag-main.html#fuel-switching</v>
      </c>
      <c r="R468" s="19" t="str">
        <f t="shared" si="941"/>
        <v>industry-elec-and-hydrogen.html</v>
      </c>
      <c r="S468" s="22"/>
      <c r="T468" s="14"/>
      <c r="U468" s="8"/>
      <c r="V468" s="8"/>
      <c r="W468" s="8"/>
      <c r="X468" s="8"/>
      <c r="Y468" s="8"/>
      <c r="Z468" s="8"/>
    </row>
    <row r="469" spans="1:26" ht="15.75" customHeight="1">
      <c r="A469" s="17" t="str">
        <f t="shared" ref="A469:C469" si="942">A$443</f>
        <v>Industry</v>
      </c>
      <c r="B469" s="17" t="str">
        <f t="shared" si="942"/>
        <v>Electrification + Hydrogen</v>
      </c>
      <c r="C469" s="17" t="str">
        <f t="shared" si="942"/>
        <v>Fraction of Industrial Fuel Use Shifted to Other Fuels</v>
      </c>
      <c r="D469" s="14" t="s">
        <v>562</v>
      </c>
      <c r="E469" s="14" t="s">
        <v>612</v>
      </c>
      <c r="F469" s="14" t="s">
        <v>563</v>
      </c>
      <c r="G469" s="14" t="s">
        <v>613</v>
      </c>
      <c r="H469" s="13">
        <v>407</v>
      </c>
      <c r="I469" s="14" t="s">
        <v>86</v>
      </c>
      <c r="J469" s="17" t="str">
        <f t="shared" ref="J469:O469" si="943">J$443</f>
        <v>Electrification + Hydrogen</v>
      </c>
      <c r="K469" s="17" t="str">
        <f t="shared" si="943"/>
        <v>indst fuel type shifting</v>
      </c>
      <c r="L469" s="18">
        <f t="shared" si="943"/>
        <v>0</v>
      </c>
      <c r="M469" s="18">
        <f t="shared" si="943"/>
        <v>1</v>
      </c>
      <c r="N469" s="18">
        <f t="shared" si="943"/>
        <v>0.01</v>
      </c>
      <c r="O469" s="19" t="str">
        <f t="shared" si="943"/>
        <v>% of fuel shifted</v>
      </c>
      <c r="P469" s="14"/>
      <c r="Q469" s="19" t="str">
        <f t="shared" ref="Q469:R469" si="944">Q$443</f>
        <v>industry-ag-main.html#fuel-switching</v>
      </c>
      <c r="R469" s="19" t="str">
        <f t="shared" si="944"/>
        <v>industry-elec-and-hydrogen.html</v>
      </c>
      <c r="S469" s="22"/>
      <c r="T469" s="14"/>
      <c r="U469" s="8"/>
      <c r="V469" s="8"/>
      <c r="W469" s="8"/>
      <c r="X469" s="8"/>
      <c r="Y469" s="8"/>
      <c r="Z469" s="8"/>
    </row>
    <row r="470" spans="1:26" ht="15.75" customHeight="1">
      <c r="A470" s="17" t="str">
        <f t="shared" ref="A470:C470" si="945">A$443</f>
        <v>Industry</v>
      </c>
      <c r="B470" s="17" t="str">
        <f t="shared" si="945"/>
        <v>Electrification + Hydrogen</v>
      </c>
      <c r="C470" s="17" t="str">
        <f t="shared" si="945"/>
        <v>Fraction of Industrial Fuel Use Shifted to Other Fuels</v>
      </c>
      <c r="D470" s="14" t="s">
        <v>562</v>
      </c>
      <c r="E470" s="14" t="s">
        <v>614</v>
      </c>
      <c r="F470" s="14" t="s">
        <v>563</v>
      </c>
      <c r="G470" s="14" t="s">
        <v>615</v>
      </c>
      <c r="H470" s="13">
        <v>408</v>
      </c>
      <c r="I470" s="14" t="s">
        <v>63</v>
      </c>
      <c r="J470" s="17" t="str">
        <f t="shared" ref="J470:O470" si="946">J$443</f>
        <v>Electrification + Hydrogen</v>
      </c>
      <c r="K470" s="17" t="str">
        <f t="shared" si="946"/>
        <v>indst fuel type shifting</v>
      </c>
      <c r="L470" s="18">
        <f t="shared" si="946"/>
        <v>0</v>
      </c>
      <c r="M470" s="18">
        <f t="shared" si="946"/>
        <v>1</v>
      </c>
      <c r="N470" s="18">
        <f t="shared" si="946"/>
        <v>0.01</v>
      </c>
      <c r="O470" s="19" t="str">
        <f t="shared" si="946"/>
        <v>% of fuel shifted</v>
      </c>
      <c r="P470" s="14" t="s">
        <v>645</v>
      </c>
      <c r="Q470" s="19" t="str">
        <f t="shared" ref="Q470:R470" si="947">Q$443</f>
        <v>industry-ag-main.html#fuel-switching</v>
      </c>
      <c r="R470" s="19" t="str">
        <f t="shared" si="947"/>
        <v>industry-elec-and-hydrogen.html</v>
      </c>
      <c r="S470" s="22"/>
      <c r="T470" s="14"/>
      <c r="U470" s="8"/>
      <c r="V470" s="8"/>
      <c r="W470" s="8"/>
      <c r="X470" s="8"/>
      <c r="Y470" s="8"/>
      <c r="Z470" s="8"/>
    </row>
    <row r="471" spans="1:26" ht="15.75" customHeight="1">
      <c r="A471" s="17" t="str">
        <f t="shared" ref="A471:C471" si="948">A$443</f>
        <v>Industry</v>
      </c>
      <c r="B471" s="17" t="str">
        <f t="shared" si="948"/>
        <v>Electrification + Hydrogen</v>
      </c>
      <c r="C471" s="17" t="str">
        <f t="shared" si="948"/>
        <v>Fraction of Industrial Fuel Use Shifted to Other Fuels</v>
      </c>
      <c r="D471" s="14" t="s">
        <v>562</v>
      </c>
      <c r="E471" s="14" t="s">
        <v>616</v>
      </c>
      <c r="F471" s="14" t="s">
        <v>563</v>
      </c>
      <c r="G471" s="14" t="s">
        <v>617</v>
      </c>
      <c r="H471" s="13">
        <v>409</v>
      </c>
      <c r="I471" s="14" t="s">
        <v>63</v>
      </c>
      <c r="J471" s="17" t="str">
        <f t="shared" ref="J471:O471" si="949">J$443</f>
        <v>Electrification + Hydrogen</v>
      </c>
      <c r="K471" s="17" t="str">
        <f t="shared" si="949"/>
        <v>indst fuel type shifting</v>
      </c>
      <c r="L471" s="18">
        <f t="shared" si="949"/>
        <v>0</v>
      </c>
      <c r="M471" s="18">
        <f t="shared" si="949"/>
        <v>1</v>
      </c>
      <c r="N471" s="18">
        <f t="shared" si="949"/>
        <v>0.01</v>
      </c>
      <c r="O471" s="19" t="str">
        <f t="shared" si="949"/>
        <v>% of fuel shifted</v>
      </c>
      <c r="P471" s="14" t="s">
        <v>646</v>
      </c>
      <c r="Q471" s="19" t="str">
        <f t="shared" ref="Q471:R471" si="950">Q$443</f>
        <v>industry-ag-main.html#fuel-switching</v>
      </c>
      <c r="R471" s="19" t="str">
        <f t="shared" si="950"/>
        <v>industry-elec-and-hydrogen.html</v>
      </c>
      <c r="S471" s="22"/>
      <c r="T471" s="14"/>
      <c r="U471" s="8"/>
      <c r="V471" s="8"/>
      <c r="W471" s="8"/>
      <c r="X471" s="8"/>
      <c r="Y471" s="8"/>
      <c r="Z471" s="8"/>
    </row>
    <row r="472" spans="1:26" ht="15.75" customHeight="1">
      <c r="A472" s="17" t="str">
        <f t="shared" ref="A472:C472" si="951">A$443</f>
        <v>Industry</v>
      </c>
      <c r="B472" s="17" t="str">
        <f t="shared" si="951"/>
        <v>Electrification + Hydrogen</v>
      </c>
      <c r="C472" s="17" t="str">
        <f t="shared" si="951"/>
        <v>Fraction of Industrial Fuel Use Shifted to Other Fuels</v>
      </c>
      <c r="D472" s="14" t="s">
        <v>562</v>
      </c>
      <c r="E472" s="14" t="s">
        <v>618</v>
      </c>
      <c r="F472" s="14" t="s">
        <v>563</v>
      </c>
      <c r="G472" s="14" t="s">
        <v>619</v>
      </c>
      <c r="H472" s="13">
        <v>410</v>
      </c>
      <c r="I472" s="14" t="s">
        <v>86</v>
      </c>
      <c r="J472" s="17" t="str">
        <f t="shared" ref="J472:O472" si="952">J$443</f>
        <v>Electrification + Hydrogen</v>
      </c>
      <c r="K472" s="17" t="str">
        <f t="shared" si="952"/>
        <v>indst fuel type shifting</v>
      </c>
      <c r="L472" s="18">
        <f t="shared" si="952"/>
        <v>0</v>
      </c>
      <c r="M472" s="18">
        <f t="shared" si="952"/>
        <v>1</v>
      </c>
      <c r="N472" s="18">
        <f t="shared" si="952"/>
        <v>0.01</v>
      </c>
      <c r="O472" s="19" t="str">
        <f t="shared" si="952"/>
        <v>% of fuel shifted</v>
      </c>
      <c r="P472" s="14"/>
      <c r="Q472" s="19" t="str">
        <f t="shared" ref="Q472:R472" si="953">Q$443</f>
        <v>industry-ag-main.html#fuel-switching</v>
      </c>
      <c r="R472" s="19" t="str">
        <f t="shared" si="953"/>
        <v>industry-elec-and-hydrogen.html</v>
      </c>
      <c r="S472" s="22"/>
      <c r="T472" s="14"/>
      <c r="U472" s="8"/>
      <c r="V472" s="8"/>
      <c r="W472" s="8"/>
      <c r="X472" s="8"/>
      <c r="Y472" s="8"/>
      <c r="Z472" s="8"/>
    </row>
    <row r="473" spans="1:26" ht="15.75" customHeight="1">
      <c r="A473" s="17" t="str">
        <f t="shared" ref="A473:C473" si="954">A$443</f>
        <v>Industry</v>
      </c>
      <c r="B473" s="17" t="str">
        <f t="shared" si="954"/>
        <v>Electrification + Hydrogen</v>
      </c>
      <c r="C473" s="17" t="str">
        <f t="shared" si="954"/>
        <v>Fraction of Industrial Fuel Use Shifted to Other Fuels</v>
      </c>
      <c r="D473" s="14" t="s">
        <v>564</v>
      </c>
      <c r="E473" s="14" t="s">
        <v>595</v>
      </c>
      <c r="F473" s="14" t="s">
        <v>565</v>
      </c>
      <c r="G473" s="14" t="s">
        <v>596</v>
      </c>
      <c r="H473" s="13">
        <v>411</v>
      </c>
      <c r="I473" s="14" t="s">
        <v>86</v>
      </c>
      <c r="J473" s="17" t="str">
        <f t="shared" ref="J473:O473" si="955">J$443</f>
        <v>Electrification + Hydrogen</v>
      </c>
      <c r="K473" s="17" t="str">
        <f t="shared" si="955"/>
        <v>indst fuel type shifting</v>
      </c>
      <c r="L473" s="18">
        <f t="shared" si="955"/>
        <v>0</v>
      </c>
      <c r="M473" s="18">
        <f t="shared" si="955"/>
        <v>1</v>
      </c>
      <c r="N473" s="18">
        <f t="shared" si="955"/>
        <v>0.01</v>
      </c>
      <c r="O473" s="19" t="str">
        <f t="shared" si="955"/>
        <v>% of fuel shifted</v>
      </c>
      <c r="P473" s="14"/>
      <c r="Q473" s="19" t="str">
        <f t="shared" ref="Q473:R473" si="956">Q$443</f>
        <v>industry-ag-main.html#fuel-switching</v>
      </c>
      <c r="R473" s="19" t="str">
        <f t="shared" si="956"/>
        <v>industry-elec-and-hydrogen.html</v>
      </c>
      <c r="S473" s="22"/>
      <c r="T473" s="14"/>
      <c r="U473" s="8"/>
      <c r="V473" s="8"/>
      <c r="W473" s="8"/>
      <c r="X473" s="8"/>
      <c r="Y473" s="8"/>
      <c r="Z473" s="8"/>
    </row>
    <row r="474" spans="1:26" ht="15.75" customHeight="1">
      <c r="A474" s="17" t="str">
        <f t="shared" ref="A474:C474" si="957">A$443</f>
        <v>Industry</v>
      </c>
      <c r="B474" s="17" t="str">
        <f t="shared" si="957"/>
        <v>Electrification + Hydrogen</v>
      </c>
      <c r="C474" s="17" t="str">
        <f t="shared" si="957"/>
        <v>Fraction of Industrial Fuel Use Shifted to Other Fuels</v>
      </c>
      <c r="D474" s="14" t="s">
        <v>564</v>
      </c>
      <c r="E474" s="14" t="s">
        <v>602</v>
      </c>
      <c r="F474" s="14" t="s">
        <v>565</v>
      </c>
      <c r="G474" s="14" t="s">
        <v>603</v>
      </c>
      <c r="H474" s="13">
        <v>412</v>
      </c>
      <c r="I474" s="14" t="s">
        <v>63</v>
      </c>
      <c r="J474" s="17" t="str">
        <f t="shared" ref="J474:O474" si="958">J$443</f>
        <v>Electrification + Hydrogen</v>
      </c>
      <c r="K474" s="17" t="str">
        <f t="shared" si="958"/>
        <v>indst fuel type shifting</v>
      </c>
      <c r="L474" s="18">
        <f t="shared" si="958"/>
        <v>0</v>
      </c>
      <c r="M474" s="18">
        <f t="shared" si="958"/>
        <v>1</v>
      </c>
      <c r="N474" s="18">
        <f t="shared" si="958"/>
        <v>0.01</v>
      </c>
      <c r="O474" s="19" t="str">
        <f t="shared" si="958"/>
        <v>% of fuel shifted</v>
      </c>
      <c r="P474" s="14" t="s">
        <v>647</v>
      </c>
      <c r="Q474" s="19" t="str">
        <f t="shared" ref="Q474:R474" si="959">Q$443</f>
        <v>industry-ag-main.html#fuel-switching</v>
      </c>
      <c r="R474" s="19" t="str">
        <f t="shared" si="959"/>
        <v>industry-elec-and-hydrogen.html</v>
      </c>
      <c r="S474" s="22"/>
      <c r="T474" s="14"/>
      <c r="U474" s="8"/>
      <c r="V474" s="8"/>
      <c r="W474" s="8"/>
      <c r="X474" s="8"/>
      <c r="Y474" s="8"/>
      <c r="Z474" s="8"/>
    </row>
    <row r="475" spans="1:26" ht="15.75" customHeight="1">
      <c r="A475" s="17" t="str">
        <f t="shared" ref="A475:C475" si="960">A$443</f>
        <v>Industry</v>
      </c>
      <c r="B475" s="17" t="str">
        <f t="shared" si="960"/>
        <v>Electrification + Hydrogen</v>
      </c>
      <c r="C475" s="17" t="str">
        <f t="shared" si="960"/>
        <v>Fraction of Industrial Fuel Use Shifted to Other Fuels</v>
      </c>
      <c r="D475" s="14" t="s">
        <v>564</v>
      </c>
      <c r="E475" s="14" t="s">
        <v>604</v>
      </c>
      <c r="F475" s="14" t="s">
        <v>565</v>
      </c>
      <c r="G475" s="14" t="s">
        <v>605</v>
      </c>
      <c r="H475" s="13">
        <v>413</v>
      </c>
      <c r="I475" s="14" t="s">
        <v>63</v>
      </c>
      <c r="J475" s="17" t="str">
        <f t="shared" ref="J475:O475" si="961">J$443</f>
        <v>Electrification + Hydrogen</v>
      </c>
      <c r="K475" s="17" t="str">
        <f t="shared" si="961"/>
        <v>indst fuel type shifting</v>
      </c>
      <c r="L475" s="18">
        <f t="shared" si="961"/>
        <v>0</v>
      </c>
      <c r="M475" s="18">
        <f t="shared" si="961"/>
        <v>1</v>
      </c>
      <c r="N475" s="18">
        <f t="shared" si="961"/>
        <v>0.01</v>
      </c>
      <c r="O475" s="19" t="str">
        <f t="shared" si="961"/>
        <v>% of fuel shifted</v>
      </c>
      <c r="P475" s="14" t="s">
        <v>648</v>
      </c>
      <c r="Q475" s="19" t="str">
        <f t="shared" ref="Q475:R475" si="962">Q$443</f>
        <v>industry-ag-main.html#fuel-switching</v>
      </c>
      <c r="R475" s="19" t="str">
        <f t="shared" si="962"/>
        <v>industry-elec-and-hydrogen.html</v>
      </c>
      <c r="S475" s="22"/>
      <c r="T475" s="14"/>
      <c r="U475" s="8"/>
      <c r="V475" s="8"/>
      <c r="W475" s="8"/>
      <c r="X475" s="8"/>
      <c r="Y475" s="8"/>
      <c r="Z475" s="8"/>
    </row>
    <row r="476" spans="1:26" ht="15.75" customHeight="1">
      <c r="A476" s="17" t="str">
        <f t="shared" ref="A476:C476" si="963">A$443</f>
        <v>Industry</v>
      </c>
      <c r="B476" s="17" t="str">
        <f t="shared" si="963"/>
        <v>Electrification + Hydrogen</v>
      </c>
      <c r="C476" s="17" t="str">
        <f t="shared" si="963"/>
        <v>Fraction of Industrial Fuel Use Shifted to Other Fuels</v>
      </c>
      <c r="D476" s="14" t="s">
        <v>564</v>
      </c>
      <c r="E476" s="14" t="s">
        <v>606</v>
      </c>
      <c r="F476" s="14" t="s">
        <v>565</v>
      </c>
      <c r="G476" s="14" t="s">
        <v>607</v>
      </c>
      <c r="H476" s="13">
        <v>414</v>
      </c>
      <c r="I476" s="14" t="s">
        <v>86</v>
      </c>
      <c r="J476" s="17" t="str">
        <f t="shared" ref="J476:O476" si="964">J$443</f>
        <v>Electrification + Hydrogen</v>
      </c>
      <c r="K476" s="17" t="str">
        <f t="shared" si="964"/>
        <v>indst fuel type shifting</v>
      </c>
      <c r="L476" s="18">
        <f t="shared" si="964"/>
        <v>0</v>
      </c>
      <c r="M476" s="18">
        <f t="shared" si="964"/>
        <v>1</v>
      </c>
      <c r="N476" s="18">
        <f t="shared" si="964"/>
        <v>0.01</v>
      </c>
      <c r="O476" s="19" t="str">
        <f t="shared" si="964"/>
        <v>% of fuel shifted</v>
      </c>
      <c r="P476" s="14"/>
      <c r="Q476" s="19" t="str">
        <f t="shared" ref="Q476:R476" si="965">Q$443</f>
        <v>industry-ag-main.html#fuel-switching</v>
      </c>
      <c r="R476" s="19" t="str">
        <f t="shared" si="965"/>
        <v>industry-elec-and-hydrogen.html</v>
      </c>
      <c r="S476" s="22"/>
      <c r="T476" s="14"/>
      <c r="U476" s="8"/>
      <c r="V476" s="8"/>
      <c r="W476" s="8"/>
      <c r="X476" s="8"/>
      <c r="Y476" s="8"/>
      <c r="Z476" s="8"/>
    </row>
    <row r="477" spans="1:26" ht="15.75" customHeight="1">
      <c r="A477" s="17" t="str">
        <f t="shared" ref="A477:C477" si="966">A$443</f>
        <v>Industry</v>
      </c>
      <c r="B477" s="17" t="str">
        <f t="shared" si="966"/>
        <v>Electrification + Hydrogen</v>
      </c>
      <c r="C477" s="17" t="str">
        <f t="shared" si="966"/>
        <v>Fraction of Industrial Fuel Use Shifted to Other Fuels</v>
      </c>
      <c r="D477" s="14" t="s">
        <v>564</v>
      </c>
      <c r="E477" s="14" t="s">
        <v>608</v>
      </c>
      <c r="F477" s="14" t="s">
        <v>565</v>
      </c>
      <c r="G477" s="14" t="s">
        <v>609</v>
      </c>
      <c r="H477" s="13">
        <v>415</v>
      </c>
      <c r="I477" s="14" t="s">
        <v>63</v>
      </c>
      <c r="J477" s="17" t="str">
        <f t="shared" ref="J477:O477" si="967">J$443</f>
        <v>Electrification + Hydrogen</v>
      </c>
      <c r="K477" s="17" t="str">
        <f t="shared" si="967"/>
        <v>indst fuel type shifting</v>
      </c>
      <c r="L477" s="18">
        <f t="shared" si="967"/>
        <v>0</v>
      </c>
      <c r="M477" s="18">
        <f t="shared" si="967"/>
        <v>1</v>
      </c>
      <c r="N477" s="18">
        <f t="shared" si="967"/>
        <v>0.01</v>
      </c>
      <c r="O477" s="19" t="str">
        <f t="shared" si="967"/>
        <v>% of fuel shifted</v>
      </c>
      <c r="P477" s="14" t="s">
        <v>649</v>
      </c>
      <c r="Q477" s="19" t="str">
        <f t="shared" ref="Q477:R477" si="968">Q$443</f>
        <v>industry-ag-main.html#fuel-switching</v>
      </c>
      <c r="R477" s="19" t="str">
        <f t="shared" si="968"/>
        <v>industry-elec-and-hydrogen.html</v>
      </c>
      <c r="S477" s="22"/>
      <c r="T477" s="14"/>
      <c r="U477" s="8"/>
      <c r="V477" s="8"/>
      <c r="W477" s="8"/>
      <c r="X477" s="8"/>
      <c r="Y477" s="8"/>
      <c r="Z477" s="8"/>
    </row>
    <row r="478" spans="1:26" ht="15.75" customHeight="1">
      <c r="A478" s="17" t="str">
        <f t="shared" ref="A478:C478" si="969">A$443</f>
        <v>Industry</v>
      </c>
      <c r="B478" s="17" t="str">
        <f t="shared" si="969"/>
        <v>Electrification + Hydrogen</v>
      </c>
      <c r="C478" s="17" t="str">
        <f t="shared" si="969"/>
        <v>Fraction of Industrial Fuel Use Shifted to Other Fuels</v>
      </c>
      <c r="D478" s="14" t="s">
        <v>564</v>
      </c>
      <c r="E478" s="14" t="s">
        <v>610</v>
      </c>
      <c r="F478" s="14" t="s">
        <v>565</v>
      </c>
      <c r="G478" s="14" t="s">
        <v>611</v>
      </c>
      <c r="H478" s="13">
        <v>416</v>
      </c>
      <c r="I478" s="14" t="s">
        <v>86</v>
      </c>
      <c r="J478" s="17" t="str">
        <f t="shared" ref="J478:O478" si="970">J$443</f>
        <v>Electrification + Hydrogen</v>
      </c>
      <c r="K478" s="17" t="str">
        <f t="shared" si="970"/>
        <v>indst fuel type shifting</v>
      </c>
      <c r="L478" s="18">
        <f t="shared" si="970"/>
        <v>0</v>
      </c>
      <c r="M478" s="18">
        <f t="shared" si="970"/>
        <v>1</v>
      </c>
      <c r="N478" s="18">
        <f t="shared" si="970"/>
        <v>0.01</v>
      </c>
      <c r="O478" s="19" t="str">
        <f t="shared" si="970"/>
        <v>% of fuel shifted</v>
      </c>
      <c r="P478" s="14"/>
      <c r="Q478" s="19" t="str">
        <f t="shared" ref="Q478:R478" si="971">Q$443</f>
        <v>industry-ag-main.html#fuel-switching</v>
      </c>
      <c r="R478" s="19" t="str">
        <f t="shared" si="971"/>
        <v>industry-elec-and-hydrogen.html</v>
      </c>
      <c r="S478" s="22"/>
      <c r="T478" s="14"/>
      <c r="U478" s="8"/>
      <c r="V478" s="8"/>
      <c r="W478" s="8"/>
      <c r="X478" s="8"/>
      <c r="Y478" s="8"/>
      <c r="Z478" s="8"/>
    </row>
    <row r="479" spans="1:26" ht="15.75" customHeight="1">
      <c r="A479" s="17" t="str">
        <f t="shared" ref="A479:C479" si="972">A$443</f>
        <v>Industry</v>
      </c>
      <c r="B479" s="17" t="str">
        <f t="shared" si="972"/>
        <v>Electrification + Hydrogen</v>
      </c>
      <c r="C479" s="17" t="str">
        <f t="shared" si="972"/>
        <v>Fraction of Industrial Fuel Use Shifted to Other Fuels</v>
      </c>
      <c r="D479" s="14" t="s">
        <v>564</v>
      </c>
      <c r="E479" s="14" t="s">
        <v>612</v>
      </c>
      <c r="F479" s="14" t="s">
        <v>565</v>
      </c>
      <c r="G479" s="14" t="s">
        <v>613</v>
      </c>
      <c r="H479" s="13">
        <v>417</v>
      </c>
      <c r="I479" s="14" t="s">
        <v>86</v>
      </c>
      <c r="J479" s="17" t="str">
        <f t="shared" ref="J479:O479" si="973">J$443</f>
        <v>Electrification + Hydrogen</v>
      </c>
      <c r="K479" s="17" t="str">
        <f t="shared" si="973"/>
        <v>indst fuel type shifting</v>
      </c>
      <c r="L479" s="18">
        <f t="shared" si="973"/>
        <v>0</v>
      </c>
      <c r="M479" s="18">
        <f t="shared" si="973"/>
        <v>1</v>
      </c>
      <c r="N479" s="18">
        <f t="shared" si="973"/>
        <v>0.01</v>
      </c>
      <c r="O479" s="19" t="str">
        <f t="shared" si="973"/>
        <v>% of fuel shifted</v>
      </c>
      <c r="P479" s="14"/>
      <c r="Q479" s="19" t="str">
        <f t="shared" ref="Q479:R479" si="974">Q$443</f>
        <v>industry-ag-main.html#fuel-switching</v>
      </c>
      <c r="R479" s="19" t="str">
        <f t="shared" si="974"/>
        <v>industry-elec-and-hydrogen.html</v>
      </c>
      <c r="S479" s="22"/>
      <c r="T479" s="14"/>
      <c r="U479" s="8"/>
      <c r="V479" s="8"/>
      <c r="W479" s="8"/>
      <c r="X479" s="8"/>
      <c r="Y479" s="8"/>
      <c r="Z479" s="8"/>
    </row>
    <row r="480" spans="1:26" ht="15.75" customHeight="1">
      <c r="A480" s="17" t="str">
        <f t="shared" ref="A480:C480" si="975">A$443</f>
        <v>Industry</v>
      </c>
      <c r="B480" s="17" t="str">
        <f t="shared" si="975"/>
        <v>Electrification + Hydrogen</v>
      </c>
      <c r="C480" s="17" t="str">
        <f t="shared" si="975"/>
        <v>Fraction of Industrial Fuel Use Shifted to Other Fuels</v>
      </c>
      <c r="D480" s="14" t="s">
        <v>564</v>
      </c>
      <c r="E480" s="14" t="s">
        <v>614</v>
      </c>
      <c r="F480" s="14" t="s">
        <v>565</v>
      </c>
      <c r="G480" s="14" t="s">
        <v>615</v>
      </c>
      <c r="H480" s="13">
        <v>418</v>
      </c>
      <c r="I480" s="14" t="s">
        <v>63</v>
      </c>
      <c r="J480" s="17" t="str">
        <f t="shared" ref="J480:O480" si="976">J$443</f>
        <v>Electrification + Hydrogen</v>
      </c>
      <c r="K480" s="17" t="str">
        <f t="shared" si="976"/>
        <v>indst fuel type shifting</v>
      </c>
      <c r="L480" s="18">
        <f t="shared" si="976"/>
        <v>0</v>
      </c>
      <c r="M480" s="18">
        <f t="shared" si="976"/>
        <v>1</v>
      </c>
      <c r="N480" s="18">
        <f t="shared" si="976"/>
        <v>0.01</v>
      </c>
      <c r="O480" s="19" t="str">
        <f t="shared" si="976"/>
        <v>% of fuel shifted</v>
      </c>
      <c r="P480" s="14" t="s">
        <v>650</v>
      </c>
      <c r="Q480" s="19" t="str">
        <f t="shared" ref="Q480:R480" si="977">Q$443</f>
        <v>industry-ag-main.html#fuel-switching</v>
      </c>
      <c r="R480" s="19" t="str">
        <f t="shared" si="977"/>
        <v>industry-elec-and-hydrogen.html</v>
      </c>
      <c r="S480" s="22"/>
      <c r="T480" s="14"/>
      <c r="U480" s="8"/>
      <c r="V480" s="8"/>
      <c r="W480" s="8"/>
      <c r="X480" s="8"/>
      <c r="Y480" s="8"/>
      <c r="Z480" s="8"/>
    </row>
    <row r="481" spans="1:26" ht="15.75" customHeight="1">
      <c r="A481" s="17" t="str">
        <f t="shared" ref="A481:C481" si="978">A$443</f>
        <v>Industry</v>
      </c>
      <c r="B481" s="17" t="str">
        <f t="shared" si="978"/>
        <v>Electrification + Hydrogen</v>
      </c>
      <c r="C481" s="17" t="str">
        <f t="shared" si="978"/>
        <v>Fraction of Industrial Fuel Use Shifted to Other Fuels</v>
      </c>
      <c r="D481" s="14" t="s">
        <v>564</v>
      </c>
      <c r="E481" s="14" t="s">
        <v>616</v>
      </c>
      <c r="F481" s="14" t="s">
        <v>565</v>
      </c>
      <c r="G481" s="14" t="s">
        <v>617</v>
      </c>
      <c r="H481" s="13">
        <v>419</v>
      </c>
      <c r="I481" s="14" t="s">
        <v>63</v>
      </c>
      <c r="J481" s="17" t="str">
        <f t="shared" ref="J481:O481" si="979">J$443</f>
        <v>Electrification + Hydrogen</v>
      </c>
      <c r="K481" s="17" t="str">
        <f t="shared" si="979"/>
        <v>indst fuel type shifting</v>
      </c>
      <c r="L481" s="18">
        <f t="shared" si="979"/>
        <v>0</v>
      </c>
      <c r="M481" s="18">
        <f t="shared" si="979"/>
        <v>1</v>
      </c>
      <c r="N481" s="18">
        <f t="shared" si="979"/>
        <v>0.01</v>
      </c>
      <c r="O481" s="19" t="str">
        <f t="shared" si="979"/>
        <v>% of fuel shifted</v>
      </c>
      <c r="P481" s="14" t="s">
        <v>651</v>
      </c>
      <c r="Q481" s="19" t="str">
        <f t="shared" ref="Q481:R481" si="980">Q$443</f>
        <v>industry-ag-main.html#fuel-switching</v>
      </c>
      <c r="R481" s="19" t="str">
        <f t="shared" si="980"/>
        <v>industry-elec-and-hydrogen.html</v>
      </c>
      <c r="S481" s="22"/>
      <c r="T481" s="14"/>
      <c r="U481" s="8"/>
      <c r="V481" s="8"/>
      <c r="W481" s="8"/>
      <c r="X481" s="8"/>
      <c r="Y481" s="8"/>
      <c r="Z481" s="8"/>
    </row>
    <row r="482" spans="1:26" ht="15.75" customHeight="1">
      <c r="A482" s="17" t="str">
        <f t="shared" ref="A482:C482" si="981">A$443</f>
        <v>Industry</v>
      </c>
      <c r="B482" s="17" t="str">
        <f t="shared" si="981"/>
        <v>Electrification + Hydrogen</v>
      </c>
      <c r="C482" s="17" t="str">
        <f t="shared" si="981"/>
        <v>Fraction of Industrial Fuel Use Shifted to Other Fuels</v>
      </c>
      <c r="D482" s="14" t="s">
        <v>564</v>
      </c>
      <c r="E482" s="14" t="s">
        <v>618</v>
      </c>
      <c r="F482" s="14" t="s">
        <v>565</v>
      </c>
      <c r="G482" s="14" t="s">
        <v>619</v>
      </c>
      <c r="H482" s="13">
        <v>420</v>
      </c>
      <c r="I482" s="14" t="s">
        <v>86</v>
      </c>
      <c r="J482" s="17" t="str">
        <f t="shared" ref="J482:O482" si="982">J$443</f>
        <v>Electrification + Hydrogen</v>
      </c>
      <c r="K482" s="17" t="str">
        <f t="shared" si="982"/>
        <v>indst fuel type shifting</v>
      </c>
      <c r="L482" s="18">
        <f t="shared" si="982"/>
        <v>0</v>
      </c>
      <c r="M482" s="18">
        <f t="shared" si="982"/>
        <v>1</v>
      </c>
      <c r="N482" s="18">
        <f t="shared" si="982"/>
        <v>0.01</v>
      </c>
      <c r="O482" s="19" t="str">
        <f t="shared" si="982"/>
        <v>% of fuel shifted</v>
      </c>
      <c r="P482" s="14"/>
      <c r="Q482" s="19" t="str">
        <f t="shared" ref="Q482:R482" si="983">Q$443</f>
        <v>industry-ag-main.html#fuel-switching</v>
      </c>
      <c r="R482" s="19" t="str">
        <f t="shared" si="983"/>
        <v>industry-elec-and-hydrogen.html</v>
      </c>
      <c r="S482" s="22"/>
      <c r="T482" s="14"/>
      <c r="U482" s="8"/>
      <c r="V482" s="8"/>
      <c r="W482" s="8"/>
      <c r="X482" s="8"/>
      <c r="Y482" s="8"/>
      <c r="Z482" s="8"/>
    </row>
    <row r="483" spans="1:26" ht="15.75" customHeight="1">
      <c r="A483" s="17" t="str">
        <f t="shared" ref="A483:C483" si="984">A$443</f>
        <v>Industry</v>
      </c>
      <c r="B483" s="17" t="str">
        <f t="shared" si="984"/>
        <v>Electrification + Hydrogen</v>
      </c>
      <c r="C483" s="17" t="str">
        <f t="shared" si="984"/>
        <v>Fraction of Industrial Fuel Use Shifted to Other Fuels</v>
      </c>
      <c r="D483" s="14" t="s">
        <v>566</v>
      </c>
      <c r="E483" s="14" t="s">
        <v>595</v>
      </c>
      <c r="F483" s="14" t="s">
        <v>567</v>
      </c>
      <c r="G483" s="14" t="s">
        <v>596</v>
      </c>
      <c r="H483" s="13">
        <v>421</v>
      </c>
      <c r="I483" s="14" t="s">
        <v>86</v>
      </c>
      <c r="J483" s="17" t="str">
        <f t="shared" ref="J483:O483" si="985">J$443</f>
        <v>Electrification + Hydrogen</v>
      </c>
      <c r="K483" s="17" t="str">
        <f t="shared" si="985"/>
        <v>indst fuel type shifting</v>
      </c>
      <c r="L483" s="18">
        <f t="shared" si="985"/>
        <v>0</v>
      </c>
      <c r="M483" s="18">
        <f t="shared" si="985"/>
        <v>1</v>
      </c>
      <c r="N483" s="18">
        <f t="shared" si="985"/>
        <v>0.01</v>
      </c>
      <c r="O483" s="19" t="str">
        <f t="shared" si="985"/>
        <v>% of fuel shifted</v>
      </c>
      <c r="P483" s="14"/>
      <c r="Q483" s="19" t="str">
        <f t="shared" ref="Q483:R483" si="986">Q$443</f>
        <v>industry-ag-main.html#fuel-switching</v>
      </c>
      <c r="R483" s="19" t="str">
        <f t="shared" si="986"/>
        <v>industry-elec-and-hydrogen.html</v>
      </c>
      <c r="S483" s="22"/>
      <c r="T483" s="14"/>
      <c r="U483" s="8"/>
      <c r="V483" s="8"/>
      <c r="W483" s="8"/>
      <c r="X483" s="8"/>
      <c r="Y483" s="8"/>
      <c r="Z483" s="8"/>
    </row>
    <row r="484" spans="1:26" ht="15.75" customHeight="1">
      <c r="A484" s="17" t="str">
        <f t="shared" ref="A484:C484" si="987">A$443</f>
        <v>Industry</v>
      </c>
      <c r="B484" s="17" t="str">
        <f t="shared" si="987"/>
        <v>Electrification + Hydrogen</v>
      </c>
      <c r="C484" s="17" t="str">
        <f t="shared" si="987"/>
        <v>Fraction of Industrial Fuel Use Shifted to Other Fuels</v>
      </c>
      <c r="D484" s="14" t="s">
        <v>566</v>
      </c>
      <c r="E484" s="14" t="s">
        <v>602</v>
      </c>
      <c r="F484" s="14" t="s">
        <v>567</v>
      </c>
      <c r="G484" s="14" t="s">
        <v>603</v>
      </c>
      <c r="H484" s="13">
        <v>422</v>
      </c>
      <c r="I484" s="14" t="s">
        <v>63</v>
      </c>
      <c r="J484" s="17" t="str">
        <f t="shared" ref="J484:O484" si="988">J$443</f>
        <v>Electrification + Hydrogen</v>
      </c>
      <c r="K484" s="17" t="str">
        <f t="shared" si="988"/>
        <v>indst fuel type shifting</v>
      </c>
      <c r="L484" s="18">
        <f t="shared" si="988"/>
        <v>0</v>
      </c>
      <c r="M484" s="18">
        <f t="shared" si="988"/>
        <v>1</v>
      </c>
      <c r="N484" s="18">
        <f t="shared" si="988"/>
        <v>0.01</v>
      </c>
      <c r="O484" s="19" t="str">
        <f t="shared" si="988"/>
        <v>% of fuel shifted</v>
      </c>
      <c r="P484" s="14" t="s">
        <v>652</v>
      </c>
      <c r="Q484" s="19" t="str">
        <f t="shared" ref="Q484:R484" si="989">Q$443</f>
        <v>industry-ag-main.html#fuel-switching</v>
      </c>
      <c r="R484" s="19" t="str">
        <f t="shared" si="989"/>
        <v>industry-elec-and-hydrogen.html</v>
      </c>
      <c r="S484" s="22"/>
      <c r="T484" s="14"/>
      <c r="U484" s="8"/>
      <c r="V484" s="8"/>
      <c r="W484" s="8"/>
      <c r="X484" s="8"/>
      <c r="Y484" s="8"/>
      <c r="Z484" s="8"/>
    </row>
    <row r="485" spans="1:26" ht="15.75" customHeight="1">
      <c r="A485" s="17" t="str">
        <f t="shared" ref="A485:C485" si="990">A$443</f>
        <v>Industry</v>
      </c>
      <c r="B485" s="17" t="str">
        <f t="shared" si="990"/>
        <v>Electrification + Hydrogen</v>
      </c>
      <c r="C485" s="17" t="str">
        <f t="shared" si="990"/>
        <v>Fraction of Industrial Fuel Use Shifted to Other Fuels</v>
      </c>
      <c r="D485" s="14" t="s">
        <v>566</v>
      </c>
      <c r="E485" s="14" t="s">
        <v>604</v>
      </c>
      <c r="F485" s="14" t="s">
        <v>567</v>
      </c>
      <c r="G485" s="14" t="s">
        <v>605</v>
      </c>
      <c r="H485" s="13">
        <v>423</v>
      </c>
      <c r="I485" s="14" t="s">
        <v>63</v>
      </c>
      <c r="J485" s="17" t="str">
        <f t="shared" ref="J485:O485" si="991">J$443</f>
        <v>Electrification + Hydrogen</v>
      </c>
      <c r="K485" s="17" t="str">
        <f t="shared" si="991"/>
        <v>indst fuel type shifting</v>
      </c>
      <c r="L485" s="18">
        <f t="shared" si="991"/>
        <v>0</v>
      </c>
      <c r="M485" s="18">
        <f t="shared" si="991"/>
        <v>1</v>
      </c>
      <c r="N485" s="18">
        <f t="shared" si="991"/>
        <v>0.01</v>
      </c>
      <c r="O485" s="19" t="str">
        <f t="shared" si="991"/>
        <v>% of fuel shifted</v>
      </c>
      <c r="P485" s="14" t="s">
        <v>653</v>
      </c>
      <c r="Q485" s="19" t="str">
        <f t="shared" ref="Q485:R485" si="992">Q$443</f>
        <v>industry-ag-main.html#fuel-switching</v>
      </c>
      <c r="R485" s="19" t="str">
        <f t="shared" si="992"/>
        <v>industry-elec-and-hydrogen.html</v>
      </c>
      <c r="S485" s="22"/>
      <c r="T485" s="14"/>
      <c r="U485" s="8"/>
      <c r="V485" s="8"/>
      <c r="W485" s="8"/>
      <c r="X485" s="8"/>
      <c r="Y485" s="8"/>
      <c r="Z485" s="8"/>
    </row>
    <row r="486" spans="1:26" ht="15.75" customHeight="1">
      <c r="A486" s="17" t="str">
        <f t="shared" ref="A486:C486" si="993">A$443</f>
        <v>Industry</v>
      </c>
      <c r="B486" s="17" t="str">
        <f t="shared" si="993"/>
        <v>Electrification + Hydrogen</v>
      </c>
      <c r="C486" s="17" t="str">
        <f t="shared" si="993"/>
        <v>Fraction of Industrial Fuel Use Shifted to Other Fuels</v>
      </c>
      <c r="D486" s="14" t="s">
        <v>566</v>
      </c>
      <c r="E486" s="14" t="s">
        <v>606</v>
      </c>
      <c r="F486" s="14" t="s">
        <v>567</v>
      </c>
      <c r="G486" s="14" t="s">
        <v>607</v>
      </c>
      <c r="H486" s="13">
        <v>424</v>
      </c>
      <c r="I486" s="14" t="s">
        <v>86</v>
      </c>
      <c r="J486" s="17" t="str">
        <f t="shared" ref="J486:O486" si="994">J$443</f>
        <v>Electrification + Hydrogen</v>
      </c>
      <c r="K486" s="17" t="str">
        <f t="shared" si="994"/>
        <v>indst fuel type shifting</v>
      </c>
      <c r="L486" s="18">
        <f t="shared" si="994"/>
        <v>0</v>
      </c>
      <c r="M486" s="18">
        <f t="shared" si="994"/>
        <v>1</v>
      </c>
      <c r="N486" s="18">
        <f t="shared" si="994"/>
        <v>0.01</v>
      </c>
      <c r="O486" s="19" t="str">
        <f t="shared" si="994"/>
        <v>% of fuel shifted</v>
      </c>
      <c r="P486" s="14"/>
      <c r="Q486" s="19" t="str">
        <f t="shared" ref="Q486:R486" si="995">Q$443</f>
        <v>industry-ag-main.html#fuel-switching</v>
      </c>
      <c r="R486" s="19" t="str">
        <f t="shared" si="995"/>
        <v>industry-elec-and-hydrogen.html</v>
      </c>
      <c r="S486" s="22"/>
      <c r="T486" s="14"/>
      <c r="U486" s="8"/>
      <c r="V486" s="8"/>
      <c r="W486" s="8"/>
      <c r="X486" s="8"/>
      <c r="Y486" s="8"/>
      <c r="Z486" s="8"/>
    </row>
    <row r="487" spans="1:26" ht="15.75" customHeight="1">
      <c r="A487" s="17" t="str">
        <f t="shared" ref="A487:C487" si="996">A$443</f>
        <v>Industry</v>
      </c>
      <c r="B487" s="17" t="str">
        <f t="shared" si="996"/>
        <v>Electrification + Hydrogen</v>
      </c>
      <c r="C487" s="17" t="str">
        <f t="shared" si="996"/>
        <v>Fraction of Industrial Fuel Use Shifted to Other Fuels</v>
      </c>
      <c r="D487" s="14" t="s">
        <v>566</v>
      </c>
      <c r="E487" s="14" t="s">
        <v>608</v>
      </c>
      <c r="F487" s="14" t="s">
        <v>567</v>
      </c>
      <c r="G487" s="14" t="s">
        <v>609</v>
      </c>
      <c r="H487" s="13">
        <v>425</v>
      </c>
      <c r="I487" s="14" t="s">
        <v>63</v>
      </c>
      <c r="J487" s="17" t="str">
        <f t="shared" ref="J487:O487" si="997">J$443</f>
        <v>Electrification + Hydrogen</v>
      </c>
      <c r="K487" s="17" t="str">
        <f t="shared" si="997"/>
        <v>indst fuel type shifting</v>
      </c>
      <c r="L487" s="18">
        <f t="shared" si="997"/>
        <v>0</v>
      </c>
      <c r="M487" s="18">
        <f t="shared" si="997"/>
        <v>1</v>
      </c>
      <c r="N487" s="18">
        <f t="shared" si="997"/>
        <v>0.01</v>
      </c>
      <c r="O487" s="19" t="str">
        <f t="shared" si="997"/>
        <v>% of fuel shifted</v>
      </c>
      <c r="P487" s="14" t="s">
        <v>654</v>
      </c>
      <c r="Q487" s="19" t="str">
        <f t="shared" ref="Q487:R487" si="998">Q$443</f>
        <v>industry-ag-main.html#fuel-switching</v>
      </c>
      <c r="R487" s="19" t="str">
        <f t="shared" si="998"/>
        <v>industry-elec-and-hydrogen.html</v>
      </c>
      <c r="S487" s="22"/>
      <c r="T487" s="14"/>
      <c r="U487" s="8"/>
      <c r="V487" s="8"/>
      <c r="W487" s="8"/>
      <c r="X487" s="8"/>
      <c r="Y487" s="8"/>
      <c r="Z487" s="8"/>
    </row>
    <row r="488" spans="1:26" ht="15.75" customHeight="1">
      <c r="A488" s="17" t="str">
        <f t="shared" ref="A488:C488" si="999">A$443</f>
        <v>Industry</v>
      </c>
      <c r="B488" s="17" t="str">
        <f t="shared" si="999"/>
        <v>Electrification + Hydrogen</v>
      </c>
      <c r="C488" s="17" t="str">
        <f t="shared" si="999"/>
        <v>Fraction of Industrial Fuel Use Shifted to Other Fuels</v>
      </c>
      <c r="D488" s="14" t="s">
        <v>566</v>
      </c>
      <c r="E488" s="14" t="s">
        <v>610</v>
      </c>
      <c r="F488" s="14" t="s">
        <v>567</v>
      </c>
      <c r="G488" s="14" t="s">
        <v>611</v>
      </c>
      <c r="H488" s="13">
        <v>426</v>
      </c>
      <c r="I488" s="14" t="s">
        <v>86</v>
      </c>
      <c r="J488" s="17" t="str">
        <f t="shared" ref="J488:O488" si="1000">J$443</f>
        <v>Electrification + Hydrogen</v>
      </c>
      <c r="K488" s="17" t="str">
        <f t="shared" si="1000"/>
        <v>indst fuel type shifting</v>
      </c>
      <c r="L488" s="18">
        <f t="shared" si="1000"/>
        <v>0</v>
      </c>
      <c r="M488" s="18">
        <f t="shared" si="1000"/>
        <v>1</v>
      </c>
      <c r="N488" s="18">
        <f t="shared" si="1000"/>
        <v>0.01</v>
      </c>
      <c r="O488" s="19" t="str">
        <f t="shared" si="1000"/>
        <v>% of fuel shifted</v>
      </c>
      <c r="P488" s="14"/>
      <c r="Q488" s="19" t="str">
        <f t="shared" ref="Q488:R488" si="1001">Q$443</f>
        <v>industry-ag-main.html#fuel-switching</v>
      </c>
      <c r="R488" s="19" t="str">
        <f t="shared" si="1001"/>
        <v>industry-elec-and-hydrogen.html</v>
      </c>
      <c r="S488" s="22"/>
      <c r="T488" s="14"/>
      <c r="U488" s="8"/>
      <c r="V488" s="8"/>
      <c r="W488" s="8"/>
      <c r="X488" s="8"/>
      <c r="Y488" s="8"/>
      <c r="Z488" s="8"/>
    </row>
    <row r="489" spans="1:26" ht="15.75" customHeight="1">
      <c r="A489" s="17" t="str">
        <f t="shared" ref="A489:C489" si="1002">A$443</f>
        <v>Industry</v>
      </c>
      <c r="B489" s="17" t="str">
        <f t="shared" si="1002"/>
        <v>Electrification + Hydrogen</v>
      </c>
      <c r="C489" s="17" t="str">
        <f t="shared" si="1002"/>
        <v>Fraction of Industrial Fuel Use Shifted to Other Fuels</v>
      </c>
      <c r="D489" s="14" t="s">
        <v>566</v>
      </c>
      <c r="E489" s="14" t="s">
        <v>612</v>
      </c>
      <c r="F489" s="14" t="s">
        <v>567</v>
      </c>
      <c r="G489" s="14" t="s">
        <v>613</v>
      </c>
      <c r="H489" s="13">
        <v>427</v>
      </c>
      <c r="I489" s="14" t="s">
        <v>86</v>
      </c>
      <c r="J489" s="17" t="str">
        <f t="shared" ref="J489:O489" si="1003">J$443</f>
        <v>Electrification + Hydrogen</v>
      </c>
      <c r="K489" s="17" t="str">
        <f t="shared" si="1003"/>
        <v>indst fuel type shifting</v>
      </c>
      <c r="L489" s="18">
        <f t="shared" si="1003"/>
        <v>0</v>
      </c>
      <c r="M489" s="18">
        <f t="shared" si="1003"/>
        <v>1</v>
      </c>
      <c r="N489" s="18">
        <f t="shared" si="1003"/>
        <v>0.01</v>
      </c>
      <c r="O489" s="19" t="str">
        <f t="shared" si="1003"/>
        <v>% of fuel shifted</v>
      </c>
      <c r="P489" s="14"/>
      <c r="Q489" s="19" t="str">
        <f t="shared" ref="Q489:R489" si="1004">Q$443</f>
        <v>industry-ag-main.html#fuel-switching</v>
      </c>
      <c r="R489" s="19" t="str">
        <f t="shared" si="1004"/>
        <v>industry-elec-and-hydrogen.html</v>
      </c>
      <c r="S489" s="22"/>
      <c r="T489" s="14"/>
      <c r="U489" s="8"/>
      <c r="V489" s="8"/>
      <c r="W489" s="8"/>
      <c r="X489" s="8"/>
      <c r="Y489" s="8"/>
      <c r="Z489" s="8"/>
    </row>
    <row r="490" spans="1:26" ht="15.75" customHeight="1">
      <c r="A490" s="17" t="str">
        <f t="shared" ref="A490:C490" si="1005">A$443</f>
        <v>Industry</v>
      </c>
      <c r="B490" s="17" t="str">
        <f t="shared" si="1005"/>
        <v>Electrification + Hydrogen</v>
      </c>
      <c r="C490" s="17" t="str">
        <f t="shared" si="1005"/>
        <v>Fraction of Industrial Fuel Use Shifted to Other Fuels</v>
      </c>
      <c r="D490" s="14" t="s">
        <v>566</v>
      </c>
      <c r="E490" s="14" t="s">
        <v>614</v>
      </c>
      <c r="F490" s="14" t="s">
        <v>567</v>
      </c>
      <c r="G490" s="14" t="s">
        <v>615</v>
      </c>
      <c r="H490" s="13">
        <v>428</v>
      </c>
      <c r="I490" s="14" t="s">
        <v>63</v>
      </c>
      <c r="J490" s="17" t="str">
        <f t="shared" ref="J490:O490" si="1006">J$443</f>
        <v>Electrification + Hydrogen</v>
      </c>
      <c r="K490" s="17" t="str">
        <f t="shared" si="1006"/>
        <v>indst fuel type shifting</v>
      </c>
      <c r="L490" s="18">
        <f t="shared" si="1006"/>
        <v>0</v>
      </c>
      <c r="M490" s="18">
        <f t="shared" si="1006"/>
        <v>1</v>
      </c>
      <c r="N490" s="18">
        <f t="shared" si="1006"/>
        <v>0.01</v>
      </c>
      <c r="O490" s="19" t="str">
        <f t="shared" si="1006"/>
        <v>% of fuel shifted</v>
      </c>
      <c r="P490" s="14" t="s">
        <v>655</v>
      </c>
      <c r="Q490" s="19" t="str">
        <f t="shared" ref="Q490:R490" si="1007">Q$443</f>
        <v>industry-ag-main.html#fuel-switching</v>
      </c>
      <c r="R490" s="19" t="str">
        <f t="shared" si="1007"/>
        <v>industry-elec-and-hydrogen.html</v>
      </c>
      <c r="S490" s="22"/>
      <c r="T490" s="14"/>
      <c r="U490" s="8"/>
      <c r="V490" s="8"/>
      <c r="W490" s="8"/>
      <c r="X490" s="8"/>
      <c r="Y490" s="8"/>
      <c r="Z490" s="8"/>
    </row>
    <row r="491" spans="1:26" ht="15.75" customHeight="1">
      <c r="A491" s="17" t="str">
        <f t="shared" ref="A491:C491" si="1008">A$443</f>
        <v>Industry</v>
      </c>
      <c r="B491" s="17" t="str">
        <f t="shared" si="1008"/>
        <v>Electrification + Hydrogen</v>
      </c>
      <c r="C491" s="17" t="str">
        <f t="shared" si="1008"/>
        <v>Fraction of Industrial Fuel Use Shifted to Other Fuels</v>
      </c>
      <c r="D491" s="14" t="s">
        <v>566</v>
      </c>
      <c r="E491" s="14" t="s">
        <v>616</v>
      </c>
      <c r="F491" s="14" t="s">
        <v>567</v>
      </c>
      <c r="G491" s="14" t="s">
        <v>617</v>
      </c>
      <c r="H491" s="13">
        <v>464</v>
      </c>
      <c r="I491" s="14" t="s">
        <v>86</v>
      </c>
      <c r="J491" s="17" t="str">
        <f t="shared" ref="J491:O491" si="1009">J$443</f>
        <v>Electrification + Hydrogen</v>
      </c>
      <c r="K491" s="17" t="str">
        <f t="shared" si="1009"/>
        <v>indst fuel type shifting</v>
      </c>
      <c r="L491" s="18">
        <f t="shared" si="1009"/>
        <v>0</v>
      </c>
      <c r="M491" s="18">
        <f t="shared" si="1009"/>
        <v>1</v>
      </c>
      <c r="N491" s="18">
        <f t="shared" si="1009"/>
        <v>0.01</v>
      </c>
      <c r="O491" s="19" t="str">
        <f t="shared" si="1009"/>
        <v>% of fuel shifted</v>
      </c>
      <c r="P491" s="14"/>
      <c r="Q491" s="19" t="str">
        <f t="shared" ref="Q491:R491" si="1010">Q$443</f>
        <v>industry-ag-main.html#fuel-switching</v>
      </c>
      <c r="R491" s="19" t="str">
        <f t="shared" si="1010"/>
        <v>industry-elec-and-hydrogen.html</v>
      </c>
      <c r="S491" s="22"/>
      <c r="T491" s="14"/>
      <c r="U491" s="8"/>
      <c r="V491" s="8"/>
      <c r="W491" s="8"/>
      <c r="X491" s="8"/>
      <c r="Y491" s="8"/>
      <c r="Z491" s="8"/>
    </row>
    <row r="492" spans="1:26" ht="15.75" customHeight="1">
      <c r="A492" s="17" t="str">
        <f t="shared" ref="A492:C492" si="1011">A$443</f>
        <v>Industry</v>
      </c>
      <c r="B492" s="17" t="str">
        <f t="shared" si="1011"/>
        <v>Electrification + Hydrogen</v>
      </c>
      <c r="C492" s="17" t="str">
        <f t="shared" si="1011"/>
        <v>Fraction of Industrial Fuel Use Shifted to Other Fuels</v>
      </c>
      <c r="D492" s="14" t="s">
        <v>566</v>
      </c>
      <c r="E492" s="14" t="s">
        <v>618</v>
      </c>
      <c r="F492" s="14" t="s">
        <v>567</v>
      </c>
      <c r="G492" s="14" t="s">
        <v>619</v>
      </c>
      <c r="H492" s="13">
        <v>465</v>
      </c>
      <c r="I492" s="14" t="s">
        <v>86</v>
      </c>
      <c r="J492" s="17" t="str">
        <f t="shared" ref="J492:O492" si="1012">J$443</f>
        <v>Electrification + Hydrogen</v>
      </c>
      <c r="K492" s="17" t="str">
        <f t="shared" si="1012"/>
        <v>indst fuel type shifting</v>
      </c>
      <c r="L492" s="18">
        <f t="shared" si="1012"/>
        <v>0</v>
      </c>
      <c r="M492" s="18">
        <f t="shared" si="1012"/>
        <v>1</v>
      </c>
      <c r="N492" s="18">
        <f t="shared" si="1012"/>
        <v>0.01</v>
      </c>
      <c r="O492" s="19" t="str">
        <f t="shared" si="1012"/>
        <v>% of fuel shifted</v>
      </c>
      <c r="P492" s="14"/>
      <c r="Q492" s="19" t="str">
        <f t="shared" ref="Q492:R492" si="1013">Q$443</f>
        <v>industry-ag-main.html#fuel-switching</v>
      </c>
      <c r="R492" s="19" t="str">
        <f t="shared" si="1013"/>
        <v>industry-elec-and-hydrogen.html</v>
      </c>
      <c r="S492" s="22"/>
      <c r="T492" s="14"/>
      <c r="U492" s="8"/>
      <c r="V492" s="8"/>
      <c r="W492" s="8"/>
      <c r="X492" s="8"/>
      <c r="Y492" s="8"/>
      <c r="Z492" s="8"/>
    </row>
    <row r="493" spans="1:26" ht="15.75" customHeight="1">
      <c r="A493" s="17" t="str">
        <f t="shared" ref="A493:C493" si="1014">A$443</f>
        <v>Industry</v>
      </c>
      <c r="B493" s="17" t="str">
        <f t="shared" si="1014"/>
        <v>Electrification + Hydrogen</v>
      </c>
      <c r="C493" s="17" t="str">
        <f t="shared" si="1014"/>
        <v>Fraction of Industrial Fuel Use Shifted to Other Fuels</v>
      </c>
      <c r="D493" s="14" t="s">
        <v>568</v>
      </c>
      <c r="E493" s="14" t="s">
        <v>595</v>
      </c>
      <c r="F493" s="14" t="s">
        <v>569</v>
      </c>
      <c r="G493" s="14" t="s">
        <v>596</v>
      </c>
      <c r="H493" s="13">
        <v>466</v>
      </c>
      <c r="I493" s="14" t="s">
        <v>86</v>
      </c>
      <c r="J493" s="17" t="str">
        <f t="shared" ref="J493:O493" si="1015">J$443</f>
        <v>Electrification + Hydrogen</v>
      </c>
      <c r="K493" s="17" t="str">
        <f t="shared" si="1015"/>
        <v>indst fuel type shifting</v>
      </c>
      <c r="L493" s="18">
        <f t="shared" si="1015"/>
        <v>0</v>
      </c>
      <c r="M493" s="18">
        <f t="shared" si="1015"/>
        <v>1</v>
      </c>
      <c r="N493" s="18">
        <f t="shared" si="1015"/>
        <v>0.01</v>
      </c>
      <c r="O493" s="19" t="str">
        <f t="shared" si="1015"/>
        <v>% of fuel shifted</v>
      </c>
      <c r="P493" s="14"/>
      <c r="Q493" s="19" t="str">
        <f t="shared" ref="Q493:R493" si="1016">Q$443</f>
        <v>industry-ag-main.html#fuel-switching</v>
      </c>
      <c r="R493" s="19" t="str">
        <f t="shared" si="1016"/>
        <v>industry-elec-and-hydrogen.html</v>
      </c>
      <c r="S493" s="22"/>
      <c r="T493" s="14"/>
      <c r="U493" s="8"/>
      <c r="V493" s="8"/>
      <c r="W493" s="8"/>
      <c r="X493" s="8"/>
      <c r="Y493" s="8"/>
      <c r="Z493" s="8"/>
    </row>
    <row r="494" spans="1:26" ht="15.75" customHeight="1">
      <c r="A494" s="17" t="str">
        <f t="shared" ref="A494:C494" si="1017">A$443</f>
        <v>Industry</v>
      </c>
      <c r="B494" s="17" t="str">
        <f t="shared" si="1017"/>
        <v>Electrification + Hydrogen</v>
      </c>
      <c r="C494" s="17" t="str">
        <f t="shared" si="1017"/>
        <v>Fraction of Industrial Fuel Use Shifted to Other Fuels</v>
      </c>
      <c r="D494" s="14" t="s">
        <v>568</v>
      </c>
      <c r="E494" s="14" t="s">
        <v>602</v>
      </c>
      <c r="F494" s="14" t="s">
        <v>569</v>
      </c>
      <c r="G494" s="14" t="s">
        <v>603</v>
      </c>
      <c r="H494" s="13">
        <v>467</v>
      </c>
      <c r="I494" s="14" t="s">
        <v>86</v>
      </c>
      <c r="J494" s="17" t="str">
        <f t="shared" ref="J494:O494" si="1018">J$443</f>
        <v>Electrification + Hydrogen</v>
      </c>
      <c r="K494" s="17" t="str">
        <f t="shared" si="1018"/>
        <v>indst fuel type shifting</v>
      </c>
      <c r="L494" s="18">
        <f t="shared" si="1018"/>
        <v>0</v>
      </c>
      <c r="M494" s="18">
        <f t="shared" si="1018"/>
        <v>1</v>
      </c>
      <c r="N494" s="18">
        <f t="shared" si="1018"/>
        <v>0.01</v>
      </c>
      <c r="O494" s="19" t="str">
        <f t="shared" si="1018"/>
        <v>% of fuel shifted</v>
      </c>
      <c r="P494" s="14"/>
      <c r="Q494" s="19" t="str">
        <f t="shared" ref="Q494:R494" si="1019">Q$443</f>
        <v>industry-ag-main.html#fuel-switching</v>
      </c>
      <c r="R494" s="19" t="str">
        <f t="shared" si="1019"/>
        <v>industry-elec-and-hydrogen.html</v>
      </c>
      <c r="S494" s="22"/>
      <c r="T494" s="14"/>
      <c r="U494" s="8"/>
      <c r="V494" s="8"/>
      <c r="W494" s="8"/>
      <c r="X494" s="8"/>
      <c r="Y494" s="8"/>
      <c r="Z494" s="8"/>
    </row>
    <row r="495" spans="1:26" ht="15.75" customHeight="1">
      <c r="A495" s="17" t="str">
        <f t="shared" ref="A495:C495" si="1020">A$443</f>
        <v>Industry</v>
      </c>
      <c r="B495" s="17" t="str">
        <f t="shared" si="1020"/>
        <v>Electrification + Hydrogen</v>
      </c>
      <c r="C495" s="17" t="str">
        <f t="shared" si="1020"/>
        <v>Fraction of Industrial Fuel Use Shifted to Other Fuels</v>
      </c>
      <c r="D495" s="14" t="s">
        <v>568</v>
      </c>
      <c r="E495" s="14" t="s">
        <v>604</v>
      </c>
      <c r="F495" s="14" t="s">
        <v>569</v>
      </c>
      <c r="G495" s="14" t="s">
        <v>605</v>
      </c>
      <c r="H495" s="13">
        <v>468</v>
      </c>
      <c r="I495" s="14" t="s">
        <v>86</v>
      </c>
      <c r="J495" s="17" t="str">
        <f t="shared" ref="J495:O495" si="1021">J$443</f>
        <v>Electrification + Hydrogen</v>
      </c>
      <c r="K495" s="17" t="str">
        <f t="shared" si="1021"/>
        <v>indst fuel type shifting</v>
      </c>
      <c r="L495" s="18">
        <f t="shared" si="1021"/>
        <v>0</v>
      </c>
      <c r="M495" s="18">
        <f t="shared" si="1021"/>
        <v>1</v>
      </c>
      <c r="N495" s="18">
        <f t="shared" si="1021"/>
        <v>0.01</v>
      </c>
      <c r="O495" s="19" t="str">
        <f t="shared" si="1021"/>
        <v>% of fuel shifted</v>
      </c>
      <c r="P495" s="14"/>
      <c r="Q495" s="19" t="str">
        <f t="shared" ref="Q495:R495" si="1022">Q$443</f>
        <v>industry-ag-main.html#fuel-switching</v>
      </c>
      <c r="R495" s="19" t="str">
        <f t="shared" si="1022"/>
        <v>industry-elec-and-hydrogen.html</v>
      </c>
      <c r="S495" s="22"/>
      <c r="T495" s="14"/>
      <c r="U495" s="8"/>
      <c r="V495" s="8"/>
      <c r="W495" s="8"/>
      <c r="X495" s="8"/>
      <c r="Y495" s="8"/>
      <c r="Z495" s="8"/>
    </row>
    <row r="496" spans="1:26" ht="15.75" customHeight="1">
      <c r="A496" s="17" t="str">
        <f t="shared" ref="A496:C496" si="1023">A$443</f>
        <v>Industry</v>
      </c>
      <c r="B496" s="17" t="str">
        <f t="shared" si="1023"/>
        <v>Electrification + Hydrogen</v>
      </c>
      <c r="C496" s="17" t="str">
        <f t="shared" si="1023"/>
        <v>Fraction of Industrial Fuel Use Shifted to Other Fuels</v>
      </c>
      <c r="D496" s="14" t="s">
        <v>568</v>
      </c>
      <c r="E496" s="14" t="s">
        <v>606</v>
      </c>
      <c r="F496" s="14" t="s">
        <v>569</v>
      </c>
      <c r="G496" s="14" t="s">
        <v>607</v>
      </c>
      <c r="H496" s="13">
        <v>469</v>
      </c>
      <c r="I496" s="14" t="s">
        <v>86</v>
      </c>
      <c r="J496" s="17" t="str">
        <f t="shared" ref="J496:O496" si="1024">J$443</f>
        <v>Electrification + Hydrogen</v>
      </c>
      <c r="K496" s="17" t="str">
        <f t="shared" si="1024"/>
        <v>indst fuel type shifting</v>
      </c>
      <c r="L496" s="18">
        <f t="shared" si="1024"/>
        <v>0</v>
      </c>
      <c r="M496" s="18">
        <f t="shared" si="1024"/>
        <v>1</v>
      </c>
      <c r="N496" s="18">
        <f t="shared" si="1024"/>
        <v>0.01</v>
      </c>
      <c r="O496" s="19" t="str">
        <f t="shared" si="1024"/>
        <v>% of fuel shifted</v>
      </c>
      <c r="P496" s="14"/>
      <c r="Q496" s="19" t="str">
        <f t="shared" ref="Q496:R496" si="1025">Q$443</f>
        <v>industry-ag-main.html#fuel-switching</v>
      </c>
      <c r="R496" s="19" t="str">
        <f t="shared" si="1025"/>
        <v>industry-elec-and-hydrogen.html</v>
      </c>
      <c r="S496" s="22"/>
      <c r="T496" s="14"/>
      <c r="U496" s="8"/>
      <c r="V496" s="8"/>
      <c r="W496" s="8"/>
      <c r="X496" s="8"/>
      <c r="Y496" s="8"/>
      <c r="Z496" s="8"/>
    </row>
    <row r="497" spans="1:26" ht="15.75" customHeight="1">
      <c r="A497" s="17" t="str">
        <f t="shared" ref="A497:C497" si="1026">A$443</f>
        <v>Industry</v>
      </c>
      <c r="B497" s="17" t="str">
        <f t="shared" si="1026"/>
        <v>Electrification + Hydrogen</v>
      </c>
      <c r="C497" s="17" t="str">
        <f t="shared" si="1026"/>
        <v>Fraction of Industrial Fuel Use Shifted to Other Fuels</v>
      </c>
      <c r="D497" s="14" t="s">
        <v>568</v>
      </c>
      <c r="E497" s="14" t="s">
        <v>608</v>
      </c>
      <c r="F497" s="14" t="s">
        <v>569</v>
      </c>
      <c r="G497" s="14" t="s">
        <v>609</v>
      </c>
      <c r="H497" s="13">
        <v>470</v>
      </c>
      <c r="I497" s="14" t="s">
        <v>86</v>
      </c>
      <c r="J497" s="17" t="str">
        <f t="shared" ref="J497:O497" si="1027">J$443</f>
        <v>Electrification + Hydrogen</v>
      </c>
      <c r="K497" s="17" t="str">
        <f t="shared" si="1027"/>
        <v>indst fuel type shifting</v>
      </c>
      <c r="L497" s="18">
        <f t="shared" si="1027"/>
        <v>0</v>
      </c>
      <c r="M497" s="18">
        <f t="shared" si="1027"/>
        <v>1</v>
      </c>
      <c r="N497" s="18">
        <f t="shared" si="1027"/>
        <v>0.01</v>
      </c>
      <c r="O497" s="19" t="str">
        <f t="shared" si="1027"/>
        <v>% of fuel shifted</v>
      </c>
      <c r="P497" s="14"/>
      <c r="Q497" s="19" t="str">
        <f t="shared" ref="Q497:R497" si="1028">Q$443</f>
        <v>industry-ag-main.html#fuel-switching</v>
      </c>
      <c r="R497" s="19" t="str">
        <f t="shared" si="1028"/>
        <v>industry-elec-and-hydrogen.html</v>
      </c>
      <c r="S497" s="22"/>
      <c r="T497" s="14"/>
      <c r="U497" s="8"/>
      <c r="V497" s="8"/>
      <c r="W497" s="8"/>
      <c r="X497" s="8"/>
      <c r="Y497" s="8"/>
      <c r="Z497" s="8"/>
    </row>
    <row r="498" spans="1:26" ht="15.75" customHeight="1">
      <c r="A498" s="17" t="str">
        <f t="shared" ref="A498:C498" si="1029">A$443</f>
        <v>Industry</v>
      </c>
      <c r="B498" s="17" t="str">
        <f t="shared" si="1029"/>
        <v>Electrification + Hydrogen</v>
      </c>
      <c r="C498" s="17" t="str">
        <f t="shared" si="1029"/>
        <v>Fraction of Industrial Fuel Use Shifted to Other Fuels</v>
      </c>
      <c r="D498" s="14" t="s">
        <v>568</v>
      </c>
      <c r="E498" s="14" t="s">
        <v>610</v>
      </c>
      <c r="F498" s="14" t="s">
        <v>569</v>
      </c>
      <c r="G498" s="14" t="s">
        <v>611</v>
      </c>
      <c r="H498" s="13">
        <v>471</v>
      </c>
      <c r="I498" s="14" t="s">
        <v>86</v>
      </c>
      <c r="J498" s="17" t="str">
        <f t="shared" ref="J498:O498" si="1030">J$443</f>
        <v>Electrification + Hydrogen</v>
      </c>
      <c r="K498" s="17" t="str">
        <f t="shared" si="1030"/>
        <v>indst fuel type shifting</v>
      </c>
      <c r="L498" s="18">
        <f t="shared" si="1030"/>
        <v>0</v>
      </c>
      <c r="M498" s="18">
        <f t="shared" si="1030"/>
        <v>1</v>
      </c>
      <c r="N498" s="18">
        <f t="shared" si="1030"/>
        <v>0.01</v>
      </c>
      <c r="O498" s="19" t="str">
        <f t="shared" si="1030"/>
        <v>% of fuel shifted</v>
      </c>
      <c r="P498" s="14"/>
      <c r="Q498" s="19" t="str">
        <f t="shared" ref="Q498:R498" si="1031">Q$443</f>
        <v>industry-ag-main.html#fuel-switching</v>
      </c>
      <c r="R498" s="19" t="str">
        <f t="shared" si="1031"/>
        <v>industry-elec-and-hydrogen.html</v>
      </c>
      <c r="S498" s="22"/>
      <c r="T498" s="14"/>
      <c r="U498" s="8"/>
      <c r="V498" s="8"/>
      <c r="W498" s="8"/>
      <c r="X498" s="8"/>
      <c r="Y498" s="8"/>
      <c r="Z498" s="8"/>
    </row>
    <row r="499" spans="1:26" ht="15.75" customHeight="1">
      <c r="A499" s="17" t="str">
        <f t="shared" ref="A499:C499" si="1032">A$443</f>
        <v>Industry</v>
      </c>
      <c r="B499" s="17" t="str">
        <f t="shared" si="1032"/>
        <v>Electrification + Hydrogen</v>
      </c>
      <c r="C499" s="17" t="str">
        <f t="shared" si="1032"/>
        <v>Fraction of Industrial Fuel Use Shifted to Other Fuels</v>
      </c>
      <c r="D499" s="14" t="s">
        <v>568</v>
      </c>
      <c r="E499" s="14" t="s">
        <v>612</v>
      </c>
      <c r="F499" s="14" t="s">
        <v>569</v>
      </c>
      <c r="G499" s="14" t="s">
        <v>613</v>
      </c>
      <c r="H499" s="13">
        <v>472</v>
      </c>
      <c r="I499" s="14" t="s">
        <v>86</v>
      </c>
      <c r="J499" s="17" t="str">
        <f t="shared" ref="J499:O499" si="1033">J$443</f>
        <v>Electrification + Hydrogen</v>
      </c>
      <c r="K499" s="17" t="str">
        <f t="shared" si="1033"/>
        <v>indst fuel type shifting</v>
      </c>
      <c r="L499" s="18">
        <f t="shared" si="1033"/>
        <v>0</v>
      </c>
      <c r="M499" s="18">
        <f t="shared" si="1033"/>
        <v>1</v>
      </c>
      <c r="N499" s="18">
        <f t="shared" si="1033"/>
        <v>0.01</v>
      </c>
      <c r="O499" s="19" t="str">
        <f t="shared" si="1033"/>
        <v>% of fuel shifted</v>
      </c>
      <c r="P499" s="14"/>
      <c r="Q499" s="19" t="str">
        <f t="shared" ref="Q499:R499" si="1034">Q$443</f>
        <v>industry-ag-main.html#fuel-switching</v>
      </c>
      <c r="R499" s="19" t="str">
        <f t="shared" si="1034"/>
        <v>industry-elec-and-hydrogen.html</v>
      </c>
      <c r="S499" s="22"/>
      <c r="T499" s="14"/>
      <c r="U499" s="8"/>
      <c r="V499" s="8"/>
      <c r="W499" s="8"/>
      <c r="X499" s="8"/>
      <c r="Y499" s="8"/>
      <c r="Z499" s="8"/>
    </row>
    <row r="500" spans="1:26" ht="15.75" customHeight="1">
      <c r="A500" s="17" t="str">
        <f t="shared" ref="A500:C500" si="1035">A$443</f>
        <v>Industry</v>
      </c>
      <c r="B500" s="17" t="str">
        <f t="shared" si="1035"/>
        <v>Electrification + Hydrogen</v>
      </c>
      <c r="C500" s="17" t="str">
        <f t="shared" si="1035"/>
        <v>Fraction of Industrial Fuel Use Shifted to Other Fuels</v>
      </c>
      <c r="D500" s="14" t="s">
        <v>568</v>
      </c>
      <c r="E500" s="14" t="s">
        <v>614</v>
      </c>
      <c r="F500" s="14" t="s">
        <v>569</v>
      </c>
      <c r="G500" s="14" t="s">
        <v>615</v>
      </c>
      <c r="H500" s="13">
        <v>473</v>
      </c>
      <c r="I500" s="14" t="s">
        <v>86</v>
      </c>
      <c r="J500" s="17" t="str">
        <f t="shared" ref="J500:O500" si="1036">J$443</f>
        <v>Electrification + Hydrogen</v>
      </c>
      <c r="K500" s="17" t="str">
        <f t="shared" si="1036"/>
        <v>indst fuel type shifting</v>
      </c>
      <c r="L500" s="18">
        <f t="shared" si="1036"/>
        <v>0</v>
      </c>
      <c r="M500" s="18">
        <f t="shared" si="1036"/>
        <v>1</v>
      </c>
      <c r="N500" s="18">
        <f t="shared" si="1036"/>
        <v>0.01</v>
      </c>
      <c r="O500" s="19" t="str">
        <f t="shared" si="1036"/>
        <v>% of fuel shifted</v>
      </c>
      <c r="P500" s="14"/>
      <c r="Q500" s="19" t="str">
        <f t="shared" ref="Q500:R500" si="1037">Q$443</f>
        <v>industry-ag-main.html#fuel-switching</v>
      </c>
      <c r="R500" s="19" t="str">
        <f t="shared" si="1037"/>
        <v>industry-elec-and-hydrogen.html</v>
      </c>
      <c r="S500" s="22"/>
      <c r="T500" s="14"/>
      <c r="U500" s="8"/>
      <c r="V500" s="8"/>
      <c r="W500" s="8"/>
      <c r="X500" s="8"/>
      <c r="Y500" s="8"/>
      <c r="Z500" s="8"/>
    </row>
    <row r="501" spans="1:26" ht="15.75" customHeight="1">
      <c r="A501" s="17" t="str">
        <f t="shared" ref="A501:C501" si="1038">A$443</f>
        <v>Industry</v>
      </c>
      <c r="B501" s="17" t="str">
        <f t="shared" si="1038"/>
        <v>Electrification + Hydrogen</v>
      </c>
      <c r="C501" s="17" t="str">
        <f t="shared" si="1038"/>
        <v>Fraction of Industrial Fuel Use Shifted to Other Fuels</v>
      </c>
      <c r="D501" s="14" t="s">
        <v>568</v>
      </c>
      <c r="E501" s="14" t="s">
        <v>616</v>
      </c>
      <c r="F501" s="14" t="s">
        <v>569</v>
      </c>
      <c r="G501" s="14" t="s">
        <v>617</v>
      </c>
      <c r="H501" s="13">
        <v>474</v>
      </c>
      <c r="I501" s="14" t="s">
        <v>86</v>
      </c>
      <c r="J501" s="17" t="str">
        <f t="shared" ref="J501:O501" si="1039">J$443</f>
        <v>Electrification + Hydrogen</v>
      </c>
      <c r="K501" s="17" t="str">
        <f t="shared" si="1039"/>
        <v>indst fuel type shifting</v>
      </c>
      <c r="L501" s="18">
        <f t="shared" si="1039"/>
        <v>0</v>
      </c>
      <c r="M501" s="18">
        <f t="shared" si="1039"/>
        <v>1</v>
      </c>
      <c r="N501" s="18">
        <f t="shared" si="1039"/>
        <v>0.01</v>
      </c>
      <c r="O501" s="19" t="str">
        <f t="shared" si="1039"/>
        <v>% of fuel shifted</v>
      </c>
      <c r="P501" s="14"/>
      <c r="Q501" s="19" t="str">
        <f t="shared" ref="Q501:R501" si="1040">Q$443</f>
        <v>industry-ag-main.html#fuel-switching</v>
      </c>
      <c r="R501" s="19" t="str">
        <f t="shared" si="1040"/>
        <v>industry-elec-and-hydrogen.html</v>
      </c>
      <c r="S501" s="22"/>
      <c r="T501" s="14"/>
      <c r="U501" s="8"/>
      <c r="V501" s="8"/>
      <c r="W501" s="8"/>
      <c r="X501" s="8"/>
      <c r="Y501" s="8"/>
      <c r="Z501" s="8"/>
    </row>
    <row r="502" spans="1:26" ht="15.75" customHeight="1">
      <c r="A502" s="17" t="str">
        <f t="shared" ref="A502:C502" si="1041">A$443</f>
        <v>Industry</v>
      </c>
      <c r="B502" s="17" t="str">
        <f t="shared" si="1041"/>
        <v>Electrification + Hydrogen</v>
      </c>
      <c r="C502" s="17" t="str">
        <f t="shared" si="1041"/>
        <v>Fraction of Industrial Fuel Use Shifted to Other Fuels</v>
      </c>
      <c r="D502" s="14" t="s">
        <v>568</v>
      </c>
      <c r="E502" s="14" t="s">
        <v>618</v>
      </c>
      <c r="F502" s="14" t="s">
        <v>569</v>
      </c>
      <c r="G502" s="14" t="s">
        <v>619</v>
      </c>
      <c r="H502" s="13">
        <v>475</v>
      </c>
      <c r="I502" s="14" t="s">
        <v>86</v>
      </c>
      <c r="J502" s="17" t="str">
        <f t="shared" ref="J502:O502" si="1042">J$443</f>
        <v>Electrification + Hydrogen</v>
      </c>
      <c r="K502" s="17" t="str">
        <f t="shared" si="1042"/>
        <v>indst fuel type shifting</v>
      </c>
      <c r="L502" s="18">
        <f t="shared" si="1042"/>
        <v>0</v>
      </c>
      <c r="M502" s="18">
        <f t="shared" si="1042"/>
        <v>1</v>
      </c>
      <c r="N502" s="18">
        <f t="shared" si="1042"/>
        <v>0.01</v>
      </c>
      <c r="O502" s="19" t="str">
        <f t="shared" si="1042"/>
        <v>% of fuel shifted</v>
      </c>
      <c r="P502" s="14"/>
      <c r="Q502" s="19" t="str">
        <f t="shared" ref="Q502:R502" si="1043">Q$443</f>
        <v>industry-ag-main.html#fuel-switching</v>
      </c>
      <c r="R502" s="19" t="str">
        <f t="shared" si="1043"/>
        <v>industry-elec-and-hydrogen.html</v>
      </c>
      <c r="S502" s="22"/>
      <c r="T502" s="14"/>
      <c r="U502" s="8"/>
      <c r="V502" s="8"/>
      <c r="W502" s="8"/>
      <c r="X502" s="8"/>
      <c r="Y502" s="8"/>
      <c r="Z502" s="8"/>
    </row>
    <row r="503" spans="1:26" ht="15.75" customHeight="1">
      <c r="A503" s="17" t="str">
        <f t="shared" ref="A503:C503" si="1044">A$443</f>
        <v>Industry</v>
      </c>
      <c r="B503" s="17" t="str">
        <f t="shared" si="1044"/>
        <v>Electrification + Hydrogen</v>
      </c>
      <c r="C503" s="17" t="str">
        <f t="shared" si="1044"/>
        <v>Fraction of Industrial Fuel Use Shifted to Other Fuels</v>
      </c>
      <c r="D503" s="14" t="s">
        <v>570</v>
      </c>
      <c r="E503" s="14" t="s">
        <v>595</v>
      </c>
      <c r="F503" s="14" t="s">
        <v>571</v>
      </c>
      <c r="G503" s="14" t="s">
        <v>596</v>
      </c>
      <c r="H503" s="13">
        <v>476</v>
      </c>
      <c r="I503" s="14" t="s">
        <v>86</v>
      </c>
      <c r="J503" s="17" t="str">
        <f t="shared" ref="J503:O503" si="1045">J$443</f>
        <v>Electrification + Hydrogen</v>
      </c>
      <c r="K503" s="17" t="str">
        <f t="shared" si="1045"/>
        <v>indst fuel type shifting</v>
      </c>
      <c r="L503" s="18">
        <f t="shared" si="1045"/>
        <v>0</v>
      </c>
      <c r="M503" s="18">
        <f t="shared" si="1045"/>
        <v>1</v>
      </c>
      <c r="N503" s="18">
        <f t="shared" si="1045"/>
        <v>0.01</v>
      </c>
      <c r="O503" s="19" t="str">
        <f t="shared" si="1045"/>
        <v>% of fuel shifted</v>
      </c>
      <c r="P503" s="14"/>
      <c r="Q503" s="19" t="str">
        <f t="shared" ref="Q503:R503" si="1046">Q$443</f>
        <v>industry-ag-main.html#fuel-switching</v>
      </c>
      <c r="R503" s="19" t="str">
        <f t="shared" si="1046"/>
        <v>industry-elec-and-hydrogen.html</v>
      </c>
      <c r="S503" s="22"/>
      <c r="T503" s="14"/>
      <c r="U503" s="8"/>
      <c r="V503" s="8"/>
      <c r="W503" s="8"/>
      <c r="X503" s="8"/>
      <c r="Y503" s="8"/>
      <c r="Z503" s="8"/>
    </row>
    <row r="504" spans="1:26" ht="15.75" customHeight="1">
      <c r="A504" s="17" t="str">
        <f t="shared" ref="A504:C504" si="1047">A$443</f>
        <v>Industry</v>
      </c>
      <c r="B504" s="17" t="str">
        <f t="shared" si="1047"/>
        <v>Electrification + Hydrogen</v>
      </c>
      <c r="C504" s="17" t="str">
        <f t="shared" si="1047"/>
        <v>Fraction of Industrial Fuel Use Shifted to Other Fuels</v>
      </c>
      <c r="D504" s="14" t="s">
        <v>570</v>
      </c>
      <c r="E504" s="14" t="s">
        <v>602</v>
      </c>
      <c r="F504" s="14" t="s">
        <v>571</v>
      </c>
      <c r="G504" s="14" t="s">
        <v>603</v>
      </c>
      <c r="H504" s="13">
        <v>477</v>
      </c>
      <c r="I504" s="14" t="s">
        <v>86</v>
      </c>
      <c r="J504" s="17" t="str">
        <f t="shared" ref="J504:O504" si="1048">J$443</f>
        <v>Electrification + Hydrogen</v>
      </c>
      <c r="K504" s="17" t="str">
        <f t="shared" si="1048"/>
        <v>indst fuel type shifting</v>
      </c>
      <c r="L504" s="18">
        <f t="shared" si="1048"/>
        <v>0</v>
      </c>
      <c r="M504" s="18">
        <f t="shared" si="1048"/>
        <v>1</v>
      </c>
      <c r="N504" s="18">
        <f t="shared" si="1048"/>
        <v>0.01</v>
      </c>
      <c r="O504" s="19" t="str">
        <f t="shared" si="1048"/>
        <v>% of fuel shifted</v>
      </c>
      <c r="P504" s="14"/>
      <c r="Q504" s="19" t="str">
        <f t="shared" ref="Q504:R504" si="1049">Q$443</f>
        <v>industry-ag-main.html#fuel-switching</v>
      </c>
      <c r="R504" s="19" t="str">
        <f t="shared" si="1049"/>
        <v>industry-elec-and-hydrogen.html</v>
      </c>
      <c r="S504" s="22"/>
      <c r="T504" s="14"/>
      <c r="U504" s="8"/>
      <c r="V504" s="8"/>
      <c r="W504" s="8"/>
      <c r="X504" s="8"/>
      <c r="Y504" s="8"/>
      <c r="Z504" s="8"/>
    </row>
    <row r="505" spans="1:26" ht="15.75" customHeight="1">
      <c r="A505" s="17" t="str">
        <f t="shared" ref="A505:C505" si="1050">A$443</f>
        <v>Industry</v>
      </c>
      <c r="B505" s="17" t="str">
        <f t="shared" si="1050"/>
        <v>Electrification + Hydrogen</v>
      </c>
      <c r="C505" s="17" t="str">
        <f t="shared" si="1050"/>
        <v>Fraction of Industrial Fuel Use Shifted to Other Fuels</v>
      </c>
      <c r="D505" s="14" t="s">
        <v>570</v>
      </c>
      <c r="E505" s="14" t="s">
        <v>604</v>
      </c>
      <c r="F505" s="14" t="s">
        <v>571</v>
      </c>
      <c r="G505" s="14" t="s">
        <v>605</v>
      </c>
      <c r="H505" s="13">
        <v>478</v>
      </c>
      <c r="I505" s="14" t="s">
        <v>63</v>
      </c>
      <c r="J505" s="17" t="str">
        <f t="shared" ref="J505:O505" si="1051">J$443</f>
        <v>Electrification + Hydrogen</v>
      </c>
      <c r="K505" s="17" t="str">
        <f t="shared" si="1051"/>
        <v>indst fuel type shifting</v>
      </c>
      <c r="L505" s="18">
        <f t="shared" si="1051"/>
        <v>0</v>
      </c>
      <c r="M505" s="18">
        <f t="shared" si="1051"/>
        <v>1</v>
      </c>
      <c r="N505" s="18">
        <f t="shared" si="1051"/>
        <v>0.01</v>
      </c>
      <c r="O505" s="19" t="str">
        <f t="shared" si="1051"/>
        <v>% of fuel shifted</v>
      </c>
      <c r="P505" s="14" t="s">
        <v>656</v>
      </c>
      <c r="Q505" s="19" t="str">
        <f t="shared" ref="Q505:R505" si="1052">Q$443</f>
        <v>industry-ag-main.html#fuel-switching</v>
      </c>
      <c r="R505" s="19" t="str">
        <f t="shared" si="1052"/>
        <v>industry-elec-and-hydrogen.html</v>
      </c>
      <c r="S505" s="22"/>
      <c r="T505" s="14"/>
      <c r="U505" s="8"/>
      <c r="V505" s="8"/>
      <c r="W505" s="8"/>
      <c r="X505" s="8"/>
      <c r="Y505" s="8"/>
      <c r="Z505" s="8"/>
    </row>
    <row r="506" spans="1:26" ht="15.75" customHeight="1">
      <c r="A506" s="17" t="str">
        <f t="shared" ref="A506:C506" si="1053">A$443</f>
        <v>Industry</v>
      </c>
      <c r="B506" s="17" t="str">
        <f t="shared" si="1053"/>
        <v>Electrification + Hydrogen</v>
      </c>
      <c r="C506" s="17" t="str">
        <f t="shared" si="1053"/>
        <v>Fraction of Industrial Fuel Use Shifted to Other Fuels</v>
      </c>
      <c r="D506" s="14" t="s">
        <v>570</v>
      </c>
      <c r="E506" s="14" t="s">
        <v>606</v>
      </c>
      <c r="F506" s="14" t="s">
        <v>571</v>
      </c>
      <c r="G506" s="14" t="s">
        <v>607</v>
      </c>
      <c r="H506" s="13">
        <v>479</v>
      </c>
      <c r="I506" s="14" t="s">
        <v>86</v>
      </c>
      <c r="J506" s="17" t="str">
        <f t="shared" ref="J506:O506" si="1054">J$443</f>
        <v>Electrification + Hydrogen</v>
      </c>
      <c r="K506" s="17" t="str">
        <f t="shared" si="1054"/>
        <v>indst fuel type shifting</v>
      </c>
      <c r="L506" s="18">
        <f t="shared" si="1054"/>
        <v>0</v>
      </c>
      <c r="M506" s="18">
        <f t="shared" si="1054"/>
        <v>1</v>
      </c>
      <c r="N506" s="18">
        <f t="shared" si="1054"/>
        <v>0.01</v>
      </c>
      <c r="O506" s="19" t="str">
        <f t="shared" si="1054"/>
        <v>% of fuel shifted</v>
      </c>
      <c r="P506" s="14"/>
      <c r="Q506" s="19" t="str">
        <f t="shared" ref="Q506:R506" si="1055">Q$443</f>
        <v>industry-ag-main.html#fuel-switching</v>
      </c>
      <c r="R506" s="19" t="str">
        <f t="shared" si="1055"/>
        <v>industry-elec-and-hydrogen.html</v>
      </c>
      <c r="S506" s="22"/>
      <c r="T506" s="14"/>
      <c r="U506" s="8"/>
      <c r="V506" s="8"/>
      <c r="W506" s="8"/>
      <c r="X506" s="8"/>
      <c r="Y506" s="8"/>
      <c r="Z506" s="8"/>
    </row>
    <row r="507" spans="1:26" ht="15.75" customHeight="1">
      <c r="A507" s="17" t="str">
        <f t="shared" ref="A507:C507" si="1056">A$443</f>
        <v>Industry</v>
      </c>
      <c r="B507" s="17" t="str">
        <f t="shared" si="1056"/>
        <v>Electrification + Hydrogen</v>
      </c>
      <c r="C507" s="17" t="str">
        <f t="shared" si="1056"/>
        <v>Fraction of Industrial Fuel Use Shifted to Other Fuels</v>
      </c>
      <c r="D507" s="14" t="s">
        <v>570</v>
      </c>
      <c r="E507" s="14" t="s">
        <v>608</v>
      </c>
      <c r="F507" s="14" t="s">
        <v>571</v>
      </c>
      <c r="G507" s="14" t="s">
        <v>609</v>
      </c>
      <c r="H507" s="13">
        <v>480</v>
      </c>
      <c r="I507" s="14" t="s">
        <v>63</v>
      </c>
      <c r="J507" s="17" t="str">
        <f t="shared" ref="J507:O507" si="1057">J$443</f>
        <v>Electrification + Hydrogen</v>
      </c>
      <c r="K507" s="17" t="str">
        <f t="shared" si="1057"/>
        <v>indst fuel type shifting</v>
      </c>
      <c r="L507" s="18">
        <f t="shared" si="1057"/>
        <v>0</v>
      </c>
      <c r="M507" s="18">
        <f t="shared" si="1057"/>
        <v>1</v>
      </c>
      <c r="N507" s="18">
        <f t="shared" si="1057"/>
        <v>0.01</v>
      </c>
      <c r="O507" s="19" t="str">
        <f t="shared" si="1057"/>
        <v>% of fuel shifted</v>
      </c>
      <c r="P507" s="14" t="s">
        <v>657</v>
      </c>
      <c r="Q507" s="19" t="str">
        <f t="shared" ref="Q507:R507" si="1058">Q$443</f>
        <v>industry-ag-main.html#fuel-switching</v>
      </c>
      <c r="R507" s="19" t="str">
        <f t="shared" si="1058"/>
        <v>industry-elec-and-hydrogen.html</v>
      </c>
      <c r="S507" s="22"/>
      <c r="T507" s="14"/>
      <c r="U507" s="8"/>
      <c r="V507" s="8"/>
      <c r="W507" s="8"/>
      <c r="X507" s="8"/>
      <c r="Y507" s="8"/>
      <c r="Z507" s="8"/>
    </row>
    <row r="508" spans="1:26" ht="15.75" customHeight="1">
      <c r="A508" s="17" t="str">
        <f t="shared" ref="A508:C508" si="1059">A$443</f>
        <v>Industry</v>
      </c>
      <c r="B508" s="17" t="str">
        <f t="shared" si="1059"/>
        <v>Electrification + Hydrogen</v>
      </c>
      <c r="C508" s="17" t="str">
        <f t="shared" si="1059"/>
        <v>Fraction of Industrial Fuel Use Shifted to Other Fuels</v>
      </c>
      <c r="D508" s="14" t="s">
        <v>570</v>
      </c>
      <c r="E508" s="14" t="s">
        <v>610</v>
      </c>
      <c r="F508" s="14" t="s">
        <v>571</v>
      </c>
      <c r="G508" s="14" t="s">
        <v>611</v>
      </c>
      <c r="H508" s="13">
        <v>481</v>
      </c>
      <c r="I508" s="14" t="s">
        <v>86</v>
      </c>
      <c r="J508" s="17" t="str">
        <f t="shared" ref="J508:O508" si="1060">J$443</f>
        <v>Electrification + Hydrogen</v>
      </c>
      <c r="K508" s="17" t="str">
        <f t="shared" si="1060"/>
        <v>indst fuel type shifting</v>
      </c>
      <c r="L508" s="18">
        <f t="shared" si="1060"/>
        <v>0</v>
      </c>
      <c r="M508" s="18">
        <f t="shared" si="1060"/>
        <v>1</v>
      </c>
      <c r="N508" s="18">
        <f t="shared" si="1060"/>
        <v>0.01</v>
      </c>
      <c r="O508" s="19" t="str">
        <f t="shared" si="1060"/>
        <v>% of fuel shifted</v>
      </c>
      <c r="P508" s="14"/>
      <c r="Q508" s="19" t="str">
        <f t="shared" ref="Q508:R508" si="1061">Q$443</f>
        <v>industry-ag-main.html#fuel-switching</v>
      </c>
      <c r="R508" s="19" t="str">
        <f t="shared" si="1061"/>
        <v>industry-elec-and-hydrogen.html</v>
      </c>
      <c r="S508" s="22"/>
      <c r="T508" s="14"/>
      <c r="U508" s="8"/>
      <c r="V508" s="8"/>
      <c r="W508" s="8"/>
      <c r="X508" s="8"/>
      <c r="Y508" s="8"/>
      <c r="Z508" s="8"/>
    </row>
    <row r="509" spans="1:26" ht="15.75" customHeight="1">
      <c r="A509" s="17" t="str">
        <f t="shared" ref="A509:C509" si="1062">A$443</f>
        <v>Industry</v>
      </c>
      <c r="B509" s="17" t="str">
        <f t="shared" si="1062"/>
        <v>Electrification + Hydrogen</v>
      </c>
      <c r="C509" s="17" t="str">
        <f t="shared" si="1062"/>
        <v>Fraction of Industrial Fuel Use Shifted to Other Fuels</v>
      </c>
      <c r="D509" s="14" t="s">
        <v>570</v>
      </c>
      <c r="E509" s="14" t="s">
        <v>612</v>
      </c>
      <c r="F509" s="14" t="s">
        <v>571</v>
      </c>
      <c r="G509" s="14" t="s">
        <v>613</v>
      </c>
      <c r="H509" s="13">
        <v>482</v>
      </c>
      <c r="I509" s="14" t="s">
        <v>86</v>
      </c>
      <c r="J509" s="17" t="str">
        <f t="shared" ref="J509:O509" si="1063">J$443</f>
        <v>Electrification + Hydrogen</v>
      </c>
      <c r="K509" s="17" t="str">
        <f t="shared" si="1063"/>
        <v>indst fuel type shifting</v>
      </c>
      <c r="L509" s="18">
        <f t="shared" si="1063"/>
        <v>0</v>
      </c>
      <c r="M509" s="18">
        <f t="shared" si="1063"/>
        <v>1</v>
      </c>
      <c r="N509" s="18">
        <f t="shared" si="1063"/>
        <v>0.01</v>
      </c>
      <c r="O509" s="19" t="str">
        <f t="shared" si="1063"/>
        <v>% of fuel shifted</v>
      </c>
      <c r="P509" s="14"/>
      <c r="Q509" s="19" t="str">
        <f t="shared" ref="Q509:R509" si="1064">Q$443</f>
        <v>industry-ag-main.html#fuel-switching</v>
      </c>
      <c r="R509" s="19" t="str">
        <f t="shared" si="1064"/>
        <v>industry-elec-and-hydrogen.html</v>
      </c>
      <c r="S509" s="22"/>
      <c r="T509" s="14"/>
      <c r="U509" s="8"/>
      <c r="V509" s="8"/>
      <c r="W509" s="8"/>
      <c r="X509" s="8"/>
      <c r="Y509" s="8"/>
      <c r="Z509" s="8"/>
    </row>
    <row r="510" spans="1:26" ht="15.75" customHeight="1">
      <c r="A510" s="17" t="str">
        <f t="shared" ref="A510:C510" si="1065">A$443</f>
        <v>Industry</v>
      </c>
      <c r="B510" s="17" t="str">
        <f t="shared" si="1065"/>
        <v>Electrification + Hydrogen</v>
      </c>
      <c r="C510" s="17" t="str">
        <f t="shared" si="1065"/>
        <v>Fraction of Industrial Fuel Use Shifted to Other Fuels</v>
      </c>
      <c r="D510" s="14" t="s">
        <v>570</v>
      </c>
      <c r="E510" s="14" t="s">
        <v>614</v>
      </c>
      <c r="F510" s="14" t="s">
        <v>571</v>
      </c>
      <c r="G510" s="14" t="s">
        <v>615</v>
      </c>
      <c r="H510" s="13">
        <v>483</v>
      </c>
      <c r="I510" s="14" t="s">
        <v>63</v>
      </c>
      <c r="J510" s="17" t="str">
        <f t="shared" ref="J510:O510" si="1066">J$443</f>
        <v>Electrification + Hydrogen</v>
      </c>
      <c r="K510" s="17" t="str">
        <f t="shared" si="1066"/>
        <v>indst fuel type shifting</v>
      </c>
      <c r="L510" s="18">
        <f t="shared" si="1066"/>
        <v>0</v>
      </c>
      <c r="M510" s="18">
        <f t="shared" si="1066"/>
        <v>1</v>
      </c>
      <c r="N510" s="18">
        <f t="shared" si="1066"/>
        <v>0.01</v>
      </c>
      <c r="O510" s="19" t="str">
        <f t="shared" si="1066"/>
        <v>% of fuel shifted</v>
      </c>
      <c r="P510" s="14" t="s">
        <v>658</v>
      </c>
      <c r="Q510" s="19" t="str">
        <f t="shared" ref="Q510:R510" si="1067">Q$443</f>
        <v>industry-ag-main.html#fuel-switching</v>
      </c>
      <c r="R510" s="19" t="str">
        <f t="shared" si="1067"/>
        <v>industry-elec-and-hydrogen.html</v>
      </c>
      <c r="S510" s="22"/>
      <c r="T510" s="14"/>
      <c r="U510" s="8"/>
      <c r="V510" s="8"/>
      <c r="W510" s="8"/>
      <c r="X510" s="8"/>
      <c r="Y510" s="8"/>
      <c r="Z510" s="8"/>
    </row>
    <row r="511" spans="1:26" ht="15.75" customHeight="1">
      <c r="A511" s="17" t="str">
        <f t="shared" ref="A511:C511" si="1068">A$443</f>
        <v>Industry</v>
      </c>
      <c r="B511" s="17" t="str">
        <f t="shared" si="1068"/>
        <v>Electrification + Hydrogen</v>
      </c>
      <c r="C511" s="17" t="str">
        <f t="shared" si="1068"/>
        <v>Fraction of Industrial Fuel Use Shifted to Other Fuels</v>
      </c>
      <c r="D511" s="14" t="s">
        <v>570</v>
      </c>
      <c r="E511" s="14" t="s">
        <v>616</v>
      </c>
      <c r="F511" s="14" t="s">
        <v>571</v>
      </c>
      <c r="G511" s="14" t="s">
        <v>617</v>
      </c>
      <c r="H511" s="13">
        <v>484</v>
      </c>
      <c r="I511" s="14" t="s">
        <v>63</v>
      </c>
      <c r="J511" s="17" t="str">
        <f t="shared" ref="J511:O511" si="1069">J$443</f>
        <v>Electrification + Hydrogen</v>
      </c>
      <c r="K511" s="17" t="str">
        <f t="shared" si="1069"/>
        <v>indst fuel type shifting</v>
      </c>
      <c r="L511" s="18">
        <f t="shared" si="1069"/>
        <v>0</v>
      </c>
      <c r="M511" s="18">
        <f t="shared" si="1069"/>
        <v>1</v>
      </c>
      <c r="N511" s="18">
        <f t="shared" si="1069"/>
        <v>0.01</v>
      </c>
      <c r="O511" s="19" t="str">
        <f t="shared" si="1069"/>
        <v>% of fuel shifted</v>
      </c>
      <c r="P511" s="14" t="s">
        <v>659</v>
      </c>
      <c r="Q511" s="19" t="str">
        <f t="shared" ref="Q511:R511" si="1070">Q$443</f>
        <v>industry-ag-main.html#fuel-switching</v>
      </c>
      <c r="R511" s="19" t="str">
        <f t="shared" si="1070"/>
        <v>industry-elec-and-hydrogen.html</v>
      </c>
      <c r="S511" s="22"/>
      <c r="T511" s="14"/>
      <c r="U511" s="8"/>
      <c r="V511" s="8"/>
      <c r="W511" s="8"/>
      <c r="X511" s="8"/>
      <c r="Y511" s="8"/>
      <c r="Z511" s="8"/>
    </row>
    <row r="512" spans="1:26" ht="15.75" customHeight="1">
      <c r="A512" s="17" t="str">
        <f t="shared" ref="A512:C512" si="1071">A$443</f>
        <v>Industry</v>
      </c>
      <c r="B512" s="17" t="str">
        <f t="shared" si="1071"/>
        <v>Electrification + Hydrogen</v>
      </c>
      <c r="C512" s="17" t="str">
        <f t="shared" si="1071"/>
        <v>Fraction of Industrial Fuel Use Shifted to Other Fuels</v>
      </c>
      <c r="D512" s="14" t="s">
        <v>570</v>
      </c>
      <c r="E512" s="14" t="s">
        <v>618</v>
      </c>
      <c r="F512" s="14" t="s">
        <v>571</v>
      </c>
      <c r="G512" s="14" t="s">
        <v>619</v>
      </c>
      <c r="H512" s="13">
        <v>485</v>
      </c>
      <c r="I512" s="14" t="s">
        <v>86</v>
      </c>
      <c r="J512" s="17" t="str">
        <f t="shared" ref="J512:O512" si="1072">J$443</f>
        <v>Electrification + Hydrogen</v>
      </c>
      <c r="K512" s="17" t="str">
        <f t="shared" si="1072"/>
        <v>indst fuel type shifting</v>
      </c>
      <c r="L512" s="18">
        <f t="shared" si="1072"/>
        <v>0</v>
      </c>
      <c r="M512" s="18">
        <f t="shared" si="1072"/>
        <v>1</v>
      </c>
      <c r="N512" s="18">
        <f t="shared" si="1072"/>
        <v>0.01</v>
      </c>
      <c r="O512" s="19" t="str">
        <f t="shared" si="1072"/>
        <v>% of fuel shifted</v>
      </c>
      <c r="P512" s="14"/>
      <c r="Q512" s="19" t="str">
        <f t="shared" ref="Q512:R512" si="1073">Q$443</f>
        <v>industry-ag-main.html#fuel-switching</v>
      </c>
      <c r="R512" s="19" t="str">
        <f t="shared" si="1073"/>
        <v>industry-elec-and-hydrogen.html</v>
      </c>
      <c r="S512" s="22"/>
      <c r="T512" s="14"/>
      <c r="U512" s="8"/>
      <c r="V512" s="8"/>
      <c r="W512" s="8"/>
      <c r="X512" s="8"/>
      <c r="Y512" s="8"/>
      <c r="Z512" s="8"/>
    </row>
    <row r="513" spans="1:26" ht="15.75" customHeight="1">
      <c r="A513" s="17" t="str">
        <f t="shared" ref="A513:C513" si="1074">A$443</f>
        <v>Industry</v>
      </c>
      <c r="B513" s="17" t="str">
        <f t="shared" si="1074"/>
        <v>Electrification + Hydrogen</v>
      </c>
      <c r="C513" s="17" t="str">
        <f t="shared" si="1074"/>
        <v>Fraction of Industrial Fuel Use Shifted to Other Fuels</v>
      </c>
      <c r="D513" s="14" t="s">
        <v>572</v>
      </c>
      <c r="E513" s="14" t="s">
        <v>595</v>
      </c>
      <c r="F513" s="14" t="s">
        <v>573</v>
      </c>
      <c r="G513" s="14" t="s">
        <v>596</v>
      </c>
      <c r="H513" s="13">
        <v>486</v>
      </c>
      <c r="I513" s="14" t="s">
        <v>86</v>
      </c>
      <c r="J513" s="17" t="str">
        <f t="shared" ref="J513:O513" si="1075">J$443</f>
        <v>Electrification + Hydrogen</v>
      </c>
      <c r="K513" s="17" t="str">
        <f t="shared" si="1075"/>
        <v>indst fuel type shifting</v>
      </c>
      <c r="L513" s="18">
        <f t="shared" si="1075"/>
        <v>0</v>
      </c>
      <c r="M513" s="18">
        <f t="shared" si="1075"/>
        <v>1</v>
      </c>
      <c r="N513" s="18">
        <f t="shared" si="1075"/>
        <v>0.01</v>
      </c>
      <c r="O513" s="19" t="str">
        <f t="shared" si="1075"/>
        <v>% of fuel shifted</v>
      </c>
      <c r="P513" s="14"/>
      <c r="Q513" s="19" t="str">
        <f t="shared" ref="Q513:R513" si="1076">Q$443</f>
        <v>industry-ag-main.html#fuel-switching</v>
      </c>
      <c r="R513" s="19" t="str">
        <f t="shared" si="1076"/>
        <v>industry-elec-and-hydrogen.html</v>
      </c>
      <c r="S513" s="22"/>
      <c r="T513" s="14"/>
      <c r="U513" s="8"/>
      <c r="V513" s="8"/>
      <c r="W513" s="8"/>
      <c r="X513" s="8"/>
      <c r="Y513" s="8"/>
      <c r="Z513" s="8"/>
    </row>
    <row r="514" spans="1:26" ht="15.75" customHeight="1">
      <c r="A514" s="17" t="str">
        <f t="shared" ref="A514:C514" si="1077">A$443</f>
        <v>Industry</v>
      </c>
      <c r="B514" s="17" t="str">
        <f t="shared" si="1077"/>
        <v>Electrification + Hydrogen</v>
      </c>
      <c r="C514" s="17" t="str">
        <f t="shared" si="1077"/>
        <v>Fraction of Industrial Fuel Use Shifted to Other Fuels</v>
      </c>
      <c r="D514" s="14" t="s">
        <v>572</v>
      </c>
      <c r="E514" s="14" t="s">
        <v>602</v>
      </c>
      <c r="F514" s="14" t="s">
        <v>573</v>
      </c>
      <c r="G514" s="14" t="s">
        <v>603</v>
      </c>
      <c r="H514" s="13">
        <v>487</v>
      </c>
      <c r="I514" s="14" t="s">
        <v>63</v>
      </c>
      <c r="J514" s="17" t="str">
        <f t="shared" ref="J514:O514" si="1078">J$443</f>
        <v>Electrification + Hydrogen</v>
      </c>
      <c r="K514" s="17" t="str">
        <f t="shared" si="1078"/>
        <v>indst fuel type shifting</v>
      </c>
      <c r="L514" s="18">
        <f t="shared" si="1078"/>
        <v>0</v>
      </c>
      <c r="M514" s="18">
        <f t="shared" si="1078"/>
        <v>1</v>
      </c>
      <c r="N514" s="18">
        <f t="shared" si="1078"/>
        <v>0.01</v>
      </c>
      <c r="O514" s="19" t="str">
        <f t="shared" si="1078"/>
        <v>% of fuel shifted</v>
      </c>
      <c r="P514" s="14" t="s">
        <v>660</v>
      </c>
      <c r="Q514" s="19" t="str">
        <f t="shared" ref="Q514:R514" si="1079">Q$443</f>
        <v>industry-ag-main.html#fuel-switching</v>
      </c>
      <c r="R514" s="19" t="str">
        <f t="shared" si="1079"/>
        <v>industry-elec-and-hydrogen.html</v>
      </c>
      <c r="S514" s="22"/>
      <c r="T514" s="14"/>
      <c r="U514" s="8"/>
      <c r="V514" s="8"/>
      <c r="W514" s="8"/>
      <c r="X514" s="8"/>
      <c r="Y514" s="8"/>
      <c r="Z514" s="8"/>
    </row>
    <row r="515" spans="1:26" ht="15.75" customHeight="1">
      <c r="A515" s="17" t="str">
        <f t="shared" ref="A515:C515" si="1080">A$443</f>
        <v>Industry</v>
      </c>
      <c r="B515" s="17" t="str">
        <f t="shared" si="1080"/>
        <v>Electrification + Hydrogen</v>
      </c>
      <c r="C515" s="17" t="str">
        <f t="shared" si="1080"/>
        <v>Fraction of Industrial Fuel Use Shifted to Other Fuels</v>
      </c>
      <c r="D515" s="14" t="s">
        <v>572</v>
      </c>
      <c r="E515" s="14" t="s">
        <v>604</v>
      </c>
      <c r="F515" s="14" t="s">
        <v>573</v>
      </c>
      <c r="G515" s="14" t="s">
        <v>605</v>
      </c>
      <c r="H515" s="13">
        <v>488</v>
      </c>
      <c r="I515" s="14" t="s">
        <v>63</v>
      </c>
      <c r="J515" s="17" t="str">
        <f t="shared" ref="J515:O515" si="1081">J$443</f>
        <v>Electrification + Hydrogen</v>
      </c>
      <c r="K515" s="17" t="str">
        <f t="shared" si="1081"/>
        <v>indst fuel type shifting</v>
      </c>
      <c r="L515" s="18">
        <f t="shared" si="1081"/>
        <v>0</v>
      </c>
      <c r="M515" s="18">
        <f t="shared" si="1081"/>
        <v>1</v>
      </c>
      <c r="N515" s="18">
        <f t="shared" si="1081"/>
        <v>0.01</v>
      </c>
      <c r="O515" s="19" t="str">
        <f t="shared" si="1081"/>
        <v>% of fuel shifted</v>
      </c>
      <c r="P515" s="14" t="s">
        <v>661</v>
      </c>
      <c r="Q515" s="19" t="str">
        <f t="shared" ref="Q515:R515" si="1082">Q$443</f>
        <v>industry-ag-main.html#fuel-switching</v>
      </c>
      <c r="R515" s="19" t="str">
        <f t="shared" si="1082"/>
        <v>industry-elec-and-hydrogen.html</v>
      </c>
      <c r="S515" s="22"/>
      <c r="T515" s="14"/>
      <c r="U515" s="8"/>
      <c r="V515" s="8"/>
      <c r="W515" s="8"/>
      <c r="X515" s="8"/>
      <c r="Y515" s="8"/>
      <c r="Z515" s="8"/>
    </row>
    <row r="516" spans="1:26" ht="15.75" customHeight="1">
      <c r="A516" s="17" t="str">
        <f t="shared" ref="A516:C516" si="1083">A$443</f>
        <v>Industry</v>
      </c>
      <c r="B516" s="17" t="str">
        <f t="shared" si="1083"/>
        <v>Electrification + Hydrogen</v>
      </c>
      <c r="C516" s="17" t="str">
        <f t="shared" si="1083"/>
        <v>Fraction of Industrial Fuel Use Shifted to Other Fuels</v>
      </c>
      <c r="D516" s="14" t="s">
        <v>572</v>
      </c>
      <c r="E516" s="14" t="s">
        <v>606</v>
      </c>
      <c r="F516" s="14" t="s">
        <v>573</v>
      </c>
      <c r="G516" s="14" t="s">
        <v>607</v>
      </c>
      <c r="H516" s="13">
        <v>489</v>
      </c>
      <c r="I516" s="14" t="s">
        <v>86</v>
      </c>
      <c r="J516" s="17" t="str">
        <f t="shared" ref="J516:O516" si="1084">J$443</f>
        <v>Electrification + Hydrogen</v>
      </c>
      <c r="K516" s="17" t="str">
        <f t="shared" si="1084"/>
        <v>indst fuel type shifting</v>
      </c>
      <c r="L516" s="18">
        <f t="shared" si="1084"/>
        <v>0</v>
      </c>
      <c r="M516" s="18">
        <f t="shared" si="1084"/>
        <v>1</v>
      </c>
      <c r="N516" s="18">
        <f t="shared" si="1084"/>
        <v>0.01</v>
      </c>
      <c r="O516" s="19" t="str">
        <f t="shared" si="1084"/>
        <v>% of fuel shifted</v>
      </c>
      <c r="P516" s="14"/>
      <c r="Q516" s="19" t="str">
        <f t="shared" ref="Q516:R516" si="1085">Q$443</f>
        <v>industry-ag-main.html#fuel-switching</v>
      </c>
      <c r="R516" s="19" t="str">
        <f t="shared" si="1085"/>
        <v>industry-elec-and-hydrogen.html</v>
      </c>
      <c r="S516" s="22"/>
      <c r="T516" s="14"/>
      <c r="U516" s="8"/>
      <c r="V516" s="8"/>
      <c r="W516" s="8"/>
      <c r="X516" s="8"/>
      <c r="Y516" s="8"/>
      <c r="Z516" s="8"/>
    </row>
    <row r="517" spans="1:26" ht="15.75" customHeight="1">
      <c r="A517" s="17" t="str">
        <f t="shared" ref="A517:C517" si="1086">A$443</f>
        <v>Industry</v>
      </c>
      <c r="B517" s="17" t="str">
        <f t="shared" si="1086"/>
        <v>Electrification + Hydrogen</v>
      </c>
      <c r="C517" s="17" t="str">
        <f t="shared" si="1086"/>
        <v>Fraction of Industrial Fuel Use Shifted to Other Fuels</v>
      </c>
      <c r="D517" s="14" t="s">
        <v>572</v>
      </c>
      <c r="E517" s="14" t="s">
        <v>608</v>
      </c>
      <c r="F517" s="14" t="s">
        <v>573</v>
      </c>
      <c r="G517" s="14" t="s">
        <v>609</v>
      </c>
      <c r="H517" s="13">
        <v>490</v>
      </c>
      <c r="I517" s="14" t="s">
        <v>63</v>
      </c>
      <c r="J517" s="17" t="str">
        <f t="shared" ref="J517:O517" si="1087">J$443</f>
        <v>Electrification + Hydrogen</v>
      </c>
      <c r="K517" s="17" t="str">
        <f t="shared" si="1087"/>
        <v>indst fuel type shifting</v>
      </c>
      <c r="L517" s="18">
        <f t="shared" si="1087"/>
        <v>0</v>
      </c>
      <c r="M517" s="18">
        <f t="shared" si="1087"/>
        <v>1</v>
      </c>
      <c r="N517" s="18">
        <f t="shared" si="1087"/>
        <v>0.01</v>
      </c>
      <c r="O517" s="19" t="str">
        <f t="shared" si="1087"/>
        <v>% of fuel shifted</v>
      </c>
      <c r="P517" s="14" t="s">
        <v>662</v>
      </c>
      <c r="Q517" s="19" t="str">
        <f t="shared" ref="Q517:R517" si="1088">Q$443</f>
        <v>industry-ag-main.html#fuel-switching</v>
      </c>
      <c r="R517" s="19" t="str">
        <f t="shared" si="1088"/>
        <v>industry-elec-and-hydrogen.html</v>
      </c>
      <c r="S517" s="22"/>
      <c r="T517" s="14"/>
      <c r="U517" s="8"/>
      <c r="V517" s="8"/>
      <c r="W517" s="8"/>
      <c r="X517" s="8"/>
      <c r="Y517" s="8"/>
      <c r="Z517" s="8"/>
    </row>
    <row r="518" spans="1:26" ht="15.75" customHeight="1">
      <c r="A518" s="17" t="str">
        <f t="shared" ref="A518:C518" si="1089">A$443</f>
        <v>Industry</v>
      </c>
      <c r="B518" s="17" t="str">
        <f t="shared" si="1089"/>
        <v>Electrification + Hydrogen</v>
      </c>
      <c r="C518" s="17" t="str">
        <f t="shared" si="1089"/>
        <v>Fraction of Industrial Fuel Use Shifted to Other Fuels</v>
      </c>
      <c r="D518" s="14" t="s">
        <v>572</v>
      </c>
      <c r="E518" s="14" t="s">
        <v>610</v>
      </c>
      <c r="F518" s="14" t="s">
        <v>573</v>
      </c>
      <c r="G518" s="14" t="s">
        <v>611</v>
      </c>
      <c r="H518" s="13">
        <v>491</v>
      </c>
      <c r="I518" s="14" t="s">
        <v>86</v>
      </c>
      <c r="J518" s="17" t="str">
        <f t="shared" ref="J518:O518" si="1090">J$443</f>
        <v>Electrification + Hydrogen</v>
      </c>
      <c r="K518" s="17" t="str">
        <f t="shared" si="1090"/>
        <v>indst fuel type shifting</v>
      </c>
      <c r="L518" s="18">
        <f t="shared" si="1090"/>
        <v>0</v>
      </c>
      <c r="M518" s="18">
        <f t="shared" si="1090"/>
        <v>1</v>
      </c>
      <c r="N518" s="18">
        <f t="shared" si="1090"/>
        <v>0.01</v>
      </c>
      <c r="O518" s="19" t="str">
        <f t="shared" si="1090"/>
        <v>% of fuel shifted</v>
      </c>
      <c r="P518" s="14"/>
      <c r="Q518" s="19" t="str">
        <f t="shared" ref="Q518:R518" si="1091">Q$443</f>
        <v>industry-ag-main.html#fuel-switching</v>
      </c>
      <c r="R518" s="19" t="str">
        <f t="shared" si="1091"/>
        <v>industry-elec-and-hydrogen.html</v>
      </c>
      <c r="S518" s="22"/>
      <c r="T518" s="14"/>
      <c r="U518" s="8"/>
      <c r="V518" s="8"/>
      <c r="W518" s="8"/>
      <c r="X518" s="8"/>
      <c r="Y518" s="8"/>
      <c r="Z518" s="8"/>
    </row>
    <row r="519" spans="1:26" ht="15.75" customHeight="1">
      <c r="A519" s="17" t="str">
        <f t="shared" ref="A519:C519" si="1092">A$443</f>
        <v>Industry</v>
      </c>
      <c r="B519" s="17" t="str">
        <f t="shared" si="1092"/>
        <v>Electrification + Hydrogen</v>
      </c>
      <c r="C519" s="17" t="str">
        <f t="shared" si="1092"/>
        <v>Fraction of Industrial Fuel Use Shifted to Other Fuels</v>
      </c>
      <c r="D519" s="14" t="s">
        <v>572</v>
      </c>
      <c r="E519" s="14" t="s">
        <v>612</v>
      </c>
      <c r="F519" s="14" t="s">
        <v>573</v>
      </c>
      <c r="G519" s="14" t="s">
        <v>613</v>
      </c>
      <c r="H519" s="13">
        <v>492</v>
      </c>
      <c r="I519" s="14" t="s">
        <v>86</v>
      </c>
      <c r="J519" s="17" t="str">
        <f t="shared" ref="J519:O519" si="1093">J$443</f>
        <v>Electrification + Hydrogen</v>
      </c>
      <c r="K519" s="17" t="str">
        <f t="shared" si="1093"/>
        <v>indst fuel type shifting</v>
      </c>
      <c r="L519" s="18">
        <f t="shared" si="1093"/>
        <v>0</v>
      </c>
      <c r="M519" s="18">
        <f t="shared" si="1093"/>
        <v>1</v>
      </c>
      <c r="N519" s="18">
        <f t="shared" si="1093"/>
        <v>0.01</v>
      </c>
      <c r="O519" s="19" t="str">
        <f t="shared" si="1093"/>
        <v>% of fuel shifted</v>
      </c>
      <c r="P519" s="14"/>
      <c r="Q519" s="19" t="str">
        <f t="shared" ref="Q519:R519" si="1094">Q$443</f>
        <v>industry-ag-main.html#fuel-switching</v>
      </c>
      <c r="R519" s="19" t="str">
        <f t="shared" si="1094"/>
        <v>industry-elec-and-hydrogen.html</v>
      </c>
      <c r="S519" s="22"/>
      <c r="T519" s="14"/>
      <c r="U519" s="8"/>
      <c r="V519" s="8"/>
      <c r="W519" s="8"/>
      <c r="X519" s="8"/>
      <c r="Y519" s="8"/>
      <c r="Z519" s="8"/>
    </row>
    <row r="520" spans="1:26" ht="15.75" customHeight="1">
      <c r="A520" s="17" t="str">
        <f t="shared" ref="A520:C520" si="1095">A$443</f>
        <v>Industry</v>
      </c>
      <c r="B520" s="17" t="str">
        <f t="shared" si="1095"/>
        <v>Electrification + Hydrogen</v>
      </c>
      <c r="C520" s="17" t="str">
        <f t="shared" si="1095"/>
        <v>Fraction of Industrial Fuel Use Shifted to Other Fuels</v>
      </c>
      <c r="D520" s="14" t="s">
        <v>572</v>
      </c>
      <c r="E520" s="14" t="s">
        <v>614</v>
      </c>
      <c r="F520" s="14" t="s">
        <v>573</v>
      </c>
      <c r="G520" s="14" t="s">
        <v>615</v>
      </c>
      <c r="H520" s="13">
        <v>493</v>
      </c>
      <c r="I520" s="14" t="s">
        <v>63</v>
      </c>
      <c r="J520" s="17" t="str">
        <f t="shared" ref="J520:O520" si="1096">J$443</f>
        <v>Electrification + Hydrogen</v>
      </c>
      <c r="K520" s="17" t="str">
        <f t="shared" si="1096"/>
        <v>indst fuel type shifting</v>
      </c>
      <c r="L520" s="18">
        <f t="shared" si="1096"/>
        <v>0</v>
      </c>
      <c r="M520" s="18">
        <f t="shared" si="1096"/>
        <v>1</v>
      </c>
      <c r="N520" s="18">
        <f t="shared" si="1096"/>
        <v>0.01</v>
      </c>
      <c r="O520" s="19" t="str">
        <f t="shared" si="1096"/>
        <v>% of fuel shifted</v>
      </c>
      <c r="P520" s="14" t="s">
        <v>663</v>
      </c>
      <c r="Q520" s="19" t="str">
        <f t="shared" ref="Q520:R520" si="1097">Q$443</f>
        <v>industry-ag-main.html#fuel-switching</v>
      </c>
      <c r="R520" s="19" t="str">
        <f t="shared" si="1097"/>
        <v>industry-elec-and-hydrogen.html</v>
      </c>
      <c r="S520" s="22"/>
      <c r="T520" s="14"/>
      <c r="U520" s="8"/>
      <c r="V520" s="8"/>
      <c r="W520" s="8"/>
      <c r="X520" s="8"/>
      <c r="Y520" s="8"/>
      <c r="Z520" s="8"/>
    </row>
    <row r="521" spans="1:26" ht="15.75" customHeight="1">
      <c r="A521" s="17" t="str">
        <f t="shared" ref="A521:C521" si="1098">A$443</f>
        <v>Industry</v>
      </c>
      <c r="B521" s="17" t="str">
        <f t="shared" si="1098"/>
        <v>Electrification + Hydrogen</v>
      </c>
      <c r="C521" s="17" t="str">
        <f t="shared" si="1098"/>
        <v>Fraction of Industrial Fuel Use Shifted to Other Fuels</v>
      </c>
      <c r="D521" s="14" t="s">
        <v>572</v>
      </c>
      <c r="E521" s="14" t="s">
        <v>616</v>
      </c>
      <c r="F521" s="14" t="s">
        <v>573</v>
      </c>
      <c r="G521" s="14" t="s">
        <v>617</v>
      </c>
      <c r="H521" s="13">
        <v>494</v>
      </c>
      <c r="I521" s="14" t="s">
        <v>63</v>
      </c>
      <c r="J521" s="17" t="str">
        <f t="shared" ref="J521:O521" si="1099">J$443</f>
        <v>Electrification + Hydrogen</v>
      </c>
      <c r="K521" s="17" t="str">
        <f t="shared" si="1099"/>
        <v>indst fuel type shifting</v>
      </c>
      <c r="L521" s="18">
        <f t="shared" si="1099"/>
        <v>0</v>
      </c>
      <c r="M521" s="18">
        <f t="shared" si="1099"/>
        <v>1</v>
      </c>
      <c r="N521" s="18">
        <f t="shared" si="1099"/>
        <v>0.01</v>
      </c>
      <c r="O521" s="19" t="str">
        <f t="shared" si="1099"/>
        <v>% of fuel shifted</v>
      </c>
      <c r="P521" s="14" t="s">
        <v>664</v>
      </c>
      <c r="Q521" s="19" t="str">
        <f t="shared" ref="Q521:R521" si="1100">Q$443</f>
        <v>industry-ag-main.html#fuel-switching</v>
      </c>
      <c r="R521" s="19" t="str">
        <f t="shared" si="1100"/>
        <v>industry-elec-and-hydrogen.html</v>
      </c>
      <c r="S521" s="22"/>
      <c r="T521" s="14"/>
      <c r="U521" s="8"/>
      <c r="V521" s="8"/>
      <c r="W521" s="8"/>
      <c r="X521" s="8"/>
      <c r="Y521" s="8"/>
      <c r="Z521" s="8"/>
    </row>
    <row r="522" spans="1:26" ht="15.75" customHeight="1">
      <c r="A522" s="17" t="str">
        <f t="shared" ref="A522:C522" si="1101">A$443</f>
        <v>Industry</v>
      </c>
      <c r="B522" s="17" t="str">
        <f t="shared" si="1101"/>
        <v>Electrification + Hydrogen</v>
      </c>
      <c r="C522" s="17" t="str">
        <f t="shared" si="1101"/>
        <v>Fraction of Industrial Fuel Use Shifted to Other Fuels</v>
      </c>
      <c r="D522" s="14" t="s">
        <v>572</v>
      </c>
      <c r="E522" s="14" t="s">
        <v>618</v>
      </c>
      <c r="F522" s="14" t="s">
        <v>573</v>
      </c>
      <c r="G522" s="14" t="s">
        <v>619</v>
      </c>
      <c r="H522" s="13">
        <v>495</v>
      </c>
      <c r="I522" s="14" t="s">
        <v>86</v>
      </c>
      <c r="J522" s="17" t="str">
        <f t="shared" ref="J522:O522" si="1102">J$443</f>
        <v>Electrification + Hydrogen</v>
      </c>
      <c r="K522" s="17" t="str">
        <f t="shared" si="1102"/>
        <v>indst fuel type shifting</v>
      </c>
      <c r="L522" s="18">
        <f t="shared" si="1102"/>
        <v>0</v>
      </c>
      <c r="M522" s="18">
        <f t="shared" si="1102"/>
        <v>1</v>
      </c>
      <c r="N522" s="18">
        <f t="shared" si="1102"/>
        <v>0.01</v>
      </c>
      <c r="O522" s="19" t="str">
        <f t="shared" si="1102"/>
        <v>% of fuel shifted</v>
      </c>
      <c r="P522" s="14"/>
      <c r="Q522" s="19" t="str">
        <f t="shared" ref="Q522:R522" si="1103">Q$443</f>
        <v>industry-ag-main.html#fuel-switching</v>
      </c>
      <c r="R522" s="19" t="str">
        <f t="shared" si="1103"/>
        <v>industry-elec-and-hydrogen.html</v>
      </c>
      <c r="S522" s="22"/>
      <c r="T522" s="14"/>
      <c r="U522" s="8"/>
      <c r="V522" s="8"/>
      <c r="W522" s="8"/>
      <c r="X522" s="8"/>
      <c r="Y522" s="8"/>
      <c r="Z522" s="8"/>
    </row>
    <row r="523" spans="1:26" ht="15.75" customHeight="1">
      <c r="A523" s="8" t="s">
        <v>553</v>
      </c>
      <c r="B523" s="8" t="s">
        <v>665</v>
      </c>
      <c r="C523" s="8" t="s">
        <v>666</v>
      </c>
      <c r="D523" s="14"/>
      <c r="E523" s="14"/>
      <c r="F523" s="14"/>
      <c r="G523" s="14"/>
      <c r="H523" s="13">
        <v>58</v>
      </c>
      <c r="I523" s="14" t="s">
        <v>63</v>
      </c>
      <c r="J523" s="8" t="s">
        <v>667</v>
      </c>
      <c r="K523" s="8" t="s">
        <v>668</v>
      </c>
      <c r="L523" s="15">
        <v>0</v>
      </c>
      <c r="M523" s="15">
        <v>1</v>
      </c>
      <c r="N523" s="15">
        <v>0.01</v>
      </c>
      <c r="O523" s="14" t="s">
        <v>440</v>
      </c>
      <c r="P523" s="14" t="s">
        <v>669</v>
      </c>
      <c r="Q523" s="14" t="s">
        <v>670</v>
      </c>
      <c r="R523" s="14" t="s">
        <v>671</v>
      </c>
      <c r="S523" s="22" t="s">
        <v>203</v>
      </c>
      <c r="T523" s="14"/>
      <c r="U523" s="8"/>
      <c r="V523" s="8"/>
      <c r="W523" s="8"/>
      <c r="X523" s="8"/>
      <c r="Y523" s="8"/>
      <c r="Z523" s="8"/>
    </row>
    <row r="524" spans="1:26" ht="15.75" customHeight="1">
      <c r="A524" s="8" t="s">
        <v>553</v>
      </c>
      <c r="B524" s="8" t="s">
        <v>672</v>
      </c>
      <c r="C524" s="8" t="s">
        <v>673</v>
      </c>
      <c r="D524" s="14"/>
      <c r="E524" s="14"/>
      <c r="F524" s="14"/>
      <c r="G524" s="14"/>
      <c r="H524" s="13">
        <v>510</v>
      </c>
      <c r="I524" s="14" t="s">
        <v>63</v>
      </c>
      <c r="J524" s="8" t="s">
        <v>667</v>
      </c>
      <c r="K524" s="8" t="s">
        <v>674</v>
      </c>
      <c r="L524" s="15">
        <v>0</v>
      </c>
      <c r="M524" s="15">
        <v>1</v>
      </c>
      <c r="N524" s="15">
        <v>0.01</v>
      </c>
      <c r="O524" s="14" t="s">
        <v>440</v>
      </c>
      <c r="P524" s="14" t="s">
        <v>675</v>
      </c>
      <c r="Q524" s="14" t="s">
        <v>670</v>
      </c>
      <c r="R524" s="14" t="s">
        <v>671</v>
      </c>
      <c r="S524" s="22"/>
      <c r="T524" s="14"/>
      <c r="U524" s="8"/>
      <c r="V524" s="8"/>
      <c r="W524" s="8"/>
      <c r="X524" s="8"/>
      <c r="Y524" s="8"/>
      <c r="Z524" s="8"/>
    </row>
    <row r="525" spans="1:26" ht="15.75" customHeight="1">
      <c r="A525" s="8" t="s">
        <v>553</v>
      </c>
      <c r="B525" s="8" t="s">
        <v>676</v>
      </c>
      <c r="C525" s="8" t="s">
        <v>677</v>
      </c>
      <c r="D525" s="14"/>
      <c r="E525" s="14"/>
      <c r="F525" s="14"/>
      <c r="G525" s="14"/>
      <c r="H525" s="13">
        <v>511</v>
      </c>
      <c r="I525" s="14" t="s">
        <v>63</v>
      </c>
      <c r="J525" s="8" t="s">
        <v>667</v>
      </c>
      <c r="K525" s="8" t="s">
        <v>678</v>
      </c>
      <c r="L525" s="15">
        <v>0</v>
      </c>
      <c r="M525" s="15">
        <v>1</v>
      </c>
      <c r="N525" s="15">
        <v>0.01</v>
      </c>
      <c r="O525" s="14" t="s">
        <v>440</v>
      </c>
      <c r="P525" s="14" t="s">
        <v>679</v>
      </c>
      <c r="Q525" s="14" t="s">
        <v>670</v>
      </c>
      <c r="R525" s="14" t="s">
        <v>671</v>
      </c>
      <c r="S525" s="22"/>
      <c r="T525" s="14"/>
      <c r="U525" s="8"/>
      <c r="V525" s="8"/>
      <c r="W525" s="8"/>
      <c r="X525" s="8"/>
      <c r="Y525" s="8"/>
      <c r="Z525" s="8"/>
    </row>
    <row r="526" spans="1:26" ht="15.75" customHeight="1">
      <c r="A526" s="8" t="s">
        <v>553</v>
      </c>
      <c r="B526" s="8" t="s">
        <v>680</v>
      </c>
      <c r="C526" s="8" t="s">
        <v>681</v>
      </c>
      <c r="D526" s="14"/>
      <c r="E526" s="14"/>
      <c r="F526" s="14"/>
      <c r="G526" s="14"/>
      <c r="H526" s="13">
        <v>512</v>
      </c>
      <c r="I526" s="14" t="s">
        <v>63</v>
      </c>
      <c r="J526" s="8" t="s">
        <v>667</v>
      </c>
      <c r="K526" s="8" t="s">
        <v>682</v>
      </c>
      <c r="L526" s="15">
        <v>0</v>
      </c>
      <c r="M526" s="15">
        <v>1</v>
      </c>
      <c r="N526" s="15">
        <v>0.01</v>
      </c>
      <c r="O526" s="14" t="s">
        <v>440</v>
      </c>
      <c r="P526" s="14" t="s">
        <v>683</v>
      </c>
      <c r="Q526" s="14" t="s">
        <v>670</v>
      </c>
      <c r="R526" s="14" t="s">
        <v>671</v>
      </c>
      <c r="S526" s="22"/>
      <c r="T526" s="14"/>
      <c r="U526" s="8"/>
      <c r="V526" s="8"/>
      <c r="W526" s="8"/>
      <c r="X526" s="8"/>
      <c r="Y526" s="8"/>
      <c r="Z526" s="8"/>
    </row>
    <row r="527" spans="1:26" ht="15.75" customHeight="1">
      <c r="A527" s="8" t="s">
        <v>553</v>
      </c>
      <c r="B527" s="8" t="s">
        <v>684</v>
      </c>
      <c r="C527" s="8" t="s">
        <v>685</v>
      </c>
      <c r="D527" s="14" t="s">
        <v>555</v>
      </c>
      <c r="E527" s="14"/>
      <c r="F527" s="14" t="s">
        <v>556</v>
      </c>
      <c r="G527" s="14"/>
      <c r="H527" s="13">
        <v>429</v>
      </c>
      <c r="I527" s="14" t="s">
        <v>63</v>
      </c>
      <c r="J527" s="8" t="s">
        <v>684</v>
      </c>
      <c r="K527" s="8" t="s">
        <v>686</v>
      </c>
      <c r="L527" s="15">
        <v>0</v>
      </c>
      <c r="M527" s="15">
        <v>1</v>
      </c>
      <c r="N527" s="15">
        <v>0.01</v>
      </c>
      <c r="O527" s="14" t="s">
        <v>687</v>
      </c>
      <c r="P527" s="14" t="s">
        <v>688</v>
      </c>
      <c r="Q527" s="14"/>
      <c r="R527" s="14" t="s">
        <v>689</v>
      </c>
      <c r="S527" s="22" t="s">
        <v>690</v>
      </c>
      <c r="T527" s="19"/>
      <c r="U527" s="17"/>
      <c r="V527" s="17"/>
      <c r="W527" s="17"/>
      <c r="X527" s="17"/>
      <c r="Y527" s="17"/>
      <c r="Z527" s="17"/>
    </row>
    <row r="528" spans="1:26" ht="15.75" customHeight="1">
      <c r="A528" s="17" t="str">
        <f t="shared" ref="A528:C528" si="1104">A$527</f>
        <v>Industry</v>
      </c>
      <c r="B528" s="17" t="str">
        <f t="shared" si="1104"/>
        <v>Material Efficiency, Longevity, &amp; Re-Use</v>
      </c>
      <c r="C528" s="17" t="str">
        <f t="shared" si="1104"/>
        <v>Percent Reduction in Nonenergy Nonagriculture Industry Product Demand</v>
      </c>
      <c r="D528" s="14" t="s">
        <v>562</v>
      </c>
      <c r="E528" s="14"/>
      <c r="F528" s="14" t="s">
        <v>563</v>
      </c>
      <c r="G528" s="14"/>
      <c r="H528" s="13">
        <v>430</v>
      </c>
      <c r="I528" s="14" t="s">
        <v>63</v>
      </c>
      <c r="J528" s="17" t="str">
        <f t="shared" ref="J528:O528" si="1105">J$527</f>
        <v>Material Efficiency, Longevity, &amp; Re-Use</v>
      </c>
      <c r="K528" s="17" t="str">
        <f t="shared" si="1105"/>
        <v>indst reduce nonenergy product demand</v>
      </c>
      <c r="L528" s="18">
        <f t="shared" si="1105"/>
        <v>0</v>
      </c>
      <c r="M528" s="18">
        <f t="shared" si="1105"/>
        <v>1</v>
      </c>
      <c r="N528" s="18">
        <f t="shared" si="1105"/>
        <v>0.01</v>
      </c>
      <c r="O528" s="18" t="str">
        <f t="shared" si="1105"/>
        <v>% demand reduction</v>
      </c>
      <c r="P528" s="14" t="s">
        <v>691</v>
      </c>
      <c r="Q528" s="14"/>
      <c r="R528" s="19" t="str">
        <f>R$527</f>
        <v>material-efficiency-longevity-reuse.html</v>
      </c>
      <c r="S528" s="22" t="s">
        <v>692</v>
      </c>
      <c r="T528" s="19"/>
      <c r="U528" s="17"/>
      <c r="V528" s="17"/>
      <c r="W528" s="17"/>
      <c r="X528" s="17"/>
      <c r="Y528" s="17"/>
      <c r="Z528" s="17"/>
    </row>
    <row r="529" spans="1:26" ht="15.75" customHeight="1">
      <c r="A529" s="17" t="str">
        <f t="shared" ref="A529:C529" si="1106">A$527</f>
        <v>Industry</v>
      </c>
      <c r="B529" s="17" t="str">
        <f t="shared" si="1106"/>
        <v>Material Efficiency, Longevity, &amp; Re-Use</v>
      </c>
      <c r="C529" s="17" t="str">
        <f t="shared" si="1106"/>
        <v>Percent Reduction in Nonenergy Nonagriculture Industry Product Demand</v>
      </c>
      <c r="D529" s="14" t="s">
        <v>568</v>
      </c>
      <c r="E529" s="14"/>
      <c r="F529" s="14" t="s">
        <v>569</v>
      </c>
      <c r="G529" s="14"/>
      <c r="H529" s="13">
        <v>432</v>
      </c>
      <c r="I529" s="14" t="s">
        <v>63</v>
      </c>
      <c r="J529" s="17" t="str">
        <f t="shared" ref="J529:O529" si="1107">J$527</f>
        <v>Material Efficiency, Longevity, &amp; Re-Use</v>
      </c>
      <c r="K529" s="17" t="str">
        <f t="shared" si="1107"/>
        <v>indst reduce nonenergy product demand</v>
      </c>
      <c r="L529" s="18">
        <f t="shared" si="1107"/>
        <v>0</v>
      </c>
      <c r="M529" s="18">
        <f t="shared" si="1107"/>
        <v>1</v>
      </c>
      <c r="N529" s="18">
        <f t="shared" si="1107"/>
        <v>0.01</v>
      </c>
      <c r="O529" s="18" t="str">
        <f t="shared" si="1107"/>
        <v>% demand reduction</v>
      </c>
      <c r="P529" s="14" t="s">
        <v>693</v>
      </c>
      <c r="Q529" s="14"/>
      <c r="R529" s="14" t="s">
        <v>694</v>
      </c>
      <c r="S529" s="22" t="s">
        <v>695</v>
      </c>
      <c r="T529" s="19"/>
      <c r="U529" s="17"/>
      <c r="V529" s="17"/>
      <c r="W529" s="17"/>
      <c r="X529" s="17"/>
      <c r="Y529" s="17"/>
      <c r="Z529" s="17"/>
    </row>
    <row r="530" spans="1:26" ht="15.75" customHeight="1">
      <c r="A530" s="8" t="s">
        <v>553</v>
      </c>
      <c r="B530" s="8" t="s">
        <v>696</v>
      </c>
      <c r="C530" s="8" t="s">
        <v>697</v>
      </c>
      <c r="D530" s="14" t="s">
        <v>560</v>
      </c>
      <c r="E530" s="14"/>
      <c r="F530" s="14" t="s">
        <v>561</v>
      </c>
      <c r="G530" s="14"/>
      <c r="H530" s="13">
        <v>56</v>
      </c>
      <c r="I530" s="14" t="s">
        <v>63</v>
      </c>
      <c r="J530" s="13" t="s">
        <v>698</v>
      </c>
      <c r="K530" s="8" t="s">
        <v>699</v>
      </c>
      <c r="L530" s="15">
        <v>0</v>
      </c>
      <c r="M530" s="15">
        <v>1</v>
      </c>
      <c r="N530" s="15">
        <v>0.01</v>
      </c>
      <c r="O530" s="14" t="s">
        <v>440</v>
      </c>
      <c r="P530" s="14" t="s">
        <v>700</v>
      </c>
      <c r="Q530" s="14" t="s">
        <v>701</v>
      </c>
      <c r="R530" s="14" t="s">
        <v>702</v>
      </c>
      <c r="S530" s="22" t="s">
        <v>203</v>
      </c>
      <c r="T530" s="14"/>
      <c r="U530" s="8"/>
      <c r="V530" s="8"/>
      <c r="W530" s="8"/>
      <c r="X530" s="8"/>
      <c r="Y530" s="8"/>
      <c r="Z530" s="8"/>
    </row>
    <row r="531" spans="1:26" ht="15.75" customHeight="1">
      <c r="A531" s="17" t="str">
        <f t="shared" ref="A531:C531" si="1108">A$530</f>
        <v>Industry</v>
      </c>
      <c r="B531" s="17" t="str">
        <f t="shared" si="1108"/>
        <v>Methane Capture</v>
      </c>
      <c r="C531" s="17" t="str">
        <f t="shared" si="1108"/>
        <v>Fraction of Methane Capture Opportunities Achieved</v>
      </c>
      <c r="D531" s="14" t="s">
        <v>566</v>
      </c>
      <c r="E531" s="14"/>
      <c r="F531" s="14" t="s">
        <v>567</v>
      </c>
      <c r="G531" s="14"/>
      <c r="H531" s="13">
        <v>513</v>
      </c>
      <c r="I531" s="14" t="s">
        <v>63</v>
      </c>
      <c r="J531" s="17" t="str">
        <f t="shared" ref="J531:O531" si="1109">J$530</f>
        <v>Methane Capture and Destruction</v>
      </c>
      <c r="K531" s="17" t="str">
        <f t="shared" si="1109"/>
        <v>indst methane capture</v>
      </c>
      <c r="L531" s="18">
        <f t="shared" si="1109"/>
        <v>0</v>
      </c>
      <c r="M531" s="18">
        <f t="shared" si="1109"/>
        <v>1</v>
      </c>
      <c r="N531" s="18">
        <f t="shared" si="1109"/>
        <v>0.01</v>
      </c>
      <c r="O531" s="19" t="str">
        <f t="shared" si="1109"/>
        <v>% of potential achieved</v>
      </c>
      <c r="P531" s="14" t="s">
        <v>703</v>
      </c>
      <c r="Q531" s="19" t="str">
        <f t="shared" ref="Q531:S531" si="1110">Q$530</f>
        <v>industry-ag-main.html#methane-capture</v>
      </c>
      <c r="R531" s="19" t="str">
        <f t="shared" si="1110"/>
        <v>methane-capture.html</v>
      </c>
      <c r="S531" s="35" t="str">
        <f t="shared" si="1110"/>
        <v>Calculated from model data; see the relevant variable(s) in the InputData folder for source information.</v>
      </c>
      <c r="T531" s="14"/>
      <c r="U531" s="8"/>
      <c r="V531" s="8"/>
      <c r="W531" s="8"/>
      <c r="X531" s="8"/>
      <c r="Y531" s="8"/>
      <c r="Z531" s="8"/>
    </row>
    <row r="532" spans="1:26" ht="15.75" customHeight="1">
      <c r="A532" s="17" t="str">
        <f t="shared" ref="A532:C532" si="1111">A$530</f>
        <v>Industry</v>
      </c>
      <c r="B532" s="17" t="str">
        <f t="shared" si="1111"/>
        <v>Methane Capture</v>
      </c>
      <c r="C532" s="17" t="str">
        <f t="shared" si="1111"/>
        <v>Fraction of Methane Capture Opportunities Achieved</v>
      </c>
      <c r="D532" s="14" t="s">
        <v>568</v>
      </c>
      <c r="E532" s="14"/>
      <c r="F532" s="14" t="s">
        <v>569</v>
      </c>
      <c r="G532" s="14"/>
      <c r="H532" s="13">
        <v>514</v>
      </c>
      <c r="I532" s="14" t="s">
        <v>63</v>
      </c>
      <c r="J532" s="17" t="str">
        <f t="shared" ref="J532:O532" si="1112">J$530</f>
        <v>Methane Capture and Destruction</v>
      </c>
      <c r="K532" s="17" t="str">
        <f t="shared" si="1112"/>
        <v>indst methane capture</v>
      </c>
      <c r="L532" s="18">
        <f t="shared" si="1112"/>
        <v>0</v>
      </c>
      <c r="M532" s="18">
        <f t="shared" si="1112"/>
        <v>1</v>
      </c>
      <c r="N532" s="18">
        <f t="shared" si="1112"/>
        <v>0.01</v>
      </c>
      <c r="O532" s="19" t="str">
        <f t="shared" si="1112"/>
        <v>% of potential achieved</v>
      </c>
      <c r="P532" s="14" t="s">
        <v>704</v>
      </c>
      <c r="Q532" s="19" t="str">
        <f t="shared" ref="Q532:S532" si="1113">Q$530</f>
        <v>industry-ag-main.html#methane-capture</v>
      </c>
      <c r="R532" s="19" t="str">
        <f t="shared" si="1113"/>
        <v>methane-capture.html</v>
      </c>
      <c r="S532" s="35" t="str">
        <f t="shared" si="1113"/>
        <v>Calculated from model data; see the relevant variable(s) in the InputData folder for source information.</v>
      </c>
      <c r="T532" s="14"/>
      <c r="U532" s="8"/>
      <c r="V532" s="8"/>
      <c r="W532" s="8"/>
      <c r="X532" s="8"/>
      <c r="Y532" s="8"/>
      <c r="Z532" s="8"/>
    </row>
    <row r="533" spans="1:26" ht="15.75" customHeight="1">
      <c r="A533" s="8" t="s">
        <v>553</v>
      </c>
      <c r="B533" s="8" t="s">
        <v>705</v>
      </c>
      <c r="C533" s="8" t="s">
        <v>706</v>
      </c>
      <c r="D533" s="14" t="s">
        <v>560</v>
      </c>
      <c r="E533" s="14"/>
      <c r="F533" s="14" t="s">
        <v>561</v>
      </c>
      <c r="G533" s="14"/>
      <c r="H533" s="13">
        <v>57</v>
      </c>
      <c r="I533" s="14" t="s">
        <v>63</v>
      </c>
      <c r="J533" s="13" t="s">
        <v>698</v>
      </c>
      <c r="K533" s="8" t="s">
        <v>707</v>
      </c>
      <c r="L533" s="15">
        <v>0</v>
      </c>
      <c r="M533" s="15">
        <v>1</v>
      </c>
      <c r="N533" s="15">
        <v>0.01</v>
      </c>
      <c r="O533" s="14" t="s">
        <v>440</v>
      </c>
      <c r="P533" s="14" t="s">
        <v>708</v>
      </c>
      <c r="Q533" s="14" t="s">
        <v>709</v>
      </c>
      <c r="R533" s="14" t="s">
        <v>710</v>
      </c>
      <c r="S533" s="22" t="s">
        <v>203</v>
      </c>
      <c r="T533" s="14"/>
      <c r="U533" s="8"/>
      <c r="V533" s="8"/>
      <c r="W533" s="8"/>
      <c r="X533" s="8"/>
      <c r="Y533" s="8"/>
      <c r="Z533" s="8"/>
    </row>
    <row r="534" spans="1:26" ht="15.75" customHeight="1">
      <c r="A534" s="17" t="str">
        <f t="shared" ref="A534:C534" si="1114">A$533</f>
        <v>Industry</v>
      </c>
      <c r="B534" s="17" t="str">
        <f t="shared" si="1114"/>
        <v>Methane Destruction</v>
      </c>
      <c r="C534" s="17" t="str">
        <f t="shared" si="1114"/>
        <v>Fraction of Methane Destruction Opportunities Achieved</v>
      </c>
      <c r="D534" s="14" t="s">
        <v>566</v>
      </c>
      <c r="E534" s="14"/>
      <c r="F534" s="14" t="s">
        <v>567</v>
      </c>
      <c r="G534" s="14"/>
      <c r="H534" s="13">
        <v>515</v>
      </c>
      <c r="I534" s="14" t="s">
        <v>63</v>
      </c>
      <c r="J534" s="17" t="str">
        <f t="shared" ref="J534:O534" si="1115">J$533</f>
        <v>Methane Capture and Destruction</v>
      </c>
      <c r="K534" s="17" t="str">
        <f t="shared" si="1115"/>
        <v>indst methane destruction</v>
      </c>
      <c r="L534" s="18">
        <f t="shared" si="1115"/>
        <v>0</v>
      </c>
      <c r="M534" s="18">
        <f t="shared" si="1115"/>
        <v>1</v>
      </c>
      <c r="N534" s="18">
        <f t="shared" si="1115"/>
        <v>0.01</v>
      </c>
      <c r="O534" s="19" t="str">
        <f t="shared" si="1115"/>
        <v>% of potential achieved</v>
      </c>
      <c r="P534" s="14" t="s">
        <v>711</v>
      </c>
      <c r="Q534" s="19" t="str">
        <f t="shared" ref="Q534:S534" si="1116">Q$533</f>
        <v>industry-ag-main.html#methane-destr</v>
      </c>
      <c r="R534" s="19" t="str">
        <f t="shared" si="1116"/>
        <v>methane-destruction.html</v>
      </c>
      <c r="S534" s="35" t="str">
        <f t="shared" si="1116"/>
        <v>Calculated from model data; see the relevant variable(s) in the InputData folder for source information.</v>
      </c>
      <c r="T534" s="14"/>
      <c r="U534" s="8"/>
      <c r="V534" s="8"/>
      <c r="W534" s="8"/>
      <c r="X534" s="8"/>
      <c r="Y534" s="8"/>
      <c r="Z534" s="8"/>
    </row>
    <row r="535" spans="1:26" ht="15.75" customHeight="1">
      <c r="A535" s="17" t="str">
        <f t="shared" ref="A535:C535" si="1117">A$533</f>
        <v>Industry</v>
      </c>
      <c r="B535" s="17" t="str">
        <f t="shared" si="1117"/>
        <v>Methane Destruction</v>
      </c>
      <c r="C535" s="17" t="str">
        <f t="shared" si="1117"/>
        <v>Fraction of Methane Destruction Opportunities Achieved</v>
      </c>
      <c r="D535" s="14" t="s">
        <v>568</v>
      </c>
      <c r="E535" s="14"/>
      <c r="F535" s="14" t="s">
        <v>569</v>
      </c>
      <c r="G535" s="14"/>
      <c r="H535" s="13">
        <v>516</v>
      </c>
      <c r="I535" s="14" t="s">
        <v>63</v>
      </c>
      <c r="J535" s="17" t="str">
        <f t="shared" ref="J535:O535" si="1118">J$533</f>
        <v>Methane Capture and Destruction</v>
      </c>
      <c r="K535" s="17" t="str">
        <f t="shared" si="1118"/>
        <v>indst methane destruction</v>
      </c>
      <c r="L535" s="18">
        <f t="shared" si="1118"/>
        <v>0</v>
      </c>
      <c r="M535" s="18">
        <f t="shared" si="1118"/>
        <v>1</v>
      </c>
      <c r="N535" s="18">
        <f t="shared" si="1118"/>
        <v>0.01</v>
      </c>
      <c r="O535" s="19" t="str">
        <f t="shared" si="1118"/>
        <v>% of potential achieved</v>
      </c>
      <c r="P535" s="14" t="s">
        <v>712</v>
      </c>
      <c r="Q535" s="19" t="str">
        <f t="shared" ref="Q535:S535" si="1119">Q$533</f>
        <v>industry-ag-main.html#methane-destr</v>
      </c>
      <c r="R535" s="19" t="str">
        <f t="shared" si="1119"/>
        <v>methane-destruction.html</v>
      </c>
      <c r="S535" s="35" t="str">
        <f t="shared" si="1119"/>
        <v>Calculated from model data; see the relevant variable(s) in the InputData folder for source information.</v>
      </c>
      <c r="T535" s="14"/>
      <c r="U535" s="8"/>
      <c r="V535" s="8"/>
      <c r="W535" s="8"/>
      <c r="X535" s="8"/>
      <c r="Y535" s="8"/>
      <c r="Z535" s="8"/>
    </row>
    <row r="536" spans="1:26" ht="15.75" customHeight="1">
      <c r="A536" s="8" t="s">
        <v>553</v>
      </c>
      <c r="B536" s="8" t="s">
        <v>713</v>
      </c>
      <c r="C536" s="8" t="s">
        <v>714</v>
      </c>
      <c r="D536" s="14" t="s">
        <v>715</v>
      </c>
      <c r="E536" s="14"/>
      <c r="F536" s="14" t="s">
        <v>362</v>
      </c>
      <c r="G536" s="14"/>
      <c r="H536" s="13">
        <v>451</v>
      </c>
      <c r="I536" s="14" t="s">
        <v>63</v>
      </c>
      <c r="J536" s="8" t="s">
        <v>714</v>
      </c>
      <c r="K536" s="8" t="s">
        <v>716</v>
      </c>
      <c r="L536" s="15">
        <v>0</v>
      </c>
      <c r="M536" s="15">
        <v>1</v>
      </c>
      <c r="N536" s="15">
        <v>0.01</v>
      </c>
      <c r="O536" s="14" t="s">
        <v>717</v>
      </c>
      <c r="P536" s="57" t="s">
        <v>718</v>
      </c>
      <c r="Q536" s="14"/>
      <c r="R536" s="14" t="s">
        <v>719</v>
      </c>
      <c r="S536" s="22" t="s">
        <v>203</v>
      </c>
      <c r="T536" s="14"/>
      <c r="U536" s="8"/>
      <c r="V536" s="8"/>
      <c r="W536" s="8"/>
      <c r="X536" s="8"/>
      <c r="Y536" s="8"/>
      <c r="Z536" s="8"/>
    </row>
    <row r="537" spans="1:26" ht="15.75" customHeight="1">
      <c r="A537" s="17" t="str">
        <f t="shared" ref="A537:C537" si="1120">A$536</f>
        <v>Industry</v>
      </c>
      <c r="B537" s="17" t="str">
        <f t="shared" si="1120"/>
        <v>Reduce Fossil Fuel Exports</v>
      </c>
      <c r="C537" s="17" t="str">
        <f t="shared" si="1120"/>
        <v>Percent Reduction in Fossil Fuel Exports</v>
      </c>
      <c r="D537" s="14" t="s">
        <v>720</v>
      </c>
      <c r="E537" s="14"/>
      <c r="F537" s="14" t="s">
        <v>532</v>
      </c>
      <c r="G537" s="14"/>
      <c r="H537" s="13">
        <v>452</v>
      </c>
      <c r="I537" s="14" t="s">
        <v>63</v>
      </c>
      <c r="J537" s="17" t="str">
        <f t="shared" ref="J537:O537" si="1121">J$536</f>
        <v>Percent Reduction in Fossil Fuel Exports</v>
      </c>
      <c r="K537" s="17" t="str">
        <f t="shared" si="1121"/>
        <v>indst reduce fossil fuel exports</v>
      </c>
      <c r="L537" s="18">
        <f t="shared" si="1121"/>
        <v>0</v>
      </c>
      <c r="M537" s="18">
        <f t="shared" si="1121"/>
        <v>1</v>
      </c>
      <c r="N537" s="18">
        <f t="shared" si="1121"/>
        <v>0.01</v>
      </c>
      <c r="O537" s="19" t="str">
        <f t="shared" si="1121"/>
        <v>% reduction in exports</v>
      </c>
      <c r="P537" s="57" t="s">
        <v>721</v>
      </c>
      <c r="Q537" s="14"/>
      <c r="R537" s="19" t="str">
        <f t="shared" ref="R537:R540" si="1122">R$536</f>
        <v>reduce-fuel-exports.html</v>
      </c>
      <c r="S537" s="58" t="s">
        <v>722</v>
      </c>
      <c r="T537" s="14"/>
      <c r="U537" s="8"/>
      <c r="V537" s="8"/>
      <c r="W537" s="8"/>
      <c r="X537" s="8"/>
      <c r="Y537" s="8"/>
      <c r="Z537" s="8"/>
    </row>
    <row r="538" spans="1:26" ht="15.75" customHeight="1">
      <c r="A538" s="17" t="str">
        <f t="shared" ref="A538:C538" si="1123">A$536</f>
        <v>Industry</v>
      </c>
      <c r="B538" s="17" t="str">
        <f t="shared" si="1123"/>
        <v>Reduce Fossil Fuel Exports</v>
      </c>
      <c r="C538" s="17" t="str">
        <f t="shared" si="1123"/>
        <v>Percent Reduction in Fossil Fuel Exports</v>
      </c>
      <c r="D538" s="14" t="s">
        <v>723</v>
      </c>
      <c r="E538" s="14"/>
      <c r="F538" s="14" t="s">
        <v>724</v>
      </c>
      <c r="G538" s="14"/>
      <c r="H538" s="13">
        <v>453</v>
      </c>
      <c r="I538" s="14" t="s">
        <v>63</v>
      </c>
      <c r="J538" s="17" t="str">
        <f t="shared" ref="J538:O538" si="1124">J$536</f>
        <v>Percent Reduction in Fossil Fuel Exports</v>
      </c>
      <c r="K538" s="17" t="str">
        <f t="shared" si="1124"/>
        <v>indst reduce fossil fuel exports</v>
      </c>
      <c r="L538" s="18">
        <f t="shared" si="1124"/>
        <v>0</v>
      </c>
      <c r="M538" s="18">
        <f t="shared" si="1124"/>
        <v>1</v>
      </c>
      <c r="N538" s="18">
        <f t="shared" si="1124"/>
        <v>0.01</v>
      </c>
      <c r="O538" s="19" t="str">
        <f t="shared" si="1124"/>
        <v>% reduction in exports</v>
      </c>
      <c r="P538" s="25" t="s">
        <v>725</v>
      </c>
      <c r="Q538" s="14"/>
      <c r="R538" s="19" t="str">
        <f t="shared" si="1122"/>
        <v>reduce-fuel-exports.html</v>
      </c>
      <c r="S538" s="35" t="str">
        <f t="shared" ref="S538:S541" si="1125">S$536</f>
        <v>Calculated from model data; see the relevant variable(s) in the InputData folder for source information.</v>
      </c>
      <c r="T538" s="14"/>
      <c r="U538" s="8"/>
      <c r="V538" s="8"/>
      <c r="W538" s="8"/>
      <c r="X538" s="8"/>
      <c r="Y538" s="8"/>
      <c r="Z538" s="8"/>
    </row>
    <row r="539" spans="1:26" ht="15.75" customHeight="1">
      <c r="A539" s="17" t="str">
        <f t="shared" ref="A539:C539" si="1126">A$536</f>
        <v>Industry</v>
      </c>
      <c r="B539" s="17" t="str">
        <f t="shared" si="1126"/>
        <v>Reduce Fossil Fuel Exports</v>
      </c>
      <c r="C539" s="17" t="str">
        <f t="shared" si="1126"/>
        <v>Percent Reduction in Fossil Fuel Exports</v>
      </c>
      <c r="D539" s="14" t="s">
        <v>726</v>
      </c>
      <c r="E539" s="14"/>
      <c r="F539" s="14" t="s">
        <v>727</v>
      </c>
      <c r="G539" s="14"/>
      <c r="H539" s="13">
        <v>454</v>
      </c>
      <c r="I539" s="14" t="s">
        <v>63</v>
      </c>
      <c r="J539" s="17" t="str">
        <f t="shared" ref="J539:O539" si="1127">J$536</f>
        <v>Percent Reduction in Fossil Fuel Exports</v>
      </c>
      <c r="K539" s="17" t="str">
        <f t="shared" si="1127"/>
        <v>indst reduce fossil fuel exports</v>
      </c>
      <c r="L539" s="18">
        <f t="shared" si="1127"/>
        <v>0</v>
      </c>
      <c r="M539" s="18">
        <f t="shared" si="1127"/>
        <v>1</v>
      </c>
      <c r="N539" s="18">
        <f t="shared" si="1127"/>
        <v>0.01</v>
      </c>
      <c r="O539" s="19" t="str">
        <f t="shared" si="1127"/>
        <v>% reduction in exports</v>
      </c>
      <c r="P539" s="25" t="s">
        <v>725</v>
      </c>
      <c r="Q539" s="14"/>
      <c r="R539" s="19" t="str">
        <f t="shared" si="1122"/>
        <v>reduce-fuel-exports.html</v>
      </c>
      <c r="S539" s="35" t="str">
        <f t="shared" si="1125"/>
        <v>Calculated from model data; see the relevant variable(s) in the InputData folder for source information.</v>
      </c>
      <c r="T539" s="14"/>
      <c r="U539" s="8"/>
      <c r="V539" s="8"/>
      <c r="W539" s="8"/>
      <c r="X539" s="8"/>
      <c r="Y539" s="8"/>
      <c r="Z539" s="8"/>
    </row>
    <row r="540" spans="1:26" ht="15.75" customHeight="1">
      <c r="A540" s="17" t="str">
        <f t="shared" ref="A540:C540" si="1128">A$536</f>
        <v>Industry</v>
      </c>
      <c r="B540" s="17" t="str">
        <f t="shared" si="1128"/>
        <v>Reduce Fossil Fuel Exports</v>
      </c>
      <c r="C540" s="17" t="str">
        <f t="shared" si="1128"/>
        <v>Percent Reduction in Fossil Fuel Exports</v>
      </c>
      <c r="D540" s="14" t="s">
        <v>728</v>
      </c>
      <c r="E540" s="14"/>
      <c r="F540" s="14" t="s">
        <v>729</v>
      </c>
      <c r="G540" s="14"/>
      <c r="H540" s="13">
        <v>455</v>
      </c>
      <c r="I540" s="14" t="s">
        <v>63</v>
      </c>
      <c r="J540" s="17" t="str">
        <f t="shared" ref="J540:O540" si="1129">J$536</f>
        <v>Percent Reduction in Fossil Fuel Exports</v>
      </c>
      <c r="K540" s="17" t="str">
        <f t="shared" si="1129"/>
        <v>indst reduce fossil fuel exports</v>
      </c>
      <c r="L540" s="18">
        <f t="shared" si="1129"/>
        <v>0</v>
      </c>
      <c r="M540" s="18">
        <f t="shared" si="1129"/>
        <v>1</v>
      </c>
      <c r="N540" s="18">
        <f t="shared" si="1129"/>
        <v>0.01</v>
      </c>
      <c r="O540" s="19" t="str">
        <f t="shared" si="1129"/>
        <v>% reduction in exports</v>
      </c>
      <c r="P540" s="25" t="s">
        <v>730</v>
      </c>
      <c r="Q540" s="14"/>
      <c r="R540" s="19" t="str">
        <f t="shared" si="1122"/>
        <v>reduce-fuel-exports.html</v>
      </c>
      <c r="S540" s="35" t="str">
        <f t="shared" si="1125"/>
        <v>Calculated from model data; see the relevant variable(s) in the InputData folder for source information.</v>
      </c>
      <c r="T540" s="14"/>
      <c r="U540" s="8"/>
      <c r="V540" s="8"/>
      <c r="W540" s="8"/>
      <c r="X540" s="8"/>
      <c r="Y540" s="8"/>
      <c r="Z540" s="8"/>
    </row>
    <row r="541" spans="1:26" ht="15.75" customHeight="1">
      <c r="A541" s="17" t="str">
        <f t="shared" ref="A541:C541" si="1130">A$536</f>
        <v>Industry</v>
      </c>
      <c r="B541" s="17" t="str">
        <f t="shared" si="1130"/>
        <v>Reduce Fossil Fuel Exports</v>
      </c>
      <c r="C541" s="17" t="str">
        <f t="shared" si="1130"/>
        <v>Percent Reduction in Fossil Fuel Exports</v>
      </c>
      <c r="D541" s="14" t="s">
        <v>731</v>
      </c>
      <c r="E541" s="14"/>
      <c r="F541" s="14" t="s">
        <v>392</v>
      </c>
      <c r="G541" s="14"/>
      <c r="H541" s="13">
        <v>456</v>
      </c>
      <c r="I541" s="14" t="s">
        <v>86</v>
      </c>
      <c r="J541" s="17"/>
      <c r="K541" s="17"/>
      <c r="L541" s="18"/>
      <c r="M541" s="18"/>
      <c r="N541" s="18"/>
      <c r="O541" s="17"/>
      <c r="P541" s="14"/>
      <c r="Q541" s="14"/>
      <c r="R541" s="14"/>
      <c r="S541" s="35" t="str">
        <f t="shared" si="1125"/>
        <v>Calculated from model data; see the relevant variable(s) in the InputData folder for source information.</v>
      </c>
      <c r="T541" s="14"/>
      <c r="U541" s="8"/>
      <c r="V541" s="8"/>
      <c r="W541" s="8"/>
      <c r="X541" s="8"/>
      <c r="Y541" s="8"/>
      <c r="Z541" s="8"/>
    </row>
    <row r="542" spans="1:26" ht="15.75" customHeight="1">
      <c r="A542" s="17" t="str">
        <f t="shared" ref="A542:C542" si="1131">A$536</f>
        <v>Industry</v>
      </c>
      <c r="B542" s="17" t="str">
        <f t="shared" si="1131"/>
        <v>Reduce Fossil Fuel Exports</v>
      </c>
      <c r="C542" s="17" t="str">
        <f t="shared" si="1131"/>
        <v>Percent Reduction in Fossil Fuel Exports</v>
      </c>
      <c r="D542" s="14" t="s">
        <v>732</v>
      </c>
      <c r="E542" s="14"/>
      <c r="F542" s="14" t="s">
        <v>397</v>
      </c>
      <c r="G542" s="14"/>
      <c r="H542" s="13">
        <v>457</v>
      </c>
      <c r="I542" s="14" t="s">
        <v>63</v>
      </c>
      <c r="J542" s="17" t="str">
        <f t="shared" ref="J542:O542" si="1132">J$536</f>
        <v>Percent Reduction in Fossil Fuel Exports</v>
      </c>
      <c r="K542" s="17" t="str">
        <f t="shared" si="1132"/>
        <v>indst reduce fossil fuel exports</v>
      </c>
      <c r="L542" s="18">
        <f t="shared" si="1132"/>
        <v>0</v>
      </c>
      <c r="M542" s="18">
        <f t="shared" si="1132"/>
        <v>1</v>
      </c>
      <c r="N542" s="18">
        <f t="shared" si="1132"/>
        <v>0.01</v>
      </c>
      <c r="O542" s="19" t="str">
        <f t="shared" si="1132"/>
        <v>% reduction in exports</v>
      </c>
      <c r="P542" s="25" t="s">
        <v>733</v>
      </c>
      <c r="Q542" s="14"/>
      <c r="R542" s="19" t="str">
        <f t="shared" ref="R542:S542" si="1133">R$536</f>
        <v>reduce-fuel-exports.html</v>
      </c>
      <c r="S542" s="35" t="str">
        <f t="shared" si="1133"/>
        <v>Calculated from model data; see the relevant variable(s) in the InputData folder for source information.</v>
      </c>
      <c r="T542" s="14"/>
      <c r="U542" s="8"/>
      <c r="V542" s="8"/>
      <c r="W542" s="8"/>
      <c r="X542" s="8"/>
      <c r="Y542" s="8"/>
      <c r="Z542" s="8"/>
    </row>
    <row r="543" spans="1:26" ht="15.75" customHeight="1">
      <c r="A543" s="17" t="str">
        <f t="shared" ref="A543:C543" si="1134">A$536</f>
        <v>Industry</v>
      </c>
      <c r="B543" s="17" t="str">
        <f t="shared" si="1134"/>
        <v>Reduce Fossil Fuel Exports</v>
      </c>
      <c r="C543" s="17" t="str">
        <f t="shared" si="1134"/>
        <v>Percent Reduction in Fossil Fuel Exports</v>
      </c>
      <c r="D543" s="14" t="s">
        <v>734</v>
      </c>
      <c r="E543" s="14"/>
      <c r="F543" s="14" t="s">
        <v>735</v>
      </c>
      <c r="G543" s="14"/>
      <c r="H543" s="13">
        <v>458</v>
      </c>
      <c r="I543" s="14" t="s">
        <v>63</v>
      </c>
      <c r="J543" s="17" t="str">
        <f t="shared" ref="J543:O543" si="1135">J$536</f>
        <v>Percent Reduction in Fossil Fuel Exports</v>
      </c>
      <c r="K543" s="17" t="str">
        <f t="shared" si="1135"/>
        <v>indst reduce fossil fuel exports</v>
      </c>
      <c r="L543" s="18">
        <f t="shared" si="1135"/>
        <v>0</v>
      </c>
      <c r="M543" s="18">
        <f t="shared" si="1135"/>
        <v>1</v>
      </c>
      <c r="N543" s="18">
        <f t="shared" si="1135"/>
        <v>0.01</v>
      </c>
      <c r="O543" s="19" t="str">
        <f t="shared" si="1135"/>
        <v>% reduction in exports</v>
      </c>
      <c r="P543" s="25" t="s">
        <v>736</v>
      </c>
      <c r="Q543" s="14"/>
      <c r="R543" s="19" t="str">
        <f t="shared" ref="R543:S543" si="1136">R$536</f>
        <v>reduce-fuel-exports.html</v>
      </c>
      <c r="S543" s="35" t="str">
        <f t="shared" si="1136"/>
        <v>Calculated from model data; see the relevant variable(s) in the InputData folder for source information.</v>
      </c>
      <c r="T543" s="14"/>
      <c r="U543" s="8"/>
      <c r="V543" s="8"/>
      <c r="W543" s="8"/>
      <c r="X543" s="8"/>
      <c r="Y543" s="8"/>
      <c r="Z543" s="8"/>
    </row>
    <row r="544" spans="1:26" ht="15.75" customHeight="1">
      <c r="A544" s="17" t="str">
        <f t="shared" ref="A544:C544" si="1137">A$536</f>
        <v>Industry</v>
      </c>
      <c r="B544" s="17" t="str">
        <f t="shared" si="1137"/>
        <v>Reduce Fossil Fuel Exports</v>
      </c>
      <c r="C544" s="17" t="str">
        <f t="shared" si="1137"/>
        <v>Percent Reduction in Fossil Fuel Exports</v>
      </c>
      <c r="D544" s="14" t="s">
        <v>737</v>
      </c>
      <c r="E544" s="14"/>
      <c r="F544" s="14" t="s">
        <v>738</v>
      </c>
      <c r="G544" s="14"/>
      <c r="H544" s="13">
        <v>459</v>
      </c>
      <c r="I544" s="14" t="s">
        <v>63</v>
      </c>
      <c r="J544" s="17" t="str">
        <f t="shared" ref="J544:O544" si="1138">J$536</f>
        <v>Percent Reduction in Fossil Fuel Exports</v>
      </c>
      <c r="K544" s="17" t="str">
        <f t="shared" si="1138"/>
        <v>indst reduce fossil fuel exports</v>
      </c>
      <c r="L544" s="18">
        <f t="shared" si="1138"/>
        <v>0</v>
      </c>
      <c r="M544" s="18">
        <f t="shared" si="1138"/>
        <v>1</v>
      </c>
      <c r="N544" s="18">
        <f t="shared" si="1138"/>
        <v>0.01</v>
      </c>
      <c r="O544" s="19" t="str">
        <f t="shared" si="1138"/>
        <v>% reduction in exports</v>
      </c>
      <c r="P544" s="25" t="s">
        <v>739</v>
      </c>
      <c r="Q544" s="14"/>
      <c r="R544" s="19" t="str">
        <f t="shared" ref="R544:S544" si="1139">R$536</f>
        <v>reduce-fuel-exports.html</v>
      </c>
      <c r="S544" s="35" t="str">
        <f t="shared" si="1139"/>
        <v>Calculated from model data; see the relevant variable(s) in the InputData folder for source information.</v>
      </c>
      <c r="T544" s="14"/>
      <c r="U544" s="8"/>
      <c r="V544" s="8"/>
      <c r="W544" s="8"/>
      <c r="X544" s="8"/>
      <c r="Y544" s="8"/>
      <c r="Z544" s="8"/>
    </row>
    <row r="545" spans="1:26" ht="15.75" customHeight="1">
      <c r="A545" s="8" t="s">
        <v>740</v>
      </c>
      <c r="B545" s="8" t="s">
        <v>741</v>
      </c>
      <c r="C545" s="8" t="s">
        <v>742</v>
      </c>
      <c r="D545" s="14"/>
      <c r="E545" s="14"/>
      <c r="F545" s="14"/>
      <c r="G545" s="14"/>
      <c r="H545" s="13">
        <v>60</v>
      </c>
      <c r="I545" s="14" t="s">
        <v>63</v>
      </c>
      <c r="J545" s="8" t="s">
        <v>741</v>
      </c>
      <c r="K545" s="8" t="s">
        <v>743</v>
      </c>
      <c r="L545" s="15">
        <v>0</v>
      </c>
      <c r="M545" s="15">
        <v>1</v>
      </c>
      <c r="N545" s="15">
        <v>0.01</v>
      </c>
      <c r="O545" s="14" t="s">
        <v>440</v>
      </c>
      <c r="P545" s="59" t="s">
        <v>744</v>
      </c>
      <c r="Q545" s="14" t="s">
        <v>745</v>
      </c>
      <c r="R545" s="14" t="s">
        <v>746</v>
      </c>
      <c r="S545" s="60" t="s">
        <v>203</v>
      </c>
      <c r="T545" s="61" t="s">
        <v>747</v>
      </c>
      <c r="U545" s="8"/>
      <c r="V545" s="8"/>
      <c r="W545" s="8"/>
      <c r="X545" s="8"/>
      <c r="Y545" s="8"/>
      <c r="Z545" s="8"/>
    </row>
    <row r="546" spans="1:26" ht="15.75" customHeight="1">
      <c r="A546" s="8" t="s">
        <v>740</v>
      </c>
      <c r="B546" s="8" t="s">
        <v>748</v>
      </c>
      <c r="C546" s="8" t="s">
        <v>749</v>
      </c>
      <c r="D546" s="14"/>
      <c r="E546" s="14"/>
      <c r="F546" s="14"/>
      <c r="G546" s="14"/>
      <c r="H546" s="13">
        <v>705</v>
      </c>
      <c r="I546" s="14" t="s">
        <v>86</v>
      </c>
      <c r="J546" s="8" t="s">
        <v>748</v>
      </c>
      <c r="K546" s="8" t="s">
        <v>750</v>
      </c>
      <c r="L546" s="15"/>
      <c r="M546" s="15"/>
      <c r="N546" s="15"/>
      <c r="O546" s="14"/>
      <c r="P546" s="14"/>
      <c r="Q546" s="14" t="s">
        <v>751</v>
      </c>
      <c r="R546" s="14" t="s">
        <v>752</v>
      </c>
      <c r="S546" s="22"/>
      <c r="T546" s="14"/>
      <c r="U546" s="8"/>
      <c r="V546" s="8"/>
      <c r="W546" s="8"/>
      <c r="X546" s="8"/>
      <c r="Y546" s="8"/>
      <c r="Z546" s="8"/>
    </row>
    <row r="547" spans="1:26" ht="15.75" customHeight="1">
      <c r="A547" s="8" t="s">
        <v>740</v>
      </c>
      <c r="B547" s="8" t="s">
        <v>753</v>
      </c>
      <c r="C547" s="8" t="s">
        <v>754</v>
      </c>
      <c r="D547" s="14"/>
      <c r="E547" s="14"/>
      <c r="F547" s="14"/>
      <c r="G547" s="14"/>
      <c r="H547" s="13">
        <v>177</v>
      </c>
      <c r="I547" s="14" t="s">
        <v>86</v>
      </c>
      <c r="J547" s="8" t="s">
        <v>753</v>
      </c>
      <c r="K547" s="8" t="s">
        <v>755</v>
      </c>
      <c r="L547" s="15"/>
      <c r="M547" s="15"/>
      <c r="N547" s="15"/>
      <c r="O547" s="14"/>
      <c r="P547" s="14"/>
      <c r="Q547" s="14"/>
      <c r="R547" s="14" t="s">
        <v>756</v>
      </c>
      <c r="S547" s="22"/>
      <c r="T547" s="14"/>
      <c r="U547" s="8"/>
      <c r="V547" s="8"/>
      <c r="W547" s="8"/>
      <c r="X547" s="8"/>
      <c r="Y547" s="8"/>
      <c r="Z547" s="8"/>
    </row>
    <row r="548" spans="1:26" ht="15.75" customHeight="1">
      <c r="A548" s="8" t="s">
        <v>740</v>
      </c>
      <c r="B548" s="8" t="s">
        <v>757</v>
      </c>
      <c r="C548" s="8" t="s">
        <v>758</v>
      </c>
      <c r="D548" s="14"/>
      <c r="E548" s="14"/>
      <c r="F548" s="14"/>
      <c r="G548" s="14"/>
      <c r="H548" s="13">
        <v>61</v>
      </c>
      <c r="I548" s="14" t="s">
        <v>63</v>
      </c>
      <c r="J548" s="8" t="s">
        <v>757</v>
      </c>
      <c r="K548" s="8" t="s">
        <v>759</v>
      </c>
      <c r="L548" s="15">
        <v>0</v>
      </c>
      <c r="M548" s="15">
        <v>1</v>
      </c>
      <c r="N548" s="15">
        <v>0.01</v>
      </c>
      <c r="O548" s="14" t="s">
        <v>440</v>
      </c>
      <c r="P548" s="14" t="s">
        <v>760</v>
      </c>
      <c r="Q548" s="14" t="s">
        <v>761</v>
      </c>
      <c r="R548" s="14" t="s">
        <v>762</v>
      </c>
      <c r="S548" s="22" t="s">
        <v>203</v>
      </c>
      <c r="T548" s="14"/>
      <c r="U548" s="8"/>
      <c r="V548" s="8"/>
      <c r="W548" s="8"/>
      <c r="X548" s="8"/>
      <c r="Y548" s="8"/>
      <c r="Z548" s="8"/>
    </row>
    <row r="549" spans="1:26" ht="15.75" customHeight="1">
      <c r="A549" s="8" t="s">
        <v>740</v>
      </c>
      <c r="B549" s="8" t="s">
        <v>763</v>
      </c>
      <c r="C549" s="8" t="s">
        <v>764</v>
      </c>
      <c r="D549" s="14"/>
      <c r="E549" s="14"/>
      <c r="F549" s="14"/>
      <c r="G549" s="14"/>
      <c r="H549" s="13">
        <v>62</v>
      </c>
      <c r="I549" s="14" t="s">
        <v>63</v>
      </c>
      <c r="J549" s="8" t="s">
        <v>763</v>
      </c>
      <c r="K549" s="8" t="s">
        <v>765</v>
      </c>
      <c r="L549" s="15">
        <v>0</v>
      </c>
      <c r="M549" s="15">
        <v>1</v>
      </c>
      <c r="N549" s="15">
        <v>0.01</v>
      </c>
      <c r="O549" s="14" t="s">
        <v>440</v>
      </c>
      <c r="P549" s="14" t="s">
        <v>766</v>
      </c>
      <c r="Q549" s="14" t="s">
        <v>767</v>
      </c>
      <c r="R549" s="14" t="s">
        <v>768</v>
      </c>
      <c r="S549" s="22" t="s">
        <v>203</v>
      </c>
      <c r="T549" s="14"/>
      <c r="U549" s="8"/>
      <c r="V549" s="8"/>
      <c r="W549" s="8"/>
      <c r="X549" s="8"/>
      <c r="Y549" s="8"/>
      <c r="Z549" s="8"/>
    </row>
    <row r="550" spans="1:26" ht="15.75" customHeight="1">
      <c r="A550" s="8" t="s">
        <v>740</v>
      </c>
      <c r="B550" s="8" t="s">
        <v>769</v>
      </c>
      <c r="C550" s="8" t="s">
        <v>770</v>
      </c>
      <c r="D550" s="14"/>
      <c r="E550" s="14"/>
      <c r="F550" s="14"/>
      <c r="G550" s="14"/>
      <c r="H550" s="13">
        <v>63</v>
      </c>
      <c r="I550" s="14" t="s">
        <v>63</v>
      </c>
      <c r="J550" s="8" t="s">
        <v>769</v>
      </c>
      <c r="K550" s="8" t="s">
        <v>771</v>
      </c>
      <c r="L550" s="15">
        <v>0</v>
      </c>
      <c r="M550" s="15">
        <v>1</v>
      </c>
      <c r="N550" s="15">
        <v>0.01</v>
      </c>
      <c r="O550" s="14" t="s">
        <v>440</v>
      </c>
      <c r="P550" s="14" t="s">
        <v>772</v>
      </c>
      <c r="Q550" s="14" t="s">
        <v>773</v>
      </c>
      <c r="R550" s="14" t="s">
        <v>774</v>
      </c>
      <c r="S550" s="22" t="s">
        <v>203</v>
      </c>
      <c r="T550" s="14"/>
      <c r="U550" s="8"/>
      <c r="V550" s="8"/>
      <c r="W550" s="8"/>
      <c r="X550" s="8"/>
      <c r="Y550" s="8"/>
      <c r="Z550" s="8"/>
    </row>
    <row r="551" spans="1:26" ht="15.75" customHeight="1">
      <c r="A551" s="8" t="s">
        <v>740</v>
      </c>
      <c r="B551" s="8" t="s">
        <v>775</v>
      </c>
      <c r="C551" s="8" t="s">
        <v>776</v>
      </c>
      <c r="D551" s="14"/>
      <c r="E551" s="14"/>
      <c r="F551" s="14"/>
      <c r="G551" s="14"/>
      <c r="H551" s="13">
        <v>64</v>
      </c>
      <c r="I551" s="14" t="s">
        <v>63</v>
      </c>
      <c r="J551" s="8" t="s">
        <v>775</v>
      </c>
      <c r="K551" s="8" t="s">
        <v>777</v>
      </c>
      <c r="L551" s="15">
        <v>0</v>
      </c>
      <c r="M551" s="15">
        <v>1</v>
      </c>
      <c r="N551" s="15">
        <v>0.01</v>
      </c>
      <c r="O551" s="14" t="s">
        <v>440</v>
      </c>
      <c r="P551" s="14" t="s">
        <v>778</v>
      </c>
      <c r="Q551" s="14" t="s">
        <v>779</v>
      </c>
      <c r="R551" s="14" t="s">
        <v>780</v>
      </c>
      <c r="S551" s="22" t="s">
        <v>203</v>
      </c>
      <c r="T551" s="14"/>
      <c r="U551" s="8"/>
      <c r="V551" s="8"/>
      <c r="W551" s="8"/>
      <c r="X551" s="8"/>
      <c r="Y551" s="8"/>
      <c r="Z551" s="8"/>
    </row>
    <row r="552" spans="1:26" ht="15.75" customHeight="1">
      <c r="A552" s="8" t="s">
        <v>740</v>
      </c>
      <c r="B552" s="8" t="s">
        <v>781</v>
      </c>
      <c r="C552" s="8" t="s">
        <v>782</v>
      </c>
      <c r="D552" s="14"/>
      <c r="E552" s="14"/>
      <c r="F552" s="14"/>
      <c r="G552" s="14"/>
      <c r="H552" s="13">
        <v>178</v>
      </c>
      <c r="I552" s="14" t="s">
        <v>86</v>
      </c>
      <c r="J552" s="8" t="s">
        <v>781</v>
      </c>
      <c r="K552" s="8" t="s">
        <v>783</v>
      </c>
      <c r="L552" s="15"/>
      <c r="M552" s="15"/>
      <c r="N552" s="15"/>
      <c r="O552" s="14"/>
      <c r="P552" s="14"/>
      <c r="Q552" s="14"/>
      <c r="R552" s="14" t="s">
        <v>784</v>
      </c>
      <c r="S552" s="22"/>
      <c r="T552" s="14"/>
      <c r="U552" s="8"/>
      <c r="V552" s="8"/>
      <c r="W552" s="8"/>
      <c r="X552" s="8"/>
      <c r="Y552" s="8"/>
      <c r="Z552" s="8"/>
    </row>
    <row r="553" spans="1:26" ht="15.75" customHeight="1">
      <c r="A553" s="8" t="s">
        <v>740</v>
      </c>
      <c r="B553" s="8" t="s">
        <v>785</v>
      </c>
      <c r="C553" s="8" t="s">
        <v>786</v>
      </c>
      <c r="D553" s="14"/>
      <c r="E553" s="14"/>
      <c r="F553" s="14"/>
      <c r="G553" s="14"/>
      <c r="H553" s="13">
        <v>434</v>
      </c>
      <c r="I553" s="14" t="s">
        <v>63</v>
      </c>
      <c r="J553" s="8" t="s">
        <v>785</v>
      </c>
      <c r="K553" s="8" t="s">
        <v>787</v>
      </c>
      <c r="L553" s="15">
        <v>0</v>
      </c>
      <c r="M553" s="15">
        <v>1</v>
      </c>
      <c r="N553" s="15">
        <v>0.01</v>
      </c>
      <c r="O553" s="14" t="s">
        <v>788</v>
      </c>
      <c r="P553" s="14" t="s">
        <v>789</v>
      </c>
      <c r="Q553" s="14"/>
      <c r="R553" s="14" t="s">
        <v>790</v>
      </c>
      <c r="S553" s="16" t="s">
        <v>791</v>
      </c>
      <c r="T553" s="14"/>
      <c r="U553" s="8"/>
      <c r="V553" s="8"/>
      <c r="W553" s="8"/>
      <c r="X553" s="8"/>
      <c r="Y553" s="8"/>
      <c r="Z553" s="8"/>
    </row>
    <row r="554" spans="1:26" ht="15.75" customHeight="1">
      <c r="A554" s="8" t="s">
        <v>792</v>
      </c>
      <c r="B554" s="8" t="s">
        <v>793</v>
      </c>
      <c r="C554" s="8" t="s">
        <v>794</v>
      </c>
      <c r="D554" s="14"/>
      <c r="E554" s="14"/>
      <c r="F554" s="14"/>
      <c r="G554" s="14"/>
      <c r="H554" s="13">
        <v>68</v>
      </c>
      <c r="I554" s="14" t="s">
        <v>63</v>
      </c>
      <c r="J554" s="8" t="s">
        <v>795</v>
      </c>
      <c r="K554" s="8" t="s">
        <v>796</v>
      </c>
      <c r="L554" s="15">
        <v>0</v>
      </c>
      <c r="M554" s="15">
        <v>1</v>
      </c>
      <c r="N554" s="15">
        <v>0.01</v>
      </c>
      <c r="O554" s="14" t="s">
        <v>797</v>
      </c>
      <c r="P554" s="14" t="s">
        <v>798</v>
      </c>
      <c r="Q554" s="14" t="s">
        <v>799</v>
      </c>
      <c r="R554" s="14" t="s">
        <v>800</v>
      </c>
      <c r="S554" s="22" t="s">
        <v>203</v>
      </c>
      <c r="T554" s="14"/>
      <c r="U554" s="8"/>
      <c r="V554" s="8"/>
      <c r="W554" s="8"/>
      <c r="X554" s="8"/>
      <c r="Y554" s="8"/>
      <c r="Z554" s="8"/>
    </row>
    <row r="555" spans="1:26" ht="15.75" customHeight="1">
      <c r="A555" s="8" t="s">
        <v>792</v>
      </c>
      <c r="B555" s="8" t="s">
        <v>801</v>
      </c>
      <c r="C555" s="8" t="s">
        <v>802</v>
      </c>
      <c r="D555" s="14"/>
      <c r="E555" s="14"/>
      <c r="F555" s="14"/>
      <c r="G555" s="14"/>
      <c r="H555" s="13">
        <v>176</v>
      </c>
      <c r="I555" s="14" t="s">
        <v>63</v>
      </c>
      <c r="J555" s="8" t="s">
        <v>803</v>
      </c>
      <c r="K555" s="8" t="s">
        <v>804</v>
      </c>
      <c r="L555" s="15">
        <v>0</v>
      </c>
      <c r="M555" s="15">
        <v>1</v>
      </c>
      <c r="N555" s="15">
        <v>0.01</v>
      </c>
      <c r="O555" s="14" t="s">
        <v>805</v>
      </c>
      <c r="P555" s="25" t="s">
        <v>806</v>
      </c>
      <c r="Q555" s="14" t="s">
        <v>807</v>
      </c>
      <c r="R555" s="14" t="s">
        <v>808</v>
      </c>
      <c r="S555" s="22" t="s">
        <v>203</v>
      </c>
      <c r="T555" s="14"/>
      <c r="U555" s="8"/>
      <c r="V555" s="8"/>
      <c r="W555" s="8"/>
      <c r="X555" s="8"/>
      <c r="Y555" s="8"/>
      <c r="Z555" s="8"/>
    </row>
    <row r="556" spans="1:26" ht="15.75" customHeight="1">
      <c r="A556" s="8" t="s">
        <v>792</v>
      </c>
      <c r="B556" s="8" t="s">
        <v>809</v>
      </c>
      <c r="C556" s="8" t="s">
        <v>810</v>
      </c>
      <c r="D556" s="14"/>
      <c r="E556" s="14"/>
      <c r="F556" s="14"/>
      <c r="G556" s="14"/>
      <c r="H556" s="13">
        <v>450</v>
      </c>
      <c r="I556" s="14" t="s">
        <v>63</v>
      </c>
      <c r="J556" s="8" t="s">
        <v>811</v>
      </c>
      <c r="K556" s="8" t="s">
        <v>812</v>
      </c>
      <c r="L556" s="15">
        <v>0</v>
      </c>
      <c r="M556" s="15">
        <v>1</v>
      </c>
      <c r="N556" s="15">
        <v>0.01</v>
      </c>
      <c r="O556" s="14" t="s">
        <v>813</v>
      </c>
      <c r="P556" s="14" t="s">
        <v>814</v>
      </c>
      <c r="Q556" s="14"/>
      <c r="R556" s="14" t="s">
        <v>815</v>
      </c>
      <c r="S556" s="22"/>
      <c r="T556" s="14"/>
      <c r="U556" s="8"/>
      <c r="V556" s="8"/>
      <c r="W556" s="8"/>
      <c r="X556" s="8"/>
      <c r="Y556" s="8"/>
      <c r="Z556" s="8"/>
    </row>
    <row r="557" spans="1:26" ht="15.75" customHeight="1">
      <c r="A557" s="8" t="s">
        <v>816</v>
      </c>
      <c r="B557" s="8" t="s">
        <v>817</v>
      </c>
      <c r="C557" s="8" t="s">
        <v>818</v>
      </c>
      <c r="D557" s="14" t="s">
        <v>819</v>
      </c>
      <c r="E557" s="14"/>
      <c r="F557" s="14" t="s">
        <v>820</v>
      </c>
      <c r="G557" s="14"/>
      <c r="H557" s="13">
        <v>171</v>
      </c>
      <c r="I557" s="14" t="s">
        <v>63</v>
      </c>
      <c r="J557" s="8" t="s">
        <v>817</v>
      </c>
      <c r="K557" s="8" t="s">
        <v>821</v>
      </c>
      <c r="L557" s="8">
        <v>0</v>
      </c>
      <c r="M557" s="8">
        <v>300</v>
      </c>
      <c r="N557" s="8">
        <v>5</v>
      </c>
      <c r="O557" s="50" t="str">
        <f>UnitControlCenter!B44</f>
        <v>$/metric ton CO2e</v>
      </c>
      <c r="P557" s="57" t="s">
        <v>822</v>
      </c>
      <c r="Q557" s="14" t="s">
        <v>823</v>
      </c>
      <c r="R557" s="14" t="s">
        <v>824</v>
      </c>
      <c r="S557" s="43" t="s">
        <v>825</v>
      </c>
      <c r="T557" s="14" t="s">
        <v>826</v>
      </c>
      <c r="U557" s="17"/>
      <c r="V557" s="17"/>
      <c r="W557" s="17"/>
      <c r="X557" s="17"/>
      <c r="Y557" s="17"/>
      <c r="Z557" s="17"/>
    </row>
    <row r="558" spans="1:26" ht="15.75" customHeight="1">
      <c r="A558" s="17" t="str">
        <f t="shared" ref="A558:C558" si="1140">A$557</f>
        <v>Cross-Sector</v>
      </c>
      <c r="B558" s="17" t="str">
        <f t="shared" si="1140"/>
        <v>Carbon Tax</v>
      </c>
      <c r="C558" s="17" t="str">
        <f t="shared" si="1140"/>
        <v>Additional Carbon Tax Rate</v>
      </c>
      <c r="D558" s="14" t="s">
        <v>827</v>
      </c>
      <c r="E558" s="14"/>
      <c r="F558" s="14" t="s">
        <v>828</v>
      </c>
      <c r="G558" s="14"/>
      <c r="H558" s="13">
        <v>172</v>
      </c>
      <c r="I558" s="14" t="s">
        <v>63</v>
      </c>
      <c r="J558" s="17" t="str">
        <f t="shared" ref="J558:O558" si="1141">J$557</f>
        <v>Carbon Tax</v>
      </c>
      <c r="K558" s="17" t="str">
        <f t="shared" si="1141"/>
        <v>cross carbon tax</v>
      </c>
      <c r="L558" s="17">
        <f t="shared" si="1141"/>
        <v>0</v>
      </c>
      <c r="M558" s="17">
        <f t="shared" si="1141"/>
        <v>300</v>
      </c>
      <c r="N558" s="17">
        <f t="shared" si="1141"/>
        <v>5</v>
      </c>
      <c r="O558" s="19" t="str">
        <f t="shared" si="1141"/>
        <v>$/metric ton CO2e</v>
      </c>
      <c r="P558" s="25" t="s">
        <v>829</v>
      </c>
      <c r="Q558" s="19" t="str">
        <f t="shared" ref="Q558:R558" si="1142">Q$557</f>
        <v>fuels.html#carbon-tax</v>
      </c>
      <c r="R558" s="19" t="str">
        <f t="shared" si="1142"/>
        <v>carbon-tax.html</v>
      </c>
      <c r="S558" s="22"/>
      <c r="T558" s="19"/>
      <c r="U558" s="17"/>
      <c r="V558" s="17"/>
      <c r="W558" s="17"/>
      <c r="X558" s="17"/>
      <c r="Y558" s="17"/>
      <c r="Z558" s="17"/>
    </row>
    <row r="559" spans="1:26" ht="15.75" customHeight="1">
      <c r="A559" s="17" t="str">
        <f t="shared" ref="A559:C559" si="1143">A$557</f>
        <v>Cross-Sector</v>
      </c>
      <c r="B559" s="17" t="str">
        <f t="shared" si="1143"/>
        <v>Carbon Tax</v>
      </c>
      <c r="C559" s="17" t="str">
        <f t="shared" si="1143"/>
        <v>Additional Carbon Tax Rate</v>
      </c>
      <c r="D559" s="14" t="s">
        <v>830</v>
      </c>
      <c r="E559" s="14"/>
      <c r="F559" s="14" t="s">
        <v>831</v>
      </c>
      <c r="G559" s="14"/>
      <c r="H559" s="13">
        <v>173</v>
      </c>
      <c r="I559" s="14" t="s">
        <v>63</v>
      </c>
      <c r="J559" s="17" t="str">
        <f t="shared" ref="J559:O559" si="1144">J$557</f>
        <v>Carbon Tax</v>
      </c>
      <c r="K559" s="17" t="str">
        <f t="shared" si="1144"/>
        <v>cross carbon tax</v>
      </c>
      <c r="L559" s="17">
        <f t="shared" si="1144"/>
        <v>0</v>
      </c>
      <c r="M559" s="17">
        <f t="shared" si="1144"/>
        <v>300</v>
      </c>
      <c r="N559" s="17">
        <f t="shared" si="1144"/>
        <v>5</v>
      </c>
      <c r="O559" s="19" t="str">
        <f t="shared" si="1144"/>
        <v>$/metric ton CO2e</v>
      </c>
      <c r="P559" s="25" t="s">
        <v>832</v>
      </c>
      <c r="Q559" s="19" t="str">
        <f t="shared" ref="Q559:R559" si="1145">Q$557</f>
        <v>fuels.html#carbon-tax</v>
      </c>
      <c r="R559" s="19" t="str">
        <f t="shared" si="1145"/>
        <v>carbon-tax.html</v>
      </c>
      <c r="S559" s="22"/>
      <c r="T559" s="19"/>
      <c r="U559" s="17"/>
      <c r="V559" s="17"/>
      <c r="W559" s="17"/>
      <c r="X559" s="17"/>
      <c r="Y559" s="17"/>
      <c r="Z559" s="17"/>
    </row>
    <row r="560" spans="1:26" ht="15.75" customHeight="1">
      <c r="A560" s="17" t="str">
        <f t="shared" ref="A560:C560" si="1146">A$557</f>
        <v>Cross-Sector</v>
      </c>
      <c r="B560" s="17" t="str">
        <f t="shared" si="1146"/>
        <v>Carbon Tax</v>
      </c>
      <c r="C560" s="17" t="str">
        <f t="shared" si="1146"/>
        <v>Additional Carbon Tax Rate</v>
      </c>
      <c r="D560" s="14" t="s">
        <v>833</v>
      </c>
      <c r="E560" s="14"/>
      <c r="F560" s="14" t="s">
        <v>834</v>
      </c>
      <c r="G560" s="14"/>
      <c r="H560" s="13">
        <v>174</v>
      </c>
      <c r="I560" s="14" t="s">
        <v>63</v>
      </c>
      <c r="J560" s="17" t="str">
        <f t="shared" ref="J560:O560" si="1147">J$557</f>
        <v>Carbon Tax</v>
      </c>
      <c r="K560" s="17" t="str">
        <f t="shared" si="1147"/>
        <v>cross carbon tax</v>
      </c>
      <c r="L560" s="17">
        <f t="shared" si="1147"/>
        <v>0</v>
      </c>
      <c r="M560" s="17">
        <f t="shared" si="1147"/>
        <v>300</v>
      </c>
      <c r="N560" s="17">
        <f t="shared" si="1147"/>
        <v>5</v>
      </c>
      <c r="O560" s="19" t="str">
        <f t="shared" si="1147"/>
        <v>$/metric ton CO2e</v>
      </c>
      <c r="P560" s="25" t="s">
        <v>835</v>
      </c>
      <c r="Q560" s="19" t="str">
        <f t="shared" ref="Q560:R560" si="1148">Q$557</f>
        <v>fuels.html#carbon-tax</v>
      </c>
      <c r="R560" s="19" t="str">
        <f t="shared" si="1148"/>
        <v>carbon-tax.html</v>
      </c>
      <c r="S560" s="22"/>
      <c r="T560" s="19"/>
      <c r="U560" s="17"/>
      <c r="V560" s="17"/>
      <c r="W560" s="17"/>
      <c r="X560" s="17"/>
      <c r="Y560" s="17"/>
      <c r="Z560" s="17"/>
    </row>
    <row r="561" spans="1:26" ht="15.75" customHeight="1">
      <c r="A561" s="17" t="str">
        <f t="shared" ref="A561:C561" si="1149">A$557</f>
        <v>Cross-Sector</v>
      </c>
      <c r="B561" s="17" t="str">
        <f t="shared" si="1149"/>
        <v>Carbon Tax</v>
      </c>
      <c r="C561" s="17" t="str">
        <f t="shared" si="1149"/>
        <v>Additional Carbon Tax Rate</v>
      </c>
      <c r="D561" s="14" t="s">
        <v>836</v>
      </c>
      <c r="E561" s="14"/>
      <c r="F561" s="14" t="s">
        <v>837</v>
      </c>
      <c r="G561" s="14"/>
      <c r="H561" s="13">
        <v>175</v>
      </c>
      <c r="I561" s="14" t="s">
        <v>63</v>
      </c>
      <c r="J561" s="17" t="str">
        <f t="shared" ref="J561:O561" si="1150">J$557</f>
        <v>Carbon Tax</v>
      </c>
      <c r="K561" s="17" t="str">
        <f t="shared" si="1150"/>
        <v>cross carbon tax</v>
      </c>
      <c r="L561" s="17">
        <f t="shared" si="1150"/>
        <v>0</v>
      </c>
      <c r="M561" s="17">
        <f t="shared" si="1150"/>
        <v>300</v>
      </c>
      <c r="N561" s="17">
        <f t="shared" si="1150"/>
        <v>5</v>
      </c>
      <c r="O561" s="19" t="str">
        <f t="shared" si="1150"/>
        <v>$/metric ton CO2e</v>
      </c>
      <c r="P561" s="25" t="s">
        <v>838</v>
      </c>
      <c r="Q561" s="19" t="str">
        <f t="shared" ref="Q561:R561" si="1151">Q$557</f>
        <v>fuels.html#carbon-tax</v>
      </c>
      <c r="R561" s="19" t="str">
        <f t="shared" si="1151"/>
        <v>carbon-tax.html</v>
      </c>
      <c r="S561" s="22"/>
      <c r="T561" s="19"/>
      <c r="U561" s="17"/>
      <c r="V561" s="17"/>
      <c r="W561" s="17"/>
      <c r="X561" s="17"/>
      <c r="Y561" s="17"/>
      <c r="Z561" s="17"/>
    </row>
    <row r="562" spans="1:26" ht="15.75" customHeight="1">
      <c r="A562" s="17" t="str">
        <f t="shared" ref="A562:C562" si="1152">A$557</f>
        <v>Cross-Sector</v>
      </c>
      <c r="B562" s="17" t="str">
        <f t="shared" si="1152"/>
        <v>Carbon Tax</v>
      </c>
      <c r="C562" s="17" t="str">
        <f t="shared" si="1152"/>
        <v>Additional Carbon Tax Rate</v>
      </c>
      <c r="D562" s="14" t="s">
        <v>839</v>
      </c>
      <c r="E562" s="14"/>
      <c r="F562" s="14" t="s">
        <v>840</v>
      </c>
      <c r="G562" s="14"/>
      <c r="H562" s="13">
        <v>544</v>
      </c>
      <c r="I562" s="14" t="s">
        <v>63</v>
      </c>
      <c r="J562" s="17" t="str">
        <f t="shared" ref="J562:O562" si="1153">J$557</f>
        <v>Carbon Tax</v>
      </c>
      <c r="K562" s="17" t="str">
        <f t="shared" si="1153"/>
        <v>cross carbon tax</v>
      </c>
      <c r="L562" s="17">
        <f t="shared" si="1153"/>
        <v>0</v>
      </c>
      <c r="M562" s="17">
        <f t="shared" si="1153"/>
        <v>300</v>
      </c>
      <c r="N562" s="17">
        <f t="shared" si="1153"/>
        <v>5</v>
      </c>
      <c r="O562" s="19" t="str">
        <f t="shared" si="1153"/>
        <v>$/metric ton CO2e</v>
      </c>
      <c r="P562" s="25" t="s">
        <v>841</v>
      </c>
      <c r="Q562" s="19" t="str">
        <f t="shared" ref="Q562:R562" si="1154">Q$557</f>
        <v>fuels.html#carbon-tax</v>
      </c>
      <c r="R562" s="19" t="str">
        <f t="shared" si="1154"/>
        <v>carbon-tax.html</v>
      </c>
      <c r="S562" s="22"/>
      <c r="T562" s="19"/>
      <c r="U562" s="17"/>
      <c r="V562" s="17"/>
      <c r="W562" s="17"/>
      <c r="X562" s="17"/>
      <c r="Y562" s="17"/>
      <c r="Z562" s="17"/>
    </row>
    <row r="563" spans="1:26" ht="15.75" customHeight="1">
      <c r="A563" s="8" t="s">
        <v>816</v>
      </c>
      <c r="B563" s="8" t="s">
        <v>842</v>
      </c>
      <c r="C563" s="8" t="s">
        <v>843</v>
      </c>
      <c r="D563" s="14" t="s">
        <v>844</v>
      </c>
      <c r="E563" s="14"/>
      <c r="F563" s="14" t="s">
        <v>845</v>
      </c>
      <c r="G563" s="14"/>
      <c r="H563" s="13">
        <v>706</v>
      </c>
      <c r="I563" s="14" t="s">
        <v>86</v>
      </c>
      <c r="J563" s="8" t="s">
        <v>842</v>
      </c>
      <c r="K563" s="8" t="s">
        <v>846</v>
      </c>
      <c r="L563" s="8"/>
      <c r="M563" s="8"/>
      <c r="N563" s="8"/>
      <c r="O563" s="14"/>
      <c r="P563" s="14"/>
      <c r="Q563" s="19"/>
      <c r="R563" s="14"/>
      <c r="S563" s="35"/>
      <c r="T563" s="19"/>
      <c r="U563" s="17"/>
      <c r="V563" s="17"/>
      <c r="W563" s="17"/>
      <c r="X563" s="17"/>
      <c r="Y563" s="17"/>
      <c r="Z563" s="17"/>
    </row>
    <row r="564" spans="1:26" ht="15.75" customHeight="1">
      <c r="A564" s="17" t="str">
        <f t="shared" ref="A564:C564" si="1155">A$563</f>
        <v>Cross-Sector</v>
      </c>
      <c r="B564" s="17" t="str">
        <f t="shared" si="1155"/>
        <v>End Existing Subsidies</v>
      </c>
      <c r="C564" s="17" t="str">
        <f t="shared" si="1155"/>
        <v>Percent Reduction in BAU Subsidies</v>
      </c>
      <c r="D564" s="14" t="s">
        <v>715</v>
      </c>
      <c r="E564" s="14"/>
      <c r="F564" s="14" t="s">
        <v>362</v>
      </c>
      <c r="G564" s="14"/>
      <c r="H564" s="13">
        <v>69</v>
      </c>
      <c r="I564" s="14" t="s">
        <v>63</v>
      </c>
      <c r="J564" s="17" t="str">
        <f t="shared" ref="J564:K564" si="1156">J$563</f>
        <v>End Existing Subsidies</v>
      </c>
      <c r="K564" s="17" t="str">
        <f t="shared" si="1156"/>
        <v>cross reduce BAU subsidies</v>
      </c>
      <c r="L564" s="15">
        <v>0</v>
      </c>
      <c r="M564" s="15">
        <v>1</v>
      </c>
      <c r="N564" s="15">
        <v>0.01</v>
      </c>
      <c r="O564" s="14" t="s">
        <v>847</v>
      </c>
      <c r="P564" s="14" t="s">
        <v>848</v>
      </c>
      <c r="Q564" s="14" t="s">
        <v>849</v>
      </c>
      <c r="R564" s="14" t="s">
        <v>850</v>
      </c>
      <c r="S564" s="22" t="s">
        <v>203</v>
      </c>
      <c r="T564" s="19"/>
      <c r="U564" s="17"/>
      <c r="V564" s="17"/>
      <c r="W564" s="17"/>
      <c r="X564" s="17"/>
      <c r="Y564" s="17"/>
      <c r="Z564" s="17"/>
    </row>
    <row r="565" spans="1:26" ht="15.75" customHeight="1">
      <c r="A565" s="17" t="str">
        <f t="shared" ref="A565:C565" si="1157">A$563</f>
        <v>Cross-Sector</v>
      </c>
      <c r="B565" s="17" t="str">
        <f t="shared" si="1157"/>
        <v>End Existing Subsidies</v>
      </c>
      <c r="C565" s="17" t="str">
        <f t="shared" si="1157"/>
        <v>Percent Reduction in BAU Subsidies</v>
      </c>
      <c r="D565" s="14" t="s">
        <v>720</v>
      </c>
      <c r="E565" s="14"/>
      <c r="F565" s="14" t="s">
        <v>532</v>
      </c>
      <c r="G565" s="14"/>
      <c r="H565" s="13">
        <v>70</v>
      </c>
      <c r="I565" s="14" t="s">
        <v>63</v>
      </c>
      <c r="J565" s="17" t="str">
        <f t="shared" ref="J565:K565" si="1158">J$563</f>
        <v>End Existing Subsidies</v>
      </c>
      <c r="K565" s="17" t="str">
        <f t="shared" si="1158"/>
        <v>cross reduce BAU subsidies</v>
      </c>
      <c r="L565" s="18">
        <f t="shared" ref="L565:O565" si="1159">L$564</f>
        <v>0</v>
      </c>
      <c r="M565" s="18">
        <f t="shared" si="1159"/>
        <v>1</v>
      </c>
      <c r="N565" s="18">
        <f t="shared" si="1159"/>
        <v>0.01</v>
      </c>
      <c r="O565" s="19" t="str">
        <f t="shared" si="1159"/>
        <v>% reduction in BAU subsidies</v>
      </c>
      <c r="P565" s="14" t="s">
        <v>851</v>
      </c>
      <c r="Q565" s="14" t="s">
        <v>849</v>
      </c>
      <c r="R565" s="14" t="s">
        <v>850</v>
      </c>
      <c r="S565" s="22" t="s">
        <v>203</v>
      </c>
      <c r="T565" s="19"/>
      <c r="U565" s="17"/>
      <c r="V565" s="17"/>
      <c r="W565" s="17"/>
      <c r="X565" s="17"/>
      <c r="Y565" s="17"/>
      <c r="Z565" s="17"/>
    </row>
    <row r="566" spans="1:26" ht="15.75" customHeight="1">
      <c r="A566" s="17" t="str">
        <f t="shared" ref="A566:C566" si="1160">A$563</f>
        <v>Cross-Sector</v>
      </c>
      <c r="B566" s="17" t="str">
        <f t="shared" si="1160"/>
        <v>End Existing Subsidies</v>
      </c>
      <c r="C566" s="17" t="str">
        <f t="shared" si="1160"/>
        <v>Percent Reduction in BAU Subsidies</v>
      </c>
      <c r="D566" s="14" t="s">
        <v>852</v>
      </c>
      <c r="E566" s="14"/>
      <c r="F566" s="14" t="s">
        <v>372</v>
      </c>
      <c r="G566" s="14"/>
      <c r="H566" s="13">
        <v>71</v>
      </c>
      <c r="I566" s="14" t="s">
        <v>63</v>
      </c>
      <c r="J566" s="17" t="str">
        <f t="shared" ref="J566:K566" si="1161">J$563</f>
        <v>End Existing Subsidies</v>
      </c>
      <c r="K566" s="17" t="str">
        <f t="shared" si="1161"/>
        <v>cross reduce BAU subsidies</v>
      </c>
      <c r="L566" s="18">
        <f t="shared" ref="L566:O566" si="1162">L$564</f>
        <v>0</v>
      </c>
      <c r="M566" s="18">
        <f t="shared" si="1162"/>
        <v>1</v>
      </c>
      <c r="N566" s="18">
        <f t="shared" si="1162"/>
        <v>0.01</v>
      </c>
      <c r="O566" s="19" t="str">
        <f t="shared" si="1162"/>
        <v>% reduction in BAU subsidies</v>
      </c>
      <c r="P566" s="14" t="s">
        <v>853</v>
      </c>
      <c r="Q566" s="14" t="s">
        <v>849</v>
      </c>
      <c r="R566" s="14" t="s">
        <v>850</v>
      </c>
      <c r="S566" s="22" t="s">
        <v>203</v>
      </c>
      <c r="T566" s="19"/>
      <c r="U566" s="17"/>
      <c r="V566" s="17"/>
      <c r="W566" s="17"/>
      <c r="X566" s="17"/>
      <c r="Y566" s="17"/>
      <c r="Z566" s="17"/>
    </row>
    <row r="567" spans="1:26" ht="15.75" customHeight="1">
      <c r="A567" s="17" t="str">
        <f t="shared" ref="A567:C567" si="1163">A$563</f>
        <v>Cross-Sector</v>
      </c>
      <c r="B567" s="17" t="str">
        <f t="shared" si="1163"/>
        <v>End Existing Subsidies</v>
      </c>
      <c r="C567" s="17" t="str">
        <f t="shared" si="1163"/>
        <v>Percent Reduction in BAU Subsidies</v>
      </c>
      <c r="D567" s="14" t="s">
        <v>854</v>
      </c>
      <c r="E567" s="14"/>
      <c r="F567" s="14" t="s">
        <v>375</v>
      </c>
      <c r="G567" s="14"/>
      <c r="H567" s="13">
        <v>72</v>
      </c>
      <c r="I567" s="14" t="s">
        <v>86</v>
      </c>
      <c r="J567" s="17" t="str">
        <f t="shared" ref="J567:K567" si="1164">J$563</f>
        <v>End Existing Subsidies</v>
      </c>
      <c r="K567" s="17" t="str">
        <f t="shared" si="1164"/>
        <v>cross reduce BAU subsidies</v>
      </c>
      <c r="L567" s="18"/>
      <c r="M567" s="18"/>
      <c r="N567" s="18"/>
      <c r="O567" s="19"/>
      <c r="P567" s="14"/>
      <c r="Q567" s="14"/>
      <c r="R567" s="14"/>
      <c r="S567" s="22"/>
      <c r="T567" s="19"/>
      <c r="U567" s="17"/>
      <c r="V567" s="17"/>
      <c r="W567" s="17"/>
      <c r="X567" s="17"/>
      <c r="Y567" s="17"/>
      <c r="Z567" s="17"/>
    </row>
    <row r="568" spans="1:26" ht="15.75" customHeight="1">
      <c r="A568" s="17" t="str">
        <f t="shared" ref="A568:C568" si="1165">A$563</f>
        <v>Cross-Sector</v>
      </c>
      <c r="B568" s="17" t="str">
        <f t="shared" si="1165"/>
        <v>End Existing Subsidies</v>
      </c>
      <c r="C568" s="17" t="str">
        <f t="shared" si="1165"/>
        <v>Percent Reduction in BAU Subsidies</v>
      </c>
      <c r="D568" s="14" t="s">
        <v>855</v>
      </c>
      <c r="E568" s="14"/>
      <c r="F568" s="14" t="s">
        <v>378</v>
      </c>
      <c r="G568" s="14"/>
      <c r="H568" s="13">
        <v>73</v>
      </c>
      <c r="I568" s="14" t="s">
        <v>86</v>
      </c>
      <c r="J568" s="17" t="str">
        <f t="shared" ref="J568:K568" si="1166">J$563</f>
        <v>End Existing Subsidies</v>
      </c>
      <c r="K568" s="17" t="str">
        <f t="shared" si="1166"/>
        <v>cross reduce BAU subsidies</v>
      </c>
      <c r="L568" s="18"/>
      <c r="M568" s="18"/>
      <c r="N568" s="18"/>
      <c r="O568" s="19"/>
      <c r="P568" s="14"/>
      <c r="Q568" s="14"/>
      <c r="R568" s="14"/>
      <c r="S568" s="22"/>
      <c r="T568" s="19"/>
      <c r="U568" s="17"/>
      <c r="V568" s="17"/>
      <c r="W568" s="17"/>
      <c r="X568" s="17"/>
      <c r="Y568" s="17"/>
      <c r="Z568" s="17"/>
    </row>
    <row r="569" spans="1:26" ht="15.75" customHeight="1">
      <c r="A569" s="17" t="str">
        <f t="shared" ref="A569:C569" si="1167">A$563</f>
        <v>Cross-Sector</v>
      </c>
      <c r="B569" s="17" t="str">
        <f t="shared" si="1167"/>
        <v>End Existing Subsidies</v>
      </c>
      <c r="C569" s="17" t="str">
        <f t="shared" si="1167"/>
        <v>Percent Reduction in BAU Subsidies</v>
      </c>
      <c r="D569" s="14" t="s">
        <v>856</v>
      </c>
      <c r="E569" s="14"/>
      <c r="F569" s="14" t="s">
        <v>857</v>
      </c>
      <c r="G569" s="14"/>
      <c r="H569" s="13">
        <v>74</v>
      </c>
      <c r="I569" s="14" t="s">
        <v>63</v>
      </c>
      <c r="J569" s="17" t="str">
        <f t="shared" ref="J569:K569" si="1168">J$563</f>
        <v>End Existing Subsidies</v>
      </c>
      <c r="K569" s="17" t="str">
        <f t="shared" si="1168"/>
        <v>cross reduce BAU subsidies</v>
      </c>
      <c r="L569" s="18">
        <f t="shared" ref="L569:O569" si="1169">L$564</f>
        <v>0</v>
      </c>
      <c r="M569" s="18">
        <f t="shared" si="1169"/>
        <v>1</v>
      </c>
      <c r="N569" s="18">
        <f t="shared" si="1169"/>
        <v>0.01</v>
      </c>
      <c r="O569" s="19" t="str">
        <f t="shared" si="1169"/>
        <v>% reduction in BAU subsidies</v>
      </c>
      <c r="P569" s="14" t="s">
        <v>858</v>
      </c>
      <c r="Q569" s="14" t="s">
        <v>849</v>
      </c>
      <c r="R569" s="14" t="s">
        <v>850</v>
      </c>
      <c r="S569" s="22" t="s">
        <v>203</v>
      </c>
      <c r="T569" s="19"/>
      <c r="U569" s="17"/>
      <c r="V569" s="17"/>
      <c r="W569" s="17"/>
      <c r="X569" s="17"/>
      <c r="Y569" s="17"/>
      <c r="Z569" s="17"/>
    </row>
    <row r="570" spans="1:26" ht="15.75" customHeight="1">
      <c r="A570" s="17" t="str">
        <f t="shared" ref="A570:C570" si="1170">A$563</f>
        <v>Cross-Sector</v>
      </c>
      <c r="B570" s="17" t="str">
        <f t="shared" si="1170"/>
        <v>End Existing Subsidies</v>
      </c>
      <c r="C570" s="17" t="str">
        <f t="shared" si="1170"/>
        <v>Percent Reduction in BAU Subsidies</v>
      </c>
      <c r="D570" s="14" t="s">
        <v>859</v>
      </c>
      <c r="E570" s="14"/>
      <c r="F570" s="14" t="s">
        <v>384</v>
      </c>
      <c r="G570" s="14"/>
      <c r="H570" s="13">
        <v>707</v>
      </c>
      <c r="I570" s="14" t="s">
        <v>86</v>
      </c>
      <c r="J570" s="17" t="str">
        <f t="shared" ref="J570:K570" si="1171">J$563</f>
        <v>End Existing Subsidies</v>
      </c>
      <c r="K570" s="17" t="str">
        <f t="shared" si="1171"/>
        <v>cross reduce BAU subsidies</v>
      </c>
      <c r="L570" s="8"/>
      <c r="M570" s="8"/>
      <c r="N570" s="8"/>
      <c r="O570" s="14"/>
      <c r="P570" s="14"/>
      <c r="Q570" s="19"/>
      <c r="R570" s="14"/>
      <c r="S570" s="35"/>
      <c r="T570" s="19"/>
      <c r="U570" s="17"/>
      <c r="V570" s="17"/>
      <c r="W570" s="17"/>
      <c r="X570" s="17"/>
      <c r="Y570" s="17"/>
      <c r="Z570" s="17"/>
    </row>
    <row r="571" spans="1:26" ht="15.75" customHeight="1">
      <c r="A571" s="17" t="str">
        <f t="shared" ref="A571:C571" si="1172">A$563</f>
        <v>Cross-Sector</v>
      </c>
      <c r="B571" s="17" t="str">
        <f t="shared" si="1172"/>
        <v>End Existing Subsidies</v>
      </c>
      <c r="C571" s="17" t="str">
        <f t="shared" si="1172"/>
        <v>Percent Reduction in BAU Subsidies</v>
      </c>
      <c r="D571" s="14" t="s">
        <v>723</v>
      </c>
      <c r="E571" s="14"/>
      <c r="F571" s="14" t="s">
        <v>724</v>
      </c>
      <c r="G571" s="14"/>
      <c r="H571" s="13">
        <v>75</v>
      </c>
      <c r="I571" s="14" t="s">
        <v>63</v>
      </c>
      <c r="J571" s="17" t="str">
        <f t="shared" ref="J571:K571" si="1173">J$563</f>
        <v>End Existing Subsidies</v>
      </c>
      <c r="K571" s="17" t="str">
        <f t="shared" si="1173"/>
        <v>cross reduce BAU subsidies</v>
      </c>
      <c r="L571" s="18">
        <f t="shared" ref="L571:O571" si="1174">L$564</f>
        <v>0</v>
      </c>
      <c r="M571" s="18">
        <f t="shared" si="1174"/>
        <v>1</v>
      </c>
      <c r="N571" s="18">
        <f t="shared" si="1174"/>
        <v>0.01</v>
      </c>
      <c r="O571" s="19" t="str">
        <f t="shared" si="1174"/>
        <v>% reduction in BAU subsidies</v>
      </c>
      <c r="P571" s="14" t="s">
        <v>860</v>
      </c>
      <c r="Q571" s="14" t="s">
        <v>849</v>
      </c>
      <c r="R571" s="14" t="s">
        <v>850</v>
      </c>
      <c r="S571" s="22" t="s">
        <v>203</v>
      </c>
      <c r="T571" s="19"/>
      <c r="U571" s="17"/>
      <c r="V571" s="17"/>
      <c r="W571" s="17"/>
      <c r="X571" s="17"/>
      <c r="Y571" s="17"/>
      <c r="Z571" s="17"/>
    </row>
    <row r="572" spans="1:26" ht="15.75" customHeight="1">
      <c r="A572" s="17" t="str">
        <f t="shared" ref="A572:C572" si="1175">A$563</f>
        <v>Cross-Sector</v>
      </c>
      <c r="B572" s="17" t="str">
        <f t="shared" si="1175"/>
        <v>End Existing Subsidies</v>
      </c>
      <c r="C572" s="17" t="str">
        <f t="shared" si="1175"/>
        <v>Percent Reduction in BAU Subsidies</v>
      </c>
      <c r="D572" s="14" t="s">
        <v>726</v>
      </c>
      <c r="E572" s="14"/>
      <c r="F572" s="14" t="s">
        <v>727</v>
      </c>
      <c r="G572" s="14"/>
      <c r="H572" s="13">
        <v>76</v>
      </c>
      <c r="I572" s="14" t="s">
        <v>63</v>
      </c>
      <c r="J572" s="17" t="str">
        <f t="shared" ref="J572:K572" si="1176">J$563</f>
        <v>End Existing Subsidies</v>
      </c>
      <c r="K572" s="17" t="str">
        <f t="shared" si="1176"/>
        <v>cross reduce BAU subsidies</v>
      </c>
      <c r="L572" s="18">
        <f t="shared" ref="L572:O572" si="1177">L$564</f>
        <v>0</v>
      </c>
      <c r="M572" s="18">
        <f t="shared" si="1177"/>
        <v>1</v>
      </c>
      <c r="N572" s="18">
        <f t="shared" si="1177"/>
        <v>0.01</v>
      </c>
      <c r="O572" s="19" t="str">
        <f t="shared" si="1177"/>
        <v>% reduction in BAU subsidies</v>
      </c>
      <c r="P572" s="14" t="s">
        <v>861</v>
      </c>
      <c r="Q572" s="14" t="s">
        <v>849</v>
      </c>
      <c r="R572" s="14" t="s">
        <v>850</v>
      </c>
      <c r="S572" s="22" t="s">
        <v>203</v>
      </c>
      <c r="T572" s="19"/>
      <c r="U572" s="17"/>
      <c r="V572" s="17"/>
      <c r="W572" s="17"/>
      <c r="X572" s="17"/>
      <c r="Y572" s="17"/>
      <c r="Z572" s="17"/>
    </row>
    <row r="573" spans="1:26" ht="15.75" customHeight="1">
      <c r="A573" s="17" t="str">
        <f t="shared" ref="A573:C573" si="1178">A$563</f>
        <v>Cross-Sector</v>
      </c>
      <c r="B573" s="17" t="str">
        <f t="shared" si="1178"/>
        <v>End Existing Subsidies</v>
      </c>
      <c r="C573" s="17" t="str">
        <f t="shared" si="1178"/>
        <v>Percent Reduction in BAU Subsidies</v>
      </c>
      <c r="D573" s="14" t="s">
        <v>862</v>
      </c>
      <c r="E573" s="14"/>
      <c r="F573" s="14" t="s">
        <v>863</v>
      </c>
      <c r="G573" s="14"/>
      <c r="H573" s="13">
        <v>708</v>
      </c>
      <c r="I573" s="14" t="s">
        <v>86</v>
      </c>
      <c r="J573" s="17" t="str">
        <f t="shared" ref="J573:K573" si="1179">J$563</f>
        <v>End Existing Subsidies</v>
      </c>
      <c r="K573" s="17" t="str">
        <f t="shared" si="1179"/>
        <v>cross reduce BAU subsidies</v>
      </c>
      <c r="L573" s="8"/>
      <c r="M573" s="8"/>
      <c r="N573" s="8"/>
      <c r="O573" s="14"/>
      <c r="P573" s="14"/>
      <c r="Q573" s="19"/>
      <c r="R573" s="14"/>
      <c r="S573" s="35"/>
      <c r="T573" s="19"/>
      <c r="U573" s="17"/>
      <c r="V573" s="17"/>
      <c r="W573" s="17"/>
      <c r="X573" s="17"/>
      <c r="Y573" s="17"/>
      <c r="Z573" s="17"/>
    </row>
    <row r="574" spans="1:26" ht="15.75" customHeight="1">
      <c r="A574" s="17" t="str">
        <f t="shared" ref="A574:C574" si="1180">A$563</f>
        <v>Cross-Sector</v>
      </c>
      <c r="B574" s="17" t="str">
        <f t="shared" si="1180"/>
        <v>End Existing Subsidies</v>
      </c>
      <c r="C574" s="17" t="str">
        <f t="shared" si="1180"/>
        <v>Percent Reduction in BAU Subsidies</v>
      </c>
      <c r="D574" s="14" t="s">
        <v>864</v>
      </c>
      <c r="E574" s="14"/>
      <c r="F574" s="14" t="s">
        <v>865</v>
      </c>
      <c r="G574" s="14"/>
      <c r="H574" s="13">
        <v>709</v>
      </c>
      <c r="I574" s="14" t="s">
        <v>86</v>
      </c>
      <c r="J574" s="17" t="str">
        <f t="shared" ref="J574:K574" si="1181">J$563</f>
        <v>End Existing Subsidies</v>
      </c>
      <c r="K574" s="17" t="str">
        <f t="shared" si="1181"/>
        <v>cross reduce BAU subsidies</v>
      </c>
      <c r="L574" s="8"/>
      <c r="M574" s="8"/>
      <c r="N574" s="8"/>
      <c r="O574" s="14"/>
      <c r="P574" s="25" t="s">
        <v>866</v>
      </c>
      <c r="Q574" s="19"/>
      <c r="R574" s="14"/>
      <c r="S574" s="62" t="s">
        <v>867</v>
      </c>
      <c r="T574" s="19"/>
      <c r="U574" s="17"/>
      <c r="V574" s="17"/>
      <c r="W574" s="17"/>
      <c r="X574" s="17"/>
      <c r="Y574" s="17"/>
      <c r="Z574" s="17"/>
    </row>
    <row r="575" spans="1:26" ht="15.75" customHeight="1">
      <c r="A575" s="17" t="str">
        <f t="shared" ref="A575:C575" si="1182">A$563</f>
        <v>Cross-Sector</v>
      </c>
      <c r="B575" s="17" t="str">
        <f t="shared" si="1182"/>
        <v>End Existing Subsidies</v>
      </c>
      <c r="C575" s="17" t="str">
        <f t="shared" si="1182"/>
        <v>Percent Reduction in BAU Subsidies</v>
      </c>
      <c r="D575" s="14" t="s">
        <v>728</v>
      </c>
      <c r="E575" s="14"/>
      <c r="F575" s="14" t="s">
        <v>729</v>
      </c>
      <c r="G575" s="14"/>
      <c r="H575" s="13">
        <v>710</v>
      </c>
      <c r="I575" s="14" t="s">
        <v>86</v>
      </c>
      <c r="J575" s="17" t="str">
        <f t="shared" ref="J575:K575" si="1183">J$563</f>
        <v>End Existing Subsidies</v>
      </c>
      <c r="K575" s="17" t="str">
        <f t="shared" si="1183"/>
        <v>cross reduce BAU subsidies</v>
      </c>
      <c r="L575" s="18"/>
      <c r="M575" s="18"/>
      <c r="N575" s="18"/>
      <c r="O575" s="19"/>
      <c r="P575" s="14"/>
      <c r="Q575" s="14"/>
      <c r="R575" s="14"/>
      <c r="S575" s="22"/>
      <c r="T575" s="19"/>
      <c r="U575" s="17"/>
      <c r="V575" s="17"/>
      <c r="W575" s="17"/>
      <c r="X575" s="17"/>
      <c r="Y575" s="17"/>
      <c r="Z575" s="17"/>
    </row>
    <row r="576" spans="1:26" ht="15.75" customHeight="1">
      <c r="A576" s="17" t="str">
        <f t="shared" ref="A576:C576" si="1184">A$563</f>
        <v>Cross-Sector</v>
      </c>
      <c r="B576" s="17" t="str">
        <f t="shared" si="1184"/>
        <v>End Existing Subsidies</v>
      </c>
      <c r="C576" s="17" t="str">
        <f t="shared" si="1184"/>
        <v>Percent Reduction in BAU Subsidies</v>
      </c>
      <c r="D576" s="14" t="s">
        <v>868</v>
      </c>
      <c r="E576" s="14"/>
      <c r="F576" s="14" t="s">
        <v>869</v>
      </c>
      <c r="G576" s="14"/>
      <c r="H576" s="13">
        <v>711</v>
      </c>
      <c r="I576" s="14" t="s">
        <v>86</v>
      </c>
      <c r="J576" s="17" t="str">
        <f t="shared" ref="J576:K576" si="1185">J$563</f>
        <v>End Existing Subsidies</v>
      </c>
      <c r="K576" s="17" t="str">
        <f t="shared" si="1185"/>
        <v>cross reduce BAU subsidies</v>
      </c>
      <c r="L576" s="8"/>
      <c r="M576" s="8"/>
      <c r="N576" s="8"/>
      <c r="O576" s="14"/>
      <c r="P576" s="14"/>
      <c r="Q576" s="19"/>
      <c r="R576" s="14"/>
      <c r="S576" s="35"/>
      <c r="T576" s="19"/>
      <c r="U576" s="17"/>
      <c r="V576" s="17"/>
      <c r="W576" s="17"/>
      <c r="X576" s="17"/>
      <c r="Y576" s="17"/>
      <c r="Z576" s="17"/>
    </row>
    <row r="577" spans="1:26" ht="15.75" customHeight="1">
      <c r="A577" s="17" t="str">
        <f t="shared" ref="A577:C577" si="1186">A$563</f>
        <v>Cross-Sector</v>
      </c>
      <c r="B577" s="17" t="str">
        <f t="shared" si="1186"/>
        <v>End Existing Subsidies</v>
      </c>
      <c r="C577" s="17" t="str">
        <f t="shared" si="1186"/>
        <v>Percent Reduction in BAU Subsidies</v>
      </c>
      <c r="D577" s="14" t="s">
        <v>870</v>
      </c>
      <c r="E577" s="14"/>
      <c r="F577" s="14" t="s">
        <v>386</v>
      </c>
      <c r="G577" s="14"/>
      <c r="H577" s="13">
        <v>712</v>
      </c>
      <c r="I577" s="14" t="s">
        <v>86</v>
      </c>
      <c r="J577" s="17" t="str">
        <f t="shared" ref="J577:K577" si="1187">J$563</f>
        <v>End Existing Subsidies</v>
      </c>
      <c r="K577" s="17" t="str">
        <f t="shared" si="1187"/>
        <v>cross reduce BAU subsidies</v>
      </c>
      <c r="L577" s="8"/>
      <c r="M577" s="8"/>
      <c r="N577" s="8"/>
      <c r="O577" s="14"/>
      <c r="P577" s="14"/>
      <c r="Q577" s="19"/>
      <c r="R577" s="14"/>
      <c r="S577" s="35"/>
      <c r="T577" s="19"/>
      <c r="U577" s="17"/>
      <c r="V577" s="17"/>
      <c r="W577" s="17"/>
      <c r="X577" s="17"/>
      <c r="Y577" s="17"/>
      <c r="Z577" s="17"/>
    </row>
    <row r="578" spans="1:26" ht="15.75" customHeight="1">
      <c r="A578" s="17" t="str">
        <f t="shared" ref="A578:C578" si="1188">A$563</f>
        <v>Cross-Sector</v>
      </c>
      <c r="B578" s="17" t="str">
        <f t="shared" si="1188"/>
        <v>End Existing Subsidies</v>
      </c>
      <c r="C578" s="17" t="str">
        <f t="shared" si="1188"/>
        <v>Percent Reduction in BAU Subsidies</v>
      </c>
      <c r="D578" s="14" t="s">
        <v>731</v>
      </c>
      <c r="E578" s="14"/>
      <c r="F578" s="14" t="s">
        <v>392</v>
      </c>
      <c r="G578" s="14"/>
      <c r="H578" s="13">
        <v>713</v>
      </c>
      <c r="I578" s="14" t="s">
        <v>86</v>
      </c>
      <c r="J578" s="17" t="str">
        <f t="shared" ref="J578:K578" si="1189">J$563</f>
        <v>End Existing Subsidies</v>
      </c>
      <c r="K578" s="17" t="str">
        <f t="shared" si="1189"/>
        <v>cross reduce BAU subsidies</v>
      </c>
      <c r="L578" s="18"/>
      <c r="M578" s="18"/>
      <c r="N578" s="18"/>
      <c r="O578" s="19"/>
      <c r="P578" s="14"/>
      <c r="Q578" s="19"/>
      <c r="R578" s="14"/>
      <c r="S578" s="35"/>
      <c r="T578" s="19"/>
      <c r="U578" s="17"/>
      <c r="V578" s="17"/>
      <c r="W578" s="17"/>
      <c r="X578" s="17"/>
      <c r="Y578" s="17"/>
      <c r="Z578" s="17"/>
    </row>
    <row r="579" spans="1:26" ht="15.75" customHeight="1">
      <c r="A579" s="17" t="str">
        <f t="shared" ref="A579:C579" si="1190">A$563</f>
        <v>Cross-Sector</v>
      </c>
      <c r="B579" s="17" t="str">
        <f t="shared" si="1190"/>
        <v>End Existing Subsidies</v>
      </c>
      <c r="C579" s="17" t="str">
        <f t="shared" si="1190"/>
        <v>Percent Reduction in BAU Subsidies</v>
      </c>
      <c r="D579" s="14" t="s">
        <v>732</v>
      </c>
      <c r="E579" s="14"/>
      <c r="F579" s="14" t="s">
        <v>397</v>
      </c>
      <c r="G579" s="14"/>
      <c r="H579" s="13">
        <v>714</v>
      </c>
      <c r="I579" s="14" t="s">
        <v>86</v>
      </c>
      <c r="J579" s="17" t="str">
        <f t="shared" ref="J579:K579" si="1191">J$563</f>
        <v>End Existing Subsidies</v>
      </c>
      <c r="K579" s="17" t="str">
        <f t="shared" si="1191"/>
        <v>cross reduce BAU subsidies</v>
      </c>
      <c r="L579" s="18"/>
      <c r="M579" s="18"/>
      <c r="N579" s="18"/>
      <c r="O579" s="19"/>
      <c r="P579" s="14"/>
      <c r="Q579" s="19"/>
      <c r="R579" s="14"/>
      <c r="S579" s="35"/>
      <c r="T579" s="19"/>
      <c r="U579" s="17"/>
      <c r="V579" s="17"/>
      <c r="W579" s="17"/>
      <c r="X579" s="17"/>
      <c r="Y579" s="17"/>
      <c r="Z579" s="17"/>
    </row>
    <row r="580" spans="1:26" ht="15.75" customHeight="1">
      <c r="A580" s="17" t="str">
        <f t="shared" ref="A580:C580" si="1192">A$563</f>
        <v>Cross-Sector</v>
      </c>
      <c r="B580" s="17" t="str">
        <f t="shared" si="1192"/>
        <v>End Existing Subsidies</v>
      </c>
      <c r="C580" s="17" t="str">
        <f t="shared" si="1192"/>
        <v>Percent Reduction in BAU Subsidies</v>
      </c>
      <c r="D580" s="14" t="s">
        <v>734</v>
      </c>
      <c r="E580" s="14"/>
      <c r="F580" s="14" t="s">
        <v>735</v>
      </c>
      <c r="G580" s="14"/>
      <c r="H580" s="13">
        <v>715</v>
      </c>
      <c r="I580" s="14" t="s">
        <v>86</v>
      </c>
      <c r="J580" s="17" t="str">
        <f t="shared" ref="J580:K580" si="1193">J$563</f>
        <v>End Existing Subsidies</v>
      </c>
      <c r="K580" s="17" t="str">
        <f t="shared" si="1193"/>
        <v>cross reduce BAU subsidies</v>
      </c>
      <c r="L580" s="18"/>
      <c r="M580" s="18"/>
      <c r="N580" s="18"/>
      <c r="O580" s="19"/>
      <c r="P580" s="14"/>
      <c r="Q580" s="19"/>
      <c r="R580" s="14"/>
      <c r="S580" s="35"/>
      <c r="T580" s="19"/>
      <c r="U580" s="17"/>
      <c r="V580" s="17"/>
      <c r="W580" s="17"/>
      <c r="X580" s="17"/>
      <c r="Y580" s="17"/>
      <c r="Z580" s="17"/>
    </row>
    <row r="581" spans="1:26" ht="15.75" customHeight="1">
      <c r="A581" s="17" t="str">
        <f t="shared" ref="A581:C581" si="1194">A$563</f>
        <v>Cross-Sector</v>
      </c>
      <c r="B581" s="17" t="str">
        <f t="shared" si="1194"/>
        <v>End Existing Subsidies</v>
      </c>
      <c r="C581" s="17" t="str">
        <f t="shared" si="1194"/>
        <v>Percent Reduction in BAU Subsidies</v>
      </c>
      <c r="D581" s="14" t="s">
        <v>737</v>
      </c>
      <c r="E581" s="14"/>
      <c r="F581" s="14" t="s">
        <v>738</v>
      </c>
      <c r="G581" s="14"/>
      <c r="H581" s="13">
        <v>716</v>
      </c>
      <c r="I581" s="14" t="s">
        <v>86</v>
      </c>
      <c r="J581" s="17" t="str">
        <f t="shared" ref="J581:K581" si="1195">J$563</f>
        <v>End Existing Subsidies</v>
      </c>
      <c r="K581" s="17" t="str">
        <f t="shared" si="1195"/>
        <v>cross reduce BAU subsidies</v>
      </c>
      <c r="L581" s="18"/>
      <c r="M581" s="18"/>
      <c r="N581" s="18"/>
      <c r="O581" s="19"/>
      <c r="P581" s="14"/>
      <c r="Q581" s="19"/>
      <c r="R581" s="14"/>
      <c r="S581" s="35"/>
      <c r="T581" s="19"/>
      <c r="U581" s="17"/>
      <c r="V581" s="17"/>
      <c r="W581" s="17"/>
      <c r="X581" s="17"/>
      <c r="Y581" s="17"/>
      <c r="Z581" s="17"/>
    </row>
    <row r="582" spans="1:26" ht="15.75" customHeight="1">
      <c r="A582" s="17" t="str">
        <f t="shared" ref="A582:C582" si="1196">A$563</f>
        <v>Cross-Sector</v>
      </c>
      <c r="B582" s="17" t="str">
        <f t="shared" si="1196"/>
        <v>End Existing Subsidies</v>
      </c>
      <c r="C582" s="17" t="str">
        <f t="shared" si="1196"/>
        <v>Percent Reduction in BAU Subsidies</v>
      </c>
      <c r="D582" s="14" t="s">
        <v>871</v>
      </c>
      <c r="E582" s="14"/>
      <c r="F582" s="14" t="s">
        <v>401</v>
      </c>
      <c r="G582" s="14"/>
      <c r="H582" s="13">
        <v>717</v>
      </c>
      <c r="I582" s="14" t="s">
        <v>86</v>
      </c>
      <c r="J582" s="17" t="str">
        <f t="shared" ref="J582:K582" si="1197">J$563</f>
        <v>End Existing Subsidies</v>
      </c>
      <c r="K582" s="17" t="str">
        <f t="shared" si="1197"/>
        <v>cross reduce BAU subsidies</v>
      </c>
      <c r="L582" s="18"/>
      <c r="M582" s="18"/>
      <c r="N582" s="18"/>
      <c r="O582" s="19"/>
      <c r="P582" s="14"/>
      <c r="Q582" s="19"/>
      <c r="R582" s="14"/>
      <c r="S582" s="35"/>
      <c r="T582" s="19"/>
      <c r="U582" s="17"/>
      <c r="V582" s="17"/>
      <c r="W582" s="17"/>
      <c r="X582" s="17"/>
      <c r="Y582" s="17"/>
      <c r="Z582" s="17"/>
    </row>
    <row r="583" spans="1:26" ht="15.75" customHeight="1">
      <c r="A583" s="17" t="str">
        <f t="shared" ref="A583:C583" si="1198">A$563</f>
        <v>Cross-Sector</v>
      </c>
      <c r="B583" s="17" t="str">
        <f t="shared" si="1198"/>
        <v>End Existing Subsidies</v>
      </c>
      <c r="C583" s="17" t="str">
        <f t="shared" si="1198"/>
        <v>Percent Reduction in BAU Subsidies</v>
      </c>
      <c r="D583" s="14" t="s">
        <v>872</v>
      </c>
      <c r="E583" s="14"/>
      <c r="F583" s="14" t="s">
        <v>873</v>
      </c>
      <c r="G583" s="14"/>
      <c r="H583" s="13">
        <v>718</v>
      </c>
      <c r="I583" s="14" t="s">
        <v>86</v>
      </c>
      <c r="J583" s="17" t="str">
        <f t="shared" ref="J583:K583" si="1199">J$563</f>
        <v>End Existing Subsidies</v>
      </c>
      <c r="K583" s="17" t="str">
        <f t="shared" si="1199"/>
        <v>cross reduce BAU subsidies</v>
      </c>
      <c r="L583" s="18"/>
      <c r="M583" s="18"/>
      <c r="N583" s="18"/>
      <c r="O583" s="19"/>
      <c r="P583" s="14"/>
      <c r="Q583" s="19"/>
      <c r="R583" s="14"/>
      <c r="S583" s="35"/>
      <c r="T583" s="19"/>
      <c r="U583" s="17"/>
      <c r="V583" s="17"/>
      <c r="W583" s="17"/>
      <c r="X583" s="17"/>
      <c r="Y583" s="17"/>
      <c r="Z583" s="17"/>
    </row>
    <row r="584" spans="1:26" ht="15.75" customHeight="1">
      <c r="A584" s="8" t="s">
        <v>816</v>
      </c>
      <c r="B584" s="8" t="s">
        <v>874</v>
      </c>
      <c r="C584" s="8" t="s">
        <v>875</v>
      </c>
      <c r="D584" s="14"/>
      <c r="E584" s="14"/>
      <c r="F584" s="14"/>
      <c r="G584" s="14"/>
      <c r="H584" s="13">
        <v>719</v>
      </c>
      <c r="I584" s="14" t="s">
        <v>86</v>
      </c>
      <c r="J584" s="8" t="s">
        <v>876</v>
      </c>
      <c r="K584" s="8" t="s">
        <v>877</v>
      </c>
      <c r="L584" s="15"/>
      <c r="M584" s="15"/>
      <c r="N584" s="15"/>
      <c r="O584" s="14"/>
      <c r="P584" s="14"/>
      <c r="Q584" s="14"/>
      <c r="R584" s="14"/>
      <c r="S584" s="22"/>
      <c r="T584" s="14"/>
      <c r="U584" s="8"/>
      <c r="V584" s="8"/>
      <c r="W584" s="8"/>
      <c r="X584" s="8"/>
      <c r="Y584" s="8"/>
      <c r="Z584" s="8"/>
    </row>
    <row r="585" spans="1:26" ht="15.75" customHeight="1">
      <c r="A585" s="8" t="s">
        <v>816</v>
      </c>
      <c r="B585" s="8" t="s">
        <v>878</v>
      </c>
      <c r="C585" s="8" t="s">
        <v>879</v>
      </c>
      <c r="D585" s="14"/>
      <c r="E585" s="14"/>
      <c r="F585" s="14"/>
      <c r="G585" s="14"/>
      <c r="H585" s="13">
        <v>509</v>
      </c>
      <c r="I585" s="14" t="s">
        <v>63</v>
      </c>
      <c r="J585" s="8" t="s">
        <v>880</v>
      </c>
      <c r="K585" s="8" t="s">
        <v>881</v>
      </c>
      <c r="L585" s="8">
        <v>0</v>
      </c>
      <c r="M585" s="8">
        <v>1</v>
      </c>
      <c r="N585" s="8">
        <v>1</v>
      </c>
      <c r="O585" s="14" t="s">
        <v>310</v>
      </c>
      <c r="P585" s="14" t="s">
        <v>882</v>
      </c>
      <c r="Q585" s="14" t="s">
        <v>823</v>
      </c>
      <c r="R585" s="14" t="s">
        <v>824</v>
      </c>
      <c r="S585" s="22"/>
      <c r="T585" s="14"/>
      <c r="U585" s="8"/>
      <c r="V585" s="8"/>
      <c r="W585" s="8"/>
      <c r="X585" s="8"/>
      <c r="Y585" s="8"/>
      <c r="Z585" s="8"/>
    </row>
    <row r="586" spans="1:26" ht="15.75" customHeight="1">
      <c r="A586" s="8" t="s">
        <v>816</v>
      </c>
      <c r="B586" s="8" t="s">
        <v>883</v>
      </c>
      <c r="C586" s="8" t="s">
        <v>884</v>
      </c>
      <c r="D586" s="14" t="s">
        <v>844</v>
      </c>
      <c r="E586" s="14"/>
      <c r="F586" s="14" t="s">
        <v>845</v>
      </c>
      <c r="G586" s="14"/>
      <c r="H586" s="13">
        <v>720</v>
      </c>
      <c r="I586" s="14" t="s">
        <v>86</v>
      </c>
      <c r="J586" s="8" t="s">
        <v>883</v>
      </c>
      <c r="K586" s="8" t="s">
        <v>885</v>
      </c>
      <c r="L586" s="8"/>
      <c r="M586" s="8"/>
      <c r="N586" s="8"/>
      <c r="O586" s="14"/>
      <c r="P586" s="14"/>
      <c r="Q586" s="14"/>
      <c r="R586" s="14"/>
      <c r="S586" s="22"/>
      <c r="T586" s="14"/>
      <c r="U586" s="8"/>
      <c r="V586" s="8"/>
      <c r="W586" s="8"/>
      <c r="X586" s="8"/>
      <c r="Y586" s="8"/>
      <c r="Z586" s="8"/>
    </row>
    <row r="587" spans="1:26" ht="15.75" customHeight="1">
      <c r="A587" s="17" t="str">
        <f t="shared" ref="A587:C587" si="1200">A$586</f>
        <v>Cross-Sector</v>
      </c>
      <c r="B587" s="17" t="str">
        <f t="shared" si="1200"/>
        <v>Fixed Energy Prices</v>
      </c>
      <c r="C587" s="17" t="str">
        <f t="shared" si="1200"/>
        <v>Toggle Whether Policies Affect Energy Prices</v>
      </c>
      <c r="D587" s="14" t="s">
        <v>868</v>
      </c>
      <c r="E587" s="14"/>
      <c r="F587" s="14" t="s">
        <v>869</v>
      </c>
      <c r="G587" s="14"/>
      <c r="H587" s="13">
        <v>721</v>
      </c>
      <c r="I587" s="14" t="s">
        <v>86</v>
      </c>
      <c r="J587" s="17" t="str">
        <f t="shared" ref="J587:K587" si="1201">J$586</f>
        <v>Fixed Energy Prices</v>
      </c>
      <c r="K587" s="17" t="str">
        <f t="shared" si="1201"/>
        <v>cross toggle whether policies affect energy prices</v>
      </c>
      <c r="L587" s="8"/>
      <c r="M587" s="8"/>
      <c r="N587" s="8"/>
      <c r="O587" s="14"/>
      <c r="P587" s="14"/>
      <c r="Q587" s="14"/>
      <c r="R587" s="14"/>
      <c r="S587" s="22"/>
      <c r="T587" s="14"/>
      <c r="U587" s="8"/>
      <c r="V587" s="8"/>
      <c r="W587" s="8"/>
      <c r="X587" s="8"/>
      <c r="Y587" s="8"/>
      <c r="Z587" s="8"/>
    </row>
    <row r="588" spans="1:26" ht="15.75" customHeight="1">
      <c r="A588" s="17" t="str">
        <f t="shared" ref="A588:C588" si="1202">A$586</f>
        <v>Cross-Sector</v>
      </c>
      <c r="B588" s="17" t="str">
        <f t="shared" si="1202"/>
        <v>Fixed Energy Prices</v>
      </c>
      <c r="C588" s="17" t="str">
        <f t="shared" si="1202"/>
        <v>Toggle Whether Policies Affect Energy Prices</v>
      </c>
      <c r="D588" s="14" t="s">
        <v>872</v>
      </c>
      <c r="E588" s="14"/>
      <c r="F588" s="14" t="s">
        <v>873</v>
      </c>
      <c r="G588" s="14"/>
      <c r="H588" s="13">
        <v>722</v>
      </c>
      <c r="I588" s="14" t="s">
        <v>86</v>
      </c>
      <c r="J588" s="17" t="str">
        <f t="shared" ref="J588:K588" si="1203">J$586</f>
        <v>Fixed Energy Prices</v>
      </c>
      <c r="K588" s="17" t="str">
        <f t="shared" si="1203"/>
        <v>cross toggle whether policies affect energy prices</v>
      </c>
      <c r="L588" s="8"/>
      <c r="M588" s="8"/>
      <c r="N588" s="8"/>
      <c r="O588" s="14"/>
      <c r="P588" s="14"/>
      <c r="Q588" s="14"/>
      <c r="R588" s="14"/>
      <c r="S588" s="22"/>
      <c r="T588" s="14"/>
      <c r="U588" s="8"/>
      <c r="V588" s="8"/>
      <c r="W588" s="8"/>
      <c r="X588" s="8"/>
      <c r="Y588" s="8"/>
      <c r="Z588" s="8"/>
    </row>
    <row r="589" spans="1:26" ht="15.75" customHeight="1">
      <c r="A589" s="8" t="s">
        <v>816</v>
      </c>
      <c r="B589" s="8" t="s">
        <v>886</v>
      </c>
      <c r="C589" s="8" t="s">
        <v>884</v>
      </c>
      <c r="D589" s="14" t="s">
        <v>715</v>
      </c>
      <c r="E589" s="14"/>
      <c r="F589" s="14" t="s">
        <v>362</v>
      </c>
      <c r="G589" s="14"/>
      <c r="H589" s="13">
        <v>836</v>
      </c>
      <c r="I589" s="14" t="s">
        <v>86</v>
      </c>
      <c r="J589" s="8" t="s">
        <v>886</v>
      </c>
      <c r="K589" s="17" t="str">
        <f t="shared" ref="K589:K600" si="1204">K$586</f>
        <v>cross toggle whether policies affect energy prices</v>
      </c>
      <c r="L589" s="8"/>
      <c r="M589" s="8"/>
      <c r="N589" s="8"/>
      <c r="O589" s="14"/>
      <c r="P589" s="14"/>
      <c r="Q589" s="14"/>
      <c r="R589" s="14"/>
      <c r="S589" s="22"/>
      <c r="T589" s="14"/>
      <c r="U589" s="8"/>
      <c r="V589" s="8"/>
      <c r="W589" s="8"/>
      <c r="X589" s="8"/>
      <c r="Y589" s="8"/>
      <c r="Z589" s="8"/>
    </row>
    <row r="590" spans="1:26" ht="15.75" customHeight="1">
      <c r="A590" s="17" t="str">
        <f t="shared" ref="A590:C590" si="1205">A$589</f>
        <v>Cross-Sector</v>
      </c>
      <c r="B590" s="17" t="str">
        <f t="shared" si="1205"/>
        <v>Variable Energy Prices</v>
      </c>
      <c r="C590" s="17" t="str">
        <f t="shared" si="1205"/>
        <v>Toggle Whether Policies Affect Energy Prices</v>
      </c>
      <c r="D590" s="14" t="s">
        <v>720</v>
      </c>
      <c r="E590" s="14"/>
      <c r="F590" s="14" t="s">
        <v>532</v>
      </c>
      <c r="G590" s="14"/>
      <c r="H590" s="13">
        <v>837</v>
      </c>
      <c r="I590" s="14" t="s">
        <v>86</v>
      </c>
      <c r="J590" s="17" t="str">
        <f t="shared" ref="J590:J600" si="1206">J$589</f>
        <v>Variable Energy Prices</v>
      </c>
      <c r="K590" s="17" t="str">
        <f t="shared" si="1204"/>
        <v>cross toggle whether policies affect energy prices</v>
      </c>
      <c r="L590" s="8"/>
      <c r="M590" s="8"/>
      <c r="N590" s="8"/>
      <c r="O590" s="14"/>
      <c r="P590" s="14"/>
      <c r="Q590" s="14"/>
      <c r="R590" s="14"/>
      <c r="S590" s="22"/>
      <c r="T590" s="14"/>
      <c r="U590" s="8"/>
      <c r="V590" s="8"/>
      <c r="W590" s="8"/>
      <c r="X590" s="8"/>
      <c r="Y590" s="8"/>
      <c r="Z590" s="8"/>
    </row>
    <row r="591" spans="1:26" ht="15.75" customHeight="1">
      <c r="A591" s="17" t="str">
        <f t="shared" ref="A591:C591" si="1207">A$589</f>
        <v>Cross-Sector</v>
      </c>
      <c r="B591" s="17" t="str">
        <f t="shared" si="1207"/>
        <v>Variable Energy Prices</v>
      </c>
      <c r="C591" s="17" t="str">
        <f t="shared" si="1207"/>
        <v>Toggle Whether Policies Affect Energy Prices</v>
      </c>
      <c r="D591" s="14" t="s">
        <v>859</v>
      </c>
      <c r="E591" s="14"/>
      <c r="F591" s="14" t="s">
        <v>384</v>
      </c>
      <c r="G591" s="14"/>
      <c r="H591" s="13">
        <v>838</v>
      </c>
      <c r="I591" s="14" t="s">
        <v>86</v>
      </c>
      <c r="J591" s="17" t="str">
        <f t="shared" si="1206"/>
        <v>Variable Energy Prices</v>
      </c>
      <c r="K591" s="17" t="str">
        <f t="shared" si="1204"/>
        <v>cross toggle whether policies affect energy prices</v>
      </c>
      <c r="L591" s="8"/>
      <c r="M591" s="8"/>
      <c r="N591" s="8"/>
      <c r="O591" s="14"/>
      <c r="P591" s="14"/>
      <c r="Q591" s="14"/>
      <c r="R591" s="14"/>
      <c r="S591" s="22"/>
      <c r="T591" s="14"/>
      <c r="U591" s="8"/>
      <c r="V591" s="8"/>
      <c r="W591" s="8"/>
      <c r="X591" s="8"/>
      <c r="Y591" s="8"/>
      <c r="Z591" s="8"/>
    </row>
    <row r="592" spans="1:26" ht="15.75" customHeight="1">
      <c r="A592" s="17" t="str">
        <f t="shared" ref="A592:C592" si="1208">A$589</f>
        <v>Cross-Sector</v>
      </c>
      <c r="B592" s="17" t="str">
        <f t="shared" si="1208"/>
        <v>Variable Energy Prices</v>
      </c>
      <c r="C592" s="17" t="str">
        <f t="shared" si="1208"/>
        <v>Toggle Whether Policies Affect Energy Prices</v>
      </c>
      <c r="D592" s="14" t="s">
        <v>723</v>
      </c>
      <c r="E592" s="14"/>
      <c r="F592" s="14" t="s">
        <v>724</v>
      </c>
      <c r="G592" s="14"/>
      <c r="H592" s="13">
        <v>839</v>
      </c>
      <c r="I592" s="14" t="s">
        <v>86</v>
      </c>
      <c r="J592" s="17" t="str">
        <f t="shared" si="1206"/>
        <v>Variable Energy Prices</v>
      </c>
      <c r="K592" s="17" t="str">
        <f t="shared" si="1204"/>
        <v>cross toggle whether policies affect energy prices</v>
      </c>
      <c r="L592" s="8"/>
      <c r="M592" s="8"/>
      <c r="N592" s="8"/>
      <c r="O592" s="14"/>
      <c r="P592" s="14"/>
      <c r="Q592" s="14"/>
      <c r="R592" s="14"/>
      <c r="S592" s="22"/>
      <c r="T592" s="14"/>
      <c r="U592" s="8"/>
      <c r="V592" s="8"/>
      <c r="W592" s="8"/>
      <c r="X592" s="8"/>
      <c r="Y592" s="8"/>
      <c r="Z592" s="8"/>
    </row>
    <row r="593" spans="1:26" ht="15.75" customHeight="1">
      <c r="A593" s="17" t="str">
        <f t="shared" ref="A593:C593" si="1209">A$589</f>
        <v>Cross-Sector</v>
      </c>
      <c r="B593" s="17" t="str">
        <f t="shared" si="1209"/>
        <v>Variable Energy Prices</v>
      </c>
      <c r="C593" s="17" t="str">
        <f t="shared" si="1209"/>
        <v>Toggle Whether Policies Affect Energy Prices</v>
      </c>
      <c r="D593" s="14" t="s">
        <v>726</v>
      </c>
      <c r="E593" s="14"/>
      <c r="F593" s="14" t="s">
        <v>727</v>
      </c>
      <c r="G593" s="14"/>
      <c r="H593" s="13">
        <v>840</v>
      </c>
      <c r="I593" s="14" t="s">
        <v>86</v>
      </c>
      <c r="J593" s="17" t="str">
        <f t="shared" si="1206"/>
        <v>Variable Energy Prices</v>
      </c>
      <c r="K593" s="17" t="str">
        <f t="shared" si="1204"/>
        <v>cross toggle whether policies affect energy prices</v>
      </c>
      <c r="L593" s="8"/>
      <c r="M593" s="8"/>
      <c r="N593" s="8"/>
      <c r="O593" s="14"/>
      <c r="P593" s="14"/>
      <c r="Q593" s="14"/>
      <c r="R593" s="14"/>
      <c r="S593" s="22"/>
      <c r="T593" s="14"/>
      <c r="U593" s="8"/>
      <c r="V593" s="8"/>
      <c r="W593" s="8"/>
      <c r="X593" s="8"/>
      <c r="Y593" s="8"/>
      <c r="Z593" s="8"/>
    </row>
    <row r="594" spans="1:26" ht="15.75" customHeight="1">
      <c r="A594" s="17" t="str">
        <f t="shared" ref="A594:C594" si="1210">A$589</f>
        <v>Cross-Sector</v>
      </c>
      <c r="B594" s="17" t="str">
        <f t="shared" si="1210"/>
        <v>Variable Energy Prices</v>
      </c>
      <c r="C594" s="17" t="str">
        <f t="shared" si="1210"/>
        <v>Toggle Whether Policies Affect Energy Prices</v>
      </c>
      <c r="D594" s="14" t="s">
        <v>862</v>
      </c>
      <c r="E594" s="14"/>
      <c r="F594" s="14" t="s">
        <v>863</v>
      </c>
      <c r="G594" s="14"/>
      <c r="H594" s="13">
        <v>841</v>
      </c>
      <c r="I594" s="14" t="s">
        <v>86</v>
      </c>
      <c r="J594" s="17" t="str">
        <f t="shared" si="1206"/>
        <v>Variable Energy Prices</v>
      </c>
      <c r="K594" s="17" t="str">
        <f t="shared" si="1204"/>
        <v>cross toggle whether policies affect energy prices</v>
      </c>
      <c r="L594" s="8"/>
      <c r="M594" s="8"/>
      <c r="N594" s="8"/>
      <c r="O594" s="14"/>
      <c r="P594" s="14"/>
      <c r="Q594" s="14"/>
      <c r="R594" s="14"/>
      <c r="S594" s="22"/>
      <c r="T594" s="14"/>
      <c r="U594" s="8"/>
      <c r="V594" s="8"/>
      <c r="W594" s="8"/>
      <c r="X594" s="8"/>
      <c r="Y594" s="8"/>
      <c r="Z594" s="8"/>
    </row>
    <row r="595" spans="1:26" ht="15.75" customHeight="1">
      <c r="A595" s="17" t="str">
        <f t="shared" ref="A595:C595" si="1211">A$589</f>
        <v>Cross-Sector</v>
      </c>
      <c r="B595" s="17" t="str">
        <f t="shared" si="1211"/>
        <v>Variable Energy Prices</v>
      </c>
      <c r="C595" s="17" t="str">
        <f t="shared" si="1211"/>
        <v>Toggle Whether Policies Affect Energy Prices</v>
      </c>
      <c r="D595" s="14" t="s">
        <v>864</v>
      </c>
      <c r="E595" s="14"/>
      <c r="F595" s="14" t="s">
        <v>865</v>
      </c>
      <c r="G595" s="14"/>
      <c r="H595" s="13">
        <v>842</v>
      </c>
      <c r="I595" s="14" t="s">
        <v>86</v>
      </c>
      <c r="J595" s="17" t="str">
        <f t="shared" si="1206"/>
        <v>Variable Energy Prices</v>
      </c>
      <c r="K595" s="17" t="str">
        <f t="shared" si="1204"/>
        <v>cross toggle whether policies affect energy prices</v>
      </c>
      <c r="L595" s="8"/>
      <c r="M595" s="8"/>
      <c r="N595" s="8"/>
      <c r="O595" s="14"/>
      <c r="P595" s="14"/>
      <c r="Q595" s="14"/>
      <c r="R595" s="14"/>
      <c r="S595" s="22"/>
      <c r="T595" s="14"/>
      <c r="U595" s="8"/>
      <c r="V595" s="8"/>
      <c r="W595" s="8"/>
      <c r="X595" s="8"/>
      <c r="Y595" s="8"/>
      <c r="Z595" s="8"/>
    </row>
    <row r="596" spans="1:26" ht="15.75" customHeight="1">
      <c r="A596" s="17" t="str">
        <f t="shared" ref="A596:C596" si="1212">A$589</f>
        <v>Cross-Sector</v>
      </c>
      <c r="B596" s="17" t="str">
        <f t="shared" si="1212"/>
        <v>Variable Energy Prices</v>
      </c>
      <c r="C596" s="17" t="str">
        <f t="shared" si="1212"/>
        <v>Toggle Whether Policies Affect Energy Prices</v>
      </c>
      <c r="D596" s="14" t="s">
        <v>728</v>
      </c>
      <c r="E596" s="14"/>
      <c r="F596" s="14" t="s">
        <v>729</v>
      </c>
      <c r="G596" s="14"/>
      <c r="H596" s="13">
        <v>843</v>
      </c>
      <c r="I596" s="14" t="s">
        <v>86</v>
      </c>
      <c r="J596" s="17" t="str">
        <f t="shared" si="1206"/>
        <v>Variable Energy Prices</v>
      </c>
      <c r="K596" s="17" t="str">
        <f t="shared" si="1204"/>
        <v>cross toggle whether policies affect energy prices</v>
      </c>
      <c r="L596" s="8"/>
      <c r="M596" s="8"/>
      <c r="N596" s="8"/>
      <c r="O596" s="14"/>
      <c r="P596" s="14"/>
      <c r="Q596" s="14"/>
      <c r="R596" s="14"/>
      <c r="S596" s="22"/>
      <c r="T596" s="14"/>
      <c r="U596" s="8"/>
      <c r="V596" s="8"/>
      <c r="W596" s="8"/>
      <c r="X596" s="8"/>
      <c r="Y596" s="8"/>
      <c r="Z596" s="8"/>
    </row>
    <row r="597" spans="1:26" ht="15.75" customHeight="1">
      <c r="A597" s="17" t="str">
        <f t="shared" ref="A597:C597" si="1213">A$589</f>
        <v>Cross-Sector</v>
      </c>
      <c r="B597" s="17" t="str">
        <f t="shared" si="1213"/>
        <v>Variable Energy Prices</v>
      </c>
      <c r="C597" s="17" t="str">
        <f t="shared" si="1213"/>
        <v>Toggle Whether Policies Affect Energy Prices</v>
      </c>
      <c r="D597" s="14" t="s">
        <v>731</v>
      </c>
      <c r="E597" s="14"/>
      <c r="F597" s="14" t="s">
        <v>392</v>
      </c>
      <c r="G597" s="14"/>
      <c r="H597" s="13">
        <v>844</v>
      </c>
      <c r="I597" s="14" t="s">
        <v>86</v>
      </c>
      <c r="J597" s="17" t="str">
        <f t="shared" si="1206"/>
        <v>Variable Energy Prices</v>
      </c>
      <c r="K597" s="17" t="str">
        <f t="shared" si="1204"/>
        <v>cross toggle whether policies affect energy prices</v>
      </c>
      <c r="L597" s="8"/>
      <c r="M597" s="8"/>
      <c r="N597" s="8"/>
      <c r="O597" s="14"/>
      <c r="P597" s="14"/>
      <c r="Q597" s="14"/>
      <c r="R597" s="14"/>
      <c r="S597" s="22"/>
      <c r="T597" s="14"/>
      <c r="U597" s="8"/>
      <c r="V597" s="8"/>
      <c r="W597" s="8"/>
      <c r="X597" s="8"/>
      <c r="Y597" s="8"/>
      <c r="Z597" s="8"/>
    </row>
    <row r="598" spans="1:26" ht="15.75" customHeight="1">
      <c r="A598" s="17" t="str">
        <f t="shared" ref="A598:C598" si="1214">A$589</f>
        <v>Cross-Sector</v>
      </c>
      <c r="B598" s="17" t="str">
        <f t="shared" si="1214"/>
        <v>Variable Energy Prices</v>
      </c>
      <c r="C598" s="17" t="str">
        <f t="shared" si="1214"/>
        <v>Toggle Whether Policies Affect Energy Prices</v>
      </c>
      <c r="D598" s="14" t="s">
        <v>732</v>
      </c>
      <c r="E598" s="14"/>
      <c r="F598" s="14" t="s">
        <v>397</v>
      </c>
      <c r="G598" s="14"/>
      <c r="H598" s="13">
        <v>845</v>
      </c>
      <c r="I598" s="14" t="s">
        <v>86</v>
      </c>
      <c r="J598" s="17" t="str">
        <f t="shared" si="1206"/>
        <v>Variable Energy Prices</v>
      </c>
      <c r="K598" s="17" t="str">
        <f t="shared" si="1204"/>
        <v>cross toggle whether policies affect energy prices</v>
      </c>
      <c r="L598" s="8"/>
      <c r="M598" s="8"/>
      <c r="N598" s="8"/>
      <c r="O598" s="14"/>
      <c r="P598" s="14"/>
      <c r="Q598" s="14"/>
      <c r="R598" s="14"/>
      <c r="S598" s="22"/>
      <c r="T598" s="14"/>
      <c r="U598" s="8"/>
      <c r="V598" s="8"/>
      <c r="W598" s="8"/>
      <c r="X598" s="8"/>
      <c r="Y598" s="8"/>
      <c r="Z598" s="8"/>
    </row>
    <row r="599" spans="1:26" ht="15.75" customHeight="1">
      <c r="A599" s="17" t="str">
        <f t="shared" ref="A599:C599" si="1215">A$589</f>
        <v>Cross-Sector</v>
      </c>
      <c r="B599" s="17" t="str">
        <f t="shared" si="1215"/>
        <v>Variable Energy Prices</v>
      </c>
      <c r="C599" s="17" t="str">
        <f t="shared" si="1215"/>
        <v>Toggle Whether Policies Affect Energy Prices</v>
      </c>
      <c r="D599" s="14" t="s">
        <v>734</v>
      </c>
      <c r="E599" s="14"/>
      <c r="F599" s="14" t="s">
        <v>735</v>
      </c>
      <c r="G599" s="14"/>
      <c r="H599" s="13">
        <v>846</v>
      </c>
      <c r="I599" s="14" t="s">
        <v>86</v>
      </c>
      <c r="J599" s="17" t="str">
        <f t="shared" si="1206"/>
        <v>Variable Energy Prices</v>
      </c>
      <c r="K599" s="17" t="str">
        <f t="shared" si="1204"/>
        <v>cross toggle whether policies affect energy prices</v>
      </c>
      <c r="L599" s="8"/>
      <c r="M599" s="8"/>
      <c r="N599" s="8"/>
      <c r="O599" s="14"/>
      <c r="P599" s="14"/>
      <c r="Q599" s="14"/>
      <c r="R599" s="14"/>
      <c r="S599" s="22"/>
      <c r="T599" s="14"/>
      <c r="U599" s="8"/>
      <c r="V599" s="8"/>
      <c r="W599" s="8"/>
      <c r="X599" s="8"/>
      <c r="Y599" s="8"/>
      <c r="Z599" s="8"/>
    </row>
    <row r="600" spans="1:26" ht="15.75" customHeight="1">
      <c r="A600" s="17" t="str">
        <f t="shared" ref="A600:C600" si="1216">A$589</f>
        <v>Cross-Sector</v>
      </c>
      <c r="B600" s="17" t="str">
        <f t="shared" si="1216"/>
        <v>Variable Energy Prices</v>
      </c>
      <c r="C600" s="17" t="str">
        <f t="shared" si="1216"/>
        <v>Toggle Whether Policies Affect Energy Prices</v>
      </c>
      <c r="D600" s="14" t="s">
        <v>737</v>
      </c>
      <c r="E600" s="14"/>
      <c r="F600" s="14" t="s">
        <v>738</v>
      </c>
      <c r="G600" s="14"/>
      <c r="H600" s="13">
        <v>847</v>
      </c>
      <c r="I600" s="14" t="s">
        <v>86</v>
      </c>
      <c r="J600" s="17" t="str">
        <f t="shared" si="1206"/>
        <v>Variable Energy Prices</v>
      </c>
      <c r="K600" s="17" t="str">
        <f t="shared" si="1204"/>
        <v>cross toggle whether policies affect energy prices</v>
      </c>
      <c r="L600" s="8"/>
      <c r="M600" s="8"/>
      <c r="N600" s="8"/>
      <c r="O600" s="14"/>
      <c r="P600" s="14"/>
      <c r="Q600" s="14"/>
      <c r="R600" s="14"/>
      <c r="S600" s="22"/>
      <c r="T600" s="14"/>
      <c r="U600" s="8"/>
      <c r="V600" s="8"/>
      <c r="W600" s="8"/>
      <c r="X600" s="8"/>
      <c r="Y600" s="8"/>
      <c r="Z600" s="8"/>
    </row>
    <row r="601" spans="1:26" ht="15.75" customHeight="1">
      <c r="A601" s="8" t="s">
        <v>816</v>
      </c>
      <c r="B601" s="8" t="s">
        <v>887</v>
      </c>
      <c r="C601" s="8" t="s">
        <v>887</v>
      </c>
      <c r="D601" s="14" t="s">
        <v>715</v>
      </c>
      <c r="E601" s="14"/>
      <c r="F601" s="14" t="s">
        <v>362</v>
      </c>
      <c r="G601" s="14"/>
      <c r="H601" s="13">
        <v>723</v>
      </c>
      <c r="I601" s="14" t="s">
        <v>86</v>
      </c>
      <c r="J601" s="8" t="s">
        <v>887</v>
      </c>
      <c r="K601" s="8" t="s">
        <v>888</v>
      </c>
      <c r="L601" s="15">
        <v>0</v>
      </c>
      <c r="M601" s="15">
        <v>1</v>
      </c>
      <c r="N601" s="15">
        <v>0.01</v>
      </c>
      <c r="O601" s="14" t="s">
        <v>889</v>
      </c>
      <c r="P601" s="14" t="s">
        <v>890</v>
      </c>
      <c r="Q601" s="14" t="s">
        <v>891</v>
      </c>
      <c r="R601" s="14"/>
      <c r="S601" s="22"/>
      <c r="T601" s="14"/>
      <c r="U601" s="8"/>
      <c r="V601" s="8"/>
      <c r="W601" s="8"/>
      <c r="X601" s="8"/>
      <c r="Y601" s="8"/>
      <c r="Z601" s="8"/>
    </row>
    <row r="602" spans="1:26" ht="15.75" customHeight="1">
      <c r="A602" s="17" t="str">
        <f t="shared" ref="A602:C602" si="1217">A$601</f>
        <v>Cross-Sector</v>
      </c>
      <c r="B602" s="17" t="str">
        <f t="shared" si="1217"/>
        <v>Fuel Price Deregulation</v>
      </c>
      <c r="C602" s="17" t="str">
        <f t="shared" si="1217"/>
        <v>Fuel Price Deregulation</v>
      </c>
      <c r="D602" s="14" t="s">
        <v>720</v>
      </c>
      <c r="E602" s="14"/>
      <c r="F602" s="14" t="s">
        <v>532</v>
      </c>
      <c r="G602" s="14"/>
      <c r="H602" s="13">
        <v>724</v>
      </c>
      <c r="I602" s="14" t="s">
        <v>86</v>
      </c>
      <c r="J602" s="17" t="str">
        <f t="shared" ref="J602:K602" si="1218">J$601</f>
        <v>Fuel Price Deregulation</v>
      </c>
      <c r="K602" s="17" t="str">
        <f t="shared" si="1218"/>
        <v>cross fuel price deregulation</v>
      </c>
      <c r="L602" s="8"/>
      <c r="M602" s="8"/>
      <c r="N602" s="8"/>
      <c r="O602" s="14"/>
      <c r="P602" s="14"/>
      <c r="Q602" s="14"/>
      <c r="R602" s="14"/>
      <c r="S602" s="22"/>
      <c r="T602" s="14"/>
      <c r="U602" s="8"/>
      <c r="V602" s="8"/>
      <c r="W602" s="8"/>
      <c r="X602" s="8"/>
      <c r="Y602" s="8"/>
      <c r="Z602" s="8"/>
    </row>
    <row r="603" spans="1:26" ht="15.75" customHeight="1">
      <c r="A603" s="17" t="str">
        <f t="shared" ref="A603:C603" si="1219">A$601</f>
        <v>Cross-Sector</v>
      </c>
      <c r="B603" s="17" t="str">
        <f t="shared" si="1219"/>
        <v>Fuel Price Deregulation</v>
      </c>
      <c r="C603" s="17" t="str">
        <f t="shared" si="1219"/>
        <v>Fuel Price Deregulation</v>
      </c>
      <c r="D603" s="14" t="s">
        <v>852</v>
      </c>
      <c r="E603" s="14"/>
      <c r="F603" s="14" t="s">
        <v>372</v>
      </c>
      <c r="G603" s="14"/>
      <c r="H603" s="13">
        <v>725</v>
      </c>
      <c r="I603" s="14" t="s">
        <v>86</v>
      </c>
      <c r="J603" s="17" t="str">
        <f t="shared" ref="J603:K603" si="1220">J$601</f>
        <v>Fuel Price Deregulation</v>
      </c>
      <c r="K603" s="17" t="str">
        <f t="shared" si="1220"/>
        <v>cross fuel price deregulation</v>
      </c>
      <c r="L603" s="8"/>
      <c r="M603" s="8"/>
      <c r="N603" s="8"/>
      <c r="O603" s="14"/>
      <c r="P603" s="14"/>
      <c r="Q603" s="14"/>
      <c r="R603" s="14"/>
      <c r="S603" s="22"/>
      <c r="T603" s="14"/>
      <c r="U603" s="8"/>
      <c r="V603" s="8"/>
      <c r="W603" s="8"/>
      <c r="X603" s="8"/>
      <c r="Y603" s="8"/>
      <c r="Z603" s="8"/>
    </row>
    <row r="604" spans="1:26" ht="15.75" customHeight="1">
      <c r="A604" s="17" t="str">
        <f t="shared" ref="A604:C604" si="1221">A$601</f>
        <v>Cross-Sector</v>
      </c>
      <c r="B604" s="17" t="str">
        <f t="shared" si="1221"/>
        <v>Fuel Price Deregulation</v>
      </c>
      <c r="C604" s="17" t="str">
        <f t="shared" si="1221"/>
        <v>Fuel Price Deregulation</v>
      </c>
      <c r="D604" s="14" t="s">
        <v>859</v>
      </c>
      <c r="E604" s="14"/>
      <c r="F604" s="14" t="s">
        <v>384</v>
      </c>
      <c r="G604" s="14"/>
      <c r="H604" s="13">
        <v>726</v>
      </c>
      <c r="I604" s="14" t="s">
        <v>86</v>
      </c>
      <c r="J604" s="17" t="str">
        <f t="shared" ref="J604:K604" si="1222">J$601</f>
        <v>Fuel Price Deregulation</v>
      </c>
      <c r="K604" s="17" t="str">
        <f t="shared" si="1222"/>
        <v>cross fuel price deregulation</v>
      </c>
      <c r="L604" s="8"/>
      <c r="M604" s="8"/>
      <c r="N604" s="8"/>
      <c r="O604" s="14"/>
      <c r="P604" s="14"/>
      <c r="Q604" s="14"/>
      <c r="R604" s="14"/>
      <c r="S604" s="22"/>
      <c r="T604" s="14"/>
      <c r="U604" s="8"/>
      <c r="V604" s="8"/>
      <c r="W604" s="8"/>
      <c r="X604" s="8"/>
      <c r="Y604" s="8"/>
      <c r="Z604" s="8"/>
    </row>
    <row r="605" spans="1:26" ht="15.75" customHeight="1">
      <c r="A605" s="17" t="str">
        <f t="shared" ref="A605:C605" si="1223">A$601</f>
        <v>Cross-Sector</v>
      </c>
      <c r="B605" s="17" t="str">
        <f t="shared" si="1223"/>
        <v>Fuel Price Deregulation</v>
      </c>
      <c r="C605" s="17" t="str">
        <f t="shared" si="1223"/>
        <v>Fuel Price Deregulation</v>
      </c>
      <c r="D605" s="14" t="s">
        <v>723</v>
      </c>
      <c r="E605" s="14"/>
      <c r="F605" s="14" t="s">
        <v>724</v>
      </c>
      <c r="G605" s="14"/>
      <c r="H605" s="13">
        <v>727</v>
      </c>
      <c r="I605" s="14" t="s">
        <v>86</v>
      </c>
      <c r="J605" s="17" t="str">
        <f t="shared" ref="J605:K605" si="1224">J$601</f>
        <v>Fuel Price Deregulation</v>
      </c>
      <c r="K605" s="17" t="str">
        <f t="shared" si="1224"/>
        <v>cross fuel price deregulation</v>
      </c>
      <c r="L605" s="8"/>
      <c r="M605" s="8"/>
      <c r="N605" s="8"/>
      <c r="O605" s="14"/>
      <c r="P605" s="14"/>
      <c r="Q605" s="14"/>
      <c r="R605" s="14"/>
      <c r="S605" s="22"/>
      <c r="T605" s="14"/>
      <c r="U605" s="8"/>
      <c r="V605" s="8"/>
      <c r="W605" s="8"/>
      <c r="X605" s="8"/>
      <c r="Y605" s="8"/>
      <c r="Z605" s="8"/>
    </row>
    <row r="606" spans="1:26" ht="15.75" customHeight="1">
      <c r="A606" s="17" t="str">
        <f t="shared" ref="A606:C606" si="1225">A$601</f>
        <v>Cross-Sector</v>
      </c>
      <c r="B606" s="17" t="str">
        <f t="shared" si="1225"/>
        <v>Fuel Price Deregulation</v>
      </c>
      <c r="C606" s="17" t="str">
        <f t="shared" si="1225"/>
        <v>Fuel Price Deregulation</v>
      </c>
      <c r="D606" s="14" t="s">
        <v>726</v>
      </c>
      <c r="E606" s="14"/>
      <c r="F606" s="14" t="s">
        <v>727</v>
      </c>
      <c r="G606" s="14"/>
      <c r="H606" s="13">
        <v>728</v>
      </c>
      <c r="I606" s="14" t="s">
        <v>86</v>
      </c>
      <c r="J606" s="17" t="str">
        <f t="shared" ref="J606:K606" si="1226">J$601</f>
        <v>Fuel Price Deregulation</v>
      </c>
      <c r="K606" s="17" t="str">
        <f t="shared" si="1226"/>
        <v>cross fuel price deregulation</v>
      </c>
      <c r="L606" s="8"/>
      <c r="M606" s="8"/>
      <c r="N606" s="8"/>
      <c r="O606" s="14"/>
      <c r="P606" s="14"/>
      <c r="Q606" s="14"/>
      <c r="R606" s="14"/>
      <c r="S606" s="22"/>
      <c r="T606" s="14"/>
      <c r="U606" s="8"/>
      <c r="V606" s="8"/>
      <c r="W606" s="8"/>
      <c r="X606" s="8"/>
      <c r="Y606" s="8"/>
      <c r="Z606" s="8"/>
    </row>
    <row r="607" spans="1:26" ht="15.75" customHeight="1">
      <c r="A607" s="17" t="str">
        <f t="shared" ref="A607:C607" si="1227">A$601</f>
        <v>Cross-Sector</v>
      </c>
      <c r="B607" s="17" t="str">
        <f t="shared" si="1227"/>
        <v>Fuel Price Deregulation</v>
      </c>
      <c r="C607" s="17" t="str">
        <f t="shared" si="1227"/>
        <v>Fuel Price Deregulation</v>
      </c>
      <c r="D607" s="14" t="s">
        <v>862</v>
      </c>
      <c r="E607" s="14"/>
      <c r="F607" s="14" t="s">
        <v>863</v>
      </c>
      <c r="G607" s="14"/>
      <c r="H607" s="13">
        <v>729</v>
      </c>
      <c r="I607" s="14" t="s">
        <v>86</v>
      </c>
      <c r="J607" s="17" t="str">
        <f t="shared" ref="J607:K607" si="1228">J$601</f>
        <v>Fuel Price Deregulation</v>
      </c>
      <c r="K607" s="17" t="str">
        <f t="shared" si="1228"/>
        <v>cross fuel price deregulation</v>
      </c>
      <c r="L607" s="8"/>
      <c r="M607" s="8"/>
      <c r="N607" s="8"/>
      <c r="O607" s="14"/>
      <c r="P607" s="14"/>
      <c r="Q607" s="14"/>
      <c r="R607" s="14"/>
      <c r="S607" s="22"/>
      <c r="T607" s="14"/>
      <c r="U607" s="8"/>
      <c r="V607" s="8"/>
      <c r="W607" s="8"/>
      <c r="X607" s="8"/>
      <c r="Y607" s="8"/>
      <c r="Z607" s="8"/>
    </row>
    <row r="608" spans="1:26" ht="15.75" customHeight="1">
      <c r="A608" s="17" t="str">
        <f t="shared" ref="A608:C608" si="1229">A$601</f>
        <v>Cross-Sector</v>
      </c>
      <c r="B608" s="17" t="str">
        <f t="shared" si="1229"/>
        <v>Fuel Price Deregulation</v>
      </c>
      <c r="C608" s="17" t="str">
        <f t="shared" si="1229"/>
        <v>Fuel Price Deregulation</v>
      </c>
      <c r="D608" s="14" t="s">
        <v>864</v>
      </c>
      <c r="E608" s="14"/>
      <c r="F608" s="14" t="s">
        <v>865</v>
      </c>
      <c r="G608" s="14"/>
      <c r="H608" s="13">
        <v>730</v>
      </c>
      <c r="I608" s="14" t="s">
        <v>86</v>
      </c>
      <c r="J608" s="17" t="str">
        <f t="shared" ref="J608:K608" si="1230">J$601</f>
        <v>Fuel Price Deregulation</v>
      </c>
      <c r="K608" s="17" t="str">
        <f t="shared" si="1230"/>
        <v>cross fuel price deregulation</v>
      </c>
      <c r="L608" s="8"/>
      <c r="M608" s="8"/>
      <c r="N608" s="8"/>
      <c r="O608" s="14"/>
      <c r="P608" s="14"/>
      <c r="Q608" s="14"/>
      <c r="R608" s="14"/>
      <c r="S608" s="22"/>
      <c r="T608" s="14"/>
      <c r="U608" s="8"/>
      <c r="V608" s="8"/>
      <c r="W608" s="8"/>
      <c r="X608" s="8"/>
      <c r="Y608" s="8"/>
      <c r="Z608" s="8"/>
    </row>
    <row r="609" spans="1:26" ht="15.75" customHeight="1">
      <c r="A609" s="17" t="str">
        <f t="shared" ref="A609:C609" si="1231">A$601</f>
        <v>Cross-Sector</v>
      </c>
      <c r="B609" s="17" t="str">
        <f t="shared" si="1231"/>
        <v>Fuel Price Deregulation</v>
      </c>
      <c r="C609" s="17" t="str">
        <f t="shared" si="1231"/>
        <v>Fuel Price Deregulation</v>
      </c>
      <c r="D609" s="14" t="s">
        <v>728</v>
      </c>
      <c r="E609" s="14"/>
      <c r="F609" s="14" t="s">
        <v>729</v>
      </c>
      <c r="G609" s="14"/>
      <c r="H609" s="13">
        <v>731</v>
      </c>
      <c r="I609" s="14" t="s">
        <v>86</v>
      </c>
      <c r="J609" s="17" t="str">
        <f t="shared" ref="J609:K609" si="1232">J$601</f>
        <v>Fuel Price Deregulation</v>
      </c>
      <c r="K609" s="17" t="str">
        <f t="shared" si="1232"/>
        <v>cross fuel price deregulation</v>
      </c>
      <c r="L609" s="8"/>
      <c r="M609" s="8"/>
      <c r="N609" s="8"/>
      <c r="O609" s="14"/>
      <c r="P609" s="14"/>
      <c r="Q609" s="14"/>
      <c r="R609" s="14"/>
      <c r="S609" s="22"/>
      <c r="T609" s="14"/>
      <c r="U609" s="8"/>
      <c r="V609" s="8"/>
      <c r="W609" s="8"/>
      <c r="X609" s="8"/>
      <c r="Y609" s="8"/>
      <c r="Z609" s="8"/>
    </row>
    <row r="610" spans="1:26" ht="15.75" customHeight="1">
      <c r="A610" s="17" t="str">
        <f t="shared" ref="A610:C610" si="1233">A$601</f>
        <v>Cross-Sector</v>
      </c>
      <c r="B610" s="17" t="str">
        <f t="shared" si="1233"/>
        <v>Fuel Price Deregulation</v>
      </c>
      <c r="C610" s="17" t="str">
        <f t="shared" si="1233"/>
        <v>Fuel Price Deregulation</v>
      </c>
      <c r="D610" s="14" t="s">
        <v>731</v>
      </c>
      <c r="E610" s="14"/>
      <c r="F610" s="14" t="s">
        <v>392</v>
      </c>
      <c r="G610" s="14"/>
      <c r="H610" s="13">
        <v>732</v>
      </c>
      <c r="I610" s="14" t="s">
        <v>86</v>
      </c>
      <c r="J610" s="17" t="str">
        <f t="shared" ref="J610:K610" si="1234">J$601</f>
        <v>Fuel Price Deregulation</v>
      </c>
      <c r="K610" s="17" t="str">
        <f t="shared" si="1234"/>
        <v>cross fuel price deregulation</v>
      </c>
      <c r="L610" s="8"/>
      <c r="M610" s="8"/>
      <c r="N610" s="8"/>
      <c r="O610" s="14"/>
      <c r="P610" s="14"/>
      <c r="Q610" s="14"/>
      <c r="R610" s="14"/>
      <c r="S610" s="22"/>
      <c r="T610" s="14"/>
      <c r="U610" s="8"/>
      <c r="V610" s="8"/>
      <c r="W610" s="8"/>
      <c r="X610" s="8"/>
      <c r="Y610" s="8"/>
      <c r="Z610" s="8"/>
    </row>
    <row r="611" spans="1:26" ht="15.75" customHeight="1">
      <c r="A611" s="17" t="str">
        <f t="shared" ref="A611:C611" si="1235">A$601</f>
        <v>Cross-Sector</v>
      </c>
      <c r="B611" s="17" t="str">
        <f t="shared" si="1235"/>
        <v>Fuel Price Deregulation</v>
      </c>
      <c r="C611" s="17" t="str">
        <f t="shared" si="1235"/>
        <v>Fuel Price Deregulation</v>
      </c>
      <c r="D611" s="14" t="s">
        <v>732</v>
      </c>
      <c r="E611" s="14"/>
      <c r="F611" s="14" t="s">
        <v>397</v>
      </c>
      <c r="G611" s="14"/>
      <c r="H611" s="13">
        <v>733</v>
      </c>
      <c r="I611" s="14" t="s">
        <v>86</v>
      </c>
      <c r="J611" s="17" t="str">
        <f t="shared" ref="J611:K611" si="1236">J$601</f>
        <v>Fuel Price Deregulation</v>
      </c>
      <c r="K611" s="17" t="str">
        <f t="shared" si="1236"/>
        <v>cross fuel price deregulation</v>
      </c>
      <c r="L611" s="8"/>
      <c r="M611" s="8"/>
      <c r="N611" s="8"/>
      <c r="O611" s="14"/>
      <c r="P611" s="14"/>
      <c r="Q611" s="14"/>
      <c r="R611" s="14"/>
      <c r="S611" s="22"/>
      <c r="T611" s="14"/>
      <c r="U611" s="8"/>
      <c r="V611" s="8"/>
      <c r="W611" s="8"/>
      <c r="X611" s="8"/>
      <c r="Y611" s="8"/>
      <c r="Z611" s="8"/>
    </row>
    <row r="612" spans="1:26" ht="15.75" customHeight="1">
      <c r="A612" s="17" t="str">
        <f t="shared" ref="A612:C612" si="1237">A$601</f>
        <v>Cross-Sector</v>
      </c>
      <c r="B612" s="17" t="str">
        <f t="shared" si="1237"/>
        <v>Fuel Price Deregulation</v>
      </c>
      <c r="C612" s="17" t="str">
        <f t="shared" si="1237"/>
        <v>Fuel Price Deregulation</v>
      </c>
      <c r="D612" s="14" t="s">
        <v>734</v>
      </c>
      <c r="E612" s="14"/>
      <c r="F612" s="14" t="s">
        <v>735</v>
      </c>
      <c r="G612" s="14"/>
      <c r="H612" s="13">
        <v>734</v>
      </c>
      <c r="I612" s="14" t="s">
        <v>86</v>
      </c>
      <c r="J612" s="17" t="str">
        <f t="shared" ref="J612:K612" si="1238">J$601</f>
        <v>Fuel Price Deregulation</v>
      </c>
      <c r="K612" s="17" t="str">
        <f t="shared" si="1238"/>
        <v>cross fuel price deregulation</v>
      </c>
      <c r="L612" s="8"/>
      <c r="M612" s="8"/>
      <c r="N612" s="8"/>
      <c r="O612" s="14"/>
      <c r="P612" s="14"/>
      <c r="Q612" s="14"/>
      <c r="R612" s="14"/>
      <c r="S612" s="22"/>
      <c r="T612" s="14"/>
      <c r="U612" s="8"/>
      <c r="V612" s="8"/>
      <c r="W612" s="8"/>
      <c r="X612" s="8"/>
      <c r="Y612" s="8"/>
      <c r="Z612" s="8"/>
    </row>
    <row r="613" spans="1:26" ht="15.75" customHeight="1">
      <c r="A613" s="17" t="str">
        <f t="shared" ref="A613:C613" si="1239">A$601</f>
        <v>Cross-Sector</v>
      </c>
      <c r="B613" s="17" t="str">
        <f t="shared" si="1239"/>
        <v>Fuel Price Deregulation</v>
      </c>
      <c r="C613" s="17" t="str">
        <f t="shared" si="1239"/>
        <v>Fuel Price Deregulation</v>
      </c>
      <c r="D613" s="14" t="s">
        <v>737</v>
      </c>
      <c r="E613" s="14"/>
      <c r="F613" s="14" t="s">
        <v>738</v>
      </c>
      <c r="G613" s="14"/>
      <c r="H613" s="13">
        <v>735</v>
      </c>
      <c r="I613" s="14" t="s">
        <v>86</v>
      </c>
      <c r="J613" s="17" t="str">
        <f t="shared" ref="J613:K613" si="1240">J$601</f>
        <v>Fuel Price Deregulation</v>
      </c>
      <c r="K613" s="17" t="str">
        <f t="shared" si="1240"/>
        <v>cross fuel price deregulation</v>
      </c>
      <c r="L613" s="8"/>
      <c r="M613" s="8"/>
      <c r="N613" s="8"/>
      <c r="O613" s="14"/>
      <c r="P613" s="14"/>
      <c r="Q613" s="14"/>
      <c r="R613" s="14"/>
      <c r="S613" s="22"/>
      <c r="T613" s="14"/>
      <c r="U613" s="8"/>
      <c r="V613" s="8"/>
      <c r="W613" s="8"/>
      <c r="X613" s="8"/>
      <c r="Y613" s="8"/>
      <c r="Z613" s="8"/>
    </row>
    <row r="614" spans="1:26" ht="15.75" customHeight="1">
      <c r="A614" s="17" t="str">
        <f t="shared" ref="A614:C614" si="1241">A$601</f>
        <v>Cross-Sector</v>
      </c>
      <c r="B614" s="17" t="str">
        <f t="shared" si="1241"/>
        <v>Fuel Price Deregulation</v>
      </c>
      <c r="C614" s="17" t="str">
        <f t="shared" si="1241"/>
        <v>Fuel Price Deregulation</v>
      </c>
      <c r="D614" s="14" t="s">
        <v>871</v>
      </c>
      <c r="E614" s="14"/>
      <c r="F614" s="14" t="s">
        <v>401</v>
      </c>
      <c r="G614" s="14"/>
      <c r="H614" s="13">
        <v>736</v>
      </c>
      <c r="I614" s="14" t="s">
        <v>86</v>
      </c>
      <c r="J614" s="17" t="str">
        <f t="shared" ref="J614:K614" si="1242">J$601</f>
        <v>Fuel Price Deregulation</v>
      </c>
      <c r="K614" s="17" t="str">
        <f t="shared" si="1242"/>
        <v>cross fuel price deregulation</v>
      </c>
      <c r="L614" s="8"/>
      <c r="M614" s="8"/>
      <c r="N614" s="8"/>
      <c r="O614" s="14"/>
      <c r="P614" s="14"/>
      <c r="Q614" s="14"/>
      <c r="R614" s="14"/>
      <c r="S614" s="22"/>
      <c r="T614" s="14"/>
      <c r="U614" s="8"/>
      <c r="V614" s="8"/>
      <c r="W614" s="8"/>
      <c r="X614" s="8"/>
      <c r="Y614" s="8"/>
      <c r="Z614" s="8"/>
    </row>
    <row r="615" spans="1:26" ht="15.75" customHeight="1">
      <c r="A615" s="17" t="str">
        <f t="shared" ref="A615:C615" si="1243">A$601</f>
        <v>Cross-Sector</v>
      </c>
      <c r="B615" s="17" t="str">
        <f t="shared" si="1243"/>
        <v>Fuel Price Deregulation</v>
      </c>
      <c r="C615" s="17" t="str">
        <f t="shared" si="1243"/>
        <v>Fuel Price Deregulation</v>
      </c>
      <c r="D615" s="14" t="s">
        <v>872</v>
      </c>
      <c r="E615" s="14"/>
      <c r="F615" s="14" t="s">
        <v>873</v>
      </c>
      <c r="G615" s="14"/>
      <c r="H615" s="13">
        <v>737</v>
      </c>
      <c r="I615" s="14" t="s">
        <v>86</v>
      </c>
      <c r="J615" s="17" t="str">
        <f t="shared" ref="J615:K615" si="1244">J$601</f>
        <v>Fuel Price Deregulation</v>
      </c>
      <c r="K615" s="17" t="str">
        <f t="shared" si="1244"/>
        <v>cross fuel price deregulation</v>
      </c>
      <c r="L615" s="8"/>
      <c r="M615" s="8"/>
      <c r="N615" s="8"/>
      <c r="O615" s="14"/>
      <c r="P615" s="14"/>
      <c r="Q615" s="14"/>
      <c r="R615" s="14"/>
      <c r="S615" s="22"/>
      <c r="T615" s="14"/>
      <c r="U615" s="8"/>
      <c r="V615" s="8"/>
      <c r="W615" s="8"/>
      <c r="X615" s="8"/>
      <c r="Y615" s="8"/>
      <c r="Z615" s="8"/>
    </row>
    <row r="616" spans="1:26" ht="15.75" customHeight="1">
      <c r="A616" s="8" t="s">
        <v>816</v>
      </c>
      <c r="B616" s="8" t="s">
        <v>892</v>
      </c>
      <c r="C616" s="8" t="s">
        <v>893</v>
      </c>
      <c r="D616" s="14" t="s">
        <v>844</v>
      </c>
      <c r="E616" s="14"/>
      <c r="F616" s="14" t="s">
        <v>845</v>
      </c>
      <c r="G616" s="14"/>
      <c r="H616" s="13">
        <v>78</v>
      </c>
      <c r="I616" s="14" t="s">
        <v>63</v>
      </c>
      <c r="J616" s="8" t="s">
        <v>892</v>
      </c>
      <c r="K616" s="8" t="s">
        <v>894</v>
      </c>
      <c r="L616" s="15">
        <v>0</v>
      </c>
      <c r="M616" s="15">
        <v>0.2</v>
      </c>
      <c r="N616" s="39">
        <v>5.0000000000000001E-3</v>
      </c>
      <c r="O616" s="14" t="s">
        <v>895</v>
      </c>
      <c r="P616" s="63" t="s">
        <v>896</v>
      </c>
      <c r="Q616" s="14" t="s">
        <v>897</v>
      </c>
      <c r="R616" s="14" t="s">
        <v>898</v>
      </c>
      <c r="S616" s="22" t="s">
        <v>899</v>
      </c>
      <c r="T616" s="19"/>
      <c r="U616" s="17"/>
      <c r="V616" s="17"/>
      <c r="W616" s="17"/>
      <c r="X616" s="17"/>
      <c r="Y616" s="17"/>
      <c r="Z616" s="17"/>
    </row>
    <row r="617" spans="1:26" ht="15.75" customHeight="1">
      <c r="A617" s="17" t="str">
        <f t="shared" ref="A617:C617" si="1245">A$616</f>
        <v>Cross-Sector</v>
      </c>
      <c r="B617" s="17" t="str">
        <f t="shared" si="1245"/>
        <v>Fuel Taxes</v>
      </c>
      <c r="C617" s="17" t="str">
        <f t="shared" si="1245"/>
        <v>Additional Fuel Tax Rate by Fuel</v>
      </c>
      <c r="D617" s="14" t="s">
        <v>715</v>
      </c>
      <c r="E617" s="14"/>
      <c r="F617" s="14" t="s">
        <v>362</v>
      </c>
      <c r="G617" s="19"/>
      <c r="H617" s="13">
        <v>79</v>
      </c>
      <c r="I617" s="14" t="s">
        <v>63</v>
      </c>
      <c r="J617" s="17" t="str">
        <f t="shared" ref="J617:O617" si="1246">J$616</f>
        <v>Fuel Taxes</v>
      </c>
      <c r="K617" s="18" t="str">
        <f t="shared" si="1246"/>
        <v>cross fuel tax</v>
      </c>
      <c r="L617" s="18">
        <f t="shared" si="1246"/>
        <v>0</v>
      </c>
      <c r="M617" s="18">
        <f t="shared" si="1246"/>
        <v>0.2</v>
      </c>
      <c r="N617" s="64">
        <f t="shared" si="1246"/>
        <v>5.0000000000000001E-3</v>
      </c>
      <c r="O617" s="19" t="str">
        <f t="shared" si="1246"/>
        <v>% of BAU price</v>
      </c>
      <c r="P617" s="57" t="s">
        <v>900</v>
      </c>
      <c r="Q617" s="14" t="s">
        <v>897</v>
      </c>
      <c r="R617" s="14" t="s">
        <v>898</v>
      </c>
      <c r="S617" s="35" t="str">
        <f t="shared" ref="S617:S618" si="1247">S$616</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17" s="19"/>
      <c r="U617" s="17"/>
      <c r="V617" s="17"/>
      <c r="W617" s="17"/>
      <c r="X617" s="17"/>
      <c r="Y617" s="17"/>
      <c r="Z617" s="17"/>
    </row>
    <row r="618" spans="1:26" ht="15.75" customHeight="1">
      <c r="A618" s="17" t="str">
        <f t="shared" ref="A618:C618" si="1248">A$616</f>
        <v>Cross-Sector</v>
      </c>
      <c r="B618" s="17" t="str">
        <f t="shared" si="1248"/>
        <v>Fuel Taxes</v>
      </c>
      <c r="C618" s="17" t="str">
        <f t="shared" si="1248"/>
        <v>Additional Fuel Tax Rate by Fuel</v>
      </c>
      <c r="D618" s="14" t="s">
        <v>720</v>
      </c>
      <c r="E618" s="14"/>
      <c r="F618" s="14" t="s">
        <v>532</v>
      </c>
      <c r="G618" s="19"/>
      <c r="H618" s="13">
        <v>80</v>
      </c>
      <c r="I618" s="14" t="s">
        <v>63</v>
      </c>
      <c r="J618" s="17" t="str">
        <f t="shared" ref="J618:O618" si="1249">J$616</f>
        <v>Fuel Taxes</v>
      </c>
      <c r="K618" s="18" t="str">
        <f t="shared" si="1249"/>
        <v>cross fuel tax</v>
      </c>
      <c r="L618" s="18">
        <f t="shared" si="1249"/>
        <v>0</v>
      </c>
      <c r="M618" s="18">
        <f t="shared" si="1249"/>
        <v>0.2</v>
      </c>
      <c r="N618" s="64">
        <f t="shared" si="1249"/>
        <v>5.0000000000000001E-3</v>
      </c>
      <c r="O618" s="19" t="str">
        <f t="shared" si="1249"/>
        <v>% of BAU price</v>
      </c>
      <c r="P618" s="57" t="s">
        <v>901</v>
      </c>
      <c r="Q618" s="14" t="s">
        <v>897</v>
      </c>
      <c r="R618" s="14" t="s">
        <v>898</v>
      </c>
      <c r="S618" s="35" t="str">
        <f t="shared" si="1247"/>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18" s="19"/>
      <c r="U618" s="17"/>
      <c r="V618" s="17"/>
      <c r="W618" s="17"/>
      <c r="X618" s="17"/>
      <c r="Y618" s="17"/>
      <c r="Z618" s="17"/>
    </row>
    <row r="619" spans="1:26" ht="15.75" customHeight="1">
      <c r="A619" s="17" t="str">
        <f t="shared" ref="A619:C619" si="1250">A$616</f>
        <v>Cross-Sector</v>
      </c>
      <c r="B619" s="17" t="str">
        <f t="shared" si="1250"/>
        <v>Fuel Taxes</v>
      </c>
      <c r="C619" s="17" t="str">
        <f t="shared" si="1250"/>
        <v>Additional Fuel Tax Rate by Fuel</v>
      </c>
      <c r="D619" s="14" t="s">
        <v>852</v>
      </c>
      <c r="E619" s="14"/>
      <c r="F619" s="14" t="s">
        <v>372</v>
      </c>
      <c r="G619" s="19"/>
      <c r="H619" s="13">
        <v>738</v>
      </c>
      <c r="I619" s="14" t="s">
        <v>86</v>
      </c>
      <c r="J619" s="17" t="str">
        <f t="shared" ref="J619:K619" si="1251">J$616</f>
        <v>Fuel Taxes</v>
      </c>
      <c r="K619" s="18" t="str">
        <f t="shared" si="1251"/>
        <v>cross fuel tax</v>
      </c>
      <c r="L619" s="18"/>
      <c r="M619" s="18"/>
      <c r="N619" s="64"/>
      <c r="O619" s="19"/>
      <c r="P619" s="14"/>
      <c r="Q619" s="19"/>
      <c r="R619" s="14"/>
      <c r="S619" s="35"/>
      <c r="T619" s="19"/>
      <c r="U619" s="17"/>
      <c r="V619" s="17"/>
      <c r="W619" s="17"/>
      <c r="X619" s="17"/>
      <c r="Y619" s="17"/>
      <c r="Z619" s="17"/>
    </row>
    <row r="620" spans="1:26" ht="15.75" customHeight="1">
      <c r="A620" s="17" t="str">
        <f t="shared" ref="A620:C620" si="1252">A$616</f>
        <v>Cross-Sector</v>
      </c>
      <c r="B620" s="17" t="str">
        <f t="shared" si="1252"/>
        <v>Fuel Taxes</v>
      </c>
      <c r="C620" s="17" t="str">
        <f t="shared" si="1252"/>
        <v>Additional Fuel Tax Rate by Fuel</v>
      </c>
      <c r="D620" s="14" t="s">
        <v>859</v>
      </c>
      <c r="E620" s="14"/>
      <c r="F620" s="14" t="s">
        <v>384</v>
      </c>
      <c r="G620" s="19"/>
      <c r="H620" s="13">
        <v>739</v>
      </c>
      <c r="I620" s="14" t="s">
        <v>86</v>
      </c>
      <c r="J620" s="17" t="str">
        <f t="shared" ref="J620:K620" si="1253">J$616</f>
        <v>Fuel Taxes</v>
      </c>
      <c r="K620" s="18" t="str">
        <f t="shared" si="1253"/>
        <v>cross fuel tax</v>
      </c>
      <c r="L620" s="18"/>
      <c r="M620" s="18"/>
      <c r="N620" s="64"/>
      <c r="O620" s="19"/>
      <c r="P620" s="14"/>
      <c r="Q620" s="19"/>
      <c r="R620" s="14"/>
      <c r="S620" s="35"/>
      <c r="T620" s="19"/>
      <c r="U620" s="17"/>
      <c r="V620" s="17"/>
      <c r="W620" s="17"/>
      <c r="X620" s="17"/>
      <c r="Y620" s="17"/>
      <c r="Z620" s="17"/>
    </row>
    <row r="621" spans="1:26" ht="15.75" customHeight="1">
      <c r="A621" s="17" t="str">
        <f t="shared" ref="A621:C621" si="1254">A$616</f>
        <v>Cross-Sector</v>
      </c>
      <c r="B621" s="17" t="str">
        <f t="shared" si="1254"/>
        <v>Fuel Taxes</v>
      </c>
      <c r="C621" s="17" t="str">
        <f t="shared" si="1254"/>
        <v>Additional Fuel Tax Rate by Fuel</v>
      </c>
      <c r="D621" s="14" t="s">
        <v>723</v>
      </c>
      <c r="E621" s="14"/>
      <c r="F621" s="14" t="s">
        <v>724</v>
      </c>
      <c r="G621" s="19"/>
      <c r="H621" s="13">
        <v>81</v>
      </c>
      <c r="I621" s="14" t="s">
        <v>63</v>
      </c>
      <c r="J621" s="17" t="str">
        <f t="shared" ref="J621:O621" si="1255">J$616</f>
        <v>Fuel Taxes</v>
      </c>
      <c r="K621" s="18" t="str">
        <f t="shared" si="1255"/>
        <v>cross fuel tax</v>
      </c>
      <c r="L621" s="18">
        <f t="shared" si="1255"/>
        <v>0</v>
      </c>
      <c r="M621" s="18">
        <f t="shared" si="1255"/>
        <v>0.2</v>
      </c>
      <c r="N621" s="64">
        <f t="shared" si="1255"/>
        <v>5.0000000000000001E-3</v>
      </c>
      <c r="O621" s="19" t="str">
        <f t="shared" si="1255"/>
        <v>% of BAU price</v>
      </c>
      <c r="P621" s="57" t="s">
        <v>902</v>
      </c>
      <c r="Q621" s="14" t="s">
        <v>897</v>
      </c>
      <c r="R621" s="14" t="s">
        <v>898</v>
      </c>
      <c r="S621" s="35" t="str">
        <f t="shared" ref="S621:S622" si="1256">S$616</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1" s="19"/>
      <c r="U621" s="17"/>
      <c r="V621" s="17"/>
      <c r="W621" s="17"/>
      <c r="X621" s="17"/>
      <c r="Y621" s="17"/>
      <c r="Z621" s="17"/>
    </row>
    <row r="622" spans="1:26" ht="15.75" customHeight="1">
      <c r="A622" s="17" t="str">
        <f t="shared" ref="A622:C622" si="1257">A$616</f>
        <v>Cross-Sector</v>
      </c>
      <c r="B622" s="17" t="str">
        <f t="shared" si="1257"/>
        <v>Fuel Taxes</v>
      </c>
      <c r="C622" s="17" t="str">
        <f t="shared" si="1257"/>
        <v>Additional Fuel Tax Rate by Fuel</v>
      </c>
      <c r="D622" s="14" t="s">
        <v>726</v>
      </c>
      <c r="E622" s="14"/>
      <c r="F622" s="14" t="s">
        <v>727</v>
      </c>
      <c r="G622" s="19"/>
      <c r="H622" s="13">
        <v>82</v>
      </c>
      <c r="I622" s="14" t="s">
        <v>63</v>
      </c>
      <c r="J622" s="17" t="str">
        <f t="shared" ref="J622:O622" si="1258">J$616</f>
        <v>Fuel Taxes</v>
      </c>
      <c r="K622" s="18" t="str">
        <f t="shared" si="1258"/>
        <v>cross fuel tax</v>
      </c>
      <c r="L622" s="18">
        <f t="shared" si="1258"/>
        <v>0</v>
      </c>
      <c r="M622" s="18">
        <f t="shared" si="1258"/>
        <v>0.2</v>
      </c>
      <c r="N622" s="64">
        <f t="shared" si="1258"/>
        <v>5.0000000000000001E-3</v>
      </c>
      <c r="O622" s="19" t="str">
        <f t="shared" si="1258"/>
        <v>% of BAU price</v>
      </c>
      <c r="P622" s="57" t="s">
        <v>903</v>
      </c>
      <c r="Q622" s="14" t="s">
        <v>897</v>
      </c>
      <c r="R622" s="14" t="s">
        <v>898</v>
      </c>
      <c r="S622" s="35" t="str">
        <f t="shared" si="1256"/>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2" s="19"/>
      <c r="U622" s="17"/>
      <c r="V622" s="17"/>
      <c r="W622" s="17"/>
      <c r="X622" s="17"/>
      <c r="Y622" s="17"/>
      <c r="Z622" s="17"/>
    </row>
    <row r="623" spans="1:26" ht="15.75" customHeight="1">
      <c r="A623" s="17" t="str">
        <f t="shared" ref="A623:C623" si="1259">A$616</f>
        <v>Cross-Sector</v>
      </c>
      <c r="B623" s="17" t="str">
        <f t="shared" si="1259"/>
        <v>Fuel Taxes</v>
      </c>
      <c r="C623" s="17" t="str">
        <f t="shared" si="1259"/>
        <v>Additional Fuel Tax Rate by Fuel</v>
      </c>
      <c r="D623" s="14" t="s">
        <v>862</v>
      </c>
      <c r="E623" s="14"/>
      <c r="F623" s="14" t="s">
        <v>863</v>
      </c>
      <c r="G623" s="19"/>
      <c r="H623" s="13">
        <v>740</v>
      </c>
      <c r="I623" s="14" t="s">
        <v>86</v>
      </c>
      <c r="J623" s="17" t="str">
        <f t="shared" ref="J623:K623" si="1260">J$616</f>
        <v>Fuel Taxes</v>
      </c>
      <c r="K623" s="18" t="str">
        <f t="shared" si="1260"/>
        <v>cross fuel tax</v>
      </c>
      <c r="L623" s="18"/>
      <c r="M623" s="18"/>
      <c r="N623" s="64"/>
      <c r="O623" s="19"/>
      <c r="P623" s="14"/>
      <c r="Q623" s="19"/>
      <c r="R623" s="14"/>
      <c r="S623" s="35"/>
      <c r="T623" s="19"/>
      <c r="U623" s="17"/>
      <c r="V623" s="17"/>
      <c r="W623" s="17"/>
      <c r="X623" s="17"/>
      <c r="Y623" s="17"/>
      <c r="Z623" s="17"/>
    </row>
    <row r="624" spans="1:26" ht="15.75" customHeight="1">
      <c r="A624" s="17" t="str">
        <f t="shared" ref="A624:C624" si="1261">A$616</f>
        <v>Cross-Sector</v>
      </c>
      <c r="B624" s="17" t="str">
        <f t="shared" si="1261"/>
        <v>Fuel Taxes</v>
      </c>
      <c r="C624" s="17" t="str">
        <f t="shared" si="1261"/>
        <v>Additional Fuel Tax Rate by Fuel</v>
      </c>
      <c r="D624" s="14" t="s">
        <v>864</v>
      </c>
      <c r="E624" s="14"/>
      <c r="F624" s="14" t="s">
        <v>865</v>
      </c>
      <c r="G624" s="19"/>
      <c r="H624" s="13">
        <v>741</v>
      </c>
      <c r="I624" s="14" t="s">
        <v>86</v>
      </c>
      <c r="J624" s="17" t="str">
        <f t="shared" ref="J624:K624" si="1262">J$616</f>
        <v>Fuel Taxes</v>
      </c>
      <c r="K624" s="18" t="str">
        <f t="shared" si="1262"/>
        <v>cross fuel tax</v>
      </c>
      <c r="L624" s="18"/>
      <c r="M624" s="18"/>
      <c r="N624" s="64"/>
      <c r="O624" s="19"/>
      <c r="P624" s="14"/>
      <c r="Q624" s="19"/>
      <c r="R624" s="14"/>
      <c r="S624" s="35"/>
      <c r="T624" s="19"/>
      <c r="U624" s="17"/>
      <c r="V624" s="17"/>
      <c r="W624" s="17"/>
      <c r="X624" s="17"/>
      <c r="Y624" s="17"/>
      <c r="Z624" s="17"/>
    </row>
    <row r="625" spans="1:26" ht="15.75" customHeight="1">
      <c r="A625" s="17" t="str">
        <f t="shared" ref="A625:C625" si="1263">A$616</f>
        <v>Cross-Sector</v>
      </c>
      <c r="B625" s="17" t="str">
        <f t="shared" si="1263"/>
        <v>Fuel Taxes</v>
      </c>
      <c r="C625" s="17" t="str">
        <f t="shared" si="1263"/>
        <v>Additional Fuel Tax Rate by Fuel</v>
      </c>
      <c r="D625" s="14" t="s">
        <v>728</v>
      </c>
      <c r="E625" s="14"/>
      <c r="F625" s="14" t="s">
        <v>729</v>
      </c>
      <c r="G625" s="19"/>
      <c r="H625" s="13">
        <v>742</v>
      </c>
      <c r="I625" s="14" t="s">
        <v>86</v>
      </c>
      <c r="J625" s="17" t="str">
        <f t="shared" ref="J625:K625" si="1264">J$616</f>
        <v>Fuel Taxes</v>
      </c>
      <c r="K625" s="18" t="str">
        <f t="shared" si="1264"/>
        <v>cross fuel tax</v>
      </c>
      <c r="L625" s="18"/>
      <c r="M625" s="18"/>
      <c r="N625" s="64"/>
      <c r="O625" s="19"/>
      <c r="P625" s="14"/>
      <c r="Q625" s="14"/>
      <c r="R625" s="14"/>
      <c r="S625" s="35"/>
      <c r="T625" s="14"/>
      <c r="U625" s="8"/>
      <c r="V625" s="8"/>
      <c r="W625" s="8"/>
      <c r="X625" s="8"/>
      <c r="Y625" s="8"/>
      <c r="Z625" s="8"/>
    </row>
    <row r="626" spans="1:26" ht="15.75" customHeight="1">
      <c r="A626" s="17" t="str">
        <f t="shared" ref="A626:C626" si="1265">A$616</f>
        <v>Cross-Sector</v>
      </c>
      <c r="B626" s="17" t="str">
        <f t="shared" si="1265"/>
        <v>Fuel Taxes</v>
      </c>
      <c r="C626" s="17" t="str">
        <f t="shared" si="1265"/>
        <v>Additional Fuel Tax Rate by Fuel</v>
      </c>
      <c r="D626" s="14" t="s">
        <v>868</v>
      </c>
      <c r="E626" s="14"/>
      <c r="F626" s="14" t="s">
        <v>869</v>
      </c>
      <c r="G626" s="19"/>
      <c r="H626" s="13">
        <v>743</v>
      </c>
      <c r="I626" s="14" t="s">
        <v>86</v>
      </c>
      <c r="J626" s="17" t="str">
        <f t="shared" ref="J626:K626" si="1266">J$616</f>
        <v>Fuel Taxes</v>
      </c>
      <c r="K626" s="18" t="str">
        <f t="shared" si="1266"/>
        <v>cross fuel tax</v>
      </c>
      <c r="L626" s="18"/>
      <c r="M626" s="18"/>
      <c r="N626" s="64"/>
      <c r="O626" s="19"/>
      <c r="P626" s="14"/>
      <c r="Q626" s="14"/>
      <c r="R626" s="14"/>
      <c r="S626" s="22"/>
      <c r="T626" s="14"/>
      <c r="U626" s="8"/>
      <c r="V626" s="8"/>
      <c r="W626" s="8"/>
      <c r="X626" s="8"/>
      <c r="Y626" s="8"/>
      <c r="Z626" s="8"/>
    </row>
    <row r="627" spans="1:26" ht="15.75" customHeight="1">
      <c r="A627" s="17" t="str">
        <f t="shared" ref="A627:C627" si="1267">A$616</f>
        <v>Cross-Sector</v>
      </c>
      <c r="B627" s="17" t="str">
        <f t="shared" si="1267"/>
        <v>Fuel Taxes</v>
      </c>
      <c r="C627" s="17" t="str">
        <f t="shared" si="1267"/>
        <v>Additional Fuel Tax Rate by Fuel</v>
      </c>
      <c r="D627" s="14" t="s">
        <v>731</v>
      </c>
      <c r="E627" s="14"/>
      <c r="F627" s="14" t="s">
        <v>392</v>
      </c>
      <c r="G627" s="19"/>
      <c r="H627" s="13">
        <v>744</v>
      </c>
      <c r="I627" s="14" t="s">
        <v>86</v>
      </c>
      <c r="J627" s="17" t="str">
        <f t="shared" ref="J627:K627" si="1268">J$616</f>
        <v>Fuel Taxes</v>
      </c>
      <c r="K627" s="18" t="str">
        <f t="shared" si="1268"/>
        <v>cross fuel tax</v>
      </c>
      <c r="L627" s="18"/>
      <c r="M627" s="18"/>
      <c r="N627" s="18"/>
      <c r="O627" s="19"/>
      <c r="P627" s="14"/>
      <c r="Q627" s="14"/>
      <c r="R627" s="14"/>
      <c r="S627" s="22"/>
      <c r="T627" s="14"/>
      <c r="U627" s="8"/>
      <c r="V627" s="8"/>
      <c r="W627" s="8"/>
      <c r="X627" s="8"/>
      <c r="Y627" s="8"/>
      <c r="Z627" s="8"/>
    </row>
    <row r="628" spans="1:26" ht="15.75" customHeight="1">
      <c r="A628" s="17" t="str">
        <f t="shared" ref="A628:C628" si="1269">A$616</f>
        <v>Cross-Sector</v>
      </c>
      <c r="B628" s="17" t="str">
        <f t="shared" si="1269"/>
        <v>Fuel Taxes</v>
      </c>
      <c r="C628" s="17" t="str">
        <f t="shared" si="1269"/>
        <v>Additional Fuel Tax Rate by Fuel</v>
      </c>
      <c r="D628" s="14" t="s">
        <v>732</v>
      </c>
      <c r="E628" s="14"/>
      <c r="F628" s="14" t="s">
        <v>397</v>
      </c>
      <c r="G628" s="19"/>
      <c r="H628" s="13">
        <v>745</v>
      </c>
      <c r="I628" s="14" t="s">
        <v>86</v>
      </c>
      <c r="J628" s="17" t="str">
        <f t="shared" ref="J628:K628" si="1270">J$616</f>
        <v>Fuel Taxes</v>
      </c>
      <c r="K628" s="18" t="str">
        <f t="shared" si="1270"/>
        <v>cross fuel tax</v>
      </c>
      <c r="L628" s="18"/>
      <c r="M628" s="18"/>
      <c r="N628" s="18"/>
      <c r="O628" s="19"/>
      <c r="P628" s="14"/>
      <c r="Q628" s="14"/>
      <c r="R628" s="14"/>
      <c r="S628" s="22"/>
      <c r="T628" s="14"/>
      <c r="U628" s="8"/>
      <c r="V628" s="8"/>
      <c r="W628" s="8"/>
      <c r="X628" s="8"/>
      <c r="Y628" s="8"/>
      <c r="Z628" s="8"/>
    </row>
    <row r="629" spans="1:26" ht="15.75" customHeight="1">
      <c r="A629" s="17" t="str">
        <f t="shared" ref="A629:C629" si="1271">A$616</f>
        <v>Cross-Sector</v>
      </c>
      <c r="B629" s="17" t="str">
        <f t="shared" si="1271"/>
        <v>Fuel Taxes</v>
      </c>
      <c r="C629" s="17" t="str">
        <f t="shared" si="1271"/>
        <v>Additional Fuel Tax Rate by Fuel</v>
      </c>
      <c r="D629" s="14" t="s">
        <v>734</v>
      </c>
      <c r="E629" s="14"/>
      <c r="F629" s="14" t="s">
        <v>735</v>
      </c>
      <c r="G629" s="19"/>
      <c r="H629" s="13">
        <v>746</v>
      </c>
      <c r="I629" s="14" t="s">
        <v>86</v>
      </c>
      <c r="J629" s="17" t="str">
        <f t="shared" ref="J629:K629" si="1272">J$616</f>
        <v>Fuel Taxes</v>
      </c>
      <c r="K629" s="18" t="str">
        <f t="shared" si="1272"/>
        <v>cross fuel tax</v>
      </c>
      <c r="L629" s="18"/>
      <c r="M629" s="18"/>
      <c r="N629" s="18"/>
      <c r="O629" s="19"/>
      <c r="P629" s="14"/>
      <c r="Q629" s="14"/>
      <c r="R629" s="14"/>
      <c r="S629" s="22"/>
      <c r="T629" s="14"/>
      <c r="U629" s="8"/>
      <c r="V629" s="8"/>
      <c r="W629" s="8"/>
      <c r="X629" s="8"/>
      <c r="Y629" s="8"/>
      <c r="Z629" s="8"/>
    </row>
    <row r="630" spans="1:26" ht="15.75" customHeight="1">
      <c r="A630" s="17" t="str">
        <f t="shared" ref="A630:C630" si="1273">A$616</f>
        <v>Cross-Sector</v>
      </c>
      <c r="B630" s="17" t="str">
        <f t="shared" si="1273"/>
        <v>Fuel Taxes</v>
      </c>
      <c r="C630" s="17" t="str">
        <f t="shared" si="1273"/>
        <v>Additional Fuel Tax Rate by Fuel</v>
      </c>
      <c r="D630" s="14" t="s">
        <v>737</v>
      </c>
      <c r="E630" s="14"/>
      <c r="F630" s="14" t="s">
        <v>738</v>
      </c>
      <c r="G630" s="19"/>
      <c r="H630" s="13">
        <v>747</v>
      </c>
      <c r="I630" s="14" t="s">
        <v>86</v>
      </c>
      <c r="J630" s="17" t="str">
        <f t="shared" ref="J630:K630" si="1274">J$616</f>
        <v>Fuel Taxes</v>
      </c>
      <c r="K630" s="18" t="str">
        <f t="shared" si="1274"/>
        <v>cross fuel tax</v>
      </c>
      <c r="L630" s="18"/>
      <c r="M630" s="18"/>
      <c r="N630" s="18"/>
      <c r="O630" s="19"/>
      <c r="P630" s="14"/>
      <c r="Q630" s="14"/>
      <c r="R630" s="14"/>
      <c r="S630" s="22"/>
      <c r="T630" s="14"/>
      <c r="U630" s="8"/>
      <c r="V630" s="8"/>
      <c r="W630" s="8"/>
      <c r="X630" s="8"/>
      <c r="Y630" s="8"/>
      <c r="Z630" s="8"/>
    </row>
    <row r="631" spans="1:26" ht="15.75" customHeight="1">
      <c r="A631" s="17" t="str">
        <f t="shared" ref="A631:C631" si="1275">A$616</f>
        <v>Cross-Sector</v>
      </c>
      <c r="B631" s="17" t="str">
        <f t="shared" si="1275"/>
        <v>Fuel Taxes</v>
      </c>
      <c r="C631" s="17" t="str">
        <f t="shared" si="1275"/>
        <v>Additional Fuel Tax Rate by Fuel</v>
      </c>
      <c r="D631" s="14" t="s">
        <v>871</v>
      </c>
      <c r="E631" s="14"/>
      <c r="F631" s="14" t="s">
        <v>401</v>
      </c>
      <c r="G631" s="19"/>
      <c r="H631" s="13">
        <v>748</v>
      </c>
      <c r="I631" s="14" t="s">
        <v>86</v>
      </c>
      <c r="J631" s="17" t="str">
        <f t="shared" ref="J631:K631" si="1276">J$616</f>
        <v>Fuel Taxes</v>
      </c>
      <c r="K631" s="18" t="str">
        <f t="shared" si="1276"/>
        <v>cross fuel tax</v>
      </c>
      <c r="L631" s="18"/>
      <c r="M631" s="18"/>
      <c r="N631" s="18"/>
      <c r="O631" s="19"/>
      <c r="P631" s="14"/>
      <c r="Q631" s="14"/>
      <c r="R631" s="14"/>
      <c r="S631" s="22"/>
      <c r="T631" s="14"/>
      <c r="U631" s="8"/>
      <c r="V631" s="8"/>
      <c r="W631" s="8"/>
      <c r="X631" s="8"/>
      <c r="Y631" s="8"/>
      <c r="Z631" s="8"/>
    </row>
    <row r="632" spans="1:26" ht="15.75" customHeight="1">
      <c r="A632" s="17" t="str">
        <f t="shared" ref="A632:C632" si="1277">A$616</f>
        <v>Cross-Sector</v>
      </c>
      <c r="B632" s="17" t="str">
        <f t="shared" si="1277"/>
        <v>Fuel Taxes</v>
      </c>
      <c r="C632" s="17" t="str">
        <f t="shared" si="1277"/>
        <v>Additional Fuel Tax Rate by Fuel</v>
      </c>
      <c r="D632" s="14" t="s">
        <v>872</v>
      </c>
      <c r="E632" s="14"/>
      <c r="F632" s="14" t="s">
        <v>873</v>
      </c>
      <c r="G632" s="19"/>
      <c r="H632" s="13">
        <v>749</v>
      </c>
      <c r="I632" s="14" t="s">
        <v>86</v>
      </c>
      <c r="J632" s="17" t="str">
        <f t="shared" ref="J632:K632" si="1278">J$616</f>
        <v>Fuel Taxes</v>
      </c>
      <c r="K632" s="18" t="str">
        <f t="shared" si="1278"/>
        <v>cross fuel tax</v>
      </c>
      <c r="L632" s="18"/>
      <c r="M632" s="18"/>
      <c r="N632" s="18"/>
      <c r="O632" s="19"/>
      <c r="P632" s="14"/>
      <c r="Q632" s="14"/>
      <c r="R632" s="14"/>
      <c r="S632" s="22"/>
      <c r="T632" s="14"/>
      <c r="U632" s="8"/>
      <c r="V632" s="8"/>
      <c r="W632" s="8"/>
      <c r="X632" s="8"/>
      <c r="Y632" s="8"/>
      <c r="Z632" s="8"/>
    </row>
    <row r="633" spans="1:26" ht="15.75" customHeight="1">
      <c r="A633" s="8" t="s">
        <v>904</v>
      </c>
      <c r="B633" s="8" t="s">
        <v>905</v>
      </c>
      <c r="C633" s="8" t="s">
        <v>906</v>
      </c>
      <c r="D633" s="14" t="s">
        <v>249</v>
      </c>
      <c r="E633" s="14"/>
      <c r="F633" s="14" t="s">
        <v>907</v>
      </c>
      <c r="G633" s="14"/>
      <c r="H633" s="13">
        <v>85</v>
      </c>
      <c r="I633" s="14" t="s">
        <v>63</v>
      </c>
      <c r="J633" s="8" t="s">
        <v>908</v>
      </c>
      <c r="K633" s="8" t="s">
        <v>909</v>
      </c>
      <c r="L633" s="15">
        <v>0</v>
      </c>
      <c r="M633" s="15">
        <v>0.4</v>
      </c>
      <c r="N633" s="15">
        <v>0.01</v>
      </c>
      <c r="O633" s="14" t="s">
        <v>910</v>
      </c>
      <c r="P633" s="14" t="s">
        <v>911</v>
      </c>
      <c r="Q633" s="14" t="s">
        <v>912</v>
      </c>
      <c r="R633" s="14" t="s">
        <v>913</v>
      </c>
      <c r="S633" s="22" t="s">
        <v>338</v>
      </c>
      <c r="T633" s="14"/>
      <c r="U633" s="8"/>
      <c r="V633" s="8"/>
      <c r="W633" s="8"/>
      <c r="X633" s="8"/>
      <c r="Y633" s="8"/>
      <c r="Z633" s="8"/>
    </row>
    <row r="634" spans="1:26" ht="15.75" customHeight="1">
      <c r="A634" s="17" t="str">
        <f t="shared" ref="A634:C634" si="1279">A$633</f>
        <v>Research and Development</v>
      </c>
      <c r="B634" s="17" t="str">
        <f t="shared" si="1279"/>
        <v>Capital Cost Reduction</v>
      </c>
      <c r="C634" s="17" t="str">
        <f t="shared" si="1279"/>
        <v>RnD Building Capital Cost Perc Reduction</v>
      </c>
      <c r="D634" s="14" t="s">
        <v>258</v>
      </c>
      <c r="E634" s="14"/>
      <c r="F634" s="14" t="s">
        <v>914</v>
      </c>
      <c r="G634" s="14"/>
      <c r="H634" s="13">
        <v>86</v>
      </c>
      <c r="I634" s="14" t="s">
        <v>63</v>
      </c>
      <c r="J634" s="17" t="str">
        <f t="shared" ref="J634:O634" si="1280">J$633</f>
        <v>R&amp;D Capital Cost Reductions</v>
      </c>
      <c r="K634" s="18" t="str">
        <f t="shared" si="1280"/>
        <v>RnD building capital cost reduction</v>
      </c>
      <c r="L634" s="18">
        <f t="shared" si="1280"/>
        <v>0</v>
      </c>
      <c r="M634" s="18">
        <f t="shared" si="1280"/>
        <v>0.4</v>
      </c>
      <c r="N634" s="18">
        <f t="shared" si="1280"/>
        <v>0.01</v>
      </c>
      <c r="O634" s="19" t="str">
        <f t="shared" si="1280"/>
        <v>% reduction in cost</v>
      </c>
      <c r="P634" s="14" t="s">
        <v>915</v>
      </c>
      <c r="Q634" s="14" t="s">
        <v>912</v>
      </c>
      <c r="R634" s="14" t="s">
        <v>913</v>
      </c>
      <c r="S634" s="22" t="s">
        <v>338</v>
      </c>
      <c r="T634" s="14"/>
      <c r="U634" s="8"/>
      <c r="V634" s="8"/>
      <c r="W634" s="8"/>
      <c r="X634" s="8"/>
      <c r="Y634" s="8"/>
      <c r="Z634" s="8"/>
    </row>
    <row r="635" spans="1:26" ht="15.75" customHeight="1">
      <c r="A635" s="17" t="str">
        <f t="shared" ref="A635:C635" si="1281">A$633</f>
        <v>Research and Development</v>
      </c>
      <c r="B635" s="17" t="str">
        <f t="shared" si="1281"/>
        <v>Capital Cost Reduction</v>
      </c>
      <c r="C635" s="17" t="str">
        <f t="shared" si="1281"/>
        <v>RnD Building Capital Cost Perc Reduction</v>
      </c>
      <c r="D635" s="14" t="s">
        <v>288</v>
      </c>
      <c r="E635" s="14"/>
      <c r="F635" s="14" t="s">
        <v>916</v>
      </c>
      <c r="G635" s="14"/>
      <c r="H635" s="13">
        <v>87</v>
      </c>
      <c r="I635" s="14" t="s">
        <v>63</v>
      </c>
      <c r="J635" s="17" t="str">
        <f t="shared" ref="J635:O635" si="1282">J$633</f>
        <v>R&amp;D Capital Cost Reductions</v>
      </c>
      <c r="K635" s="18" t="str">
        <f t="shared" si="1282"/>
        <v>RnD building capital cost reduction</v>
      </c>
      <c r="L635" s="18">
        <f t="shared" si="1282"/>
        <v>0</v>
      </c>
      <c r="M635" s="18">
        <f t="shared" si="1282"/>
        <v>0.4</v>
      </c>
      <c r="N635" s="18">
        <f t="shared" si="1282"/>
        <v>0.01</v>
      </c>
      <c r="O635" s="19" t="str">
        <f t="shared" si="1282"/>
        <v>% reduction in cost</v>
      </c>
      <c r="P635" s="14" t="s">
        <v>917</v>
      </c>
      <c r="Q635" s="14" t="s">
        <v>912</v>
      </c>
      <c r="R635" s="14" t="s">
        <v>913</v>
      </c>
      <c r="S635" s="22" t="s">
        <v>338</v>
      </c>
      <c r="T635" s="14"/>
      <c r="U635" s="8"/>
      <c r="V635" s="8"/>
      <c r="W635" s="8"/>
      <c r="X635" s="8"/>
      <c r="Y635" s="8"/>
      <c r="Z635" s="8"/>
    </row>
    <row r="636" spans="1:26" ht="15.75" customHeight="1">
      <c r="A636" s="17" t="str">
        <f t="shared" ref="A636:C636" si="1283">A$633</f>
        <v>Research and Development</v>
      </c>
      <c r="B636" s="17" t="str">
        <f t="shared" si="1283"/>
        <v>Capital Cost Reduction</v>
      </c>
      <c r="C636" s="17" t="str">
        <f t="shared" si="1283"/>
        <v>RnD Building Capital Cost Perc Reduction</v>
      </c>
      <c r="D636" s="14" t="s">
        <v>260</v>
      </c>
      <c r="E636" s="14"/>
      <c r="F636" s="14" t="s">
        <v>918</v>
      </c>
      <c r="G636" s="14"/>
      <c r="H636" s="13">
        <v>88</v>
      </c>
      <c r="I636" s="14" t="s">
        <v>63</v>
      </c>
      <c r="J636" s="17" t="str">
        <f t="shared" ref="J636:O636" si="1284">J$633</f>
        <v>R&amp;D Capital Cost Reductions</v>
      </c>
      <c r="K636" s="18" t="str">
        <f t="shared" si="1284"/>
        <v>RnD building capital cost reduction</v>
      </c>
      <c r="L636" s="18">
        <f t="shared" si="1284"/>
        <v>0</v>
      </c>
      <c r="M636" s="18">
        <f t="shared" si="1284"/>
        <v>0.4</v>
      </c>
      <c r="N636" s="18">
        <f t="shared" si="1284"/>
        <v>0.01</v>
      </c>
      <c r="O636" s="19" t="str">
        <f t="shared" si="1284"/>
        <v>% reduction in cost</v>
      </c>
      <c r="P636" s="14" t="s">
        <v>919</v>
      </c>
      <c r="Q636" s="14" t="s">
        <v>912</v>
      </c>
      <c r="R636" s="14" t="s">
        <v>913</v>
      </c>
      <c r="S636" s="22" t="s">
        <v>338</v>
      </c>
      <c r="T636" s="14"/>
      <c r="U636" s="8"/>
      <c r="V636" s="8"/>
      <c r="W636" s="8"/>
      <c r="X636" s="8"/>
      <c r="Y636" s="8"/>
      <c r="Z636" s="8"/>
    </row>
    <row r="637" spans="1:26" ht="15.75" customHeight="1">
      <c r="A637" s="17" t="str">
        <f t="shared" ref="A637:C637" si="1285">A$633</f>
        <v>Research and Development</v>
      </c>
      <c r="B637" s="17" t="str">
        <f t="shared" si="1285"/>
        <v>Capital Cost Reduction</v>
      </c>
      <c r="C637" s="17" t="str">
        <f t="shared" si="1285"/>
        <v>RnD Building Capital Cost Perc Reduction</v>
      </c>
      <c r="D637" s="14" t="s">
        <v>262</v>
      </c>
      <c r="E637" s="14"/>
      <c r="F637" s="14" t="s">
        <v>920</v>
      </c>
      <c r="G637" s="14"/>
      <c r="H637" s="13">
        <v>89</v>
      </c>
      <c r="I637" s="14" t="s">
        <v>63</v>
      </c>
      <c r="J637" s="17" t="str">
        <f t="shared" ref="J637:O637" si="1286">J$633</f>
        <v>R&amp;D Capital Cost Reductions</v>
      </c>
      <c r="K637" s="18" t="str">
        <f t="shared" si="1286"/>
        <v>RnD building capital cost reduction</v>
      </c>
      <c r="L637" s="18">
        <f t="shared" si="1286"/>
        <v>0</v>
      </c>
      <c r="M637" s="18">
        <f t="shared" si="1286"/>
        <v>0.4</v>
      </c>
      <c r="N637" s="18">
        <f t="shared" si="1286"/>
        <v>0.01</v>
      </c>
      <c r="O637" s="19" t="str">
        <f t="shared" si="1286"/>
        <v>% reduction in cost</v>
      </c>
      <c r="P637" s="14" t="s">
        <v>921</v>
      </c>
      <c r="Q637" s="14" t="s">
        <v>912</v>
      </c>
      <c r="R637" s="14" t="s">
        <v>913</v>
      </c>
      <c r="S637" s="22" t="s">
        <v>338</v>
      </c>
      <c r="T637" s="14"/>
      <c r="U637" s="8"/>
      <c r="V637" s="8"/>
      <c r="W637" s="8"/>
      <c r="X637" s="8"/>
      <c r="Y637" s="8"/>
      <c r="Z637" s="8"/>
    </row>
    <row r="638" spans="1:26" ht="15.75" customHeight="1">
      <c r="A638" s="17" t="str">
        <f t="shared" ref="A638:C638" si="1287">A$633</f>
        <v>Research and Development</v>
      </c>
      <c r="B638" s="17" t="str">
        <f t="shared" si="1287"/>
        <v>Capital Cost Reduction</v>
      </c>
      <c r="C638" s="17" t="str">
        <f t="shared" si="1287"/>
        <v>RnD Building Capital Cost Perc Reduction</v>
      </c>
      <c r="D638" s="14" t="s">
        <v>265</v>
      </c>
      <c r="E638" s="14"/>
      <c r="F638" s="14" t="s">
        <v>922</v>
      </c>
      <c r="G638" s="14"/>
      <c r="H638" s="13">
        <v>90</v>
      </c>
      <c r="I638" s="14" t="s">
        <v>63</v>
      </c>
      <c r="J638" s="17" t="str">
        <f t="shared" ref="J638:O638" si="1288">J$633</f>
        <v>R&amp;D Capital Cost Reductions</v>
      </c>
      <c r="K638" s="18" t="str">
        <f t="shared" si="1288"/>
        <v>RnD building capital cost reduction</v>
      </c>
      <c r="L638" s="18">
        <f t="shared" si="1288"/>
        <v>0</v>
      </c>
      <c r="M638" s="18">
        <f t="shared" si="1288"/>
        <v>0.4</v>
      </c>
      <c r="N638" s="18">
        <f t="shared" si="1288"/>
        <v>0.01</v>
      </c>
      <c r="O638" s="19" t="str">
        <f t="shared" si="1288"/>
        <v>% reduction in cost</v>
      </c>
      <c r="P638" s="14" t="s">
        <v>923</v>
      </c>
      <c r="Q638" s="14" t="s">
        <v>912</v>
      </c>
      <c r="R638" s="14" t="s">
        <v>913</v>
      </c>
      <c r="S638" s="22" t="s">
        <v>338</v>
      </c>
      <c r="T638" s="14"/>
      <c r="U638" s="8"/>
      <c r="V638" s="8"/>
      <c r="W638" s="8"/>
      <c r="X638" s="8"/>
      <c r="Y638" s="8"/>
      <c r="Z638" s="8"/>
    </row>
    <row r="639" spans="1:26" ht="15.75" customHeight="1">
      <c r="A639" s="17" t="str">
        <f t="shared" ref="A639:B639" si="1289">A$633</f>
        <v>Research and Development</v>
      </c>
      <c r="B639" s="17" t="str">
        <f t="shared" si="1289"/>
        <v>Capital Cost Reduction</v>
      </c>
      <c r="C639" s="8" t="s">
        <v>924</v>
      </c>
      <c r="D639" s="14"/>
      <c r="E639" s="14"/>
      <c r="F639" s="14" t="s">
        <v>402</v>
      </c>
      <c r="G639" s="14"/>
      <c r="H639" s="13">
        <v>91</v>
      </c>
      <c r="I639" s="14" t="s">
        <v>63</v>
      </c>
      <c r="J639" s="17" t="str">
        <f t="shared" ref="J639:J665" si="1290">J$633</f>
        <v>R&amp;D Capital Cost Reductions</v>
      </c>
      <c r="K639" s="8" t="s">
        <v>925</v>
      </c>
      <c r="L639" s="15">
        <v>0</v>
      </c>
      <c r="M639" s="15">
        <v>0.4</v>
      </c>
      <c r="N639" s="15">
        <v>0.01</v>
      </c>
      <c r="O639" s="14" t="s">
        <v>910</v>
      </c>
      <c r="P639" s="14" t="s">
        <v>926</v>
      </c>
      <c r="Q639" s="14" t="s">
        <v>912</v>
      </c>
      <c r="R639" s="14" t="s">
        <v>913</v>
      </c>
      <c r="S639" s="22" t="s">
        <v>338</v>
      </c>
      <c r="T639" s="14"/>
      <c r="U639" s="8"/>
      <c r="V639" s="8"/>
      <c r="W639" s="8"/>
      <c r="X639" s="8"/>
      <c r="Y639" s="8"/>
      <c r="Z639" s="8"/>
    </row>
    <row r="640" spans="1:26" ht="15.75" customHeight="1">
      <c r="A640" s="8" t="s">
        <v>904</v>
      </c>
      <c r="B640" s="17" t="str">
        <f>B$633</f>
        <v>Capital Cost Reduction</v>
      </c>
      <c r="C640" s="8" t="s">
        <v>927</v>
      </c>
      <c r="D640" s="14" t="s">
        <v>361</v>
      </c>
      <c r="E640" s="14"/>
      <c r="F640" s="14" t="s">
        <v>928</v>
      </c>
      <c r="G640" s="14"/>
      <c r="H640" s="13">
        <v>92</v>
      </c>
      <c r="I640" s="14" t="s">
        <v>63</v>
      </c>
      <c r="J640" s="17" t="str">
        <f t="shared" si="1290"/>
        <v>R&amp;D Capital Cost Reductions</v>
      </c>
      <c r="K640" s="8" t="s">
        <v>929</v>
      </c>
      <c r="L640" s="15">
        <v>0</v>
      </c>
      <c r="M640" s="15">
        <v>0.4</v>
      </c>
      <c r="N640" s="15">
        <v>0.01</v>
      </c>
      <c r="O640" s="14" t="s">
        <v>910</v>
      </c>
      <c r="P640" s="14" t="s">
        <v>930</v>
      </c>
      <c r="Q640" s="14" t="s">
        <v>912</v>
      </c>
      <c r="R640" s="14" t="s">
        <v>913</v>
      </c>
      <c r="S640" s="22" t="s">
        <v>338</v>
      </c>
      <c r="T640" s="14"/>
      <c r="U640" s="8"/>
      <c r="V640" s="8"/>
      <c r="W640" s="8"/>
      <c r="X640" s="8"/>
      <c r="Y640" s="8"/>
      <c r="Z640" s="8"/>
    </row>
    <row r="641" spans="1:26" ht="15.75" customHeight="1">
      <c r="A641" s="17" t="str">
        <f t="shared" ref="A641:C641" si="1291">A$640</f>
        <v>Research and Development</v>
      </c>
      <c r="B641" s="17" t="str">
        <f t="shared" si="1291"/>
        <v>Capital Cost Reduction</v>
      </c>
      <c r="C641" s="17" t="str">
        <f t="shared" si="1291"/>
        <v>RnD Electricity Capital Cost Perc Reduction</v>
      </c>
      <c r="D641" s="14" t="s">
        <v>368</v>
      </c>
      <c r="E641" s="19"/>
      <c r="F641" s="14" t="s">
        <v>931</v>
      </c>
      <c r="G641" s="14"/>
      <c r="H641" s="13">
        <v>93</v>
      </c>
      <c r="I641" s="14" t="s">
        <v>63</v>
      </c>
      <c r="J641" s="17" t="str">
        <f t="shared" si="1290"/>
        <v>R&amp;D Capital Cost Reductions</v>
      </c>
      <c r="K641" s="18" t="str">
        <f t="shared" ref="K641:O641" si="1292">K$640</f>
        <v>RnD electricity capital cost reduction</v>
      </c>
      <c r="L641" s="18">
        <f t="shared" si="1292"/>
        <v>0</v>
      </c>
      <c r="M641" s="18">
        <f t="shared" si="1292"/>
        <v>0.4</v>
      </c>
      <c r="N641" s="18">
        <f t="shared" si="1292"/>
        <v>0.01</v>
      </c>
      <c r="O641" s="19" t="str">
        <f t="shared" si="1292"/>
        <v>% reduction in cost</v>
      </c>
      <c r="P641" s="14" t="s">
        <v>932</v>
      </c>
      <c r="Q641" s="14" t="s">
        <v>912</v>
      </c>
      <c r="R641" s="14" t="s">
        <v>913</v>
      </c>
      <c r="S641" s="22" t="s">
        <v>338</v>
      </c>
      <c r="T641" s="14"/>
      <c r="U641" s="8"/>
      <c r="V641" s="8"/>
      <c r="W641" s="8"/>
      <c r="X641" s="8"/>
      <c r="Y641" s="8"/>
      <c r="Z641" s="8"/>
    </row>
    <row r="642" spans="1:26" ht="15.75" customHeight="1">
      <c r="A642" s="17" t="str">
        <f t="shared" ref="A642:C642" si="1293">A$640</f>
        <v>Research and Development</v>
      </c>
      <c r="B642" s="17" t="str">
        <f t="shared" si="1293"/>
        <v>Capital Cost Reduction</v>
      </c>
      <c r="C642" s="17" t="str">
        <f t="shared" si="1293"/>
        <v>RnD Electricity Capital Cost Perc Reduction</v>
      </c>
      <c r="D642" s="14" t="s">
        <v>371</v>
      </c>
      <c r="E642" s="19"/>
      <c r="F642" s="14" t="s">
        <v>933</v>
      </c>
      <c r="G642" s="14"/>
      <c r="H642" s="13">
        <v>94</v>
      </c>
      <c r="I642" s="14" t="s">
        <v>63</v>
      </c>
      <c r="J642" s="17" t="str">
        <f t="shared" si="1290"/>
        <v>R&amp;D Capital Cost Reductions</v>
      </c>
      <c r="K642" s="18" t="str">
        <f t="shared" ref="K642:O642" si="1294">K$640</f>
        <v>RnD electricity capital cost reduction</v>
      </c>
      <c r="L642" s="18">
        <f t="shared" si="1294"/>
        <v>0</v>
      </c>
      <c r="M642" s="18">
        <f t="shared" si="1294"/>
        <v>0.4</v>
      </c>
      <c r="N642" s="18">
        <f t="shared" si="1294"/>
        <v>0.01</v>
      </c>
      <c r="O642" s="19" t="str">
        <f t="shared" si="1294"/>
        <v>% reduction in cost</v>
      </c>
      <c r="P642" s="14" t="s">
        <v>934</v>
      </c>
      <c r="Q642" s="14" t="s">
        <v>912</v>
      </c>
      <c r="R642" s="14" t="s">
        <v>913</v>
      </c>
      <c r="S642" s="22" t="s">
        <v>338</v>
      </c>
      <c r="T642" s="14"/>
      <c r="U642" s="8"/>
      <c r="V642" s="8"/>
      <c r="W642" s="8"/>
      <c r="X642" s="8"/>
      <c r="Y642" s="8"/>
      <c r="Z642" s="8"/>
    </row>
    <row r="643" spans="1:26" ht="15.75" customHeight="1">
      <c r="A643" s="17" t="str">
        <f t="shared" ref="A643:C643" si="1295">A$640</f>
        <v>Research and Development</v>
      </c>
      <c r="B643" s="17" t="str">
        <f t="shared" si="1295"/>
        <v>Capital Cost Reduction</v>
      </c>
      <c r="C643" s="17" t="str">
        <f t="shared" si="1295"/>
        <v>RnD Electricity Capital Cost Perc Reduction</v>
      </c>
      <c r="D643" s="14" t="s">
        <v>374</v>
      </c>
      <c r="E643" s="19"/>
      <c r="F643" s="14" t="s">
        <v>935</v>
      </c>
      <c r="G643" s="14"/>
      <c r="H643" s="13">
        <v>95</v>
      </c>
      <c r="I643" s="14" t="s">
        <v>63</v>
      </c>
      <c r="J643" s="17" t="str">
        <f t="shared" si="1290"/>
        <v>R&amp;D Capital Cost Reductions</v>
      </c>
      <c r="K643" s="18" t="str">
        <f t="shared" ref="K643:O643" si="1296">K$640</f>
        <v>RnD electricity capital cost reduction</v>
      </c>
      <c r="L643" s="18">
        <f t="shared" si="1296"/>
        <v>0</v>
      </c>
      <c r="M643" s="18">
        <f t="shared" si="1296"/>
        <v>0.4</v>
      </c>
      <c r="N643" s="18">
        <f t="shared" si="1296"/>
        <v>0.01</v>
      </c>
      <c r="O643" s="19" t="str">
        <f t="shared" si="1296"/>
        <v>% reduction in cost</v>
      </c>
      <c r="P643" s="14" t="s">
        <v>936</v>
      </c>
      <c r="Q643" s="14" t="s">
        <v>912</v>
      </c>
      <c r="R643" s="14" t="s">
        <v>913</v>
      </c>
      <c r="S643" s="22" t="s">
        <v>338</v>
      </c>
      <c r="T643" s="14"/>
      <c r="U643" s="8"/>
      <c r="V643" s="8"/>
      <c r="W643" s="8"/>
      <c r="X643" s="8"/>
      <c r="Y643" s="8"/>
      <c r="Z643" s="8"/>
    </row>
    <row r="644" spans="1:26" ht="15.75" customHeight="1">
      <c r="A644" s="17" t="str">
        <f t="shared" ref="A644:C644" si="1297">A$640</f>
        <v>Research and Development</v>
      </c>
      <c r="B644" s="17" t="str">
        <f t="shared" si="1297"/>
        <v>Capital Cost Reduction</v>
      </c>
      <c r="C644" s="17" t="str">
        <f t="shared" si="1297"/>
        <v>RnD Electricity Capital Cost Perc Reduction</v>
      </c>
      <c r="D644" s="14" t="s">
        <v>377</v>
      </c>
      <c r="E644" s="19"/>
      <c r="F644" s="14" t="s">
        <v>937</v>
      </c>
      <c r="G644" s="14"/>
      <c r="H644" s="13">
        <v>96</v>
      </c>
      <c r="I644" s="14" t="s">
        <v>63</v>
      </c>
      <c r="J644" s="17" t="str">
        <f t="shared" si="1290"/>
        <v>R&amp;D Capital Cost Reductions</v>
      </c>
      <c r="K644" s="18" t="str">
        <f t="shared" ref="K644:O644" si="1298">K$640</f>
        <v>RnD electricity capital cost reduction</v>
      </c>
      <c r="L644" s="18">
        <f t="shared" si="1298"/>
        <v>0</v>
      </c>
      <c r="M644" s="18">
        <f t="shared" si="1298"/>
        <v>0.4</v>
      </c>
      <c r="N644" s="18">
        <f t="shared" si="1298"/>
        <v>0.01</v>
      </c>
      <c r="O644" s="19" t="str">
        <f t="shared" si="1298"/>
        <v>% reduction in cost</v>
      </c>
      <c r="P644" s="14" t="s">
        <v>938</v>
      </c>
      <c r="Q644" s="14" t="s">
        <v>912</v>
      </c>
      <c r="R644" s="14" t="s">
        <v>913</v>
      </c>
      <c r="S644" s="22" t="s">
        <v>338</v>
      </c>
      <c r="T644" s="14"/>
      <c r="U644" s="8"/>
      <c r="V644" s="8"/>
      <c r="W644" s="8"/>
      <c r="X644" s="8"/>
      <c r="Y644" s="8"/>
      <c r="Z644" s="8"/>
    </row>
    <row r="645" spans="1:26" ht="15.75" customHeight="1">
      <c r="A645" s="17" t="str">
        <f t="shared" ref="A645:C645" si="1299">A$640</f>
        <v>Research and Development</v>
      </c>
      <c r="B645" s="17" t="str">
        <f t="shared" si="1299"/>
        <v>Capital Cost Reduction</v>
      </c>
      <c r="C645" s="17" t="str">
        <f t="shared" si="1299"/>
        <v>RnD Electricity Capital Cost Perc Reduction</v>
      </c>
      <c r="D645" s="14" t="s">
        <v>379</v>
      </c>
      <c r="E645" s="19"/>
      <c r="F645" s="14" t="s">
        <v>939</v>
      </c>
      <c r="G645" s="14"/>
      <c r="H645" s="13">
        <v>97</v>
      </c>
      <c r="I645" s="14" t="s">
        <v>63</v>
      </c>
      <c r="J645" s="17" t="str">
        <f t="shared" si="1290"/>
        <v>R&amp;D Capital Cost Reductions</v>
      </c>
      <c r="K645" s="18" t="str">
        <f t="shared" ref="K645:O645" si="1300">K$640</f>
        <v>RnD electricity capital cost reduction</v>
      </c>
      <c r="L645" s="18">
        <f t="shared" si="1300"/>
        <v>0</v>
      </c>
      <c r="M645" s="18">
        <f t="shared" si="1300"/>
        <v>0.4</v>
      </c>
      <c r="N645" s="18">
        <f t="shared" si="1300"/>
        <v>0.01</v>
      </c>
      <c r="O645" s="19" t="str">
        <f t="shared" si="1300"/>
        <v>% reduction in cost</v>
      </c>
      <c r="P645" s="14" t="s">
        <v>940</v>
      </c>
      <c r="Q645" s="14" t="s">
        <v>912</v>
      </c>
      <c r="R645" s="14" t="s">
        <v>913</v>
      </c>
      <c r="S645" s="22" t="s">
        <v>338</v>
      </c>
      <c r="T645" s="14"/>
      <c r="U645" s="8"/>
      <c r="V645" s="8"/>
      <c r="W645" s="8"/>
      <c r="X645" s="8"/>
      <c r="Y645" s="8"/>
      <c r="Z645" s="8"/>
    </row>
    <row r="646" spans="1:26" ht="15.75" customHeight="1">
      <c r="A646" s="17" t="str">
        <f t="shared" ref="A646:C646" si="1301">A$640</f>
        <v>Research and Development</v>
      </c>
      <c r="B646" s="17" t="str">
        <f t="shared" si="1301"/>
        <v>Capital Cost Reduction</v>
      </c>
      <c r="C646" s="17" t="str">
        <f t="shared" si="1301"/>
        <v>RnD Electricity Capital Cost Perc Reduction</v>
      </c>
      <c r="D646" s="14" t="s">
        <v>381</v>
      </c>
      <c r="E646" s="19"/>
      <c r="F646" s="14" t="s">
        <v>941</v>
      </c>
      <c r="G646" s="14"/>
      <c r="H646" s="13">
        <v>98</v>
      </c>
      <c r="I646" s="14" t="s">
        <v>63</v>
      </c>
      <c r="J646" s="17" t="str">
        <f t="shared" si="1290"/>
        <v>R&amp;D Capital Cost Reductions</v>
      </c>
      <c r="K646" s="18" t="str">
        <f t="shared" ref="K646:O646" si="1302">K$640</f>
        <v>RnD electricity capital cost reduction</v>
      </c>
      <c r="L646" s="18">
        <f t="shared" si="1302"/>
        <v>0</v>
      </c>
      <c r="M646" s="18">
        <f t="shared" si="1302"/>
        <v>0.4</v>
      </c>
      <c r="N646" s="18">
        <f t="shared" si="1302"/>
        <v>0.01</v>
      </c>
      <c r="O646" s="19" t="str">
        <f t="shared" si="1302"/>
        <v>% reduction in cost</v>
      </c>
      <c r="P646" s="14" t="s">
        <v>942</v>
      </c>
      <c r="Q646" s="14" t="s">
        <v>912</v>
      </c>
      <c r="R646" s="14" t="s">
        <v>913</v>
      </c>
      <c r="S646" s="22" t="s">
        <v>338</v>
      </c>
      <c r="T646" s="14"/>
      <c r="U646" s="8"/>
      <c r="V646" s="8"/>
      <c r="W646" s="8"/>
      <c r="X646" s="8"/>
      <c r="Y646" s="8"/>
      <c r="Z646" s="8"/>
    </row>
    <row r="647" spans="1:26" ht="15.75" customHeight="1">
      <c r="A647" s="17" t="str">
        <f t="shared" ref="A647:C647" si="1303">A$640</f>
        <v>Research and Development</v>
      </c>
      <c r="B647" s="17" t="str">
        <f t="shared" si="1303"/>
        <v>Capital Cost Reduction</v>
      </c>
      <c r="C647" s="17" t="str">
        <f t="shared" si="1303"/>
        <v>RnD Electricity Capital Cost Perc Reduction</v>
      </c>
      <c r="D647" s="14" t="s">
        <v>383</v>
      </c>
      <c r="E647" s="19"/>
      <c r="F647" s="14" t="s">
        <v>943</v>
      </c>
      <c r="G647" s="14"/>
      <c r="H647" s="13">
        <v>99</v>
      </c>
      <c r="I647" s="14" t="s">
        <v>63</v>
      </c>
      <c r="J647" s="17" t="str">
        <f t="shared" si="1290"/>
        <v>R&amp;D Capital Cost Reductions</v>
      </c>
      <c r="K647" s="18" t="str">
        <f t="shared" ref="K647:O647" si="1304">K$640</f>
        <v>RnD electricity capital cost reduction</v>
      </c>
      <c r="L647" s="18">
        <f t="shared" si="1304"/>
        <v>0</v>
      </c>
      <c r="M647" s="18">
        <f t="shared" si="1304"/>
        <v>0.4</v>
      </c>
      <c r="N647" s="18">
        <f t="shared" si="1304"/>
        <v>0.01</v>
      </c>
      <c r="O647" s="19" t="str">
        <f t="shared" si="1304"/>
        <v>% reduction in cost</v>
      </c>
      <c r="P647" s="14" t="s">
        <v>944</v>
      </c>
      <c r="Q647" s="14" t="s">
        <v>912</v>
      </c>
      <c r="R647" s="14" t="s">
        <v>913</v>
      </c>
      <c r="S647" s="22" t="s">
        <v>338</v>
      </c>
      <c r="T647" s="14"/>
      <c r="U647" s="8"/>
      <c r="V647" s="8"/>
      <c r="W647" s="8"/>
      <c r="X647" s="8"/>
      <c r="Y647" s="8"/>
      <c r="Z647" s="8"/>
    </row>
    <row r="648" spans="1:26" ht="15.75" customHeight="1">
      <c r="A648" s="17" t="str">
        <f t="shared" ref="A648:C648" si="1305">A$640</f>
        <v>Research and Development</v>
      </c>
      <c r="B648" s="17" t="str">
        <f t="shared" si="1305"/>
        <v>Capital Cost Reduction</v>
      </c>
      <c r="C648" s="17" t="str">
        <f t="shared" si="1305"/>
        <v>RnD Electricity Capital Cost Perc Reduction</v>
      </c>
      <c r="D648" s="14" t="s">
        <v>389</v>
      </c>
      <c r="E648" s="19"/>
      <c r="F648" s="14" t="s">
        <v>945</v>
      </c>
      <c r="G648" s="14"/>
      <c r="H648" s="13">
        <v>192</v>
      </c>
      <c r="I648" s="14" t="s">
        <v>63</v>
      </c>
      <c r="J648" s="17" t="str">
        <f t="shared" si="1290"/>
        <v>R&amp;D Capital Cost Reductions</v>
      </c>
      <c r="K648" s="18" t="str">
        <f t="shared" ref="K648:O648" si="1306">K$640</f>
        <v>RnD electricity capital cost reduction</v>
      </c>
      <c r="L648" s="18">
        <f t="shared" si="1306"/>
        <v>0</v>
      </c>
      <c r="M648" s="18">
        <f t="shared" si="1306"/>
        <v>0.4</v>
      </c>
      <c r="N648" s="18">
        <f t="shared" si="1306"/>
        <v>0.01</v>
      </c>
      <c r="O648" s="19" t="str">
        <f t="shared" si="1306"/>
        <v>% reduction in cost</v>
      </c>
      <c r="P648" s="14" t="s">
        <v>946</v>
      </c>
      <c r="Q648" s="14" t="s">
        <v>912</v>
      </c>
      <c r="R648" s="14" t="s">
        <v>913</v>
      </c>
      <c r="S648" s="22" t="s">
        <v>338</v>
      </c>
      <c r="T648" s="14"/>
      <c r="U648" s="8"/>
      <c r="V648" s="8"/>
      <c r="W648" s="8"/>
      <c r="X648" s="8"/>
      <c r="Y648" s="8"/>
      <c r="Z648" s="8"/>
    </row>
    <row r="649" spans="1:26" ht="15.75" customHeight="1">
      <c r="A649" s="17" t="str">
        <f t="shared" ref="A649:C649" si="1307">A$640</f>
        <v>Research and Development</v>
      </c>
      <c r="B649" s="17" t="str">
        <f t="shared" si="1307"/>
        <v>Capital Cost Reduction</v>
      </c>
      <c r="C649" s="17" t="str">
        <f t="shared" si="1307"/>
        <v>RnD Electricity Capital Cost Perc Reduction</v>
      </c>
      <c r="D649" s="14" t="s">
        <v>391</v>
      </c>
      <c r="E649" s="19"/>
      <c r="F649" s="14" t="s">
        <v>947</v>
      </c>
      <c r="G649" s="14"/>
      <c r="H649" s="13">
        <v>180</v>
      </c>
      <c r="I649" s="14" t="s">
        <v>63</v>
      </c>
      <c r="J649" s="17" t="str">
        <f t="shared" si="1290"/>
        <v>R&amp;D Capital Cost Reductions</v>
      </c>
      <c r="K649" s="18" t="str">
        <f t="shared" ref="K649:O649" si="1308">K$640</f>
        <v>RnD electricity capital cost reduction</v>
      </c>
      <c r="L649" s="18">
        <f t="shared" si="1308"/>
        <v>0</v>
      </c>
      <c r="M649" s="18">
        <f t="shared" si="1308"/>
        <v>0.4</v>
      </c>
      <c r="N649" s="18">
        <f t="shared" si="1308"/>
        <v>0.01</v>
      </c>
      <c r="O649" s="19" t="str">
        <f t="shared" si="1308"/>
        <v>% reduction in cost</v>
      </c>
      <c r="P649" s="14" t="s">
        <v>948</v>
      </c>
      <c r="Q649" s="14" t="s">
        <v>912</v>
      </c>
      <c r="R649" s="14" t="s">
        <v>913</v>
      </c>
      <c r="S649" s="22" t="s">
        <v>338</v>
      </c>
      <c r="T649" s="14"/>
      <c r="U649" s="8"/>
      <c r="V649" s="8"/>
      <c r="W649" s="8"/>
      <c r="X649" s="8"/>
      <c r="Y649" s="8"/>
      <c r="Z649" s="8"/>
    </row>
    <row r="650" spans="1:26" ht="15.75" customHeight="1">
      <c r="A650" s="17" t="str">
        <f t="shared" ref="A650:C650" si="1309">A$640</f>
        <v>Research and Development</v>
      </c>
      <c r="B650" s="17" t="str">
        <f t="shared" si="1309"/>
        <v>Capital Cost Reduction</v>
      </c>
      <c r="C650" s="17" t="str">
        <f t="shared" si="1309"/>
        <v>RnD Electricity Capital Cost Perc Reduction</v>
      </c>
      <c r="D650" s="14" t="s">
        <v>394</v>
      </c>
      <c r="E650" s="19"/>
      <c r="F650" s="14" t="s">
        <v>949</v>
      </c>
      <c r="G650" s="14"/>
      <c r="H650" s="13">
        <v>183</v>
      </c>
      <c r="I650" s="14" t="s">
        <v>63</v>
      </c>
      <c r="J650" s="17" t="str">
        <f t="shared" si="1290"/>
        <v>R&amp;D Capital Cost Reductions</v>
      </c>
      <c r="K650" s="18" t="str">
        <f t="shared" ref="K650:O650" si="1310">K$640</f>
        <v>RnD electricity capital cost reduction</v>
      </c>
      <c r="L650" s="18">
        <f t="shared" si="1310"/>
        <v>0</v>
      </c>
      <c r="M650" s="18">
        <f t="shared" si="1310"/>
        <v>0.4</v>
      </c>
      <c r="N650" s="18">
        <f t="shared" si="1310"/>
        <v>0.01</v>
      </c>
      <c r="O650" s="19" t="str">
        <f t="shared" si="1310"/>
        <v>% reduction in cost</v>
      </c>
      <c r="P650" s="14" t="s">
        <v>950</v>
      </c>
      <c r="Q650" s="14" t="s">
        <v>912</v>
      </c>
      <c r="R650" s="14" t="s">
        <v>913</v>
      </c>
      <c r="S650" s="22" t="s">
        <v>338</v>
      </c>
      <c r="T650" s="14"/>
      <c r="U650" s="8"/>
      <c r="V650" s="8"/>
      <c r="W650" s="8"/>
      <c r="X650" s="8"/>
      <c r="Y650" s="8"/>
      <c r="Z650" s="8"/>
    </row>
    <row r="651" spans="1:26" ht="15.75" customHeight="1">
      <c r="A651" s="8" t="s">
        <v>904</v>
      </c>
      <c r="B651" s="17" t="str">
        <f>B$640</f>
        <v>Capital Cost Reduction</v>
      </c>
      <c r="C651" s="8" t="s">
        <v>951</v>
      </c>
      <c r="D651" s="14" t="s">
        <v>555</v>
      </c>
      <c r="E651" s="14"/>
      <c r="F651" s="14" t="s">
        <v>952</v>
      </c>
      <c r="G651" s="14"/>
      <c r="H651" s="13">
        <v>100</v>
      </c>
      <c r="I651" s="14" t="s">
        <v>63</v>
      </c>
      <c r="J651" s="17" t="str">
        <f t="shared" si="1290"/>
        <v>R&amp;D Capital Cost Reductions</v>
      </c>
      <c r="K651" s="8" t="s">
        <v>953</v>
      </c>
      <c r="L651" s="15">
        <v>0</v>
      </c>
      <c r="M651" s="15">
        <v>0.4</v>
      </c>
      <c r="N651" s="15">
        <v>0.01</v>
      </c>
      <c r="O651" s="14" t="s">
        <v>910</v>
      </c>
      <c r="P651" s="14" t="s">
        <v>954</v>
      </c>
      <c r="Q651" s="14" t="s">
        <v>912</v>
      </c>
      <c r="R651" s="14" t="s">
        <v>913</v>
      </c>
      <c r="S651" s="22" t="s">
        <v>338</v>
      </c>
      <c r="T651" s="14"/>
      <c r="U651" s="8"/>
      <c r="V651" s="8"/>
      <c r="W651" s="8"/>
      <c r="X651" s="8"/>
      <c r="Y651" s="8"/>
      <c r="Z651" s="8"/>
    </row>
    <row r="652" spans="1:26" ht="15.75" customHeight="1">
      <c r="A652" s="17" t="str">
        <f t="shared" ref="A652:C652" si="1311">A$651</f>
        <v>Research and Development</v>
      </c>
      <c r="B652" s="17" t="str">
        <f t="shared" si="1311"/>
        <v>Capital Cost Reduction</v>
      </c>
      <c r="C652" s="17" t="str">
        <f t="shared" si="1311"/>
        <v>RnD Industry Capital Cost Perc Reduction</v>
      </c>
      <c r="D652" s="14" t="s">
        <v>560</v>
      </c>
      <c r="E652" s="14"/>
      <c r="F652" s="14" t="s">
        <v>955</v>
      </c>
      <c r="G652" s="14"/>
      <c r="H652" s="13">
        <v>101</v>
      </c>
      <c r="I652" s="14" t="s">
        <v>63</v>
      </c>
      <c r="J652" s="17" t="str">
        <f t="shared" si="1290"/>
        <v>R&amp;D Capital Cost Reductions</v>
      </c>
      <c r="K652" s="18" t="str">
        <f t="shared" ref="K652:O652" si="1312">K$651</f>
        <v>RnD industry capital cost reduction</v>
      </c>
      <c r="L652" s="18">
        <f t="shared" si="1312"/>
        <v>0</v>
      </c>
      <c r="M652" s="18">
        <f t="shared" si="1312"/>
        <v>0.4</v>
      </c>
      <c r="N652" s="18">
        <f t="shared" si="1312"/>
        <v>0.01</v>
      </c>
      <c r="O652" s="19" t="str">
        <f t="shared" si="1312"/>
        <v>% reduction in cost</v>
      </c>
      <c r="P652" s="14" t="s">
        <v>956</v>
      </c>
      <c r="Q652" s="14" t="s">
        <v>912</v>
      </c>
      <c r="R652" s="14" t="s">
        <v>913</v>
      </c>
      <c r="S652" s="22" t="s">
        <v>338</v>
      </c>
      <c r="T652" s="14"/>
      <c r="U652" s="8"/>
      <c r="V652" s="8"/>
      <c r="W652" s="8"/>
      <c r="X652" s="8"/>
      <c r="Y652" s="8"/>
      <c r="Z652" s="8"/>
    </row>
    <row r="653" spans="1:26" ht="15.75" customHeight="1">
      <c r="A653" s="17" t="str">
        <f t="shared" ref="A653:C653" si="1313">A$651</f>
        <v>Research and Development</v>
      </c>
      <c r="B653" s="17" t="str">
        <f t="shared" si="1313"/>
        <v>Capital Cost Reduction</v>
      </c>
      <c r="C653" s="17" t="str">
        <f t="shared" si="1313"/>
        <v>RnD Industry Capital Cost Perc Reduction</v>
      </c>
      <c r="D653" s="14" t="s">
        <v>562</v>
      </c>
      <c r="E653" s="14"/>
      <c r="F653" s="14" t="s">
        <v>957</v>
      </c>
      <c r="G653" s="14"/>
      <c r="H653" s="13">
        <v>102</v>
      </c>
      <c r="I653" s="14" t="s">
        <v>63</v>
      </c>
      <c r="J653" s="17" t="str">
        <f t="shared" si="1290"/>
        <v>R&amp;D Capital Cost Reductions</v>
      </c>
      <c r="K653" s="18" t="str">
        <f t="shared" ref="K653:O653" si="1314">K$651</f>
        <v>RnD industry capital cost reduction</v>
      </c>
      <c r="L653" s="18">
        <f t="shared" si="1314"/>
        <v>0</v>
      </c>
      <c r="M653" s="18">
        <f t="shared" si="1314"/>
        <v>0.4</v>
      </c>
      <c r="N653" s="18">
        <f t="shared" si="1314"/>
        <v>0.01</v>
      </c>
      <c r="O653" s="19" t="str">
        <f t="shared" si="1314"/>
        <v>% reduction in cost</v>
      </c>
      <c r="P653" s="14" t="s">
        <v>958</v>
      </c>
      <c r="Q653" s="14" t="s">
        <v>912</v>
      </c>
      <c r="R653" s="14" t="s">
        <v>913</v>
      </c>
      <c r="S653" s="22" t="s">
        <v>338</v>
      </c>
      <c r="T653" s="14"/>
      <c r="U653" s="8"/>
      <c r="V653" s="8"/>
      <c r="W653" s="8"/>
      <c r="X653" s="8"/>
      <c r="Y653" s="8"/>
      <c r="Z653" s="8"/>
    </row>
    <row r="654" spans="1:26" ht="15.75" customHeight="1">
      <c r="A654" s="17" t="str">
        <f t="shared" ref="A654:C654" si="1315">A$651</f>
        <v>Research and Development</v>
      </c>
      <c r="B654" s="17" t="str">
        <f t="shared" si="1315"/>
        <v>Capital Cost Reduction</v>
      </c>
      <c r="C654" s="17" t="str">
        <f t="shared" si="1315"/>
        <v>RnD Industry Capital Cost Perc Reduction</v>
      </c>
      <c r="D654" s="14" t="s">
        <v>564</v>
      </c>
      <c r="E654" s="14"/>
      <c r="F654" s="14" t="s">
        <v>959</v>
      </c>
      <c r="G654" s="14"/>
      <c r="H654" s="13">
        <v>103</v>
      </c>
      <c r="I654" s="14" t="s">
        <v>63</v>
      </c>
      <c r="J654" s="17" t="str">
        <f t="shared" si="1290"/>
        <v>R&amp;D Capital Cost Reductions</v>
      </c>
      <c r="K654" s="18" t="str">
        <f t="shared" ref="K654:O654" si="1316">K$651</f>
        <v>RnD industry capital cost reduction</v>
      </c>
      <c r="L654" s="18">
        <f t="shared" si="1316"/>
        <v>0</v>
      </c>
      <c r="M654" s="18">
        <f t="shared" si="1316"/>
        <v>0.4</v>
      </c>
      <c r="N654" s="18">
        <f t="shared" si="1316"/>
        <v>0.01</v>
      </c>
      <c r="O654" s="19" t="str">
        <f t="shared" si="1316"/>
        <v>% reduction in cost</v>
      </c>
      <c r="P654" s="14" t="s">
        <v>960</v>
      </c>
      <c r="Q654" s="14" t="s">
        <v>912</v>
      </c>
      <c r="R654" s="14" t="s">
        <v>913</v>
      </c>
      <c r="S654" s="22" t="s">
        <v>338</v>
      </c>
      <c r="T654" s="14"/>
      <c r="U654" s="8"/>
      <c r="V654" s="8"/>
      <c r="W654" s="8"/>
      <c r="X654" s="8"/>
      <c r="Y654" s="8"/>
      <c r="Z654" s="8"/>
    </row>
    <row r="655" spans="1:26" ht="15.75" customHeight="1">
      <c r="A655" s="17" t="str">
        <f t="shared" ref="A655:C655" si="1317">A$651</f>
        <v>Research and Development</v>
      </c>
      <c r="B655" s="17" t="str">
        <f t="shared" si="1317"/>
        <v>Capital Cost Reduction</v>
      </c>
      <c r="C655" s="17" t="str">
        <f t="shared" si="1317"/>
        <v>RnD Industry Capital Cost Perc Reduction</v>
      </c>
      <c r="D655" s="14" t="s">
        <v>566</v>
      </c>
      <c r="E655" s="14"/>
      <c r="F655" s="14" t="s">
        <v>961</v>
      </c>
      <c r="G655" s="14"/>
      <c r="H655" s="13">
        <v>104</v>
      </c>
      <c r="I655" s="14" t="s">
        <v>63</v>
      </c>
      <c r="J655" s="17" t="str">
        <f t="shared" si="1290"/>
        <v>R&amp;D Capital Cost Reductions</v>
      </c>
      <c r="K655" s="18" t="str">
        <f t="shared" ref="K655:O655" si="1318">K$651</f>
        <v>RnD industry capital cost reduction</v>
      </c>
      <c r="L655" s="18">
        <f t="shared" si="1318"/>
        <v>0</v>
      </c>
      <c r="M655" s="18">
        <f t="shared" si="1318"/>
        <v>0.4</v>
      </c>
      <c r="N655" s="18">
        <f t="shared" si="1318"/>
        <v>0.01</v>
      </c>
      <c r="O655" s="19" t="str">
        <f t="shared" si="1318"/>
        <v>% reduction in cost</v>
      </c>
      <c r="P655" s="14" t="s">
        <v>962</v>
      </c>
      <c r="Q655" s="14" t="s">
        <v>912</v>
      </c>
      <c r="R655" s="14" t="s">
        <v>913</v>
      </c>
      <c r="S655" s="22" t="s">
        <v>338</v>
      </c>
      <c r="T655" s="14"/>
      <c r="U655" s="8"/>
      <c r="V655" s="8"/>
      <c r="W655" s="8"/>
      <c r="X655" s="8"/>
      <c r="Y655" s="8"/>
      <c r="Z655" s="8"/>
    </row>
    <row r="656" spans="1:26" ht="15.75" customHeight="1">
      <c r="A656" s="17" t="str">
        <f t="shared" ref="A656:C656" si="1319">A$651</f>
        <v>Research and Development</v>
      </c>
      <c r="B656" s="17" t="str">
        <f t="shared" si="1319"/>
        <v>Capital Cost Reduction</v>
      </c>
      <c r="C656" s="17" t="str">
        <f t="shared" si="1319"/>
        <v>RnD Industry Capital Cost Perc Reduction</v>
      </c>
      <c r="D656" s="14" t="s">
        <v>568</v>
      </c>
      <c r="E656" s="14"/>
      <c r="F656" s="14" t="s">
        <v>963</v>
      </c>
      <c r="G656" s="14"/>
      <c r="H656" s="13">
        <v>105</v>
      </c>
      <c r="I656" s="14" t="s">
        <v>63</v>
      </c>
      <c r="J656" s="17" t="str">
        <f t="shared" si="1290"/>
        <v>R&amp;D Capital Cost Reductions</v>
      </c>
      <c r="K656" s="18" t="str">
        <f t="shared" ref="K656:O656" si="1320">K$651</f>
        <v>RnD industry capital cost reduction</v>
      </c>
      <c r="L656" s="18">
        <f t="shared" si="1320"/>
        <v>0</v>
      </c>
      <c r="M656" s="18">
        <f t="shared" si="1320"/>
        <v>0.4</v>
      </c>
      <c r="N656" s="18">
        <f t="shared" si="1320"/>
        <v>0.01</v>
      </c>
      <c r="O656" s="19" t="str">
        <f t="shared" si="1320"/>
        <v>% reduction in cost</v>
      </c>
      <c r="P656" s="14" t="s">
        <v>964</v>
      </c>
      <c r="Q656" s="14" t="s">
        <v>912</v>
      </c>
      <c r="R656" s="14" t="s">
        <v>913</v>
      </c>
      <c r="S656" s="22" t="s">
        <v>338</v>
      </c>
      <c r="T656" s="14"/>
      <c r="U656" s="8"/>
      <c r="V656" s="8"/>
      <c r="W656" s="8"/>
      <c r="X656" s="8"/>
      <c r="Y656" s="8"/>
      <c r="Z656" s="8"/>
    </row>
    <row r="657" spans="1:26" ht="15.75" customHeight="1">
      <c r="A657" s="17" t="str">
        <f t="shared" ref="A657:C657" si="1321">A$651</f>
        <v>Research and Development</v>
      </c>
      <c r="B657" s="17" t="str">
        <f t="shared" si="1321"/>
        <v>Capital Cost Reduction</v>
      </c>
      <c r="C657" s="17" t="str">
        <f t="shared" si="1321"/>
        <v>RnD Industry Capital Cost Perc Reduction</v>
      </c>
      <c r="D657" s="14" t="s">
        <v>570</v>
      </c>
      <c r="E657" s="14"/>
      <c r="F657" s="14" t="s">
        <v>965</v>
      </c>
      <c r="G657" s="14"/>
      <c r="H657" s="13">
        <v>106</v>
      </c>
      <c r="I657" s="14" t="s">
        <v>63</v>
      </c>
      <c r="J657" s="17" t="str">
        <f t="shared" si="1290"/>
        <v>R&amp;D Capital Cost Reductions</v>
      </c>
      <c r="K657" s="18" t="str">
        <f t="shared" ref="K657:O657" si="1322">K$651</f>
        <v>RnD industry capital cost reduction</v>
      </c>
      <c r="L657" s="18">
        <f t="shared" si="1322"/>
        <v>0</v>
      </c>
      <c r="M657" s="18">
        <f t="shared" si="1322"/>
        <v>0.4</v>
      </c>
      <c r="N657" s="18">
        <f t="shared" si="1322"/>
        <v>0.01</v>
      </c>
      <c r="O657" s="19" t="str">
        <f t="shared" si="1322"/>
        <v>% reduction in cost</v>
      </c>
      <c r="P657" s="14" t="s">
        <v>966</v>
      </c>
      <c r="Q657" s="14" t="s">
        <v>912</v>
      </c>
      <c r="R657" s="14" t="s">
        <v>913</v>
      </c>
      <c r="S657" s="22" t="s">
        <v>338</v>
      </c>
      <c r="T657" s="14"/>
      <c r="U657" s="8"/>
      <c r="V657" s="8"/>
      <c r="W657" s="8"/>
      <c r="X657" s="8"/>
      <c r="Y657" s="8"/>
      <c r="Z657" s="8"/>
    </row>
    <row r="658" spans="1:26" ht="15.75" customHeight="1">
      <c r="A658" s="17" t="str">
        <f t="shared" ref="A658:C658" si="1323">A$651</f>
        <v>Research and Development</v>
      </c>
      <c r="B658" s="17" t="str">
        <f t="shared" si="1323"/>
        <v>Capital Cost Reduction</v>
      </c>
      <c r="C658" s="17" t="str">
        <f t="shared" si="1323"/>
        <v>RnD Industry Capital Cost Perc Reduction</v>
      </c>
      <c r="D658" s="14" t="s">
        <v>572</v>
      </c>
      <c r="E658" s="14"/>
      <c r="F658" s="14" t="s">
        <v>967</v>
      </c>
      <c r="G658" s="14"/>
      <c r="H658" s="13">
        <v>107</v>
      </c>
      <c r="I658" s="14" t="s">
        <v>63</v>
      </c>
      <c r="J658" s="17" t="str">
        <f t="shared" si="1290"/>
        <v>R&amp;D Capital Cost Reductions</v>
      </c>
      <c r="K658" s="18" t="str">
        <f t="shared" ref="K658:O658" si="1324">K$651</f>
        <v>RnD industry capital cost reduction</v>
      </c>
      <c r="L658" s="18">
        <f t="shared" si="1324"/>
        <v>0</v>
      </c>
      <c r="M658" s="18">
        <f t="shared" si="1324"/>
        <v>0.4</v>
      </c>
      <c r="N658" s="18">
        <f t="shared" si="1324"/>
        <v>0.01</v>
      </c>
      <c r="O658" s="19" t="str">
        <f t="shared" si="1324"/>
        <v>% reduction in cost</v>
      </c>
      <c r="P658" s="14" t="s">
        <v>968</v>
      </c>
      <c r="Q658" s="14" t="s">
        <v>912</v>
      </c>
      <c r="R658" s="14" t="s">
        <v>913</v>
      </c>
      <c r="S658" s="22" t="s">
        <v>338</v>
      </c>
      <c r="T658" s="14"/>
      <c r="U658" s="8"/>
      <c r="V658" s="8"/>
      <c r="W658" s="8"/>
      <c r="X658" s="8"/>
      <c r="Y658" s="8"/>
      <c r="Z658" s="8"/>
    </row>
    <row r="659" spans="1:26" ht="15.75" customHeight="1">
      <c r="A659" s="8" t="s">
        <v>904</v>
      </c>
      <c r="B659" s="17" t="str">
        <f>B$651</f>
        <v>Capital Cost Reduction</v>
      </c>
      <c r="C659" s="8" t="s">
        <v>969</v>
      </c>
      <c r="D659" s="14" t="s">
        <v>970</v>
      </c>
      <c r="E659" s="14"/>
      <c r="F659" s="14" t="s">
        <v>971</v>
      </c>
      <c r="G659" s="14"/>
      <c r="H659" s="13">
        <v>108</v>
      </c>
      <c r="I659" s="14" t="s">
        <v>63</v>
      </c>
      <c r="J659" s="17" t="str">
        <f t="shared" si="1290"/>
        <v>R&amp;D Capital Cost Reductions</v>
      </c>
      <c r="K659" s="8" t="s">
        <v>972</v>
      </c>
      <c r="L659" s="15">
        <v>0</v>
      </c>
      <c r="M659" s="15">
        <v>0.4</v>
      </c>
      <c r="N659" s="15">
        <v>0.01</v>
      </c>
      <c r="O659" s="14" t="s">
        <v>910</v>
      </c>
      <c r="P659" s="14" t="s">
        <v>973</v>
      </c>
      <c r="Q659" s="14" t="s">
        <v>912</v>
      </c>
      <c r="R659" s="14" t="s">
        <v>913</v>
      </c>
      <c r="S659" s="22" t="s">
        <v>338</v>
      </c>
      <c r="T659" s="14"/>
      <c r="U659" s="8"/>
      <c r="V659" s="8"/>
      <c r="W659" s="8"/>
      <c r="X659" s="8"/>
      <c r="Y659" s="8"/>
      <c r="Z659" s="8"/>
    </row>
    <row r="660" spans="1:26" ht="15.75" customHeight="1">
      <c r="A660" s="17" t="str">
        <f t="shared" ref="A660:C660" si="1325">A$659</f>
        <v>Research and Development</v>
      </c>
      <c r="B660" s="17" t="str">
        <f t="shared" si="1325"/>
        <v>Capital Cost Reduction</v>
      </c>
      <c r="C660" s="17" t="str">
        <f t="shared" si="1325"/>
        <v>RnD Transportation Capital Cost Perc Reduction</v>
      </c>
      <c r="D660" s="14" t="s">
        <v>974</v>
      </c>
      <c r="E660" s="14"/>
      <c r="F660" s="14" t="s">
        <v>975</v>
      </c>
      <c r="G660" s="14"/>
      <c r="H660" s="13">
        <v>109</v>
      </c>
      <c r="I660" s="14" t="s">
        <v>63</v>
      </c>
      <c r="J660" s="17" t="str">
        <f t="shared" si="1290"/>
        <v>R&amp;D Capital Cost Reductions</v>
      </c>
      <c r="K660" s="18" t="str">
        <f t="shared" ref="K660:O660" si="1326">K$659</f>
        <v>RnD transportation capital cost reduction</v>
      </c>
      <c r="L660" s="18">
        <f t="shared" si="1326"/>
        <v>0</v>
      </c>
      <c r="M660" s="18">
        <f t="shared" si="1326"/>
        <v>0.4</v>
      </c>
      <c r="N660" s="18">
        <f t="shared" si="1326"/>
        <v>0.01</v>
      </c>
      <c r="O660" s="19" t="str">
        <f t="shared" si="1326"/>
        <v>% reduction in cost</v>
      </c>
      <c r="P660" s="14" t="s">
        <v>976</v>
      </c>
      <c r="Q660" s="14" t="s">
        <v>912</v>
      </c>
      <c r="R660" s="14" t="s">
        <v>913</v>
      </c>
      <c r="S660" s="22" t="s">
        <v>338</v>
      </c>
      <c r="T660" s="14"/>
      <c r="U660" s="8"/>
      <c r="V660" s="8"/>
      <c r="W660" s="8"/>
      <c r="X660" s="8"/>
      <c r="Y660" s="8"/>
      <c r="Z660" s="8"/>
    </row>
    <row r="661" spans="1:26" ht="15.75" customHeight="1">
      <c r="A661" s="17" t="str">
        <f t="shared" ref="A661:C661" si="1327">A$659</f>
        <v>Research and Development</v>
      </c>
      <c r="B661" s="17" t="str">
        <f t="shared" si="1327"/>
        <v>Capital Cost Reduction</v>
      </c>
      <c r="C661" s="17" t="str">
        <f t="shared" si="1327"/>
        <v>RnD Transportation Capital Cost Perc Reduction</v>
      </c>
      <c r="D661" s="14" t="s">
        <v>977</v>
      </c>
      <c r="E661" s="14"/>
      <c r="F661" s="14" t="s">
        <v>978</v>
      </c>
      <c r="G661" s="14"/>
      <c r="H661" s="13">
        <v>110</v>
      </c>
      <c r="I661" s="14" t="s">
        <v>63</v>
      </c>
      <c r="J661" s="17" t="str">
        <f t="shared" si="1290"/>
        <v>R&amp;D Capital Cost Reductions</v>
      </c>
      <c r="K661" s="18" t="str">
        <f t="shared" ref="K661:O661" si="1328">K$659</f>
        <v>RnD transportation capital cost reduction</v>
      </c>
      <c r="L661" s="18">
        <f t="shared" si="1328"/>
        <v>0</v>
      </c>
      <c r="M661" s="18">
        <f t="shared" si="1328"/>
        <v>0.4</v>
      </c>
      <c r="N661" s="18">
        <f t="shared" si="1328"/>
        <v>0.01</v>
      </c>
      <c r="O661" s="19" t="str">
        <f t="shared" si="1328"/>
        <v>% reduction in cost</v>
      </c>
      <c r="P661" s="14" t="s">
        <v>979</v>
      </c>
      <c r="Q661" s="14" t="s">
        <v>912</v>
      </c>
      <c r="R661" s="14" t="s">
        <v>913</v>
      </c>
      <c r="S661" s="22" t="s">
        <v>338</v>
      </c>
      <c r="T661" s="14"/>
      <c r="U661" s="8"/>
      <c r="V661" s="8"/>
      <c r="W661" s="8"/>
      <c r="X661" s="8"/>
      <c r="Y661" s="8"/>
      <c r="Z661" s="8"/>
    </row>
    <row r="662" spans="1:26" ht="15.75" customHeight="1">
      <c r="A662" s="17" t="str">
        <f t="shared" ref="A662:C662" si="1329">A$659</f>
        <v>Research and Development</v>
      </c>
      <c r="B662" s="17" t="str">
        <f t="shared" si="1329"/>
        <v>Capital Cost Reduction</v>
      </c>
      <c r="C662" s="17" t="str">
        <f t="shared" si="1329"/>
        <v>RnD Transportation Capital Cost Perc Reduction</v>
      </c>
      <c r="D662" s="14" t="s">
        <v>980</v>
      </c>
      <c r="E662" s="14"/>
      <c r="F662" s="14" t="s">
        <v>981</v>
      </c>
      <c r="G662" s="14"/>
      <c r="H662" s="13">
        <v>111</v>
      </c>
      <c r="I662" s="14" t="s">
        <v>63</v>
      </c>
      <c r="J662" s="17" t="str">
        <f t="shared" si="1290"/>
        <v>R&amp;D Capital Cost Reductions</v>
      </c>
      <c r="K662" s="18" t="str">
        <f t="shared" ref="K662:O662" si="1330">K$659</f>
        <v>RnD transportation capital cost reduction</v>
      </c>
      <c r="L662" s="18">
        <f t="shared" si="1330"/>
        <v>0</v>
      </c>
      <c r="M662" s="18">
        <f t="shared" si="1330"/>
        <v>0.4</v>
      </c>
      <c r="N662" s="18">
        <f t="shared" si="1330"/>
        <v>0.01</v>
      </c>
      <c r="O662" s="19" t="str">
        <f t="shared" si="1330"/>
        <v>% reduction in cost</v>
      </c>
      <c r="P662" s="14" t="s">
        <v>982</v>
      </c>
      <c r="Q662" s="14" t="s">
        <v>912</v>
      </c>
      <c r="R662" s="14" t="s">
        <v>913</v>
      </c>
      <c r="S662" s="22" t="s">
        <v>338</v>
      </c>
      <c r="T662" s="14"/>
      <c r="U662" s="8"/>
      <c r="V662" s="8"/>
      <c r="W662" s="8"/>
      <c r="X662" s="8"/>
      <c r="Y662" s="8"/>
      <c r="Z662" s="8"/>
    </row>
    <row r="663" spans="1:26" ht="15.75" customHeight="1">
      <c r="A663" s="17" t="str">
        <f t="shared" ref="A663:C663" si="1331">A$659</f>
        <v>Research and Development</v>
      </c>
      <c r="B663" s="17" t="str">
        <f t="shared" si="1331"/>
        <v>Capital Cost Reduction</v>
      </c>
      <c r="C663" s="17" t="str">
        <f t="shared" si="1331"/>
        <v>RnD Transportation Capital Cost Perc Reduction</v>
      </c>
      <c r="D663" s="14" t="s">
        <v>983</v>
      </c>
      <c r="E663" s="14"/>
      <c r="F663" s="14" t="s">
        <v>984</v>
      </c>
      <c r="G663" s="14"/>
      <c r="H663" s="13">
        <v>112</v>
      </c>
      <c r="I663" s="14" t="s">
        <v>63</v>
      </c>
      <c r="J663" s="17" t="str">
        <f t="shared" si="1290"/>
        <v>R&amp;D Capital Cost Reductions</v>
      </c>
      <c r="K663" s="18" t="str">
        <f t="shared" ref="K663:O663" si="1332">K$659</f>
        <v>RnD transportation capital cost reduction</v>
      </c>
      <c r="L663" s="18">
        <f t="shared" si="1332"/>
        <v>0</v>
      </c>
      <c r="M663" s="18">
        <f t="shared" si="1332"/>
        <v>0.4</v>
      </c>
      <c r="N663" s="18">
        <f t="shared" si="1332"/>
        <v>0.01</v>
      </c>
      <c r="O663" s="19" t="str">
        <f t="shared" si="1332"/>
        <v>% reduction in cost</v>
      </c>
      <c r="P663" s="14" t="s">
        <v>985</v>
      </c>
      <c r="Q663" s="14" t="s">
        <v>912</v>
      </c>
      <c r="R663" s="14" t="s">
        <v>913</v>
      </c>
      <c r="S663" s="22" t="s">
        <v>338</v>
      </c>
      <c r="T663" s="14"/>
      <c r="U663" s="8"/>
      <c r="V663" s="8"/>
      <c r="W663" s="8"/>
      <c r="X663" s="8"/>
      <c r="Y663" s="8"/>
      <c r="Z663" s="8"/>
    </row>
    <row r="664" spans="1:26" ht="15.75" customHeight="1">
      <c r="A664" s="17" t="str">
        <f t="shared" ref="A664:C664" si="1333">A$659</f>
        <v>Research and Development</v>
      </c>
      <c r="B664" s="17" t="str">
        <f t="shared" si="1333"/>
        <v>Capital Cost Reduction</v>
      </c>
      <c r="C664" s="17" t="str">
        <f t="shared" si="1333"/>
        <v>RnD Transportation Capital Cost Perc Reduction</v>
      </c>
      <c r="D664" s="14" t="s">
        <v>986</v>
      </c>
      <c r="E664" s="14"/>
      <c r="F664" s="14" t="s">
        <v>987</v>
      </c>
      <c r="G664" s="14"/>
      <c r="H664" s="13">
        <v>113</v>
      </c>
      <c r="I664" s="14" t="s">
        <v>63</v>
      </c>
      <c r="J664" s="17" t="str">
        <f t="shared" si="1290"/>
        <v>R&amp;D Capital Cost Reductions</v>
      </c>
      <c r="K664" s="18" t="str">
        <f t="shared" ref="K664:O664" si="1334">K$659</f>
        <v>RnD transportation capital cost reduction</v>
      </c>
      <c r="L664" s="18">
        <f t="shared" si="1334"/>
        <v>0</v>
      </c>
      <c r="M664" s="18">
        <f t="shared" si="1334"/>
        <v>0.4</v>
      </c>
      <c r="N664" s="18">
        <f t="shared" si="1334"/>
        <v>0.01</v>
      </c>
      <c r="O664" s="19" t="str">
        <f t="shared" si="1334"/>
        <v>% reduction in cost</v>
      </c>
      <c r="P664" s="14" t="s">
        <v>988</v>
      </c>
      <c r="Q664" s="14" t="s">
        <v>912</v>
      </c>
      <c r="R664" s="14" t="s">
        <v>913</v>
      </c>
      <c r="S664" s="22" t="s">
        <v>338</v>
      </c>
      <c r="T664" s="14"/>
      <c r="U664" s="8"/>
      <c r="V664" s="8"/>
      <c r="W664" s="8"/>
      <c r="X664" s="8"/>
      <c r="Y664" s="8"/>
      <c r="Z664" s="8"/>
    </row>
    <row r="665" spans="1:26" ht="15.75" customHeight="1">
      <c r="A665" s="17" t="str">
        <f t="shared" ref="A665:C665" si="1335">A$659</f>
        <v>Research and Development</v>
      </c>
      <c r="B665" s="17" t="str">
        <f t="shared" si="1335"/>
        <v>Capital Cost Reduction</v>
      </c>
      <c r="C665" s="17" t="str">
        <f t="shared" si="1335"/>
        <v>RnD Transportation Capital Cost Perc Reduction</v>
      </c>
      <c r="D665" s="14" t="s">
        <v>989</v>
      </c>
      <c r="E665" s="14"/>
      <c r="F665" s="14" t="s">
        <v>990</v>
      </c>
      <c r="G665" s="14"/>
      <c r="H665" s="13">
        <v>523</v>
      </c>
      <c r="I665" s="14" t="s">
        <v>63</v>
      </c>
      <c r="J665" s="17" t="str">
        <f t="shared" si="1290"/>
        <v>R&amp;D Capital Cost Reductions</v>
      </c>
      <c r="K665" s="18" t="str">
        <f t="shared" ref="K665:O665" si="1336">K$659</f>
        <v>RnD transportation capital cost reduction</v>
      </c>
      <c r="L665" s="18">
        <f t="shared" si="1336"/>
        <v>0</v>
      </c>
      <c r="M665" s="18">
        <f t="shared" si="1336"/>
        <v>0.4</v>
      </c>
      <c r="N665" s="18">
        <f t="shared" si="1336"/>
        <v>0.01</v>
      </c>
      <c r="O665" s="19" t="str">
        <f t="shared" si="1336"/>
        <v>% reduction in cost</v>
      </c>
      <c r="P665" s="14" t="s">
        <v>991</v>
      </c>
      <c r="Q665" s="14" t="s">
        <v>912</v>
      </c>
      <c r="R665" s="14" t="s">
        <v>913</v>
      </c>
      <c r="S665" s="22" t="s">
        <v>338</v>
      </c>
      <c r="T665" s="14"/>
      <c r="U665" s="8"/>
      <c r="V665" s="8"/>
      <c r="W665" s="8"/>
      <c r="X665" s="8"/>
      <c r="Y665" s="8"/>
      <c r="Z665" s="8"/>
    </row>
    <row r="666" spans="1:26" ht="15.75" customHeight="1">
      <c r="A666" s="8" t="s">
        <v>904</v>
      </c>
      <c r="B666" s="8" t="s">
        <v>992</v>
      </c>
      <c r="C666" s="8" t="s">
        <v>993</v>
      </c>
      <c r="D666" s="14"/>
      <c r="E666" s="14"/>
      <c r="F666" s="14"/>
      <c r="G666" s="14"/>
      <c r="H666" s="13">
        <v>525</v>
      </c>
      <c r="I666" s="14" t="s">
        <v>63</v>
      </c>
      <c r="J666" s="8" t="s">
        <v>992</v>
      </c>
      <c r="K666" s="15" t="s">
        <v>994</v>
      </c>
      <c r="L666" s="15">
        <v>0</v>
      </c>
      <c r="M666" s="15">
        <v>1</v>
      </c>
      <c r="N666" s="15">
        <v>0.01</v>
      </c>
      <c r="O666" s="14" t="s">
        <v>440</v>
      </c>
      <c r="P666" s="14" t="s">
        <v>995</v>
      </c>
      <c r="Q666" s="14" t="s">
        <v>996</v>
      </c>
      <c r="R666" s="14" t="s">
        <v>997</v>
      </c>
      <c r="S666" s="22" t="s">
        <v>998</v>
      </c>
      <c r="T666" s="14"/>
      <c r="U666" s="8"/>
      <c r="V666" s="8"/>
      <c r="W666" s="8"/>
      <c r="X666" s="8"/>
      <c r="Y666" s="8"/>
      <c r="Z666" s="8"/>
    </row>
    <row r="667" spans="1:26" ht="15.75" customHeight="1">
      <c r="A667" s="8" t="s">
        <v>904</v>
      </c>
      <c r="B667" s="8" t="s">
        <v>999</v>
      </c>
      <c r="C667" s="8" t="s">
        <v>1000</v>
      </c>
      <c r="D667" s="14" t="s">
        <v>249</v>
      </c>
      <c r="E667" s="14"/>
      <c r="F667" s="14" t="s">
        <v>907</v>
      </c>
      <c r="G667" s="14"/>
      <c r="H667" s="13">
        <v>114</v>
      </c>
      <c r="I667" s="14" t="s">
        <v>63</v>
      </c>
      <c r="J667" s="8" t="s">
        <v>1001</v>
      </c>
      <c r="K667" s="8" t="s">
        <v>1002</v>
      </c>
      <c r="L667" s="15">
        <v>0</v>
      </c>
      <c r="M667" s="15">
        <v>0.4</v>
      </c>
      <c r="N667" s="15">
        <v>0.01</v>
      </c>
      <c r="O667" s="14" t="s">
        <v>1003</v>
      </c>
      <c r="P667" s="14" t="s">
        <v>1004</v>
      </c>
      <c r="Q667" s="14" t="s">
        <v>912</v>
      </c>
      <c r="R667" s="14" t="s">
        <v>913</v>
      </c>
      <c r="S667" s="22" t="s">
        <v>338</v>
      </c>
      <c r="T667" s="14"/>
      <c r="U667" s="8"/>
      <c r="V667" s="8"/>
      <c r="W667" s="8"/>
      <c r="X667" s="8"/>
      <c r="Y667" s="8"/>
      <c r="Z667" s="8"/>
    </row>
    <row r="668" spans="1:26" ht="15.75" customHeight="1">
      <c r="A668" s="17" t="str">
        <f t="shared" ref="A668:C668" si="1337">A$667</f>
        <v>Research and Development</v>
      </c>
      <c r="B668" s="17" t="str">
        <f t="shared" si="1337"/>
        <v>Fuel Use Reduction</v>
      </c>
      <c r="C668" s="17" t="str">
        <f t="shared" si="1337"/>
        <v>RnD Building Fuel Use Perc Reduction</v>
      </c>
      <c r="D668" s="14" t="s">
        <v>258</v>
      </c>
      <c r="E668" s="14"/>
      <c r="F668" s="14" t="s">
        <v>914</v>
      </c>
      <c r="G668" s="14"/>
      <c r="H668" s="13">
        <v>115</v>
      </c>
      <c r="I668" s="14" t="s">
        <v>63</v>
      </c>
      <c r="J668" s="17" t="str">
        <f t="shared" ref="J668:O668" si="1338">J$667</f>
        <v>R&amp;D Fuel Use Reductions</v>
      </c>
      <c r="K668" s="18" t="str">
        <f t="shared" si="1338"/>
        <v>RnD building fuel use reduction</v>
      </c>
      <c r="L668" s="18">
        <f t="shared" si="1338"/>
        <v>0</v>
      </c>
      <c r="M668" s="18">
        <f t="shared" si="1338"/>
        <v>0.4</v>
      </c>
      <c r="N668" s="18">
        <f t="shared" si="1338"/>
        <v>0.01</v>
      </c>
      <c r="O668" s="19" t="str">
        <f t="shared" si="1338"/>
        <v>% reduction in fuel use</v>
      </c>
      <c r="P668" s="14" t="s">
        <v>1005</v>
      </c>
      <c r="Q668" s="14" t="s">
        <v>912</v>
      </c>
      <c r="R668" s="14" t="s">
        <v>913</v>
      </c>
      <c r="S668" s="22" t="s">
        <v>338</v>
      </c>
      <c r="T668" s="14"/>
      <c r="U668" s="8"/>
      <c r="V668" s="8"/>
      <c r="W668" s="8"/>
      <c r="X668" s="8"/>
      <c r="Y668" s="8"/>
      <c r="Z668" s="8"/>
    </row>
    <row r="669" spans="1:26" ht="15.75" customHeight="1">
      <c r="A669" s="17" t="str">
        <f t="shared" ref="A669:C669" si="1339">A$667</f>
        <v>Research and Development</v>
      </c>
      <c r="B669" s="17" t="str">
        <f t="shared" si="1339"/>
        <v>Fuel Use Reduction</v>
      </c>
      <c r="C669" s="17" t="str">
        <f t="shared" si="1339"/>
        <v>RnD Building Fuel Use Perc Reduction</v>
      </c>
      <c r="D669" s="14" t="s">
        <v>288</v>
      </c>
      <c r="E669" s="14"/>
      <c r="F669" s="14" t="s">
        <v>916</v>
      </c>
      <c r="G669" s="14"/>
      <c r="H669" s="13">
        <v>750</v>
      </c>
      <c r="I669" s="14" t="s">
        <v>86</v>
      </c>
      <c r="J669" s="17" t="str">
        <f t="shared" ref="J669:K669" si="1340">J$667</f>
        <v>R&amp;D Fuel Use Reductions</v>
      </c>
      <c r="K669" s="18" t="str">
        <f t="shared" si="1340"/>
        <v>RnD building fuel use reduction</v>
      </c>
      <c r="L669" s="18"/>
      <c r="M669" s="18"/>
      <c r="N669" s="18"/>
      <c r="O669" s="19"/>
      <c r="P669" s="14"/>
      <c r="Q669" s="14"/>
      <c r="R669" s="14"/>
      <c r="S669" s="22"/>
      <c r="T669" s="14"/>
      <c r="U669" s="8"/>
      <c r="V669" s="8"/>
      <c r="W669" s="8"/>
      <c r="X669" s="8"/>
      <c r="Y669" s="8"/>
      <c r="Z669" s="8"/>
    </row>
    <row r="670" spans="1:26" ht="15.75" customHeight="1">
      <c r="A670" s="17" t="str">
        <f t="shared" ref="A670:C670" si="1341">A$667</f>
        <v>Research and Development</v>
      </c>
      <c r="B670" s="17" t="str">
        <f t="shared" si="1341"/>
        <v>Fuel Use Reduction</v>
      </c>
      <c r="C670" s="17" t="str">
        <f t="shared" si="1341"/>
        <v>RnD Building Fuel Use Perc Reduction</v>
      </c>
      <c r="D670" s="14" t="s">
        <v>260</v>
      </c>
      <c r="E670" s="14"/>
      <c r="F670" s="14" t="s">
        <v>918</v>
      </c>
      <c r="G670" s="14"/>
      <c r="H670" s="13">
        <v>117</v>
      </c>
      <c r="I670" s="14" t="s">
        <v>63</v>
      </c>
      <c r="J670" s="17" t="str">
        <f t="shared" ref="J670:O670" si="1342">J$667</f>
        <v>R&amp;D Fuel Use Reductions</v>
      </c>
      <c r="K670" s="18" t="str">
        <f t="shared" si="1342"/>
        <v>RnD building fuel use reduction</v>
      </c>
      <c r="L670" s="18">
        <f t="shared" si="1342"/>
        <v>0</v>
      </c>
      <c r="M670" s="18">
        <f t="shared" si="1342"/>
        <v>0.4</v>
      </c>
      <c r="N670" s="18">
        <f t="shared" si="1342"/>
        <v>0.01</v>
      </c>
      <c r="O670" s="19" t="str">
        <f t="shared" si="1342"/>
        <v>% reduction in fuel use</v>
      </c>
      <c r="P670" s="14" t="s">
        <v>1006</v>
      </c>
      <c r="Q670" s="14" t="s">
        <v>912</v>
      </c>
      <c r="R670" s="14" t="s">
        <v>913</v>
      </c>
      <c r="S670" s="22" t="s">
        <v>338</v>
      </c>
      <c r="T670" s="14"/>
      <c r="U670" s="8"/>
      <c r="V670" s="8"/>
      <c r="W670" s="8"/>
      <c r="X670" s="8"/>
      <c r="Y670" s="8"/>
      <c r="Z670" s="8"/>
    </row>
    <row r="671" spans="1:26" ht="15.75" customHeight="1">
      <c r="A671" s="17" t="str">
        <f t="shared" ref="A671:C671" si="1343">A$667</f>
        <v>Research and Development</v>
      </c>
      <c r="B671" s="17" t="str">
        <f t="shared" si="1343"/>
        <v>Fuel Use Reduction</v>
      </c>
      <c r="C671" s="17" t="str">
        <f t="shared" si="1343"/>
        <v>RnD Building Fuel Use Perc Reduction</v>
      </c>
      <c r="D671" s="14" t="s">
        <v>262</v>
      </c>
      <c r="E671" s="14"/>
      <c r="F671" s="14" t="s">
        <v>920</v>
      </c>
      <c r="G671" s="14"/>
      <c r="H671" s="13">
        <v>118</v>
      </c>
      <c r="I671" s="14" t="s">
        <v>63</v>
      </c>
      <c r="J671" s="17" t="str">
        <f t="shared" ref="J671:O671" si="1344">J$667</f>
        <v>R&amp;D Fuel Use Reductions</v>
      </c>
      <c r="K671" s="18" t="str">
        <f t="shared" si="1344"/>
        <v>RnD building fuel use reduction</v>
      </c>
      <c r="L671" s="18">
        <f t="shared" si="1344"/>
        <v>0</v>
      </c>
      <c r="M671" s="18">
        <f t="shared" si="1344"/>
        <v>0.4</v>
      </c>
      <c r="N671" s="18">
        <f t="shared" si="1344"/>
        <v>0.01</v>
      </c>
      <c r="O671" s="19" t="str">
        <f t="shared" si="1344"/>
        <v>% reduction in fuel use</v>
      </c>
      <c r="P671" s="14" t="s">
        <v>1007</v>
      </c>
      <c r="Q671" s="14" t="s">
        <v>912</v>
      </c>
      <c r="R671" s="14" t="s">
        <v>913</v>
      </c>
      <c r="S671" s="22" t="s">
        <v>338</v>
      </c>
      <c r="T671" s="14"/>
      <c r="U671" s="8"/>
      <c r="V671" s="8"/>
      <c r="W671" s="8"/>
      <c r="X671" s="8"/>
      <c r="Y671" s="8"/>
      <c r="Z671" s="8"/>
    </row>
    <row r="672" spans="1:26" ht="15.75" customHeight="1">
      <c r="A672" s="17" t="str">
        <f t="shared" ref="A672:C672" si="1345">A$667</f>
        <v>Research and Development</v>
      </c>
      <c r="B672" s="17" t="str">
        <f t="shared" si="1345"/>
        <v>Fuel Use Reduction</v>
      </c>
      <c r="C672" s="17" t="str">
        <f t="shared" si="1345"/>
        <v>RnD Building Fuel Use Perc Reduction</v>
      </c>
      <c r="D672" s="14" t="s">
        <v>265</v>
      </c>
      <c r="E672" s="14"/>
      <c r="F672" s="14" t="s">
        <v>922</v>
      </c>
      <c r="G672" s="14"/>
      <c r="H672" s="13">
        <v>119</v>
      </c>
      <c r="I672" s="14" t="s">
        <v>63</v>
      </c>
      <c r="J672" s="17" t="str">
        <f t="shared" ref="J672:O672" si="1346">J$667</f>
        <v>R&amp;D Fuel Use Reductions</v>
      </c>
      <c r="K672" s="18" t="str">
        <f t="shared" si="1346"/>
        <v>RnD building fuel use reduction</v>
      </c>
      <c r="L672" s="18">
        <f t="shared" si="1346"/>
        <v>0</v>
      </c>
      <c r="M672" s="18">
        <f t="shared" si="1346"/>
        <v>0.4</v>
      </c>
      <c r="N672" s="18">
        <f t="shared" si="1346"/>
        <v>0.01</v>
      </c>
      <c r="O672" s="19" t="str">
        <f t="shared" si="1346"/>
        <v>% reduction in fuel use</v>
      </c>
      <c r="P672" s="14" t="s">
        <v>1008</v>
      </c>
      <c r="Q672" s="14" t="s">
        <v>912</v>
      </c>
      <c r="R672" s="14" t="s">
        <v>913</v>
      </c>
      <c r="S672" s="22" t="s">
        <v>338</v>
      </c>
      <c r="T672" s="14"/>
      <c r="U672" s="8"/>
      <c r="V672" s="8"/>
      <c r="W672" s="8"/>
      <c r="X672" s="8"/>
      <c r="Y672" s="8"/>
      <c r="Z672" s="8"/>
    </row>
    <row r="673" spans="1:26" ht="15.75" customHeight="1">
      <c r="A673" s="8" t="s">
        <v>904</v>
      </c>
      <c r="B673" s="17" t="str">
        <f t="shared" ref="B673:B674" si="1347">B$667</f>
        <v>Fuel Use Reduction</v>
      </c>
      <c r="C673" s="8" t="s">
        <v>1009</v>
      </c>
      <c r="D673" s="14"/>
      <c r="E673" s="14"/>
      <c r="F673" s="14" t="s">
        <v>402</v>
      </c>
      <c r="G673" s="14"/>
      <c r="H673" s="13">
        <v>120</v>
      </c>
      <c r="I673" s="14" t="s">
        <v>63</v>
      </c>
      <c r="J673" s="17" t="str">
        <f t="shared" ref="J673:J699" si="1348">J$667</f>
        <v>R&amp;D Fuel Use Reductions</v>
      </c>
      <c r="K673" s="8" t="s">
        <v>1010</v>
      </c>
      <c r="L673" s="15">
        <v>0</v>
      </c>
      <c r="M673" s="15">
        <v>0.4</v>
      </c>
      <c r="N673" s="15">
        <v>0.01</v>
      </c>
      <c r="O673" s="14" t="s">
        <v>1003</v>
      </c>
      <c r="P673" s="14" t="s">
        <v>1011</v>
      </c>
      <c r="Q673" s="14" t="s">
        <v>912</v>
      </c>
      <c r="R673" s="14" t="s">
        <v>913</v>
      </c>
      <c r="S673" s="22" t="s">
        <v>338</v>
      </c>
      <c r="T673" s="14"/>
      <c r="U673" s="8"/>
      <c r="V673" s="8"/>
      <c r="W673" s="8"/>
      <c r="X673" s="8"/>
      <c r="Y673" s="8"/>
      <c r="Z673" s="8"/>
    </row>
    <row r="674" spans="1:26" ht="15.75" customHeight="1">
      <c r="A674" s="8" t="s">
        <v>904</v>
      </c>
      <c r="B674" s="17" t="str">
        <f t="shared" si="1347"/>
        <v>Fuel Use Reduction</v>
      </c>
      <c r="C674" s="8" t="s">
        <v>1012</v>
      </c>
      <c r="D674" s="14" t="s">
        <v>361</v>
      </c>
      <c r="E674" s="14"/>
      <c r="F674" s="14" t="s">
        <v>928</v>
      </c>
      <c r="G674" s="14"/>
      <c r="H674" s="13">
        <v>121</v>
      </c>
      <c r="I674" s="14" t="s">
        <v>63</v>
      </c>
      <c r="J674" s="17" t="str">
        <f t="shared" si="1348"/>
        <v>R&amp;D Fuel Use Reductions</v>
      </c>
      <c r="K674" s="8" t="s">
        <v>1013</v>
      </c>
      <c r="L674" s="15">
        <v>0</v>
      </c>
      <c r="M674" s="15">
        <v>0.4</v>
      </c>
      <c r="N674" s="15">
        <v>0.01</v>
      </c>
      <c r="O674" s="14" t="s">
        <v>1003</v>
      </c>
      <c r="P674" s="14" t="s">
        <v>1014</v>
      </c>
      <c r="Q674" s="14" t="s">
        <v>912</v>
      </c>
      <c r="R674" s="14" t="s">
        <v>913</v>
      </c>
      <c r="S674" s="22" t="s">
        <v>338</v>
      </c>
      <c r="T674" s="14"/>
      <c r="U674" s="8"/>
      <c r="V674" s="8"/>
      <c r="W674" s="8"/>
      <c r="X674" s="8"/>
      <c r="Y674" s="8"/>
      <c r="Z674" s="8"/>
    </row>
    <row r="675" spans="1:26" ht="15.75" customHeight="1">
      <c r="A675" s="17" t="str">
        <f t="shared" ref="A675:C675" si="1349">A$674</f>
        <v>Research and Development</v>
      </c>
      <c r="B675" s="17" t="str">
        <f t="shared" si="1349"/>
        <v>Fuel Use Reduction</v>
      </c>
      <c r="C675" s="17" t="str">
        <f t="shared" si="1349"/>
        <v>RnD Electricity Fuel Use Perc Reduction</v>
      </c>
      <c r="D675" s="14" t="s">
        <v>368</v>
      </c>
      <c r="E675" s="19"/>
      <c r="F675" s="14" t="s">
        <v>931</v>
      </c>
      <c r="G675" s="14"/>
      <c r="H675" s="13">
        <v>122</v>
      </c>
      <c r="I675" s="14" t="s">
        <v>63</v>
      </c>
      <c r="J675" s="17" t="str">
        <f t="shared" si="1348"/>
        <v>R&amp;D Fuel Use Reductions</v>
      </c>
      <c r="K675" s="18" t="str">
        <f t="shared" ref="K675:O675" si="1350">K$674</f>
        <v>RnD electricity fuel use reduction</v>
      </c>
      <c r="L675" s="18">
        <f t="shared" si="1350"/>
        <v>0</v>
      </c>
      <c r="M675" s="18">
        <f t="shared" si="1350"/>
        <v>0.4</v>
      </c>
      <c r="N675" s="18">
        <f t="shared" si="1350"/>
        <v>0.01</v>
      </c>
      <c r="O675" s="19" t="str">
        <f t="shared" si="1350"/>
        <v>% reduction in fuel use</v>
      </c>
      <c r="P675" s="14" t="s">
        <v>1015</v>
      </c>
      <c r="Q675" s="14" t="s">
        <v>912</v>
      </c>
      <c r="R675" s="14" t="s">
        <v>913</v>
      </c>
      <c r="S675" s="22" t="s">
        <v>338</v>
      </c>
      <c r="T675" s="14"/>
      <c r="U675" s="8"/>
      <c r="V675" s="8"/>
      <c r="W675" s="8"/>
      <c r="X675" s="8"/>
      <c r="Y675" s="8"/>
      <c r="Z675" s="8"/>
    </row>
    <row r="676" spans="1:26" ht="15.75" customHeight="1">
      <c r="A676" s="17" t="str">
        <f t="shared" ref="A676:C676" si="1351">A$674</f>
        <v>Research and Development</v>
      </c>
      <c r="B676" s="17" t="str">
        <f t="shared" si="1351"/>
        <v>Fuel Use Reduction</v>
      </c>
      <c r="C676" s="17" t="str">
        <f t="shared" si="1351"/>
        <v>RnD Electricity Fuel Use Perc Reduction</v>
      </c>
      <c r="D676" s="14" t="s">
        <v>371</v>
      </c>
      <c r="E676" s="19"/>
      <c r="F676" s="14" t="s">
        <v>933</v>
      </c>
      <c r="G676" s="14"/>
      <c r="H676" s="13">
        <v>123</v>
      </c>
      <c r="I676" s="14" t="s">
        <v>63</v>
      </c>
      <c r="J676" s="17" t="str">
        <f t="shared" si="1348"/>
        <v>R&amp;D Fuel Use Reductions</v>
      </c>
      <c r="K676" s="18" t="str">
        <f t="shared" ref="K676:O676" si="1352">K$674</f>
        <v>RnD electricity fuel use reduction</v>
      </c>
      <c r="L676" s="18">
        <f t="shared" si="1352"/>
        <v>0</v>
      </c>
      <c r="M676" s="18">
        <f t="shared" si="1352"/>
        <v>0.4</v>
      </c>
      <c r="N676" s="18">
        <f t="shared" si="1352"/>
        <v>0.01</v>
      </c>
      <c r="O676" s="19" t="str">
        <f t="shared" si="1352"/>
        <v>% reduction in fuel use</v>
      </c>
      <c r="P676" s="14" t="s">
        <v>1016</v>
      </c>
      <c r="Q676" s="14" t="s">
        <v>912</v>
      </c>
      <c r="R676" s="14" t="s">
        <v>913</v>
      </c>
      <c r="S676" s="22" t="s">
        <v>338</v>
      </c>
      <c r="T676" s="14"/>
      <c r="U676" s="8"/>
      <c r="V676" s="8"/>
      <c r="W676" s="8"/>
      <c r="X676" s="8"/>
      <c r="Y676" s="8"/>
      <c r="Z676" s="8"/>
    </row>
    <row r="677" spans="1:26" ht="15.75" customHeight="1">
      <c r="A677" s="17" t="str">
        <f t="shared" ref="A677:C677" si="1353">A$674</f>
        <v>Research and Development</v>
      </c>
      <c r="B677" s="17" t="str">
        <f t="shared" si="1353"/>
        <v>Fuel Use Reduction</v>
      </c>
      <c r="C677" s="17" t="str">
        <f t="shared" si="1353"/>
        <v>RnD Electricity Fuel Use Perc Reduction</v>
      </c>
      <c r="D677" s="14" t="s">
        <v>374</v>
      </c>
      <c r="E677" s="19"/>
      <c r="F677" s="14" t="s">
        <v>935</v>
      </c>
      <c r="G677" s="14"/>
      <c r="H677" s="13">
        <v>751</v>
      </c>
      <c r="I677" s="14" t="s">
        <v>86</v>
      </c>
      <c r="J677" s="17" t="str">
        <f t="shared" si="1348"/>
        <v>R&amp;D Fuel Use Reductions</v>
      </c>
      <c r="K677" s="18" t="str">
        <f t="shared" ref="K677:K684" si="1354">K$674</f>
        <v>RnD electricity fuel use reduction</v>
      </c>
      <c r="L677" s="18"/>
      <c r="M677" s="18"/>
      <c r="N677" s="18"/>
      <c r="O677" s="19"/>
      <c r="P677" s="14"/>
      <c r="Q677" s="14"/>
      <c r="R677" s="14"/>
      <c r="S677" s="22"/>
      <c r="T677" s="14"/>
      <c r="U677" s="8"/>
      <c r="V677" s="8"/>
      <c r="W677" s="8"/>
      <c r="X677" s="8"/>
      <c r="Y677" s="8"/>
      <c r="Z677" s="8"/>
    </row>
    <row r="678" spans="1:26" ht="15.75" customHeight="1">
      <c r="A678" s="17" t="str">
        <f t="shared" ref="A678:C678" si="1355">A$674</f>
        <v>Research and Development</v>
      </c>
      <c r="B678" s="17" t="str">
        <f t="shared" si="1355"/>
        <v>Fuel Use Reduction</v>
      </c>
      <c r="C678" s="17" t="str">
        <f t="shared" si="1355"/>
        <v>RnD Electricity Fuel Use Perc Reduction</v>
      </c>
      <c r="D678" s="14" t="s">
        <v>377</v>
      </c>
      <c r="E678" s="19"/>
      <c r="F678" s="14" t="s">
        <v>937</v>
      </c>
      <c r="G678" s="14"/>
      <c r="H678" s="13">
        <v>752</v>
      </c>
      <c r="I678" s="14" t="s">
        <v>86</v>
      </c>
      <c r="J678" s="17" t="str">
        <f t="shared" si="1348"/>
        <v>R&amp;D Fuel Use Reductions</v>
      </c>
      <c r="K678" s="18" t="str">
        <f t="shared" si="1354"/>
        <v>RnD electricity fuel use reduction</v>
      </c>
      <c r="L678" s="18"/>
      <c r="M678" s="18"/>
      <c r="N678" s="18"/>
      <c r="O678" s="19"/>
      <c r="P678" s="14"/>
      <c r="Q678" s="14"/>
      <c r="R678" s="14"/>
      <c r="S678" s="22"/>
      <c r="T678" s="14"/>
      <c r="U678" s="8"/>
      <c r="V678" s="8"/>
      <c r="W678" s="8"/>
      <c r="X678" s="8"/>
      <c r="Y678" s="8"/>
      <c r="Z678" s="8"/>
    </row>
    <row r="679" spans="1:26" ht="15.75" customHeight="1">
      <c r="A679" s="17" t="str">
        <f t="shared" ref="A679:C679" si="1356">A$674</f>
        <v>Research and Development</v>
      </c>
      <c r="B679" s="17" t="str">
        <f t="shared" si="1356"/>
        <v>Fuel Use Reduction</v>
      </c>
      <c r="C679" s="17" t="str">
        <f t="shared" si="1356"/>
        <v>RnD Electricity Fuel Use Perc Reduction</v>
      </c>
      <c r="D679" s="14" t="s">
        <v>379</v>
      </c>
      <c r="E679" s="19"/>
      <c r="F679" s="14" t="s">
        <v>939</v>
      </c>
      <c r="G679" s="14"/>
      <c r="H679" s="13">
        <v>753</v>
      </c>
      <c r="I679" s="14" t="s">
        <v>86</v>
      </c>
      <c r="J679" s="17" t="str">
        <f t="shared" si="1348"/>
        <v>R&amp;D Fuel Use Reductions</v>
      </c>
      <c r="K679" s="18" t="str">
        <f t="shared" si="1354"/>
        <v>RnD electricity fuel use reduction</v>
      </c>
      <c r="L679" s="18"/>
      <c r="M679" s="18"/>
      <c r="N679" s="18"/>
      <c r="O679" s="19"/>
      <c r="P679" s="14"/>
      <c r="Q679" s="14"/>
      <c r="R679" s="14"/>
      <c r="S679" s="22"/>
      <c r="T679" s="14"/>
      <c r="U679" s="8"/>
      <c r="V679" s="8"/>
      <c r="W679" s="8"/>
      <c r="X679" s="8"/>
      <c r="Y679" s="8"/>
      <c r="Z679" s="8"/>
    </row>
    <row r="680" spans="1:26" ht="15.75" customHeight="1">
      <c r="A680" s="17" t="str">
        <f t="shared" ref="A680:C680" si="1357">A$674</f>
        <v>Research and Development</v>
      </c>
      <c r="B680" s="17" t="str">
        <f t="shared" si="1357"/>
        <v>Fuel Use Reduction</v>
      </c>
      <c r="C680" s="17" t="str">
        <f t="shared" si="1357"/>
        <v>RnD Electricity Fuel Use Perc Reduction</v>
      </c>
      <c r="D680" s="14" t="s">
        <v>381</v>
      </c>
      <c r="E680" s="19"/>
      <c r="F680" s="14" t="s">
        <v>941</v>
      </c>
      <c r="G680" s="14"/>
      <c r="H680" s="13">
        <v>754</v>
      </c>
      <c r="I680" s="14" t="s">
        <v>86</v>
      </c>
      <c r="J680" s="17" t="str">
        <f t="shared" si="1348"/>
        <v>R&amp;D Fuel Use Reductions</v>
      </c>
      <c r="K680" s="18" t="str">
        <f t="shared" si="1354"/>
        <v>RnD electricity fuel use reduction</v>
      </c>
      <c r="L680" s="18"/>
      <c r="M680" s="18"/>
      <c r="N680" s="18"/>
      <c r="O680" s="19"/>
      <c r="P680" s="14"/>
      <c r="Q680" s="14"/>
      <c r="R680" s="14"/>
      <c r="S680" s="22"/>
      <c r="T680" s="14"/>
      <c r="U680" s="8"/>
      <c r="V680" s="8"/>
      <c r="W680" s="8"/>
      <c r="X680" s="8"/>
      <c r="Y680" s="8"/>
      <c r="Z680" s="8"/>
    </row>
    <row r="681" spans="1:26" ht="15.75" customHeight="1">
      <c r="A681" s="17" t="str">
        <f t="shared" ref="A681:C681" si="1358">A$674</f>
        <v>Research and Development</v>
      </c>
      <c r="B681" s="17" t="str">
        <f t="shared" si="1358"/>
        <v>Fuel Use Reduction</v>
      </c>
      <c r="C681" s="17" t="str">
        <f t="shared" si="1358"/>
        <v>RnD Electricity Fuel Use Perc Reduction</v>
      </c>
      <c r="D681" s="14" t="s">
        <v>383</v>
      </c>
      <c r="E681" s="19"/>
      <c r="F681" s="14" t="s">
        <v>943</v>
      </c>
      <c r="G681" s="14"/>
      <c r="H681" s="13">
        <v>124</v>
      </c>
      <c r="I681" s="14" t="s">
        <v>63</v>
      </c>
      <c r="J681" s="17" t="str">
        <f t="shared" si="1348"/>
        <v>R&amp;D Fuel Use Reductions</v>
      </c>
      <c r="K681" s="18" t="str">
        <f t="shared" si="1354"/>
        <v>RnD electricity fuel use reduction</v>
      </c>
      <c r="L681" s="18">
        <f t="shared" ref="L681:O681" si="1359">L$674</f>
        <v>0</v>
      </c>
      <c r="M681" s="18">
        <f t="shared" si="1359"/>
        <v>0.4</v>
      </c>
      <c r="N681" s="18">
        <f t="shared" si="1359"/>
        <v>0.01</v>
      </c>
      <c r="O681" s="19" t="str">
        <f t="shared" si="1359"/>
        <v>% reduction in fuel use</v>
      </c>
      <c r="P681" s="14" t="s">
        <v>1017</v>
      </c>
      <c r="Q681" s="14" t="s">
        <v>912</v>
      </c>
      <c r="R681" s="14" t="s">
        <v>913</v>
      </c>
      <c r="S681" s="22" t="s">
        <v>338</v>
      </c>
      <c r="T681" s="14"/>
      <c r="U681" s="8"/>
      <c r="V681" s="8"/>
      <c r="W681" s="8"/>
      <c r="X681" s="8"/>
      <c r="Y681" s="8"/>
      <c r="Z681" s="8"/>
    </row>
    <row r="682" spans="1:26" ht="15.75" customHeight="1">
      <c r="A682" s="17" t="str">
        <f t="shared" ref="A682:C682" si="1360">A$674</f>
        <v>Research and Development</v>
      </c>
      <c r="B682" s="17" t="str">
        <f t="shared" si="1360"/>
        <v>Fuel Use Reduction</v>
      </c>
      <c r="C682" s="17" t="str">
        <f t="shared" si="1360"/>
        <v>RnD Electricity Fuel Use Perc Reduction</v>
      </c>
      <c r="D682" s="14" t="s">
        <v>389</v>
      </c>
      <c r="E682" s="19"/>
      <c r="F682" s="14" t="s">
        <v>945</v>
      </c>
      <c r="G682" s="14"/>
      <c r="H682" s="13">
        <v>193</v>
      </c>
      <c r="I682" s="14" t="s">
        <v>63</v>
      </c>
      <c r="J682" s="17" t="str">
        <f t="shared" si="1348"/>
        <v>R&amp;D Fuel Use Reductions</v>
      </c>
      <c r="K682" s="18" t="str">
        <f t="shared" si="1354"/>
        <v>RnD electricity fuel use reduction</v>
      </c>
      <c r="L682" s="18">
        <f t="shared" ref="L682:O682" si="1361">L$674</f>
        <v>0</v>
      </c>
      <c r="M682" s="18">
        <f t="shared" si="1361"/>
        <v>0.4</v>
      </c>
      <c r="N682" s="18">
        <f t="shared" si="1361"/>
        <v>0.01</v>
      </c>
      <c r="O682" s="19" t="str">
        <f t="shared" si="1361"/>
        <v>% reduction in fuel use</v>
      </c>
      <c r="P682" s="14" t="s">
        <v>1018</v>
      </c>
      <c r="Q682" s="14" t="s">
        <v>912</v>
      </c>
      <c r="R682" s="14" t="s">
        <v>913</v>
      </c>
      <c r="S682" s="22" t="s">
        <v>338</v>
      </c>
      <c r="T682" s="14"/>
      <c r="U682" s="8"/>
      <c r="V682" s="8"/>
      <c r="W682" s="8"/>
      <c r="X682" s="8"/>
      <c r="Y682" s="8"/>
      <c r="Z682" s="8"/>
    </row>
    <row r="683" spans="1:26" ht="15.75" customHeight="1">
      <c r="A683" s="17" t="str">
        <f t="shared" ref="A683:C683" si="1362">A$674</f>
        <v>Research and Development</v>
      </c>
      <c r="B683" s="17" t="str">
        <f t="shared" si="1362"/>
        <v>Fuel Use Reduction</v>
      </c>
      <c r="C683" s="17" t="str">
        <f t="shared" si="1362"/>
        <v>RnD Electricity Fuel Use Perc Reduction</v>
      </c>
      <c r="D683" s="14" t="s">
        <v>391</v>
      </c>
      <c r="E683" s="19"/>
      <c r="F683" s="14" t="s">
        <v>947</v>
      </c>
      <c r="G683" s="14"/>
      <c r="H683" s="13">
        <v>181</v>
      </c>
      <c r="I683" s="14" t="s">
        <v>63</v>
      </c>
      <c r="J683" s="17" t="str">
        <f t="shared" si="1348"/>
        <v>R&amp;D Fuel Use Reductions</v>
      </c>
      <c r="K683" s="18" t="str">
        <f t="shared" si="1354"/>
        <v>RnD electricity fuel use reduction</v>
      </c>
      <c r="L683" s="18">
        <f t="shared" ref="L683:O683" si="1363">L$674</f>
        <v>0</v>
      </c>
      <c r="M683" s="18">
        <f t="shared" si="1363"/>
        <v>0.4</v>
      </c>
      <c r="N683" s="18">
        <f t="shared" si="1363"/>
        <v>0.01</v>
      </c>
      <c r="O683" s="19" t="str">
        <f t="shared" si="1363"/>
        <v>% reduction in fuel use</v>
      </c>
      <c r="P683" s="14" t="s">
        <v>1019</v>
      </c>
      <c r="Q683" s="14" t="s">
        <v>912</v>
      </c>
      <c r="R683" s="14" t="s">
        <v>913</v>
      </c>
      <c r="S683" s="22" t="s">
        <v>338</v>
      </c>
      <c r="T683" s="14"/>
      <c r="U683" s="8"/>
      <c r="V683" s="8"/>
      <c r="W683" s="8"/>
      <c r="X683" s="8"/>
      <c r="Y683" s="8"/>
      <c r="Z683" s="8"/>
    </row>
    <row r="684" spans="1:26" ht="15.75" customHeight="1">
      <c r="A684" s="17" t="str">
        <f t="shared" ref="A684:C684" si="1364">A$674</f>
        <v>Research and Development</v>
      </c>
      <c r="B684" s="17" t="str">
        <f t="shared" si="1364"/>
        <v>Fuel Use Reduction</v>
      </c>
      <c r="C684" s="17" t="str">
        <f t="shared" si="1364"/>
        <v>RnD Electricity Fuel Use Perc Reduction</v>
      </c>
      <c r="D684" s="14" t="s">
        <v>394</v>
      </c>
      <c r="E684" s="19"/>
      <c r="F684" s="14" t="s">
        <v>949</v>
      </c>
      <c r="G684" s="14"/>
      <c r="H684" s="13">
        <v>755</v>
      </c>
      <c r="I684" s="14" t="s">
        <v>86</v>
      </c>
      <c r="J684" s="17" t="str">
        <f t="shared" si="1348"/>
        <v>R&amp;D Fuel Use Reductions</v>
      </c>
      <c r="K684" s="18" t="str">
        <f t="shared" si="1354"/>
        <v>RnD electricity fuel use reduction</v>
      </c>
      <c r="L684" s="18"/>
      <c r="M684" s="18"/>
      <c r="N684" s="18"/>
      <c r="O684" s="19"/>
      <c r="P684" s="14"/>
      <c r="Q684" s="14"/>
      <c r="R684" s="14"/>
      <c r="S684" s="22"/>
      <c r="T684" s="14"/>
      <c r="U684" s="8"/>
      <c r="V684" s="8"/>
      <c r="W684" s="8"/>
      <c r="X684" s="8"/>
      <c r="Y684" s="8"/>
      <c r="Z684" s="8"/>
    </row>
    <row r="685" spans="1:26" ht="15.75" customHeight="1">
      <c r="A685" s="8" t="s">
        <v>904</v>
      </c>
      <c r="B685" s="17" t="str">
        <f>B$674</f>
        <v>Fuel Use Reduction</v>
      </c>
      <c r="C685" s="8" t="s">
        <v>1020</v>
      </c>
      <c r="D685" s="14" t="s">
        <v>555</v>
      </c>
      <c r="E685" s="14"/>
      <c r="F685" s="14" t="s">
        <v>952</v>
      </c>
      <c r="G685" s="14"/>
      <c r="H685" s="13">
        <v>125</v>
      </c>
      <c r="I685" s="14" t="s">
        <v>63</v>
      </c>
      <c r="J685" s="17" t="str">
        <f t="shared" si="1348"/>
        <v>R&amp;D Fuel Use Reductions</v>
      </c>
      <c r="K685" s="8" t="s">
        <v>1021</v>
      </c>
      <c r="L685" s="15">
        <v>0</v>
      </c>
      <c r="M685" s="15">
        <v>0.4</v>
      </c>
      <c r="N685" s="15">
        <v>0.01</v>
      </c>
      <c r="O685" s="14" t="s">
        <v>1003</v>
      </c>
      <c r="P685" s="14" t="s">
        <v>1022</v>
      </c>
      <c r="Q685" s="14" t="s">
        <v>912</v>
      </c>
      <c r="R685" s="14" t="s">
        <v>913</v>
      </c>
      <c r="S685" s="22" t="s">
        <v>338</v>
      </c>
      <c r="T685" s="14"/>
      <c r="U685" s="8"/>
      <c r="V685" s="8"/>
      <c r="W685" s="8"/>
      <c r="X685" s="8"/>
      <c r="Y685" s="8"/>
      <c r="Z685" s="8"/>
    </row>
    <row r="686" spans="1:26" ht="15.75" customHeight="1">
      <c r="A686" s="17" t="str">
        <f t="shared" ref="A686:C686" si="1365">A$685</f>
        <v>Research and Development</v>
      </c>
      <c r="B686" s="17" t="str">
        <f t="shared" si="1365"/>
        <v>Fuel Use Reduction</v>
      </c>
      <c r="C686" s="17" t="str">
        <f t="shared" si="1365"/>
        <v>RnD Industry Fuel Use Perc Reduction</v>
      </c>
      <c r="D686" s="14" t="s">
        <v>560</v>
      </c>
      <c r="E686" s="14"/>
      <c r="F686" s="14" t="s">
        <v>955</v>
      </c>
      <c r="G686" s="14"/>
      <c r="H686" s="13">
        <v>126</v>
      </c>
      <c r="I686" s="14" t="s">
        <v>63</v>
      </c>
      <c r="J686" s="17" t="str">
        <f t="shared" si="1348"/>
        <v>R&amp;D Fuel Use Reductions</v>
      </c>
      <c r="K686" s="18" t="str">
        <f t="shared" ref="K686:O686" si="1366">K$685</f>
        <v>RnD industry fuel use reduction</v>
      </c>
      <c r="L686" s="18">
        <f t="shared" si="1366"/>
        <v>0</v>
      </c>
      <c r="M686" s="18">
        <f t="shared" si="1366"/>
        <v>0.4</v>
      </c>
      <c r="N686" s="18">
        <f t="shared" si="1366"/>
        <v>0.01</v>
      </c>
      <c r="O686" s="19" t="str">
        <f t="shared" si="1366"/>
        <v>% reduction in fuel use</v>
      </c>
      <c r="P686" s="14" t="s">
        <v>1023</v>
      </c>
      <c r="Q686" s="14" t="s">
        <v>912</v>
      </c>
      <c r="R686" s="14" t="s">
        <v>913</v>
      </c>
      <c r="S686" s="22" t="s">
        <v>338</v>
      </c>
      <c r="T686" s="14"/>
      <c r="U686" s="8"/>
      <c r="V686" s="8"/>
      <c r="W686" s="8"/>
      <c r="X686" s="8"/>
      <c r="Y686" s="8"/>
      <c r="Z686" s="8"/>
    </row>
    <row r="687" spans="1:26" ht="15.75" customHeight="1">
      <c r="A687" s="17" t="str">
        <f t="shared" ref="A687:C687" si="1367">A$685</f>
        <v>Research and Development</v>
      </c>
      <c r="B687" s="17" t="str">
        <f t="shared" si="1367"/>
        <v>Fuel Use Reduction</v>
      </c>
      <c r="C687" s="17" t="str">
        <f t="shared" si="1367"/>
        <v>RnD Industry Fuel Use Perc Reduction</v>
      </c>
      <c r="D687" s="14" t="s">
        <v>562</v>
      </c>
      <c r="E687" s="14"/>
      <c r="F687" s="14" t="s">
        <v>957</v>
      </c>
      <c r="G687" s="14"/>
      <c r="H687" s="13">
        <v>127</v>
      </c>
      <c r="I687" s="14" t="s">
        <v>63</v>
      </c>
      <c r="J687" s="17" t="str">
        <f t="shared" si="1348"/>
        <v>R&amp;D Fuel Use Reductions</v>
      </c>
      <c r="K687" s="18" t="str">
        <f t="shared" ref="K687:O687" si="1368">K$685</f>
        <v>RnD industry fuel use reduction</v>
      </c>
      <c r="L687" s="18">
        <f t="shared" si="1368"/>
        <v>0</v>
      </c>
      <c r="M687" s="18">
        <f t="shared" si="1368"/>
        <v>0.4</v>
      </c>
      <c r="N687" s="18">
        <f t="shared" si="1368"/>
        <v>0.01</v>
      </c>
      <c r="O687" s="19" t="str">
        <f t="shared" si="1368"/>
        <v>% reduction in fuel use</v>
      </c>
      <c r="P687" s="14" t="s">
        <v>1024</v>
      </c>
      <c r="Q687" s="14" t="s">
        <v>912</v>
      </c>
      <c r="R687" s="14" t="s">
        <v>913</v>
      </c>
      <c r="S687" s="22" t="s">
        <v>338</v>
      </c>
      <c r="T687" s="14"/>
      <c r="U687" s="8"/>
      <c r="V687" s="8"/>
      <c r="W687" s="8"/>
      <c r="X687" s="8"/>
      <c r="Y687" s="8"/>
      <c r="Z687" s="8"/>
    </row>
    <row r="688" spans="1:26" ht="15.75" customHeight="1">
      <c r="A688" s="17" t="str">
        <f t="shared" ref="A688:C688" si="1369">A$685</f>
        <v>Research and Development</v>
      </c>
      <c r="B688" s="17" t="str">
        <f t="shared" si="1369"/>
        <v>Fuel Use Reduction</v>
      </c>
      <c r="C688" s="17" t="str">
        <f t="shared" si="1369"/>
        <v>RnD Industry Fuel Use Perc Reduction</v>
      </c>
      <c r="D688" s="14" t="s">
        <v>564</v>
      </c>
      <c r="E688" s="14"/>
      <c r="F688" s="14" t="s">
        <v>959</v>
      </c>
      <c r="G688" s="14"/>
      <c r="H688" s="13">
        <v>128</v>
      </c>
      <c r="I688" s="14" t="s">
        <v>63</v>
      </c>
      <c r="J688" s="17" t="str">
        <f t="shared" si="1348"/>
        <v>R&amp;D Fuel Use Reductions</v>
      </c>
      <c r="K688" s="18" t="str">
        <f t="shared" ref="K688:O688" si="1370">K$685</f>
        <v>RnD industry fuel use reduction</v>
      </c>
      <c r="L688" s="18">
        <f t="shared" si="1370"/>
        <v>0</v>
      </c>
      <c r="M688" s="18">
        <f t="shared" si="1370"/>
        <v>0.4</v>
      </c>
      <c r="N688" s="18">
        <f t="shared" si="1370"/>
        <v>0.01</v>
      </c>
      <c r="O688" s="19" t="str">
        <f t="shared" si="1370"/>
        <v>% reduction in fuel use</v>
      </c>
      <c r="P688" s="14" t="s">
        <v>1025</v>
      </c>
      <c r="Q688" s="14" t="s">
        <v>912</v>
      </c>
      <c r="R688" s="14" t="s">
        <v>913</v>
      </c>
      <c r="S688" s="22" t="s">
        <v>338</v>
      </c>
      <c r="T688" s="14"/>
      <c r="U688" s="8"/>
      <c r="V688" s="8"/>
      <c r="W688" s="8"/>
      <c r="X688" s="8"/>
      <c r="Y688" s="8"/>
      <c r="Z688" s="8"/>
    </row>
    <row r="689" spans="1:26" ht="15.75" customHeight="1">
      <c r="A689" s="17" t="str">
        <f t="shared" ref="A689:C689" si="1371">A$685</f>
        <v>Research and Development</v>
      </c>
      <c r="B689" s="17" t="str">
        <f t="shared" si="1371"/>
        <v>Fuel Use Reduction</v>
      </c>
      <c r="C689" s="17" t="str">
        <f t="shared" si="1371"/>
        <v>RnD Industry Fuel Use Perc Reduction</v>
      </c>
      <c r="D689" s="14" t="s">
        <v>566</v>
      </c>
      <c r="E689" s="14"/>
      <c r="F689" s="14" t="s">
        <v>961</v>
      </c>
      <c r="G689" s="14"/>
      <c r="H689" s="13">
        <v>129</v>
      </c>
      <c r="I689" s="14" t="s">
        <v>63</v>
      </c>
      <c r="J689" s="17" t="str">
        <f t="shared" si="1348"/>
        <v>R&amp;D Fuel Use Reductions</v>
      </c>
      <c r="K689" s="18" t="str">
        <f t="shared" ref="K689:O689" si="1372">K$685</f>
        <v>RnD industry fuel use reduction</v>
      </c>
      <c r="L689" s="18">
        <f t="shared" si="1372"/>
        <v>0</v>
      </c>
      <c r="M689" s="18">
        <f t="shared" si="1372"/>
        <v>0.4</v>
      </c>
      <c r="N689" s="18">
        <f t="shared" si="1372"/>
        <v>0.01</v>
      </c>
      <c r="O689" s="19" t="str">
        <f t="shared" si="1372"/>
        <v>% reduction in fuel use</v>
      </c>
      <c r="P689" s="14" t="s">
        <v>1026</v>
      </c>
      <c r="Q689" s="14" t="s">
        <v>912</v>
      </c>
      <c r="R689" s="14" t="s">
        <v>913</v>
      </c>
      <c r="S689" s="22" t="s">
        <v>338</v>
      </c>
      <c r="T689" s="14"/>
      <c r="U689" s="8"/>
      <c r="V689" s="8"/>
      <c r="W689" s="8"/>
      <c r="X689" s="8"/>
      <c r="Y689" s="8"/>
      <c r="Z689" s="8"/>
    </row>
    <row r="690" spans="1:26" ht="15.75" customHeight="1">
      <c r="A690" s="17" t="str">
        <f t="shared" ref="A690:C690" si="1373">A$685</f>
        <v>Research and Development</v>
      </c>
      <c r="B690" s="17" t="str">
        <f t="shared" si="1373"/>
        <v>Fuel Use Reduction</v>
      </c>
      <c r="C690" s="17" t="str">
        <f t="shared" si="1373"/>
        <v>RnD Industry Fuel Use Perc Reduction</v>
      </c>
      <c r="D690" s="14" t="s">
        <v>568</v>
      </c>
      <c r="E690" s="14"/>
      <c r="F690" s="14" t="s">
        <v>963</v>
      </c>
      <c r="G690" s="14"/>
      <c r="H690" s="13">
        <v>130</v>
      </c>
      <c r="I690" s="14" t="s">
        <v>63</v>
      </c>
      <c r="J690" s="17" t="str">
        <f t="shared" si="1348"/>
        <v>R&amp;D Fuel Use Reductions</v>
      </c>
      <c r="K690" s="18" t="str">
        <f t="shared" ref="K690:O690" si="1374">K$685</f>
        <v>RnD industry fuel use reduction</v>
      </c>
      <c r="L690" s="18">
        <f t="shared" si="1374"/>
        <v>0</v>
      </c>
      <c r="M690" s="18">
        <f t="shared" si="1374"/>
        <v>0.4</v>
      </c>
      <c r="N690" s="18">
        <f t="shared" si="1374"/>
        <v>0.01</v>
      </c>
      <c r="O690" s="19" t="str">
        <f t="shared" si="1374"/>
        <v>% reduction in fuel use</v>
      </c>
      <c r="P690" s="14" t="s">
        <v>1027</v>
      </c>
      <c r="Q690" s="14" t="s">
        <v>912</v>
      </c>
      <c r="R690" s="14" t="s">
        <v>913</v>
      </c>
      <c r="S690" s="22" t="s">
        <v>338</v>
      </c>
      <c r="T690" s="14"/>
      <c r="U690" s="8"/>
      <c r="V690" s="8"/>
      <c r="W690" s="8"/>
      <c r="X690" s="8"/>
      <c r="Y690" s="8"/>
      <c r="Z690" s="8"/>
    </row>
    <row r="691" spans="1:26" ht="15.75" customHeight="1">
      <c r="A691" s="17" t="str">
        <f t="shared" ref="A691:C691" si="1375">A$685</f>
        <v>Research and Development</v>
      </c>
      <c r="B691" s="17" t="str">
        <f t="shared" si="1375"/>
        <v>Fuel Use Reduction</v>
      </c>
      <c r="C691" s="17" t="str">
        <f t="shared" si="1375"/>
        <v>RnD Industry Fuel Use Perc Reduction</v>
      </c>
      <c r="D691" s="14" t="s">
        <v>570</v>
      </c>
      <c r="E691" s="14"/>
      <c r="F691" s="14" t="s">
        <v>965</v>
      </c>
      <c r="G691" s="14"/>
      <c r="H691" s="13">
        <v>131</v>
      </c>
      <c r="I691" s="14" t="s">
        <v>63</v>
      </c>
      <c r="J691" s="17" t="str">
        <f t="shared" si="1348"/>
        <v>R&amp;D Fuel Use Reductions</v>
      </c>
      <c r="K691" s="18" t="str">
        <f t="shared" ref="K691:O691" si="1376">K$685</f>
        <v>RnD industry fuel use reduction</v>
      </c>
      <c r="L691" s="18">
        <f t="shared" si="1376"/>
        <v>0</v>
      </c>
      <c r="M691" s="18">
        <f t="shared" si="1376"/>
        <v>0.4</v>
      </c>
      <c r="N691" s="18">
        <f t="shared" si="1376"/>
        <v>0.01</v>
      </c>
      <c r="O691" s="19" t="str">
        <f t="shared" si="1376"/>
        <v>% reduction in fuel use</v>
      </c>
      <c r="P691" s="14" t="s">
        <v>1028</v>
      </c>
      <c r="Q691" s="14" t="s">
        <v>912</v>
      </c>
      <c r="R691" s="14" t="s">
        <v>913</v>
      </c>
      <c r="S691" s="22" t="s">
        <v>338</v>
      </c>
      <c r="T691" s="14"/>
      <c r="U691" s="8"/>
      <c r="V691" s="8"/>
      <c r="W691" s="8"/>
      <c r="X691" s="8"/>
      <c r="Y691" s="8"/>
      <c r="Z691" s="8"/>
    </row>
    <row r="692" spans="1:26" ht="15.75" customHeight="1">
      <c r="A692" s="17" t="str">
        <f t="shared" ref="A692:C692" si="1377">A$685</f>
        <v>Research and Development</v>
      </c>
      <c r="B692" s="17" t="str">
        <f t="shared" si="1377"/>
        <v>Fuel Use Reduction</v>
      </c>
      <c r="C692" s="17" t="str">
        <f t="shared" si="1377"/>
        <v>RnD Industry Fuel Use Perc Reduction</v>
      </c>
      <c r="D692" s="14" t="s">
        <v>572</v>
      </c>
      <c r="E692" s="14"/>
      <c r="F692" s="14" t="s">
        <v>967</v>
      </c>
      <c r="G692" s="14"/>
      <c r="H692" s="13">
        <v>132</v>
      </c>
      <c r="I692" s="14" t="s">
        <v>63</v>
      </c>
      <c r="J692" s="17" t="str">
        <f t="shared" si="1348"/>
        <v>R&amp;D Fuel Use Reductions</v>
      </c>
      <c r="K692" s="18" t="str">
        <f t="shared" ref="K692:O692" si="1378">K$685</f>
        <v>RnD industry fuel use reduction</v>
      </c>
      <c r="L692" s="18">
        <f t="shared" si="1378"/>
        <v>0</v>
      </c>
      <c r="M692" s="18">
        <f t="shared" si="1378"/>
        <v>0.4</v>
      </c>
      <c r="N692" s="18">
        <f t="shared" si="1378"/>
        <v>0.01</v>
      </c>
      <c r="O692" s="19" t="str">
        <f t="shared" si="1378"/>
        <v>% reduction in fuel use</v>
      </c>
      <c r="P692" s="14" t="s">
        <v>1029</v>
      </c>
      <c r="Q692" s="14" t="s">
        <v>912</v>
      </c>
      <c r="R692" s="14" t="s">
        <v>913</v>
      </c>
      <c r="S692" s="22" t="s">
        <v>338</v>
      </c>
      <c r="T692" s="14"/>
      <c r="U692" s="8"/>
      <c r="V692" s="8"/>
      <c r="W692" s="8"/>
      <c r="X692" s="8"/>
      <c r="Y692" s="8"/>
      <c r="Z692" s="8"/>
    </row>
    <row r="693" spans="1:26" ht="15.75" customHeight="1">
      <c r="A693" s="8" t="s">
        <v>904</v>
      </c>
      <c r="B693" s="17" t="str">
        <f>B$685</f>
        <v>Fuel Use Reduction</v>
      </c>
      <c r="C693" s="8" t="s">
        <v>1030</v>
      </c>
      <c r="D693" s="14" t="s">
        <v>970</v>
      </c>
      <c r="E693" s="14"/>
      <c r="F693" s="14" t="s">
        <v>971</v>
      </c>
      <c r="G693" s="14"/>
      <c r="H693" s="13">
        <v>133</v>
      </c>
      <c r="I693" s="14" t="s">
        <v>63</v>
      </c>
      <c r="J693" s="17" t="str">
        <f t="shared" si="1348"/>
        <v>R&amp;D Fuel Use Reductions</v>
      </c>
      <c r="K693" s="8" t="s">
        <v>1031</v>
      </c>
      <c r="L693" s="15">
        <v>0</v>
      </c>
      <c r="M693" s="15">
        <v>0.4</v>
      </c>
      <c r="N693" s="15">
        <v>0.01</v>
      </c>
      <c r="O693" s="14" t="s">
        <v>1003</v>
      </c>
      <c r="P693" s="14" t="s">
        <v>1032</v>
      </c>
      <c r="Q693" s="14" t="s">
        <v>912</v>
      </c>
      <c r="R693" s="14" t="s">
        <v>913</v>
      </c>
      <c r="S693" s="22" t="s">
        <v>338</v>
      </c>
      <c r="T693" s="14"/>
      <c r="U693" s="8"/>
      <c r="V693" s="8"/>
      <c r="W693" s="8"/>
      <c r="X693" s="8"/>
      <c r="Y693" s="8"/>
      <c r="Z693" s="8"/>
    </row>
    <row r="694" spans="1:26" ht="15.75" customHeight="1">
      <c r="A694" s="17" t="str">
        <f t="shared" ref="A694:C694" si="1379">A$693</f>
        <v>Research and Development</v>
      </c>
      <c r="B694" s="17" t="str">
        <f t="shared" si="1379"/>
        <v>Fuel Use Reduction</v>
      </c>
      <c r="C694" s="17" t="str">
        <f t="shared" si="1379"/>
        <v>RnD Transportation Fuel Use Perc Reduction</v>
      </c>
      <c r="D694" s="14" t="s">
        <v>974</v>
      </c>
      <c r="E694" s="14"/>
      <c r="F694" s="14" t="s">
        <v>975</v>
      </c>
      <c r="G694" s="14"/>
      <c r="H694" s="13">
        <v>134</v>
      </c>
      <c r="I694" s="14" t="s">
        <v>63</v>
      </c>
      <c r="J694" s="17" t="str">
        <f t="shared" si="1348"/>
        <v>R&amp;D Fuel Use Reductions</v>
      </c>
      <c r="K694" s="18" t="str">
        <f t="shared" ref="K694:O694" si="1380">K$693</f>
        <v>RnD transportation fuel use reduction</v>
      </c>
      <c r="L694" s="18">
        <f t="shared" si="1380"/>
        <v>0</v>
      </c>
      <c r="M694" s="18">
        <f t="shared" si="1380"/>
        <v>0.4</v>
      </c>
      <c r="N694" s="18">
        <f t="shared" si="1380"/>
        <v>0.01</v>
      </c>
      <c r="O694" s="19" t="str">
        <f t="shared" si="1380"/>
        <v>% reduction in fuel use</v>
      </c>
      <c r="P694" s="14" t="s">
        <v>1033</v>
      </c>
      <c r="Q694" s="14" t="s">
        <v>912</v>
      </c>
      <c r="R694" s="14" t="s">
        <v>913</v>
      </c>
      <c r="S694" s="22" t="s">
        <v>338</v>
      </c>
      <c r="T694" s="14"/>
      <c r="U694" s="8"/>
      <c r="V694" s="8"/>
      <c r="W694" s="8"/>
      <c r="X694" s="8"/>
      <c r="Y694" s="8"/>
      <c r="Z694" s="8"/>
    </row>
    <row r="695" spans="1:26" ht="15.75" customHeight="1">
      <c r="A695" s="17" t="str">
        <f t="shared" ref="A695:C695" si="1381">A$693</f>
        <v>Research and Development</v>
      </c>
      <c r="B695" s="17" t="str">
        <f t="shared" si="1381"/>
        <v>Fuel Use Reduction</v>
      </c>
      <c r="C695" s="17" t="str">
        <f t="shared" si="1381"/>
        <v>RnD Transportation Fuel Use Perc Reduction</v>
      </c>
      <c r="D695" s="14" t="s">
        <v>977</v>
      </c>
      <c r="E695" s="14"/>
      <c r="F695" s="14" t="s">
        <v>978</v>
      </c>
      <c r="G695" s="14"/>
      <c r="H695" s="13">
        <v>135</v>
      </c>
      <c r="I695" s="14" t="s">
        <v>63</v>
      </c>
      <c r="J695" s="17" t="str">
        <f t="shared" si="1348"/>
        <v>R&amp;D Fuel Use Reductions</v>
      </c>
      <c r="K695" s="18" t="str">
        <f t="shared" ref="K695:O695" si="1382">K$693</f>
        <v>RnD transportation fuel use reduction</v>
      </c>
      <c r="L695" s="18">
        <f t="shared" si="1382"/>
        <v>0</v>
      </c>
      <c r="M695" s="18">
        <f t="shared" si="1382"/>
        <v>0.4</v>
      </c>
      <c r="N695" s="18">
        <f t="shared" si="1382"/>
        <v>0.01</v>
      </c>
      <c r="O695" s="19" t="str">
        <f t="shared" si="1382"/>
        <v>% reduction in fuel use</v>
      </c>
      <c r="P695" s="14" t="s">
        <v>1034</v>
      </c>
      <c r="Q695" s="14" t="s">
        <v>912</v>
      </c>
      <c r="R695" s="14" t="s">
        <v>913</v>
      </c>
      <c r="S695" s="22" t="s">
        <v>338</v>
      </c>
      <c r="T695" s="14"/>
      <c r="U695" s="8"/>
      <c r="V695" s="8"/>
      <c r="W695" s="8"/>
      <c r="X695" s="8"/>
      <c r="Y695" s="8"/>
      <c r="Z695" s="8"/>
    </row>
    <row r="696" spans="1:26" ht="15.75" customHeight="1">
      <c r="A696" s="17" t="str">
        <f t="shared" ref="A696:C696" si="1383">A$693</f>
        <v>Research and Development</v>
      </c>
      <c r="B696" s="17" t="str">
        <f t="shared" si="1383"/>
        <v>Fuel Use Reduction</v>
      </c>
      <c r="C696" s="17" t="str">
        <f t="shared" si="1383"/>
        <v>RnD Transportation Fuel Use Perc Reduction</v>
      </c>
      <c r="D696" s="14" t="s">
        <v>980</v>
      </c>
      <c r="E696" s="14"/>
      <c r="F696" s="14" t="s">
        <v>981</v>
      </c>
      <c r="G696" s="14"/>
      <c r="H696" s="13">
        <v>136</v>
      </c>
      <c r="I696" s="14" t="s">
        <v>63</v>
      </c>
      <c r="J696" s="17" t="str">
        <f t="shared" si="1348"/>
        <v>R&amp;D Fuel Use Reductions</v>
      </c>
      <c r="K696" s="18" t="str">
        <f t="shared" ref="K696:O696" si="1384">K$693</f>
        <v>RnD transportation fuel use reduction</v>
      </c>
      <c r="L696" s="18">
        <f t="shared" si="1384"/>
        <v>0</v>
      </c>
      <c r="M696" s="18">
        <f t="shared" si="1384"/>
        <v>0.4</v>
      </c>
      <c r="N696" s="18">
        <f t="shared" si="1384"/>
        <v>0.01</v>
      </c>
      <c r="O696" s="19" t="str">
        <f t="shared" si="1384"/>
        <v>% reduction in fuel use</v>
      </c>
      <c r="P696" s="14" t="s">
        <v>1035</v>
      </c>
      <c r="Q696" s="14" t="s">
        <v>912</v>
      </c>
      <c r="R696" s="14" t="s">
        <v>913</v>
      </c>
      <c r="S696" s="22" t="s">
        <v>338</v>
      </c>
      <c r="T696" s="14"/>
      <c r="U696" s="8"/>
      <c r="V696" s="8"/>
      <c r="W696" s="8"/>
      <c r="X696" s="8"/>
      <c r="Y696" s="8"/>
      <c r="Z696" s="8"/>
    </row>
    <row r="697" spans="1:26" ht="15.75" customHeight="1">
      <c r="A697" s="17" t="str">
        <f t="shared" ref="A697:C697" si="1385">A$693</f>
        <v>Research and Development</v>
      </c>
      <c r="B697" s="17" t="str">
        <f t="shared" si="1385"/>
        <v>Fuel Use Reduction</v>
      </c>
      <c r="C697" s="17" t="str">
        <f t="shared" si="1385"/>
        <v>RnD Transportation Fuel Use Perc Reduction</v>
      </c>
      <c r="D697" s="14" t="s">
        <v>983</v>
      </c>
      <c r="E697" s="14"/>
      <c r="F697" s="14" t="s">
        <v>984</v>
      </c>
      <c r="G697" s="14"/>
      <c r="H697" s="13">
        <v>137</v>
      </c>
      <c r="I697" s="14" t="s">
        <v>63</v>
      </c>
      <c r="J697" s="17" t="str">
        <f t="shared" si="1348"/>
        <v>R&amp;D Fuel Use Reductions</v>
      </c>
      <c r="K697" s="18" t="str">
        <f t="shared" ref="K697:O697" si="1386">K$693</f>
        <v>RnD transportation fuel use reduction</v>
      </c>
      <c r="L697" s="18">
        <f t="shared" si="1386"/>
        <v>0</v>
      </c>
      <c r="M697" s="18">
        <f t="shared" si="1386"/>
        <v>0.4</v>
      </c>
      <c r="N697" s="18">
        <f t="shared" si="1386"/>
        <v>0.01</v>
      </c>
      <c r="O697" s="19" t="str">
        <f t="shared" si="1386"/>
        <v>% reduction in fuel use</v>
      </c>
      <c r="P697" s="14" t="s">
        <v>1036</v>
      </c>
      <c r="Q697" s="14" t="s">
        <v>912</v>
      </c>
      <c r="R697" s="14" t="s">
        <v>913</v>
      </c>
      <c r="S697" s="22" t="s">
        <v>338</v>
      </c>
      <c r="T697" s="14"/>
      <c r="U697" s="8"/>
      <c r="V697" s="8"/>
      <c r="W697" s="8"/>
      <c r="X697" s="8"/>
      <c r="Y697" s="8"/>
      <c r="Z697" s="8"/>
    </row>
    <row r="698" spans="1:26" ht="15.75" customHeight="1">
      <c r="A698" s="17" t="str">
        <f t="shared" ref="A698:C698" si="1387">A$693</f>
        <v>Research and Development</v>
      </c>
      <c r="B698" s="17" t="str">
        <f t="shared" si="1387"/>
        <v>Fuel Use Reduction</v>
      </c>
      <c r="C698" s="17" t="str">
        <f t="shared" si="1387"/>
        <v>RnD Transportation Fuel Use Perc Reduction</v>
      </c>
      <c r="D698" s="14" t="s">
        <v>986</v>
      </c>
      <c r="E698" s="14"/>
      <c r="F698" s="14" t="s">
        <v>987</v>
      </c>
      <c r="G698" s="14"/>
      <c r="H698" s="13">
        <v>138</v>
      </c>
      <c r="I698" s="14" t="s">
        <v>63</v>
      </c>
      <c r="J698" s="17" t="str">
        <f t="shared" si="1348"/>
        <v>R&amp;D Fuel Use Reductions</v>
      </c>
      <c r="K698" s="18" t="str">
        <f t="shared" ref="K698:O698" si="1388">K$693</f>
        <v>RnD transportation fuel use reduction</v>
      </c>
      <c r="L698" s="18">
        <f t="shared" si="1388"/>
        <v>0</v>
      </c>
      <c r="M698" s="18">
        <f t="shared" si="1388"/>
        <v>0.4</v>
      </c>
      <c r="N698" s="18">
        <f t="shared" si="1388"/>
        <v>0.01</v>
      </c>
      <c r="O698" s="19" t="str">
        <f t="shared" si="1388"/>
        <v>% reduction in fuel use</v>
      </c>
      <c r="P698" s="14" t="s">
        <v>1037</v>
      </c>
      <c r="Q698" s="14" t="s">
        <v>912</v>
      </c>
      <c r="R698" s="14" t="s">
        <v>913</v>
      </c>
      <c r="S698" s="22" t="s">
        <v>338</v>
      </c>
      <c r="T698" s="14"/>
      <c r="U698" s="8"/>
      <c r="V698" s="8"/>
      <c r="W698" s="8"/>
      <c r="X698" s="8"/>
      <c r="Y698" s="8"/>
      <c r="Z698" s="8"/>
    </row>
    <row r="699" spans="1:26" ht="15.75" customHeight="1">
      <c r="A699" s="17" t="str">
        <f t="shared" ref="A699:C699" si="1389">A$693</f>
        <v>Research and Development</v>
      </c>
      <c r="B699" s="17" t="str">
        <f t="shared" si="1389"/>
        <v>Fuel Use Reduction</v>
      </c>
      <c r="C699" s="17" t="str">
        <f t="shared" si="1389"/>
        <v>RnD Transportation Fuel Use Perc Reduction</v>
      </c>
      <c r="D699" s="14" t="s">
        <v>989</v>
      </c>
      <c r="E699" s="14"/>
      <c r="F699" s="14" t="s">
        <v>990</v>
      </c>
      <c r="G699" s="14"/>
      <c r="H699" s="13">
        <v>524</v>
      </c>
      <c r="I699" s="14" t="s">
        <v>63</v>
      </c>
      <c r="J699" s="17" t="str">
        <f t="shared" si="1348"/>
        <v>R&amp;D Fuel Use Reductions</v>
      </c>
      <c r="K699" s="18" t="str">
        <f t="shared" ref="K699:O699" si="1390">K$693</f>
        <v>RnD transportation fuel use reduction</v>
      </c>
      <c r="L699" s="18">
        <f t="shared" si="1390"/>
        <v>0</v>
      </c>
      <c r="M699" s="18">
        <f t="shared" si="1390"/>
        <v>0.4</v>
      </c>
      <c r="N699" s="18">
        <f t="shared" si="1390"/>
        <v>0.01</v>
      </c>
      <c r="O699" s="19" t="str">
        <f t="shared" si="1390"/>
        <v>% reduction in fuel use</v>
      </c>
      <c r="P699" s="14" t="s">
        <v>1038</v>
      </c>
      <c r="Q699" s="14" t="s">
        <v>912</v>
      </c>
      <c r="R699" s="14" t="s">
        <v>913</v>
      </c>
      <c r="S699" s="22" t="s">
        <v>338</v>
      </c>
      <c r="T699" s="14"/>
      <c r="U699" s="8"/>
      <c r="V699" s="8"/>
      <c r="W699" s="8"/>
      <c r="X699" s="8"/>
      <c r="Y699" s="8"/>
      <c r="Z699" s="8"/>
    </row>
    <row r="700" spans="1:26" ht="15.75" customHeight="1">
      <c r="A700" s="8" t="s">
        <v>1039</v>
      </c>
      <c r="B700" s="8" t="s">
        <v>1040</v>
      </c>
      <c r="C700" s="8" t="s">
        <v>1041</v>
      </c>
      <c r="D700" s="8"/>
      <c r="E700" s="8"/>
      <c r="F700" s="8"/>
      <c r="G700" s="8"/>
      <c r="H700" s="13">
        <v>543</v>
      </c>
      <c r="I700" s="8" t="s">
        <v>63</v>
      </c>
      <c r="J700" s="50"/>
      <c r="K700" s="8" t="s">
        <v>1042</v>
      </c>
      <c r="L700" s="15">
        <v>-0.08</v>
      </c>
      <c r="M700" s="15">
        <v>0.02</v>
      </c>
      <c r="N700" s="39">
        <v>1E-3</v>
      </c>
      <c r="O700" s="8" t="s">
        <v>1043</v>
      </c>
      <c r="P700" s="8" t="s">
        <v>1044</v>
      </c>
      <c r="Q700" s="8"/>
      <c r="R700" s="8"/>
      <c r="S700" s="65" t="s">
        <v>1045</v>
      </c>
      <c r="T700" s="8"/>
      <c r="U700" s="8"/>
      <c r="V700" s="8"/>
      <c r="W700" s="8"/>
      <c r="X700" s="8"/>
      <c r="Y700" s="8"/>
      <c r="Z700" s="8"/>
    </row>
    <row r="701" spans="1:26" ht="15.75" customHeight="1">
      <c r="A701" s="8" t="s">
        <v>1046</v>
      </c>
      <c r="B701" s="8" t="s">
        <v>1047</v>
      </c>
      <c r="C701" s="8" t="s">
        <v>1048</v>
      </c>
      <c r="D701" s="8" t="s">
        <v>1049</v>
      </c>
      <c r="E701" s="8"/>
      <c r="F701" s="8" t="s">
        <v>1050</v>
      </c>
      <c r="G701" s="8"/>
      <c r="H701" s="13">
        <v>545</v>
      </c>
      <c r="I701" s="8" t="s">
        <v>63</v>
      </c>
      <c r="J701" s="50"/>
      <c r="K701" s="8" t="s">
        <v>1051</v>
      </c>
      <c r="L701" s="8">
        <v>0</v>
      </c>
      <c r="M701" s="8">
        <v>10</v>
      </c>
      <c r="N701" s="8">
        <v>1</v>
      </c>
      <c r="O701" s="8" t="s">
        <v>1052</v>
      </c>
      <c r="P701" s="8" t="s">
        <v>1053</v>
      </c>
      <c r="Q701" s="8" t="s">
        <v>1054</v>
      </c>
      <c r="R701" s="8"/>
      <c r="S701" s="16"/>
      <c r="T701" s="8"/>
      <c r="U701" s="8"/>
      <c r="V701" s="8"/>
      <c r="W701" s="8"/>
      <c r="X701" s="8"/>
      <c r="Y701" s="8"/>
      <c r="Z701" s="8"/>
    </row>
    <row r="702" spans="1:26" ht="15.75" customHeight="1">
      <c r="A702" s="17" t="str">
        <f t="shared" ref="A702:C702" si="1391">A$701</f>
        <v>Government Revenue Accounting</v>
      </c>
      <c r="B702" s="17" t="str">
        <f t="shared" si="1391"/>
        <v>Carbon Tax Revenue</v>
      </c>
      <c r="C702" s="17" t="str">
        <f t="shared" si="1391"/>
        <v>GRA for Carbon Tax Revenue</v>
      </c>
      <c r="D702" s="8" t="s">
        <v>1055</v>
      </c>
      <c r="E702" s="8"/>
      <c r="F702" s="8" t="s">
        <v>1056</v>
      </c>
      <c r="G702" s="8"/>
      <c r="H702" s="13">
        <v>546</v>
      </c>
      <c r="I702" s="17" t="str">
        <f t="shared" ref="I702:I705" si="1392">I$701</f>
        <v>Yes</v>
      </c>
      <c r="J702" s="50"/>
      <c r="K702" s="17" t="str">
        <f t="shared" ref="K702:O702" si="1393">K$701</f>
        <v>GRA carbon tax revenue</v>
      </c>
      <c r="L702" s="17">
        <f t="shared" si="1393"/>
        <v>0</v>
      </c>
      <c r="M702" s="17">
        <f t="shared" si="1393"/>
        <v>10</v>
      </c>
      <c r="N702" s="17">
        <f t="shared" si="1393"/>
        <v>1</v>
      </c>
      <c r="O702" s="17" t="str">
        <f t="shared" si="1393"/>
        <v>weight</v>
      </c>
      <c r="P702" s="8" t="s">
        <v>1057</v>
      </c>
      <c r="Q702" s="17" t="str">
        <f t="shared" ref="Q702:Q705" si="1394">Q$701</f>
        <v>io-model.html</v>
      </c>
      <c r="R702" s="8"/>
      <c r="S702" s="16"/>
      <c r="T702" s="8"/>
      <c r="U702" s="8"/>
      <c r="V702" s="8"/>
      <c r="W702" s="8"/>
      <c r="X702" s="8"/>
      <c r="Y702" s="8"/>
      <c r="Z702" s="8"/>
    </row>
    <row r="703" spans="1:26" ht="15.75" customHeight="1">
      <c r="A703" s="17" t="str">
        <f t="shared" ref="A703:C703" si="1395">A$701</f>
        <v>Government Revenue Accounting</v>
      </c>
      <c r="B703" s="17" t="str">
        <f t="shared" si="1395"/>
        <v>Carbon Tax Revenue</v>
      </c>
      <c r="C703" s="17" t="str">
        <f t="shared" si="1395"/>
        <v>GRA for Carbon Tax Revenue</v>
      </c>
      <c r="D703" s="8" t="s">
        <v>1058</v>
      </c>
      <c r="E703" s="8"/>
      <c r="F703" s="8" t="s">
        <v>1059</v>
      </c>
      <c r="G703" s="8"/>
      <c r="H703" s="13">
        <v>547</v>
      </c>
      <c r="I703" s="17" t="str">
        <f t="shared" si="1392"/>
        <v>Yes</v>
      </c>
      <c r="J703" s="50"/>
      <c r="K703" s="17" t="str">
        <f t="shared" ref="K703:O703" si="1396">K$701</f>
        <v>GRA carbon tax revenue</v>
      </c>
      <c r="L703" s="17">
        <f t="shared" si="1396"/>
        <v>0</v>
      </c>
      <c r="M703" s="17">
        <f t="shared" si="1396"/>
        <v>10</v>
      </c>
      <c r="N703" s="17">
        <f t="shared" si="1396"/>
        <v>1</v>
      </c>
      <c r="O703" s="17" t="str">
        <f t="shared" si="1396"/>
        <v>weight</v>
      </c>
      <c r="P703" s="8" t="s">
        <v>1060</v>
      </c>
      <c r="Q703" s="17" t="str">
        <f t="shared" si="1394"/>
        <v>io-model.html</v>
      </c>
      <c r="R703" s="8"/>
      <c r="S703" s="16"/>
      <c r="T703" s="8"/>
      <c r="U703" s="8"/>
      <c r="V703" s="8"/>
      <c r="W703" s="8"/>
      <c r="X703" s="8"/>
      <c r="Y703" s="8"/>
      <c r="Z703" s="8"/>
    </row>
    <row r="704" spans="1:26" ht="15.75" customHeight="1">
      <c r="A704" s="17" t="str">
        <f t="shared" ref="A704:C704" si="1397">A$701</f>
        <v>Government Revenue Accounting</v>
      </c>
      <c r="B704" s="17" t="str">
        <f t="shared" si="1397"/>
        <v>Carbon Tax Revenue</v>
      </c>
      <c r="C704" s="17" t="str">
        <f t="shared" si="1397"/>
        <v>GRA for Carbon Tax Revenue</v>
      </c>
      <c r="D704" s="8" t="s">
        <v>1061</v>
      </c>
      <c r="E704" s="8"/>
      <c r="F704" s="8" t="s">
        <v>1062</v>
      </c>
      <c r="G704" s="8"/>
      <c r="H704" s="13">
        <v>548</v>
      </c>
      <c r="I704" s="17" t="str">
        <f t="shared" si="1392"/>
        <v>Yes</v>
      </c>
      <c r="J704" s="50"/>
      <c r="K704" s="17" t="str">
        <f t="shared" ref="K704:O704" si="1398">K$701</f>
        <v>GRA carbon tax revenue</v>
      </c>
      <c r="L704" s="17">
        <f t="shared" si="1398"/>
        <v>0</v>
      </c>
      <c r="M704" s="17">
        <f t="shared" si="1398"/>
        <v>10</v>
      </c>
      <c r="N704" s="17">
        <f t="shared" si="1398"/>
        <v>1</v>
      </c>
      <c r="O704" s="17" t="str">
        <f t="shared" si="1398"/>
        <v>weight</v>
      </c>
      <c r="P704" s="8" t="s">
        <v>1063</v>
      </c>
      <c r="Q704" s="17" t="str">
        <f t="shared" si="1394"/>
        <v>io-model.html</v>
      </c>
      <c r="R704" s="8"/>
      <c r="S704" s="16"/>
      <c r="T704" s="8"/>
      <c r="U704" s="8"/>
      <c r="V704" s="8"/>
      <c r="W704" s="8"/>
      <c r="X704" s="8"/>
      <c r="Y704" s="8"/>
      <c r="Z704" s="8"/>
    </row>
    <row r="705" spans="1:26" ht="15.75" customHeight="1">
      <c r="A705" s="17" t="str">
        <f t="shared" ref="A705:C705" si="1399">A$701</f>
        <v>Government Revenue Accounting</v>
      </c>
      <c r="B705" s="17" t="str">
        <f t="shared" si="1399"/>
        <v>Carbon Tax Revenue</v>
      </c>
      <c r="C705" s="17" t="str">
        <f t="shared" si="1399"/>
        <v>GRA for Carbon Tax Revenue</v>
      </c>
      <c r="D705" s="8" t="s">
        <v>1064</v>
      </c>
      <c r="E705" s="8"/>
      <c r="F705" s="8" t="s">
        <v>1065</v>
      </c>
      <c r="G705" s="8"/>
      <c r="H705" s="13">
        <v>549</v>
      </c>
      <c r="I705" s="17" t="str">
        <f t="shared" si="1392"/>
        <v>Yes</v>
      </c>
      <c r="J705" s="50"/>
      <c r="K705" s="17" t="str">
        <f t="shared" ref="K705:O705" si="1400">K$701</f>
        <v>GRA carbon tax revenue</v>
      </c>
      <c r="L705" s="17">
        <f t="shared" si="1400"/>
        <v>0</v>
      </c>
      <c r="M705" s="17">
        <f t="shared" si="1400"/>
        <v>10</v>
      </c>
      <c r="N705" s="17">
        <f t="shared" si="1400"/>
        <v>1</v>
      </c>
      <c r="O705" s="17" t="str">
        <f t="shared" si="1400"/>
        <v>weight</v>
      </c>
      <c r="P705" s="8" t="s">
        <v>1066</v>
      </c>
      <c r="Q705" s="17" t="str">
        <f t="shared" si="1394"/>
        <v>io-model.html</v>
      </c>
      <c r="R705" s="8"/>
      <c r="S705" s="16"/>
      <c r="T705" s="8"/>
      <c r="U705" s="8"/>
      <c r="V705" s="8"/>
      <c r="W705" s="8"/>
      <c r="X705" s="8"/>
      <c r="Y705" s="8"/>
      <c r="Z705" s="8"/>
    </row>
    <row r="706" spans="1:26" ht="15.75" customHeight="1">
      <c r="A706" s="8" t="s">
        <v>1046</v>
      </c>
      <c r="B706" s="8" t="s">
        <v>1067</v>
      </c>
      <c r="C706" s="8" t="s">
        <v>1068</v>
      </c>
      <c r="D706" s="8" t="s">
        <v>1049</v>
      </c>
      <c r="E706" s="8"/>
      <c r="F706" s="8" t="s">
        <v>1050</v>
      </c>
      <c r="G706" s="8"/>
      <c r="H706" s="13">
        <v>550</v>
      </c>
      <c r="I706" s="8" t="s">
        <v>63</v>
      </c>
      <c r="J706" s="50"/>
      <c r="K706" s="8" t="s">
        <v>1069</v>
      </c>
      <c r="L706" s="8">
        <v>0</v>
      </c>
      <c r="M706" s="8">
        <v>10</v>
      </c>
      <c r="N706" s="8">
        <v>1</v>
      </c>
      <c r="O706" s="8" t="s">
        <v>1052</v>
      </c>
      <c r="P706" s="17" t="str">
        <f>P$701</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6" s="8" t="s">
        <v>1054</v>
      </c>
      <c r="R706" s="8"/>
      <c r="S706" s="16"/>
      <c r="T706" s="8"/>
      <c r="U706" s="8"/>
      <c r="V706" s="8"/>
      <c r="W706" s="8"/>
      <c r="X706" s="8"/>
      <c r="Y706" s="8"/>
      <c r="Z706" s="8"/>
    </row>
    <row r="707" spans="1:26" ht="15.75" customHeight="1">
      <c r="A707" s="17" t="str">
        <f t="shared" ref="A707:C707" si="1401">A$706</f>
        <v>Government Revenue Accounting</v>
      </c>
      <c r="B707" s="17" t="str">
        <f t="shared" si="1401"/>
        <v>Fuel Tax Revenue</v>
      </c>
      <c r="C707" s="17" t="str">
        <f t="shared" si="1401"/>
        <v>GRA for Fuel Tax Revenue</v>
      </c>
      <c r="D707" s="8" t="s">
        <v>1055</v>
      </c>
      <c r="E707" s="8"/>
      <c r="F707" s="8" t="s">
        <v>1056</v>
      </c>
      <c r="G707" s="8"/>
      <c r="H707" s="13">
        <v>551</v>
      </c>
      <c r="I707" s="17" t="str">
        <f t="shared" ref="I707:I710" si="1402">I$706</f>
        <v>Yes</v>
      </c>
      <c r="J707" s="50"/>
      <c r="K707" s="17" t="str">
        <f t="shared" ref="K707:O707" si="1403">K$706</f>
        <v>GRA fuel tax revenue</v>
      </c>
      <c r="L707" s="17">
        <f t="shared" si="1403"/>
        <v>0</v>
      </c>
      <c r="M707" s="17">
        <f t="shared" si="1403"/>
        <v>10</v>
      </c>
      <c r="N707" s="17">
        <f t="shared" si="1403"/>
        <v>1</v>
      </c>
      <c r="O707" s="17" t="str">
        <f t="shared" si="1403"/>
        <v>weight</v>
      </c>
      <c r="P707" s="17" t="str">
        <f>P$702</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7" s="17" t="str">
        <f t="shared" ref="Q707:Q710" si="1404">Q$706</f>
        <v>io-model.html</v>
      </c>
      <c r="R707" s="8"/>
      <c r="S707" s="16"/>
      <c r="T707" s="8"/>
      <c r="U707" s="8"/>
      <c r="V707" s="8"/>
      <c r="W707" s="8"/>
      <c r="X707" s="8"/>
      <c r="Y707" s="8"/>
      <c r="Z707" s="8"/>
    </row>
    <row r="708" spans="1:26" ht="15.75" customHeight="1">
      <c r="A708" s="17" t="str">
        <f t="shared" ref="A708:C708" si="1405">A$706</f>
        <v>Government Revenue Accounting</v>
      </c>
      <c r="B708" s="17" t="str">
        <f t="shared" si="1405"/>
        <v>Fuel Tax Revenue</v>
      </c>
      <c r="C708" s="17" t="str">
        <f t="shared" si="1405"/>
        <v>GRA for Fuel Tax Revenue</v>
      </c>
      <c r="D708" s="8" t="s">
        <v>1058</v>
      </c>
      <c r="E708" s="8"/>
      <c r="F708" s="8" t="s">
        <v>1059</v>
      </c>
      <c r="G708" s="8"/>
      <c r="H708" s="13">
        <v>552</v>
      </c>
      <c r="I708" s="17" t="str">
        <f t="shared" si="1402"/>
        <v>Yes</v>
      </c>
      <c r="J708" s="50"/>
      <c r="K708" s="17" t="str">
        <f t="shared" ref="K708:O708" si="1406">K$706</f>
        <v>GRA fuel tax revenue</v>
      </c>
      <c r="L708" s="17">
        <f t="shared" si="1406"/>
        <v>0</v>
      </c>
      <c r="M708" s="17">
        <f t="shared" si="1406"/>
        <v>10</v>
      </c>
      <c r="N708" s="17">
        <f t="shared" si="1406"/>
        <v>1</v>
      </c>
      <c r="O708" s="17" t="str">
        <f t="shared" si="1406"/>
        <v>weight</v>
      </c>
      <c r="P708" s="17" t="str">
        <f>P$703</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8" s="17" t="str">
        <f t="shared" si="1404"/>
        <v>io-model.html</v>
      </c>
      <c r="R708" s="8"/>
      <c r="S708" s="16"/>
      <c r="T708" s="8"/>
      <c r="U708" s="8"/>
      <c r="V708" s="8"/>
      <c r="W708" s="8"/>
      <c r="X708" s="8"/>
      <c r="Y708" s="8"/>
      <c r="Z708" s="8"/>
    </row>
    <row r="709" spans="1:26" ht="15.75" customHeight="1">
      <c r="A709" s="17" t="str">
        <f t="shared" ref="A709:C709" si="1407">A$706</f>
        <v>Government Revenue Accounting</v>
      </c>
      <c r="B709" s="17" t="str">
        <f t="shared" si="1407"/>
        <v>Fuel Tax Revenue</v>
      </c>
      <c r="C709" s="17" t="str">
        <f t="shared" si="1407"/>
        <v>GRA for Fuel Tax Revenue</v>
      </c>
      <c r="D709" s="8" t="s">
        <v>1061</v>
      </c>
      <c r="E709" s="8"/>
      <c r="F709" s="8" t="s">
        <v>1062</v>
      </c>
      <c r="G709" s="8"/>
      <c r="H709" s="13">
        <v>553</v>
      </c>
      <c r="I709" s="17" t="str">
        <f t="shared" si="1402"/>
        <v>Yes</v>
      </c>
      <c r="J709" s="50"/>
      <c r="K709" s="17" t="str">
        <f t="shared" ref="K709:O709" si="1408">K$706</f>
        <v>GRA fuel tax revenue</v>
      </c>
      <c r="L709" s="17">
        <f t="shared" si="1408"/>
        <v>0</v>
      </c>
      <c r="M709" s="17">
        <f t="shared" si="1408"/>
        <v>10</v>
      </c>
      <c r="N709" s="17">
        <f t="shared" si="1408"/>
        <v>1</v>
      </c>
      <c r="O709" s="17" t="str">
        <f t="shared" si="1408"/>
        <v>weight</v>
      </c>
      <c r="P709" s="17" t="str">
        <f>P$704</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9" s="17" t="str">
        <f t="shared" si="1404"/>
        <v>io-model.html</v>
      </c>
      <c r="R709" s="8"/>
      <c r="S709" s="16"/>
      <c r="T709" s="8"/>
      <c r="U709" s="8"/>
      <c r="V709" s="8"/>
      <c r="W709" s="8"/>
      <c r="X709" s="8"/>
      <c r="Y709" s="8"/>
      <c r="Z709" s="8"/>
    </row>
    <row r="710" spans="1:26" ht="15.75" customHeight="1">
      <c r="A710" s="17" t="str">
        <f t="shared" ref="A710:C710" si="1409">A$706</f>
        <v>Government Revenue Accounting</v>
      </c>
      <c r="B710" s="17" t="str">
        <f t="shared" si="1409"/>
        <v>Fuel Tax Revenue</v>
      </c>
      <c r="C710" s="17" t="str">
        <f t="shared" si="1409"/>
        <v>GRA for Fuel Tax Revenue</v>
      </c>
      <c r="D710" s="8" t="s">
        <v>1064</v>
      </c>
      <c r="E710" s="8"/>
      <c r="F710" s="8" t="s">
        <v>1065</v>
      </c>
      <c r="G710" s="8"/>
      <c r="H710" s="13">
        <v>554</v>
      </c>
      <c r="I710" s="17" t="str">
        <f t="shared" si="1402"/>
        <v>Yes</v>
      </c>
      <c r="J710" s="50"/>
      <c r="K710" s="17" t="str">
        <f t="shared" ref="K710:O710" si="1410">K$706</f>
        <v>GRA fuel tax revenue</v>
      </c>
      <c r="L710" s="17">
        <f t="shared" si="1410"/>
        <v>0</v>
      </c>
      <c r="M710" s="17">
        <f t="shared" si="1410"/>
        <v>10</v>
      </c>
      <c r="N710" s="17">
        <f t="shared" si="1410"/>
        <v>1</v>
      </c>
      <c r="O710" s="17" t="str">
        <f t="shared" si="1410"/>
        <v>weight</v>
      </c>
      <c r="P710" s="17" t="str">
        <f>P$705</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0" s="17" t="str">
        <f t="shared" si="1404"/>
        <v>io-model.html</v>
      </c>
      <c r="R710" s="8"/>
      <c r="S710" s="16"/>
      <c r="T710" s="8"/>
      <c r="U710" s="8"/>
      <c r="V710" s="8"/>
      <c r="W710" s="8"/>
      <c r="X710" s="8"/>
      <c r="Y710" s="8"/>
      <c r="Z710" s="8"/>
    </row>
    <row r="711" spans="1:26" ht="15.75" customHeight="1">
      <c r="A711" s="8" t="s">
        <v>1046</v>
      </c>
      <c r="B711" s="8" t="s">
        <v>171</v>
      </c>
      <c r="C711" s="8" t="s">
        <v>1070</v>
      </c>
      <c r="D711" s="8" t="s">
        <v>1049</v>
      </c>
      <c r="E711" s="8"/>
      <c r="F711" s="8" t="s">
        <v>1050</v>
      </c>
      <c r="G711" s="8"/>
      <c r="H711" s="13">
        <v>555</v>
      </c>
      <c r="I711" s="8" t="s">
        <v>63</v>
      </c>
      <c r="J711" s="50"/>
      <c r="K711" s="8" t="s">
        <v>1071</v>
      </c>
      <c r="L711" s="8">
        <v>0</v>
      </c>
      <c r="M711" s="8">
        <v>10</v>
      </c>
      <c r="N711" s="8">
        <v>1</v>
      </c>
      <c r="O711" s="8" t="s">
        <v>1052</v>
      </c>
      <c r="P711" s="17" t="str">
        <f>P$701</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1" s="8" t="s">
        <v>1054</v>
      </c>
      <c r="R711" s="8"/>
      <c r="S711" s="16"/>
      <c r="T711" s="8"/>
      <c r="U711" s="8"/>
      <c r="V711" s="8"/>
      <c r="W711" s="8"/>
      <c r="X711" s="8"/>
      <c r="Y711" s="8"/>
      <c r="Z711" s="8"/>
    </row>
    <row r="712" spans="1:26" ht="15.75" customHeight="1">
      <c r="A712" s="17" t="str">
        <f t="shared" ref="A712:C712" si="1411">A$711</f>
        <v>Government Revenue Accounting</v>
      </c>
      <c r="B712" s="17" t="str">
        <f t="shared" si="1411"/>
        <v>EV Subsidy</v>
      </c>
      <c r="C712" s="17" t="str">
        <f t="shared" si="1411"/>
        <v>GRA for EV Subsidy</v>
      </c>
      <c r="D712" s="8" t="s">
        <v>1055</v>
      </c>
      <c r="E712" s="8"/>
      <c r="F712" s="8" t="s">
        <v>1056</v>
      </c>
      <c r="G712" s="8"/>
      <c r="H712" s="13">
        <v>556</v>
      </c>
      <c r="I712" s="17" t="str">
        <f t="shared" ref="I712:I715" si="1412">I$711</f>
        <v>Yes</v>
      </c>
      <c r="J712" s="50"/>
      <c r="K712" s="17" t="str">
        <f t="shared" ref="K712:O712" si="1413">K$711</f>
        <v>GRA EV subsidy</v>
      </c>
      <c r="L712" s="17">
        <f t="shared" si="1413"/>
        <v>0</v>
      </c>
      <c r="M712" s="17">
        <f t="shared" si="1413"/>
        <v>10</v>
      </c>
      <c r="N712" s="17">
        <f t="shared" si="1413"/>
        <v>1</v>
      </c>
      <c r="O712" s="17" t="str">
        <f t="shared" si="1413"/>
        <v>weight</v>
      </c>
      <c r="P712" s="17" t="str">
        <f>P$702</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2" s="17" t="str">
        <f t="shared" ref="Q712:Q715" si="1414">Q$711</f>
        <v>io-model.html</v>
      </c>
      <c r="R712" s="8"/>
      <c r="S712" s="16"/>
      <c r="T712" s="8"/>
      <c r="U712" s="8"/>
      <c r="V712" s="8"/>
      <c r="W712" s="8"/>
      <c r="X712" s="8"/>
      <c r="Y712" s="8"/>
      <c r="Z712" s="8"/>
    </row>
    <row r="713" spans="1:26" ht="15.75" customHeight="1">
      <c r="A713" s="17" t="str">
        <f t="shared" ref="A713:C713" si="1415">A$711</f>
        <v>Government Revenue Accounting</v>
      </c>
      <c r="B713" s="17" t="str">
        <f t="shared" si="1415"/>
        <v>EV Subsidy</v>
      </c>
      <c r="C713" s="17" t="str">
        <f t="shared" si="1415"/>
        <v>GRA for EV Subsidy</v>
      </c>
      <c r="D713" s="8" t="s">
        <v>1058</v>
      </c>
      <c r="E713" s="8"/>
      <c r="F713" s="8" t="s">
        <v>1059</v>
      </c>
      <c r="G713" s="8"/>
      <c r="H713" s="13">
        <v>557</v>
      </c>
      <c r="I713" s="17" t="str">
        <f t="shared" si="1412"/>
        <v>Yes</v>
      </c>
      <c r="J713" s="50"/>
      <c r="K713" s="17" t="str">
        <f t="shared" ref="K713:O713" si="1416">K$711</f>
        <v>GRA EV subsidy</v>
      </c>
      <c r="L713" s="17">
        <f t="shared" si="1416"/>
        <v>0</v>
      </c>
      <c r="M713" s="17">
        <f t="shared" si="1416"/>
        <v>10</v>
      </c>
      <c r="N713" s="17">
        <f t="shared" si="1416"/>
        <v>1</v>
      </c>
      <c r="O713" s="17" t="str">
        <f t="shared" si="1416"/>
        <v>weight</v>
      </c>
      <c r="P713" s="17" t="str">
        <f>P$703</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3" s="17" t="str">
        <f t="shared" si="1414"/>
        <v>io-model.html</v>
      </c>
      <c r="R713" s="8"/>
      <c r="S713" s="16"/>
      <c r="T713" s="8"/>
      <c r="U713" s="8"/>
      <c r="V713" s="8"/>
      <c r="W713" s="8"/>
      <c r="X713" s="8"/>
      <c r="Y713" s="8"/>
      <c r="Z713" s="8"/>
    </row>
    <row r="714" spans="1:26" ht="15.75" customHeight="1">
      <c r="A714" s="17" t="str">
        <f t="shared" ref="A714:C714" si="1417">A$711</f>
        <v>Government Revenue Accounting</v>
      </c>
      <c r="B714" s="17" t="str">
        <f t="shared" si="1417"/>
        <v>EV Subsidy</v>
      </c>
      <c r="C714" s="17" t="str">
        <f t="shared" si="1417"/>
        <v>GRA for EV Subsidy</v>
      </c>
      <c r="D714" s="8" t="s">
        <v>1061</v>
      </c>
      <c r="E714" s="8"/>
      <c r="F714" s="8" t="s">
        <v>1062</v>
      </c>
      <c r="G714" s="8"/>
      <c r="H714" s="13">
        <v>558</v>
      </c>
      <c r="I714" s="17" t="str">
        <f t="shared" si="1412"/>
        <v>Yes</v>
      </c>
      <c r="J714" s="50"/>
      <c r="K714" s="17" t="str">
        <f t="shared" ref="K714:O714" si="1418">K$711</f>
        <v>GRA EV subsidy</v>
      </c>
      <c r="L714" s="17">
        <f t="shared" si="1418"/>
        <v>0</v>
      </c>
      <c r="M714" s="17">
        <f t="shared" si="1418"/>
        <v>10</v>
      </c>
      <c r="N714" s="17">
        <f t="shared" si="1418"/>
        <v>1</v>
      </c>
      <c r="O714" s="17" t="str">
        <f t="shared" si="1418"/>
        <v>weight</v>
      </c>
      <c r="P714" s="17" t="str">
        <f>P$704</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7" t="str">
        <f t="shared" si="1414"/>
        <v>io-model.html</v>
      </c>
      <c r="R714" s="8"/>
      <c r="S714" s="16"/>
      <c r="T714" s="8"/>
      <c r="U714" s="8"/>
      <c r="V714" s="8"/>
      <c r="W714" s="8"/>
      <c r="X714" s="8"/>
      <c r="Y714" s="8"/>
      <c r="Z714" s="8"/>
    </row>
    <row r="715" spans="1:26" ht="15.75" customHeight="1">
      <c r="A715" s="17" t="str">
        <f t="shared" ref="A715:C715" si="1419">A$711</f>
        <v>Government Revenue Accounting</v>
      </c>
      <c r="B715" s="17" t="str">
        <f t="shared" si="1419"/>
        <v>EV Subsidy</v>
      </c>
      <c r="C715" s="17" t="str">
        <f t="shared" si="1419"/>
        <v>GRA for EV Subsidy</v>
      </c>
      <c r="D715" s="8" t="s">
        <v>1064</v>
      </c>
      <c r="E715" s="8"/>
      <c r="F715" s="8" t="s">
        <v>1065</v>
      </c>
      <c r="G715" s="8"/>
      <c r="H715" s="13">
        <v>559</v>
      </c>
      <c r="I715" s="17" t="str">
        <f t="shared" si="1412"/>
        <v>Yes</v>
      </c>
      <c r="J715" s="50"/>
      <c r="K715" s="17" t="str">
        <f t="shared" ref="K715:O715" si="1420">K$711</f>
        <v>GRA EV subsidy</v>
      </c>
      <c r="L715" s="17">
        <f t="shared" si="1420"/>
        <v>0</v>
      </c>
      <c r="M715" s="17">
        <f t="shared" si="1420"/>
        <v>10</v>
      </c>
      <c r="N715" s="17">
        <f t="shared" si="1420"/>
        <v>1</v>
      </c>
      <c r="O715" s="17" t="str">
        <f t="shared" si="1420"/>
        <v>weight</v>
      </c>
      <c r="P715" s="17" t="str">
        <f>P$705</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7" t="str">
        <f t="shared" si="1414"/>
        <v>io-model.html</v>
      </c>
      <c r="R715" s="8"/>
      <c r="S715" s="16"/>
      <c r="T715" s="8"/>
      <c r="U715" s="8"/>
      <c r="V715" s="8"/>
      <c r="W715" s="8"/>
      <c r="X715" s="8"/>
      <c r="Y715" s="8"/>
      <c r="Z715" s="8"/>
    </row>
    <row r="716" spans="1:26" ht="15.75" customHeight="1">
      <c r="A716" s="8" t="s">
        <v>1046</v>
      </c>
      <c r="B716" s="8" t="s">
        <v>1072</v>
      </c>
      <c r="C716" s="8" t="s">
        <v>1073</v>
      </c>
      <c r="D716" s="8" t="s">
        <v>1049</v>
      </c>
      <c r="E716" s="8"/>
      <c r="F716" s="8" t="s">
        <v>1050</v>
      </c>
      <c r="G716" s="8"/>
      <c r="H716" s="13">
        <v>560</v>
      </c>
      <c r="I716" s="8" t="s">
        <v>63</v>
      </c>
      <c r="J716" s="50"/>
      <c r="K716" s="8" t="s">
        <v>1074</v>
      </c>
      <c r="L716" s="8">
        <v>0</v>
      </c>
      <c r="M716" s="8">
        <v>10</v>
      </c>
      <c r="N716" s="8">
        <v>1</v>
      </c>
      <c r="O716" s="8" t="s">
        <v>1052</v>
      </c>
      <c r="P716" s="17" t="str">
        <f>P$701</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8" t="s">
        <v>1054</v>
      </c>
      <c r="R716" s="8"/>
      <c r="S716" s="16"/>
      <c r="T716" s="8"/>
      <c r="U716" s="8"/>
      <c r="V716" s="8"/>
      <c r="W716" s="8"/>
      <c r="X716" s="8"/>
      <c r="Y716" s="8"/>
      <c r="Z716" s="8"/>
    </row>
    <row r="717" spans="1:26" ht="15.75" customHeight="1">
      <c r="A717" s="17" t="str">
        <f t="shared" ref="A717:C717" si="1421">A$716</f>
        <v>Government Revenue Accounting</v>
      </c>
      <c r="B717" s="17" t="str">
        <f t="shared" si="1421"/>
        <v>Electricity Generation Subsidy</v>
      </c>
      <c r="C717" s="17" t="str">
        <f t="shared" si="1421"/>
        <v>GRA for Electricity Generation Subsidies</v>
      </c>
      <c r="D717" s="8" t="s">
        <v>1055</v>
      </c>
      <c r="E717" s="8"/>
      <c r="F717" s="8" t="s">
        <v>1056</v>
      </c>
      <c r="G717" s="8"/>
      <c r="H717" s="13">
        <v>561</v>
      </c>
      <c r="I717" s="17" t="str">
        <f t="shared" ref="I717:I720" si="1422">I$716</f>
        <v>Yes</v>
      </c>
      <c r="J717" s="50"/>
      <c r="K717" s="17" t="str">
        <f t="shared" ref="K717:O717" si="1423">K$716</f>
        <v>GRA elec gen subsidy</v>
      </c>
      <c r="L717" s="17">
        <f t="shared" si="1423"/>
        <v>0</v>
      </c>
      <c r="M717" s="17">
        <f t="shared" si="1423"/>
        <v>10</v>
      </c>
      <c r="N717" s="17">
        <f t="shared" si="1423"/>
        <v>1</v>
      </c>
      <c r="O717" s="17" t="str">
        <f t="shared" si="1423"/>
        <v>weight</v>
      </c>
      <c r="P717" s="17" t="str">
        <f>P$702</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7" t="str">
        <f t="shared" ref="Q717:Q720" si="1424">Q$716</f>
        <v>io-model.html</v>
      </c>
      <c r="R717" s="8"/>
      <c r="S717" s="16"/>
      <c r="T717" s="8"/>
      <c r="U717" s="8"/>
      <c r="V717" s="8"/>
      <c r="W717" s="8"/>
      <c r="X717" s="8"/>
      <c r="Y717" s="8"/>
      <c r="Z717" s="8"/>
    </row>
    <row r="718" spans="1:26" ht="15.75" customHeight="1">
      <c r="A718" s="17" t="str">
        <f t="shared" ref="A718:C718" si="1425">A$716</f>
        <v>Government Revenue Accounting</v>
      </c>
      <c r="B718" s="17" t="str">
        <f t="shared" si="1425"/>
        <v>Electricity Generation Subsidy</v>
      </c>
      <c r="C718" s="17" t="str">
        <f t="shared" si="1425"/>
        <v>GRA for Electricity Generation Subsidies</v>
      </c>
      <c r="D718" s="8" t="s">
        <v>1058</v>
      </c>
      <c r="E718" s="8"/>
      <c r="F718" s="8" t="s">
        <v>1059</v>
      </c>
      <c r="G718" s="8"/>
      <c r="H718" s="13">
        <v>562</v>
      </c>
      <c r="I718" s="17" t="str">
        <f t="shared" si="1422"/>
        <v>Yes</v>
      </c>
      <c r="J718" s="50"/>
      <c r="K718" s="17" t="str">
        <f t="shared" ref="K718:O718" si="1426">K$716</f>
        <v>GRA elec gen subsidy</v>
      </c>
      <c r="L718" s="17">
        <f t="shared" si="1426"/>
        <v>0</v>
      </c>
      <c r="M718" s="17">
        <f t="shared" si="1426"/>
        <v>10</v>
      </c>
      <c r="N718" s="17">
        <f t="shared" si="1426"/>
        <v>1</v>
      </c>
      <c r="O718" s="17" t="str">
        <f t="shared" si="1426"/>
        <v>weight</v>
      </c>
      <c r="P718" s="17" t="str">
        <f>P$703</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7" t="str">
        <f t="shared" si="1424"/>
        <v>io-model.html</v>
      </c>
      <c r="R718" s="8"/>
      <c r="S718" s="16"/>
      <c r="T718" s="8"/>
      <c r="U718" s="8"/>
      <c r="V718" s="8"/>
      <c r="W718" s="8"/>
      <c r="X718" s="8"/>
      <c r="Y718" s="8"/>
      <c r="Z718" s="8"/>
    </row>
    <row r="719" spans="1:26" ht="15.75" customHeight="1">
      <c r="A719" s="17" t="str">
        <f t="shared" ref="A719:C719" si="1427">A$716</f>
        <v>Government Revenue Accounting</v>
      </c>
      <c r="B719" s="17" t="str">
        <f t="shared" si="1427"/>
        <v>Electricity Generation Subsidy</v>
      </c>
      <c r="C719" s="17" t="str">
        <f t="shared" si="1427"/>
        <v>GRA for Electricity Generation Subsidies</v>
      </c>
      <c r="D719" s="8" t="s">
        <v>1061</v>
      </c>
      <c r="E719" s="8"/>
      <c r="F719" s="8" t="s">
        <v>1062</v>
      </c>
      <c r="G719" s="8"/>
      <c r="H719" s="13">
        <v>563</v>
      </c>
      <c r="I719" s="17" t="str">
        <f t="shared" si="1422"/>
        <v>Yes</v>
      </c>
      <c r="J719" s="50"/>
      <c r="K719" s="17" t="str">
        <f t="shared" ref="K719:O719" si="1428">K$716</f>
        <v>GRA elec gen subsidy</v>
      </c>
      <c r="L719" s="17">
        <f t="shared" si="1428"/>
        <v>0</v>
      </c>
      <c r="M719" s="17">
        <f t="shared" si="1428"/>
        <v>10</v>
      </c>
      <c r="N719" s="17">
        <f t="shared" si="1428"/>
        <v>1</v>
      </c>
      <c r="O719" s="17" t="str">
        <f t="shared" si="1428"/>
        <v>weight</v>
      </c>
      <c r="P719" s="17" t="str">
        <f>P$704</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7" t="str">
        <f t="shared" si="1424"/>
        <v>io-model.html</v>
      </c>
      <c r="R719" s="8"/>
      <c r="S719" s="16"/>
      <c r="T719" s="8"/>
      <c r="U719" s="8"/>
      <c r="V719" s="8"/>
      <c r="W719" s="8"/>
      <c r="X719" s="8"/>
      <c r="Y719" s="8"/>
      <c r="Z719" s="8"/>
    </row>
    <row r="720" spans="1:26" ht="15.75" customHeight="1">
      <c r="A720" s="17" t="str">
        <f t="shared" ref="A720:C720" si="1429">A$716</f>
        <v>Government Revenue Accounting</v>
      </c>
      <c r="B720" s="17" t="str">
        <f t="shared" si="1429"/>
        <v>Electricity Generation Subsidy</v>
      </c>
      <c r="C720" s="17" t="str">
        <f t="shared" si="1429"/>
        <v>GRA for Electricity Generation Subsidies</v>
      </c>
      <c r="D720" s="8" t="s">
        <v>1064</v>
      </c>
      <c r="E720" s="8"/>
      <c r="F720" s="8" t="s">
        <v>1065</v>
      </c>
      <c r="G720" s="8"/>
      <c r="H720" s="13">
        <v>564</v>
      </c>
      <c r="I720" s="17" t="str">
        <f t="shared" si="1422"/>
        <v>Yes</v>
      </c>
      <c r="J720" s="50"/>
      <c r="K720" s="17" t="str">
        <f t="shared" ref="K720:O720" si="1430">K$716</f>
        <v>GRA elec gen subsidy</v>
      </c>
      <c r="L720" s="17">
        <f t="shared" si="1430"/>
        <v>0</v>
      </c>
      <c r="M720" s="17">
        <f t="shared" si="1430"/>
        <v>10</v>
      </c>
      <c r="N720" s="17">
        <f t="shared" si="1430"/>
        <v>1</v>
      </c>
      <c r="O720" s="17" t="str">
        <f t="shared" si="1430"/>
        <v>weight</v>
      </c>
      <c r="P720" s="17" t="str">
        <f>P$705</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7" t="str">
        <f t="shared" si="1424"/>
        <v>io-model.html</v>
      </c>
      <c r="R720" s="8"/>
      <c r="S720" s="16"/>
      <c r="T720" s="8"/>
      <c r="U720" s="8"/>
      <c r="V720" s="8"/>
      <c r="W720" s="8"/>
      <c r="X720" s="8"/>
      <c r="Y720" s="8"/>
      <c r="Z720" s="8"/>
    </row>
    <row r="721" spans="1:26" ht="15.75" customHeight="1">
      <c r="A721" s="8" t="s">
        <v>1046</v>
      </c>
      <c r="B721" s="8" t="s">
        <v>1075</v>
      </c>
      <c r="C721" s="8" t="s">
        <v>1076</v>
      </c>
      <c r="D721" s="8" t="s">
        <v>1049</v>
      </c>
      <c r="E721" s="8"/>
      <c r="F721" s="8" t="s">
        <v>1050</v>
      </c>
      <c r="G721" s="8"/>
      <c r="H721" s="13">
        <v>565</v>
      </c>
      <c r="I721" s="8" t="s">
        <v>63</v>
      </c>
      <c r="J721" s="50"/>
      <c r="K721" s="8" t="s">
        <v>1077</v>
      </c>
      <c r="L721" s="8">
        <v>0</v>
      </c>
      <c r="M721" s="8">
        <v>10</v>
      </c>
      <c r="N721" s="8">
        <v>1</v>
      </c>
      <c r="O721" s="8" t="s">
        <v>1052</v>
      </c>
      <c r="P721" s="17" t="str">
        <f>P$701</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8" t="s">
        <v>1054</v>
      </c>
      <c r="R721" s="8"/>
      <c r="S721" s="16"/>
      <c r="T721" s="8"/>
      <c r="U721" s="8"/>
      <c r="V721" s="8"/>
      <c r="W721" s="8"/>
      <c r="X721" s="8"/>
      <c r="Y721" s="8"/>
      <c r="Z721" s="8"/>
    </row>
    <row r="722" spans="1:26" ht="15.75" customHeight="1">
      <c r="A722" s="17" t="str">
        <f t="shared" ref="A722:C722" si="1431">A$721</f>
        <v>Government Revenue Accounting</v>
      </c>
      <c r="B722" s="17" t="str">
        <f t="shared" si="1431"/>
        <v>Electricity Capacity Construction Subsidy</v>
      </c>
      <c r="C722" s="17" t="str">
        <f t="shared" si="1431"/>
        <v>GRA for Electricity Capacity Construction Subsidies</v>
      </c>
      <c r="D722" s="8" t="s">
        <v>1055</v>
      </c>
      <c r="E722" s="8"/>
      <c r="F722" s="8" t="s">
        <v>1056</v>
      </c>
      <c r="G722" s="8"/>
      <c r="H722" s="13">
        <v>566</v>
      </c>
      <c r="I722" s="17" t="str">
        <f t="shared" ref="I722:I725" si="1432">I$721</f>
        <v>Yes</v>
      </c>
      <c r="J722" s="50"/>
      <c r="K722" s="17" t="str">
        <f t="shared" ref="K722:O722" si="1433">K$721</f>
        <v>GRA elec cap const subsidy</v>
      </c>
      <c r="L722" s="17">
        <f t="shared" si="1433"/>
        <v>0</v>
      </c>
      <c r="M722" s="17">
        <f t="shared" si="1433"/>
        <v>10</v>
      </c>
      <c r="N722" s="17">
        <f t="shared" si="1433"/>
        <v>1</v>
      </c>
      <c r="O722" s="17" t="str">
        <f t="shared" si="1433"/>
        <v>weight</v>
      </c>
      <c r="P722" s="17" t="str">
        <f>P$702</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7" t="str">
        <f t="shared" ref="Q722:Q725" si="1434">Q$721</f>
        <v>io-model.html</v>
      </c>
      <c r="R722" s="8"/>
      <c r="S722" s="16"/>
      <c r="T722" s="8"/>
      <c r="U722" s="8"/>
      <c r="V722" s="8"/>
      <c r="W722" s="8"/>
      <c r="X722" s="8"/>
      <c r="Y722" s="8"/>
      <c r="Z722" s="8"/>
    </row>
    <row r="723" spans="1:26" ht="15.75" customHeight="1">
      <c r="A723" s="17" t="str">
        <f t="shared" ref="A723:C723" si="1435">A$721</f>
        <v>Government Revenue Accounting</v>
      </c>
      <c r="B723" s="17" t="str">
        <f t="shared" si="1435"/>
        <v>Electricity Capacity Construction Subsidy</v>
      </c>
      <c r="C723" s="17" t="str">
        <f t="shared" si="1435"/>
        <v>GRA for Electricity Capacity Construction Subsidies</v>
      </c>
      <c r="D723" s="8" t="s">
        <v>1058</v>
      </c>
      <c r="E723" s="8"/>
      <c r="F723" s="8" t="s">
        <v>1059</v>
      </c>
      <c r="G723" s="8"/>
      <c r="H723" s="13">
        <v>567</v>
      </c>
      <c r="I723" s="17" t="str">
        <f t="shared" si="1432"/>
        <v>Yes</v>
      </c>
      <c r="J723" s="50"/>
      <c r="K723" s="17" t="str">
        <f t="shared" ref="K723:O723" si="1436">K$721</f>
        <v>GRA elec cap const subsidy</v>
      </c>
      <c r="L723" s="17">
        <f t="shared" si="1436"/>
        <v>0</v>
      </c>
      <c r="M723" s="17">
        <f t="shared" si="1436"/>
        <v>10</v>
      </c>
      <c r="N723" s="17">
        <f t="shared" si="1436"/>
        <v>1</v>
      </c>
      <c r="O723" s="17" t="str">
        <f t="shared" si="1436"/>
        <v>weight</v>
      </c>
      <c r="P723" s="17" t="str">
        <f>P$703</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7" t="str">
        <f t="shared" si="1434"/>
        <v>io-model.html</v>
      </c>
      <c r="R723" s="8"/>
      <c r="S723" s="16"/>
      <c r="T723" s="8"/>
      <c r="U723" s="8"/>
      <c r="V723" s="8"/>
      <c r="W723" s="8"/>
      <c r="X723" s="8"/>
      <c r="Y723" s="8"/>
      <c r="Z723" s="8"/>
    </row>
    <row r="724" spans="1:26" ht="15.75" customHeight="1">
      <c r="A724" s="17" t="str">
        <f t="shared" ref="A724:C724" si="1437">A$721</f>
        <v>Government Revenue Accounting</v>
      </c>
      <c r="B724" s="17" t="str">
        <f t="shared" si="1437"/>
        <v>Electricity Capacity Construction Subsidy</v>
      </c>
      <c r="C724" s="17" t="str">
        <f t="shared" si="1437"/>
        <v>GRA for Electricity Capacity Construction Subsidies</v>
      </c>
      <c r="D724" s="8" t="s">
        <v>1061</v>
      </c>
      <c r="E724" s="8"/>
      <c r="F724" s="8" t="s">
        <v>1062</v>
      </c>
      <c r="G724" s="8"/>
      <c r="H724" s="13">
        <v>568</v>
      </c>
      <c r="I724" s="17" t="str">
        <f t="shared" si="1432"/>
        <v>Yes</v>
      </c>
      <c r="J724" s="50"/>
      <c r="K724" s="17" t="str">
        <f t="shared" ref="K724:O724" si="1438">K$721</f>
        <v>GRA elec cap const subsidy</v>
      </c>
      <c r="L724" s="17">
        <f t="shared" si="1438"/>
        <v>0</v>
      </c>
      <c r="M724" s="17">
        <f t="shared" si="1438"/>
        <v>10</v>
      </c>
      <c r="N724" s="17">
        <f t="shared" si="1438"/>
        <v>1</v>
      </c>
      <c r="O724" s="17" t="str">
        <f t="shared" si="1438"/>
        <v>weight</v>
      </c>
      <c r="P724" s="17" t="str">
        <f>P$704</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7" t="str">
        <f t="shared" si="1434"/>
        <v>io-model.html</v>
      </c>
      <c r="R724" s="8"/>
      <c r="S724" s="16"/>
      <c r="T724" s="8"/>
      <c r="U724" s="8"/>
      <c r="V724" s="8"/>
      <c r="W724" s="8"/>
      <c r="X724" s="8"/>
      <c r="Y724" s="8"/>
      <c r="Z724" s="8"/>
    </row>
    <row r="725" spans="1:26" ht="15.75" customHeight="1">
      <c r="A725" s="17" t="str">
        <f t="shared" ref="A725:C725" si="1439">A$721</f>
        <v>Government Revenue Accounting</v>
      </c>
      <c r="B725" s="17" t="str">
        <f t="shared" si="1439"/>
        <v>Electricity Capacity Construction Subsidy</v>
      </c>
      <c r="C725" s="17" t="str">
        <f t="shared" si="1439"/>
        <v>GRA for Electricity Capacity Construction Subsidies</v>
      </c>
      <c r="D725" s="8" t="s">
        <v>1064</v>
      </c>
      <c r="E725" s="8"/>
      <c r="F725" s="8" t="s">
        <v>1065</v>
      </c>
      <c r="G725" s="8"/>
      <c r="H725" s="13">
        <v>569</v>
      </c>
      <c r="I725" s="17" t="str">
        <f t="shared" si="1432"/>
        <v>Yes</v>
      </c>
      <c r="J725" s="50"/>
      <c r="K725" s="17" t="str">
        <f t="shared" ref="K725:O725" si="1440">K$721</f>
        <v>GRA elec cap const subsidy</v>
      </c>
      <c r="L725" s="17">
        <f t="shared" si="1440"/>
        <v>0</v>
      </c>
      <c r="M725" s="17">
        <f t="shared" si="1440"/>
        <v>10</v>
      </c>
      <c r="N725" s="17">
        <f t="shared" si="1440"/>
        <v>1</v>
      </c>
      <c r="O725" s="17" t="str">
        <f t="shared" si="1440"/>
        <v>weight</v>
      </c>
      <c r="P725" s="17" t="str">
        <f>P$705</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7" t="str">
        <f t="shared" si="1434"/>
        <v>io-model.html</v>
      </c>
      <c r="R725" s="8"/>
      <c r="S725" s="16"/>
      <c r="T725" s="8"/>
      <c r="U725" s="8"/>
      <c r="V725" s="8"/>
      <c r="W725" s="8"/>
      <c r="X725" s="8"/>
      <c r="Y725" s="8"/>
      <c r="Z725" s="8"/>
    </row>
    <row r="726" spans="1:26" ht="15.75" customHeight="1">
      <c r="A726" s="8" t="s">
        <v>1046</v>
      </c>
      <c r="B726" s="8" t="s">
        <v>324</v>
      </c>
      <c r="C726" s="8" t="s">
        <v>1078</v>
      </c>
      <c r="D726" s="8" t="s">
        <v>1049</v>
      </c>
      <c r="E726" s="8"/>
      <c r="F726" s="8" t="s">
        <v>1050</v>
      </c>
      <c r="G726" s="8"/>
      <c r="H726" s="13">
        <v>570</v>
      </c>
      <c r="I726" s="8" t="s">
        <v>63</v>
      </c>
      <c r="J726" s="50"/>
      <c r="K726" s="8" t="s">
        <v>1079</v>
      </c>
      <c r="L726" s="8">
        <v>0</v>
      </c>
      <c r="M726" s="8">
        <v>10</v>
      </c>
      <c r="N726" s="8">
        <v>1</v>
      </c>
      <c r="O726" s="8" t="s">
        <v>1052</v>
      </c>
      <c r="P726" s="17" t="str">
        <f>P$701</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8" t="s">
        <v>1054</v>
      </c>
      <c r="R726" s="8"/>
      <c r="S726" s="16"/>
      <c r="T726" s="8"/>
      <c r="U726" s="8"/>
      <c r="V726" s="8"/>
      <c r="W726" s="8"/>
      <c r="X726" s="8"/>
      <c r="Y726" s="8"/>
      <c r="Z726" s="8"/>
    </row>
    <row r="727" spans="1:26" ht="15.75" customHeight="1">
      <c r="A727" s="17" t="str">
        <f t="shared" ref="A727:C727" si="1441">A$726</f>
        <v>Government Revenue Accounting</v>
      </c>
      <c r="B727" s="17" t="str">
        <f t="shared" si="1441"/>
        <v>Distributed Solar Subsidy</v>
      </c>
      <c r="C727" s="17" t="str">
        <f t="shared" si="1441"/>
        <v>GRA for Distributed Solar Subsidy</v>
      </c>
      <c r="D727" s="8" t="s">
        <v>1055</v>
      </c>
      <c r="E727" s="8"/>
      <c r="F727" s="8" t="s">
        <v>1056</v>
      </c>
      <c r="G727" s="8"/>
      <c r="H727" s="13">
        <v>571</v>
      </c>
      <c r="I727" s="17" t="str">
        <f t="shared" ref="I727:I730" si="1442">I$726</f>
        <v>Yes</v>
      </c>
      <c r="J727" s="50"/>
      <c r="K727" s="17" t="str">
        <f t="shared" ref="K727:O727" si="1443">K$726</f>
        <v>GRA dist solar subsidy</v>
      </c>
      <c r="L727" s="17">
        <f t="shared" si="1443"/>
        <v>0</v>
      </c>
      <c r="M727" s="17">
        <f t="shared" si="1443"/>
        <v>10</v>
      </c>
      <c r="N727" s="17">
        <f t="shared" si="1443"/>
        <v>1</v>
      </c>
      <c r="O727" s="17" t="str">
        <f t="shared" si="1443"/>
        <v>weight</v>
      </c>
      <c r="P727" s="17" t="str">
        <f>P$702</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7" t="str">
        <f t="shared" ref="Q727:Q730" si="1444">Q$726</f>
        <v>io-model.html</v>
      </c>
      <c r="R727" s="8"/>
      <c r="S727" s="16"/>
      <c r="T727" s="8"/>
      <c r="U727" s="8"/>
      <c r="V727" s="8"/>
      <c r="W727" s="8"/>
      <c r="X727" s="8"/>
      <c r="Y727" s="8"/>
      <c r="Z727" s="8"/>
    </row>
    <row r="728" spans="1:26" ht="15.75" customHeight="1">
      <c r="A728" s="17" t="str">
        <f t="shared" ref="A728:C728" si="1445">A$726</f>
        <v>Government Revenue Accounting</v>
      </c>
      <c r="B728" s="17" t="str">
        <f t="shared" si="1445"/>
        <v>Distributed Solar Subsidy</v>
      </c>
      <c r="C728" s="17" t="str">
        <f t="shared" si="1445"/>
        <v>GRA for Distributed Solar Subsidy</v>
      </c>
      <c r="D728" s="8" t="s">
        <v>1058</v>
      </c>
      <c r="E728" s="8"/>
      <c r="F728" s="8" t="s">
        <v>1059</v>
      </c>
      <c r="G728" s="8"/>
      <c r="H728" s="13">
        <v>572</v>
      </c>
      <c r="I728" s="17" t="str">
        <f t="shared" si="1442"/>
        <v>Yes</v>
      </c>
      <c r="J728" s="50"/>
      <c r="K728" s="17" t="str">
        <f t="shared" ref="K728:O728" si="1446">K$726</f>
        <v>GRA dist solar subsidy</v>
      </c>
      <c r="L728" s="17">
        <f t="shared" si="1446"/>
        <v>0</v>
      </c>
      <c r="M728" s="17">
        <f t="shared" si="1446"/>
        <v>10</v>
      </c>
      <c r="N728" s="17">
        <f t="shared" si="1446"/>
        <v>1</v>
      </c>
      <c r="O728" s="17" t="str">
        <f t="shared" si="1446"/>
        <v>weight</v>
      </c>
      <c r="P728" s="17" t="str">
        <f>P$703</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7" t="str">
        <f t="shared" si="1444"/>
        <v>io-model.html</v>
      </c>
      <c r="R728" s="8"/>
      <c r="S728" s="16"/>
      <c r="T728" s="8"/>
      <c r="U728" s="8"/>
      <c r="V728" s="8"/>
      <c r="W728" s="8"/>
      <c r="X728" s="8"/>
      <c r="Y728" s="8"/>
      <c r="Z728" s="8"/>
    </row>
    <row r="729" spans="1:26" ht="15.75" customHeight="1">
      <c r="A729" s="17" t="str">
        <f t="shared" ref="A729:C729" si="1447">A$726</f>
        <v>Government Revenue Accounting</v>
      </c>
      <c r="B729" s="17" t="str">
        <f t="shared" si="1447"/>
        <v>Distributed Solar Subsidy</v>
      </c>
      <c r="C729" s="17" t="str">
        <f t="shared" si="1447"/>
        <v>GRA for Distributed Solar Subsidy</v>
      </c>
      <c r="D729" s="8" t="s">
        <v>1061</v>
      </c>
      <c r="E729" s="8"/>
      <c r="F729" s="8" t="s">
        <v>1062</v>
      </c>
      <c r="G729" s="8"/>
      <c r="H729" s="13">
        <v>573</v>
      </c>
      <c r="I729" s="17" t="str">
        <f t="shared" si="1442"/>
        <v>Yes</v>
      </c>
      <c r="J729" s="50"/>
      <c r="K729" s="17" t="str">
        <f t="shared" ref="K729:O729" si="1448">K$726</f>
        <v>GRA dist solar subsidy</v>
      </c>
      <c r="L729" s="17">
        <f t="shared" si="1448"/>
        <v>0</v>
      </c>
      <c r="M729" s="17">
        <f t="shared" si="1448"/>
        <v>10</v>
      </c>
      <c r="N729" s="17">
        <f t="shared" si="1448"/>
        <v>1</v>
      </c>
      <c r="O729" s="17" t="str">
        <f t="shared" si="1448"/>
        <v>weight</v>
      </c>
      <c r="P729" s="17" t="str">
        <f>P$704</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7" t="str">
        <f t="shared" si="1444"/>
        <v>io-model.html</v>
      </c>
      <c r="R729" s="8"/>
      <c r="S729" s="16"/>
      <c r="T729" s="8"/>
      <c r="U729" s="8"/>
      <c r="V729" s="8"/>
      <c r="W729" s="8"/>
      <c r="X729" s="8"/>
      <c r="Y729" s="8"/>
      <c r="Z729" s="8"/>
    </row>
    <row r="730" spans="1:26" ht="15.75" customHeight="1">
      <c r="A730" s="17" t="str">
        <f t="shared" ref="A730:C730" si="1449">A$726</f>
        <v>Government Revenue Accounting</v>
      </c>
      <c r="B730" s="17" t="str">
        <f t="shared" si="1449"/>
        <v>Distributed Solar Subsidy</v>
      </c>
      <c r="C730" s="17" t="str">
        <f t="shared" si="1449"/>
        <v>GRA for Distributed Solar Subsidy</v>
      </c>
      <c r="D730" s="8" t="s">
        <v>1064</v>
      </c>
      <c r="E730" s="8"/>
      <c r="F730" s="8" t="s">
        <v>1065</v>
      </c>
      <c r="G730" s="8"/>
      <c r="H730" s="13">
        <v>574</v>
      </c>
      <c r="I730" s="17" t="str">
        <f t="shared" si="1442"/>
        <v>Yes</v>
      </c>
      <c r="J730" s="50"/>
      <c r="K730" s="17" t="str">
        <f t="shared" ref="K730:O730" si="1450">K$726</f>
        <v>GRA dist solar subsidy</v>
      </c>
      <c r="L730" s="17">
        <f t="shared" si="1450"/>
        <v>0</v>
      </c>
      <c r="M730" s="17">
        <f t="shared" si="1450"/>
        <v>10</v>
      </c>
      <c r="N730" s="17">
        <f t="shared" si="1450"/>
        <v>1</v>
      </c>
      <c r="O730" s="17" t="str">
        <f t="shared" si="1450"/>
        <v>weight</v>
      </c>
      <c r="P730" s="17" t="str">
        <f>P$705</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7" t="str">
        <f t="shared" si="1444"/>
        <v>io-model.html</v>
      </c>
      <c r="R730" s="8"/>
      <c r="S730" s="16"/>
      <c r="T730" s="8"/>
      <c r="U730" s="8"/>
      <c r="V730" s="8"/>
      <c r="W730" s="8"/>
      <c r="X730" s="8"/>
      <c r="Y730" s="8"/>
      <c r="Z730" s="8"/>
    </row>
    <row r="731" spans="1:26" ht="15.75" customHeight="1">
      <c r="A731" s="8" t="s">
        <v>1046</v>
      </c>
      <c r="B731" s="8" t="s">
        <v>1080</v>
      </c>
      <c r="C731" s="8" t="s">
        <v>1081</v>
      </c>
      <c r="D731" s="8" t="s">
        <v>1049</v>
      </c>
      <c r="E731" s="8"/>
      <c r="F731" s="8" t="s">
        <v>1050</v>
      </c>
      <c r="G731" s="8"/>
      <c r="H731" s="13">
        <v>575</v>
      </c>
      <c r="I731" s="8" t="s">
        <v>63</v>
      </c>
      <c r="J731" s="50"/>
      <c r="K731" s="8" t="s">
        <v>1082</v>
      </c>
      <c r="L731" s="8">
        <v>0</v>
      </c>
      <c r="M731" s="8">
        <v>10</v>
      </c>
      <c r="N731" s="8">
        <v>1</v>
      </c>
      <c r="O731" s="8" t="s">
        <v>1052</v>
      </c>
      <c r="P731" s="17" t="str">
        <f>P$701</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8" t="s">
        <v>1054</v>
      </c>
      <c r="R731" s="8"/>
      <c r="S731" s="16"/>
      <c r="T731" s="8"/>
      <c r="U731" s="8"/>
      <c r="V731" s="8"/>
      <c r="W731" s="8"/>
      <c r="X731" s="8"/>
      <c r="Y731" s="8"/>
      <c r="Z731" s="8"/>
    </row>
    <row r="732" spans="1:26" ht="15.75" customHeight="1">
      <c r="A732" s="17" t="str">
        <f t="shared" ref="A732:C732" si="1451">A$731</f>
        <v>Government Revenue Accounting</v>
      </c>
      <c r="B732" s="17" t="str">
        <f t="shared" si="1451"/>
        <v>Fuel Subsidy</v>
      </c>
      <c r="C732" s="17" t="str">
        <f t="shared" si="1451"/>
        <v>GRA for Fuel Subsidies</v>
      </c>
      <c r="D732" s="8" t="s">
        <v>1055</v>
      </c>
      <c r="E732" s="8"/>
      <c r="F732" s="8" t="s">
        <v>1056</v>
      </c>
      <c r="G732" s="8"/>
      <c r="H732" s="13">
        <v>576</v>
      </c>
      <c r="I732" s="17" t="str">
        <f t="shared" ref="I732:I735" si="1452">I$731</f>
        <v>Yes</v>
      </c>
      <c r="J732" s="50"/>
      <c r="K732" s="17" t="str">
        <f t="shared" ref="K732:O732" si="1453">K$731</f>
        <v>GRA fuel subsidy</v>
      </c>
      <c r="L732" s="17">
        <f t="shared" si="1453"/>
        <v>0</v>
      </c>
      <c r="M732" s="17">
        <f t="shared" si="1453"/>
        <v>10</v>
      </c>
      <c r="N732" s="17">
        <f t="shared" si="1453"/>
        <v>1</v>
      </c>
      <c r="O732" s="17" t="str">
        <f t="shared" si="1453"/>
        <v>weight</v>
      </c>
      <c r="P732" s="17" t="str">
        <f>P$702</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7" t="str">
        <f t="shared" ref="Q732:Q735" si="1454">Q$731</f>
        <v>io-model.html</v>
      </c>
      <c r="R732" s="8"/>
      <c r="S732" s="16"/>
      <c r="T732" s="8"/>
      <c r="U732" s="8"/>
      <c r="V732" s="8"/>
      <c r="W732" s="8"/>
      <c r="X732" s="8"/>
      <c r="Y732" s="8"/>
      <c r="Z732" s="8"/>
    </row>
    <row r="733" spans="1:26" ht="15.75" customHeight="1">
      <c r="A733" s="17" t="str">
        <f t="shared" ref="A733:C733" si="1455">A$731</f>
        <v>Government Revenue Accounting</v>
      </c>
      <c r="B733" s="17" t="str">
        <f t="shared" si="1455"/>
        <v>Fuel Subsidy</v>
      </c>
      <c r="C733" s="17" t="str">
        <f t="shared" si="1455"/>
        <v>GRA for Fuel Subsidies</v>
      </c>
      <c r="D733" s="8" t="s">
        <v>1058</v>
      </c>
      <c r="E733" s="8"/>
      <c r="F733" s="8" t="s">
        <v>1059</v>
      </c>
      <c r="G733" s="8"/>
      <c r="H733" s="13">
        <v>577</v>
      </c>
      <c r="I733" s="17" t="str">
        <f t="shared" si="1452"/>
        <v>Yes</v>
      </c>
      <c r="J733" s="50"/>
      <c r="K733" s="17" t="str">
        <f t="shared" ref="K733:O733" si="1456">K$731</f>
        <v>GRA fuel subsidy</v>
      </c>
      <c r="L733" s="17">
        <f t="shared" si="1456"/>
        <v>0</v>
      </c>
      <c r="M733" s="17">
        <f t="shared" si="1456"/>
        <v>10</v>
      </c>
      <c r="N733" s="17">
        <f t="shared" si="1456"/>
        <v>1</v>
      </c>
      <c r="O733" s="17" t="str">
        <f t="shared" si="1456"/>
        <v>weight</v>
      </c>
      <c r="P733" s="17" t="str">
        <f>P$703</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7" t="str">
        <f t="shared" si="1454"/>
        <v>io-model.html</v>
      </c>
      <c r="R733" s="8"/>
      <c r="S733" s="16"/>
      <c r="T733" s="8"/>
      <c r="U733" s="8"/>
      <c r="V733" s="8"/>
      <c r="W733" s="8"/>
      <c r="X733" s="8"/>
      <c r="Y733" s="8"/>
      <c r="Z733" s="8"/>
    </row>
    <row r="734" spans="1:26" ht="15.75" customHeight="1">
      <c r="A734" s="17" t="str">
        <f t="shared" ref="A734:C734" si="1457">A$731</f>
        <v>Government Revenue Accounting</v>
      </c>
      <c r="B734" s="17" t="str">
        <f t="shared" si="1457"/>
        <v>Fuel Subsidy</v>
      </c>
      <c r="C734" s="17" t="str">
        <f t="shared" si="1457"/>
        <v>GRA for Fuel Subsidies</v>
      </c>
      <c r="D734" s="8" t="s">
        <v>1061</v>
      </c>
      <c r="E734" s="8"/>
      <c r="F734" s="8" t="s">
        <v>1062</v>
      </c>
      <c r="G734" s="8"/>
      <c r="H734" s="13">
        <v>578</v>
      </c>
      <c r="I734" s="17" t="str">
        <f t="shared" si="1452"/>
        <v>Yes</v>
      </c>
      <c r="J734" s="50"/>
      <c r="K734" s="17" t="str">
        <f t="shared" ref="K734:O734" si="1458">K$731</f>
        <v>GRA fuel subsidy</v>
      </c>
      <c r="L734" s="17">
        <f t="shared" si="1458"/>
        <v>0</v>
      </c>
      <c r="M734" s="17">
        <f t="shared" si="1458"/>
        <v>10</v>
      </c>
      <c r="N734" s="17">
        <f t="shared" si="1458"/>
        <v>1</v>
      </c>
      <c r="O734" s="17" t="str">
        <f t="shared" si="1458"/>
        <v>weight</v>
      </c>
      <c r="P734" s="17" t="str">
        <f>P$704</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7" t="str">
        <f t="shared" si="1454"/>
        <v>io-model.html</v>
      </c>
      <c r="R734" s="8"/>
      <c r="S734" s="16"/>
      <c r="T734" s="8"/>
      <c r="U734" s="8"/>
      <c r="V734" s="8"/>
      <c r="W734" s="8"/>
      <c r="X734" s="8"/>
      <c r="Y734" s="8"/>
      <c r="Z734" s="8"/>
    </row>
    <row r="735" spans="1:26" ht="15.75" customHeight="1">
      <c r="A735" s="17" t="str">
        <f t="shared" ref="A735:C735" si="1459">A$731</f>
        <v>Government Revenue Accounting</v>
      </c>
      <c r="B735" s="17" t="str">
        <f t="shared" si="1459"/>
        <v>Fuel Subsidy</v>
      </c>
      <c r="C735" s="17" t="str">
        <f t="shared" si="1459"/>
        <v>GRA for Fuel Subsidies</v>
      </c>
      <c r="D735" s="8" t="s">
        <v>1064</v>
      </c>
      <c r="E735" s="8"/>
      <c r="F735" s="8" t="s">
        <v>1065</v>
      </c>
      <c r="G735" s="8"/>
      <c r="H735" s="13">
        <v>579</v>
      </c>
      <c r="I735" s="17" t="str">
        <f t="shared" si="1452"/>
        <v>Yes</v>
      </c>
      <c r="J735" s="50"/>
      <c r="K735" s="17" t="str">
        <f t="shared" ref="K735:O735" si="1460">K$731</f>
        <v>GRA fuel subsidy</v>
      </c>
      <c r="L735" s="17">
        <f t="shared" si="1460"/>
        <v>0</v>
      </c>
      <c r="M735" s="17">
        <f t="shared" si="1460"/>
        <v>10</v>
      </c>
      <c r="N735" s="17">
        <f t="shared" si="1460"/>
        <v>1</v>
      </c>
      <c r="O735" s="17" t="str">
        <f t="shared" si="1460"/>
        <v>weight</v>
      </c>
      <c r="P735" s="17" t="str">
        <f>P$705</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7" t="str">
        <f t="shared" si="1454"/>
        <v>io-model.html</v>
      </c>
      <c r="R735" s="8"/>
      <c r="S735" s="16"/>
      <c r="T735" s="8"/>
      <c r="U735" s="8"/>
      <c r="V735" s="8"/>
      <c r="W735" s="8"/>
      <c r="X735" s="8"/>
      <c r="Y735" s="8"/>
      <c r="Z735" s="8"/>
    </row>
    <row r="736" spans="1:26" ht="15.75" customHeight="1">
      <c r="A736" s="8" t="s">
        <v>1046</v>
      </c>
      <c r="B736" s="8" t="s">
        <v>1083</v>
      </c>
      <c r="C736" s="8" t="s">
        <v>1084</v>
      </c>
      <c r="D736" s="8" t="s">
        <v>1049</v>
      </c>
      <c r="E736" s="8"/>
      <c r="F736" s="8" t="s">
        <v>1050</v>
      </c>
      <c r="G736" s="8"/>
      <c r="H736" s="13">
        <v>580</v>
      </c>
      <c r="I736" s="8" t="s">
        <v>63</v>
      </c>
      <c r="J736" s="50"/>
      <c r="K736" s="8" t="s">
        <v>1085</v>
      </c>
      <c r="L736" s="8">
        <v>0</v>
      </c>
      <c r="M736" s="8">
        <v>10</v>
      </c>
      <c r="N736" s="8">
        <v>1</v>
      </c>
      <c r="O736" s="8" t="s">
        <v>1052</v>
      </c>
      <c r="P736" s="17" t="str">
        <f>P$701</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8" t="s">
        <v>1054</v>
      </c>
      <c r="R736" s="8"/>
      <c r="S736" s="16"/>
      <c r="T736" s="8"/>
      <c r="U736" s="8"/>
      <c r="V736" s="8"/>
      <c r="W736" s="8"/>
      <c r="X736" s="8"/>
      <c r="Y736" s="8"/>
      <c r="Z736" s="8"/>
    </row>
    <row r="737" spans="1:26" ht="15.75" customHeight="1">
      <c r="A737" s="17" t="str">
        <f t="shared" ref="A737:C737" si="1461">A$736</f>
        <v>Government Revenue Accounting</v>
      </c>
      <c r="B737" s="17" t="str">
        <f t="shared" si="1461"/>
        <v>National Debt Interest</v>
      </c>
      <c r="C737" s="17" t="str">
        <f t="shared" si="1461"/>
        <v>GRA for National Debt Interest</v>
      </c>
      <c r="D737" s="8" t="s">
        <v>1055</v>
      </c>
      <c r="E737" s="8"/>
      <c r="F737" s="8" t="s">
        <v>1056</v>
      </c>
      <c r="G737" s="8"/>
      <c r="H737" s="13">
        <v>581</v>
      </c>
      <c r="I737" s="17" t="str">
        <f t="shared" ref="I737:I740" si="1462">I$736</f>
        <v>Yes</v>
      </c>
      <c r="J737" s="50"/>
      <c r="K737" s="17" t="str">
        <f t="shared" ref="K737:O737" si="1463">K$736</f>
        <v>GRA national debt interest</v>
      </c>
      <c r="L737" s="17">
        <f t="shared" si="1463"/>
        <v>0</v>
      </c>
      <c r="M737" s="17">
        <f t="shared" si="1463"/>
        <v>10</v>
      </c>
      <c r="N737" s="17">
        <f t="shared" si="1463"/>
        <v>1</v>
      </c>
      <c r="O737" s="17" t="str">
        <f t="shared" si="1463"/>
        <v>weight</v>
      </c>
      <c r="P737" s="17" t="str">
        <f>P$702</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7" t="str">
        <f t="shared" ref="Q737:Q740" si="1464">Q$736</f>
        <v>io-model.html</v>
      </c>
      <c r="R737" s="8"/>
      <c r="S737" s="16"/>
      <c r="T737" s="8"/>
      <c r="U737" s="8"/>
      <c r="V737" s="8"/>
      <c r="W737" s="8"/>
      <c r="X737" s="8"/>
      <c r="Y737" s="8"/>
      <c r="Z737" s="8"/>
    </row>
    <row r="738" spans="1:26" ht="15.75" customHeight="1">
      <c r="A738" s="17" t="str">
        <f t="shared" ref="A738:C738" si="1465">A$736</f>
        <v>Government Revenue Accounting</v>
      </c>
      <c r="B738" s="17" t="str">
        <f t="shared" si="1465"/>
        <v>National Debt Interest</v>
      </c>
      <c r="C738" s="17" t="str">
        <f t="shared" si="1465"/>
        <v>GRA for National Debt Interest</v>
      </c>
      <c r="D738" s="8" t="s">
        <v>1058</v>
      </c>
      <c r="E738" s="8"/>
      <c r="F738" s="8" t="s">
        <v>1059</v>
      </c>
      <c r="G738" s="8"/>
      <c r="H738" s="13">
        <v>582</v>
      </c>
      <c r="I738" s="17" t="str">
        <f t="shared" si="1462"/>
        <v>Yes</v>
      </c>
      <c r="J738" s="50"/>
      <c r="K738" s="17" t="str">
        <f t="shared" ref="K738:O738" si="1466">K$736</f>
        <v>GRA national debt interest</v>
      </c>
      <c r="L738" s="17">
        <f t="shared" si="1466"/>
        <v>0</v>
      </c>
      <c r="M738" s="17">
        <f t="shared" si="1466"/>
        <v>10</v>
      </c>
      <c r="N738" s="17">
        <f t="shared" si="1466"/>
        <v>1</v>
      </c>
      <c r="O738" s="17" t="str">
        <f t="shared" si="1466"/>
        <v>weight</v>
      </c>
      <c r="P738" s="17" t="str">
        <f>P$703</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7" t="str">
        <f t="shared" si="1464"/>
        <v>io-model.html</v>
      </c>
      <c r="R738" s="8"/>
      <c r="S738" s="16"/>
      <c r="T738" s="8"/>
      <c r="U738" s="8"/>
      <c r="V738" s="8"/>
      <c r="W738" s="8"/>
      <c r="X738" s="8"/>
      <c r="Y738" s="8"/>
      <c r="Z738" s="8"/>
    </row>
    <row r="739" spans="1:26" ht="15.75" customHeight="1">
      <c r="A739" s="17" t="str">
        <f t="shared" ref="A739:C739" si="1467">A$736</f>
        <v>Government Revenue Accounting</v>
      </c>
      <c r="B739" s="17" t="str">
        <f t="shared" si="1467"/>
        <v>National Debt Interest</v>
      </c>
      <c r="C739" s="17" t="str">
        <f t="shared" si="1467"/>
        <v>GRA for National Debt Interest</v>
      </c>
      <c r="D739" s="8" t="s">
        <v>1061</v>
      </c>
      <c r="E739" s="8"/>
      <c r="F739" s="8" t="s">
        <v>1062</v>
      </c>
      <c r="G739" s="8"/>
      <c r="H739" s="13">
        <v>583</v>
      </c>
      <c r="I739" s="17" t="str">
        <f t="shared" si="1462"/>
        <v>Yes</v>
      </c>
      <c r="J739" s="50"/>
      <c r="K739" s="17" t="str">
        <f t="shared" ref="K739:O739" si="1468">K$736</f>
        <v>GRA national debt interest</v>
      </c>
      <c r="L739" s="17">
        <f t="shared" si="1468"/>
        <v>0</v>
      </c>
      <c r="M739" s="17">
        <f t="shared" si="1468"/>
        <v>10</v>
      </c>
      <c r="N739" s="17">
        <f t="shared" si="1468"/>
        <v>1</v>
      </c>
      <c r="O739" s="17" t="str">
        <f t="shared" si="1468"/>
        <v>weight</v>
      </c>
      <c r="P739" s="17" t="str">
        <f>P$704</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7" t="str">
        <f t="shared" si="1464"/>
        <v>io-model.html</v>
      </c>
      <c r="R739" s="8"/>
      <c r="S739" s="16"/>
      <c r="T739" s="8"/>
      <c r="U739" s="8"/>
      <c r="V739" s="8"/>
      <c r="W739" s="8"/>
      <c r="X739" s="8"/>
      <c r="Y739" s="8"/>
      <c r="Z739" s="8"/>
    </row>
    <row r="740" spans="1:26" ht="15.75" customHeight="1">
      <c r="A740" s="17" t="str">
        <f t="shared" ref="A740:C740" si="1469">A$736</f>
        <v>Government Revenue Accounting</v>
      </c>
      <c r="B740" s="17" t="str">
        <f t="shared" si="1469"/>
        <v>National Debt Interest</v>
      </c>
      <c r="C740" s="17" t="str">
        <f t="shared" si="1469"/>
        <v>GRA for National Debt Interest</v>
      </c>
      <c r="D740" s="8" t="s">
        <v>1064</v>
      </c>
      <c r="E740" s="8"/>
      <c r="F740" s="8" t="s">
        <v>1065</v>
      </c>
      <c r="G740" s="8"/>
      <c r="H740" s="13">
        <v>584</v>
      </c>
      <c r="I740" s="17" t="str">
        <f t="shared" si="1462"/>
        <v>Yes</v>
      </c>
      <c r="J740" s="50"/>
      <c r="K740" s="17" t="str">
        <f t="shared" ref="K740:O740" si="1470">K$736</f>
        <v>GRA national debt interest</v>
      </c>
      <c r="L740" s="17">
        <f t="shared" si="1470"/>
        <v>0</v>
      </c>
      <c r="M740" s="17">
        <f t="shared" si="1470"/>
        <v>10</v>
      </c>
      <c r="N740" s="17">
        <f t="shared" si="1470"/>
        <v>1</v>
      </c>
      <c r="O740" s="17" t="str">
        <f t="shared" si="1470"/>
        <v>weight</v>
      </c>
      <c r="P740" s="17" t="str">
        <f>P$705</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7" t="str">
        <f t="shared" si="1464"/>
        <v>io-model.html</v>
      </c>
      <c r="R740" s="8"/>
      <c r="S740" s="16"/>
      <c r="T740" s="8"/>
      <c r="U740" s="8"/>
      <c r="V740" s="8"/>
      <c r="W740" s="8"/>
      <c r="X740" s="8"/>
      <c r="Y740" s="8"/>
      <c r="Z740" s="8"/>
    </row>
    <row r="741" spans="1:26" ht="15.75" customHeight="1">
      <c r="A741" s="8" t="s">
        <v>1046</v>
      </c>
      <c r="B741" s="8" t="s">
        <v>1086</v>
      </c>
      <c r="C741" s="8" t="s">
        <v>1087</v>
      </c>
      <c r="D741" s="8" t="s">
        <v>1049</v>
      </c>
      <c r="E741" s="8"/>
      <c r="F741" s="8" t="s">
        <v>1050</v>
      </c>
      <c r="G741" s="8"/>
      <c r="H741" s="13">
        <v>585</v>
      </c>
      <c r="I741" s="8" t="s">
        <v>63</v>
      </c>
      <c r="J741" s="50"/>
      <c r="K741" s="8" t="s">
        <v>1088</v>
      </c>
      <c r="L741" s="8">
        <v>0</v>
      </c>
      <c r="M741" s="8">
        <v>10</v>
      </c>
      <c r="N741" s="8">
        <v>1</v>
      </c>
      <c r="O741" s="8" t="s">
        <v>1052</v>
      </c>
      <c r="P741" s="17" t="str">
        <f>P$701</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8" t="s">
        <v>1054</v>
      </c>
      <c r="R741" s="8"/>
      <c r="S741" s="16"/>
      <c r="T741" s="8"/>
      <c r="U741" s="8"/>
      <c r="V741" s="8"/>
      <c r="W741" s="8"/>
      <c r="X741" s="8"/>
      <c r="Y741" s="8"/>
      <c r="Z741" s="8"/>
    </row>
    <row r="742" spans="1:26" ht="15.75" customHeight="1">
      <c r="A742" s="17" t="str">
        <f t="shared" ref="A742:C742" si="1471">A$741</f>
        <v>Government Revenue Accounting</v>
      </c>
      <c r="B742" s="17" t="str">
        <f t="shared" si="1471"/>
        <v>Remaining Government Cash Flows</v>
      </c>
      <c r="C742" s="17" t="str">
        <f t="shared" si="1471"/>
        <v>GRA for Remaining Government Cash Flow Changes</v>
      </c>
      <c r="D742" s="8" t="s">
        <v>1055</v>
      </c>
      <c r="E742" s="8"/>
      <c r="F742" s="8" t="s">
        <v>1056</v>
      </c>
      <c r="G742" s="8"/>
      <c r="H742" s="13">
        <v>586</v>
      </c>
      <c r="I742" s="17" t="str">
        <f t="shared" ref="I742:I745" si="1472">I$741</f>
        <v>Yes</v>
      </c>
      <c r="J742" s="50"/>
      <c r="K742" s="17" t="str">
        <f t="shared" ref="K742:O742" si="1473">K$741</f>
        <v>GRA remaining cash flow changes</v>
      </c>
      <c r="L742" s="17">
        <f t="shared" si="1473"/>
        <v>0</v>
      </c>
      <c r="M742" s="17">
        <f t="shared" si="1473"/>
        <v>10</v>
      </c>
      <c r="N742" s="17">
        <f t="shared" si="1473"/>
        <v>1</v>
      </c>
      <c r="O742" s="17" t="str">
        <f t="shared" si="1473"/>
        <v>weight</v>
      </c>
      <c r="P742" s="17" t="str">
        <f>P$702</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7" t="str">
        <f t="shared" ref="Q742:Q745" si="1474">Q$741</f>
        <v>io-model.html</v>
      </c>
      <c r="R742" s="8"/>
      <c r="S742" s="16"/>
      <c r="T742" s="8"/>
      <c r="U742" s="8"/>
      <c r="V742" s="8"/>
      <c r="W742" s="8"/>
      <c r="X742" s="8"/>
      <c r="Y742" s="8"/>
      <c r="Z742" s="8"/>
    </row>
    <row r="743" spans="1:26" ht="15.75" customHeight="1">
      <c r="A743" s="17" t="str">
        <f t="shared" ref="A743:C743" si="1475">A$741</f>
        <v>Government Revenue Accounting</v>
      </c>
      <c r="B743" s="17" t="str">
        <f t="shared" si="1475"/>
        <v>Remaining Government Cash Flows</v>
      </c>
      <c r="C743" s="17" t="str">
        <f t="shared" si="1475"/>
        <v>GRA for Remaining Government Cash Flow Changes</v>
      </c>
      <c r="D743" s="8" t="s">
        <v>1058</v>
      </c>
      <c r="E743" s="8"/>
      <c r="F743" s="8" t="s">
        <v>1059</v>
      </c>
      <c r="G743" s="8"/>
      <c r="H743" s="13">
        <v>587</v>
      </c>
      <c r="I743" s="17" t="str">
        <f t="shared" si="1472"/>
        <v>Yes</v>
      </c>
      <c r="J743" s="50"/>
      <c r="K743" s="17" t="str">
        <f t="shared" ref="K743:O743" si="1476">K$741</f>
        <v>GRA remaining cash flow changes</v>
      </c>
      <c r="L743" s="17">
        <f t="shared" si="1476"/>
        <v>0</v>
      </c>
      <c r="M743" s="17">
        <f t="shared" si="1476"/>
        <v>10</v>
      </c>
      <c r="N743" s="17">
        <f t="shared" si="1476"/>
        <v>1</v>
      </c>
      <c r="O743" s="17" t="str">
        <f t="shared" si="1476"/>
        <v>weight</v>
      </c>
      <c r="P743" s="17" t="str">
        <f>P$703</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7" t="str">
        <f t="shared" si="1474"/>
        <v>io-model.html</v>
      </c>
      <c r="R743" s="8"/>
      <c r="S743" s="16"/>
      <c r="T743" s="8"/>
      <c r="U743" s="8"/>
      <c r="V743" s="8"/>
      <c r="W743" s="8"/>
      <c r="X743" s="8"/>
      <c r="Y743" s="8"/>
      <c r="Z743" s="8"/>
    </row>
    <row r="744" spans="1:26" ht="15.75" customHeight="1">
      <c r="A744" s="17" t="str">
        <f t="shared" ref="A744:C744" si="1477">A$741</f>
        <v>Government Revenue Accounting</v>
      </c>
      <c r="B744" s="17" t="str">
        <f t="shared" si="1477"/>
        <v>Remaining Government Cash Flows</v>
      </c>
      <c r="C744" s="17" t="str">
        <f t="shared" si="1477"/>
        <v>GRA for Remaining Government Cash Flow Changes</v>
      </c>
      <c r="D744" s="8" t="s">
        <v>1061</v>
      </c>
      <c r="E744" s="8"/>
      <c r="F744" s="8" t="s">
        <v>1062</v>
      </c>
      <c r="G744" s="8"/>
      <c r="H744" s="13">
        <v>588</v>
      </c>
      <c r="I744" s="17" t="str">
        <f t="shared" si="1472"/>
        <v>Yes</v>
      </c>
      <c r="J744" s="50"/>
      <c r="K744" s="17" t="str">
        <f t="shared" ref="K744:O744" si="1478">K$741</f>
        <v>GRA remaining cash flow changes</v>
      </c>
      <c r="L744" s="17">
        <f t="shared" si="1478"/>
        <v>0</v>
      </c>
      <c r="M744" s="17">
        <f t="shared" si="1478"/>
        <v>10</v>
      </c>
      <c r="N744" s="17">
        <f t="shared" si="1478"/>
        <v>1</v>
      </c>
      <c r="O744" s="17" t="str">
        <f t="shared" si="1478"/>
        <v>weight</v>
      </c>
      <c r="P744" s="17" t="str">
        <f>P$704</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7" t="str">
        <f t="shared" si="1474"/>
        <v>io-model.html</v>
      </c>
      <c r="R744" s="8"/>
      <c r="S744" s="16"/>
      <c r="T744" s="8"/>
      <c r="U744" s="8"/>
      <c r="V744" s="8"/>
      <c r="W744" s="8"/>
      <c r="X744" s="8"/>
      <c r="Y744" s="8"/>
      <c r="Z744" s="8"/>
    </row>
    <row r="745" spans="1:26" ht="15.75" customHeight="1">
      <c r="A745" s="17" t="str">
        <f t="shared" ref="A745:C745" si="1479">A$741</f>
        <v>Government Revenue Accounting</v>
      </c>
      <c r="B745" s="17" t="str">
        <f t="shared" si="1479"/>
        <v>Remaining Government Cash Flows</v>
      </c>
      <c r="C745" s="17" t="str">
        <f t="shared" si="1479"/>
        <v>GRA for Remaining Government Cash Flow Changes</v>
      </c>
      <c r="D745" s="8" t="s">
        <v>1064</v>
      </c>
      <c r="E745" s="8"/>
      <c r="F745" s="8" t="s">
        <v>1065</v>
      </c>
      <c r="G745" s="8"/>
      <c r="H745" s="13">
        <v>589</v>
      </c>
      <c r="I745" s="17" t="str">
        <f t="shared" si="1472"/>
        <v>Yes</v>
      </c>
      <c r="J745" s="50"/>
      <c r="K745" s="17" t="str">
        <f t="shared" ref="K745:O745" si="1480">K$741</f>
        <v>GRA remaining cash flow changes</v>
      </c>
      <c r="L745" s="17">
        <f t="shared" si="1480"/>
        <v>0</v>
      </c>
      <c r="M745" s="17">
        <f t="shared" si="1480"/>
        <v>10</v>
      </c>
      <c r="N745" s="17">
        <f t="shared" si="1480"/>
        <v>1</v>
      </c>
      <c r="O745" s="17" t="str">
        <f t="shared" si="1480"/>
        <v>weight</v>
      </c>
      <c r="P745" s="17" t="str">
        <f>P$705</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7" t="str">
        <f t="shared" si="1474"/>
        <v>io-model.html</v>
      </c>
      <c r="R745" s="8"/>
      <c r="S745" s="16"/>
      <c r="T745" s="8"/>
      <c r="U745" s="8"/>
      <c r="V745" s="8"/>
      <c r="W745" s="8"/>
      <c r="X745" s="8"/>
      <c r="Y745" s="8"/>
      <c r="Z745" s="8"/>
    </row>
    <row r="746" spans="1:26" ht="15.75" customHeight="1">
      <c r="A746" s="8"/>
      <c r="B746" s="8"/>
      <c r="C746" s="8"/>
      <c r="D746" s="8"/>
      <c r="E746" s="8"/>
      <c r="F746" s="8"/>
      <c r="G746" s="8"/>
      <c r="H746" s="8"/>
      <c r="I746" s="8"/>
      <c r="J746" s="8"/>
      <c r="K746" s="8"/>
      <c r="L746" s="8"/>
      <c r="M746" s="8"/>
      <c r="N746" s="8"/>
      <c r="O746" s="8"/>
      <c r="P746" s="8"/>
      <c r="Q746" s="8"/>
      <c r="R746" s="8"/>
      <c r="S746" s="16"/>
      <c r="T746" s="8"/>
      <c r="U746" s="8"/>
      <c r="V746" s="8"/>
      <c r="W746" s="8"/>
      <c r="X746" s="8"/>
      <c r="Y746" s="8"/>
      <c r="Z746" s="8"/>
    </row>
    <row r="747" spans="1:26" ht="15.75" customHeight="1">
      <c r="A747" s="8"/>
      <c r="B747" s="8"/>
      <c r="C747" s="8"/>
      <c r="D747" s="8"/>
      <c r="E747" s="8"/>
      <c r="F747" s="8"/>
      <c r="G747" s="8"/>
      <c r="H747" s="8"/>
      <c r="I747" s="8"/>
      <c r="J747" s="8"/>
      <c r="K747" s="8"/>
      <c r="L747" s="8"/>
      <c r="M747" s="8"/>
      <c r="N747" s="8"/>
      <c r="O747" s="8"/>
      <c r="P747" s="8"/>
      <c r="Q747" s="8"/>
      <c r="R747" s="8"/>
      <c r="S747" s="16"/>
      <c r="T747" s="8"/>
      <c r="U747" s="8"/>
      <c r="V747" s="8"/>
      <c r="W747" s="8"/>
      <c r="X747" s="8"/>
      <c r="Y747" s="8"/>
      <c r="Z747" s="8"/>
    </row>
    <row r="748" spans="1:26" ht="15.75" customHeight="1">
      <c r="A748" s="8"/>
      <c r="B748" s="8"/>
      <c r="C748" s="8"/>
      <c r="D748" s="8"/>
      <c r="E748" s="8"/>
      <c r="F748" s="8"/>
      <c r="G748" s="8"/>
      <c r="H748" s="8"/>
      <c r="I748" s="8"/>
      <c r="J748" s="8"/>
      <c r="K748" s="8"/>
      <c r="L748" s="8"/>
      <c r="M748" s="8"/>
      <c r="N748" s="8"/>
      <c r="O748" s="8"/>
      <c r="P748" s="8"/>
      <c r="Q748" s="8"/>
      <c r="R748" s="8"/>
      <c r="S748" s="16"/>
      <c r="T748" s="8"/>
      <c r="U748" s="8"/>
      <c r="V748" s="8"/>
      <c r="W748" s="8"/>
      <c r="X748" s="8"/>
      <c r="Y748" s="8"/>
      <c r="Z748" s="8"/>
    </row>
    <row r="749" spans="1:26" ht="15.75" customHeight="1">
      <c r="A749" s="8"/>
      <c r="B749" s="8"/>
      <c r="C749" s="8"/>
      <c r="D749" s="8"/>
      <c r="E749" s="8"/>
      <c r="F749" s="8"/>
      <c r="G749" s="8"/>
      <c r="H749" s="8"/>
      <c r="I749" s="8"/>
      <c r="J749" s="8"/>
      <c r="K749" s="8"/>
      <c r="L749" s="8"/>
      <c r="M749" s="8"/>
      <c r="N749" s="8"/>
      <c r="O749" s="8"/>
      <c r="P749" s="8"/>
      <c r="Q749" s="8"/>
      <c r="R749" s="8"/>
      <c r="S749" s="16"/>
      <c r="T749" s="8"/>
      <c r="U749" s="8"/>
      <c r="V749" s="8"/>
      <c r="W749" s="8"/>
      <c r="X749" s="8"/>
      <c r="Y749" s="8"/>
      <c r="Z749" s="8"/>
    </row>
    <row r="750" spans="1:26" ht="15.75" customHeight="1">
      <c r="A750" s="8"/>
      <c r="B750" s="8"/>
      <c r="C750" s="8"/>
      <c r="D750" s="8"/>
      <c r="E750" s="8"/>
      <c r="F750" s="8"/>
      <c r="G750" s="8"/>
      <c r="H750" s="8"/>
      <c r="I750" s="8"/>
      <c r="J750" s="8"/>
      <c r="K750" s="8"/>
      <c r="L750" s="8"/>
      <c r="M750" s="8"/>
      <c r="N750" s="8"/>
      <c r="O750" s="8"/>
      <c r="P750" s="8"/>
      <c r="Q750" s="8"/>
      <c r="R750" s="8"/>
      <c r="S750" s="16"/>
      <c r="T750" s="8"/>
      <c r="U750" s="8"/>
      <c r="V750" s="8"/>
      <c r="W750" s="8"/>
      <c r="X750" s="8"/>
      <c r="Y750" s="8"/>
      <c r="Z750" s="8"/>
    </row>
    <row r="751" spans="1:26" ht="15.75" customHeight="1">
      <c r="A751" s="8"/>
      <c r="B751" s="8"/>
      <c r="C751" s="8"/>
      <c r="D751" s="8"/>
      <c r="E751" s="8"/>
      <c r="F751" s="8"/>
      <c r="G751" s="8"/>
      <c r="H751" s="13"/>
      <c r="I751" s="8"/>
      <c r="J751" s="13"/>
      <c r="K751" s="8"/>
      <c r="L751" s="8"/>
      <c r="M751" s="8"/>
      <c r="N751" s="8"/>
      <c r="O751" s="8"/>
      <c r="P751" s="8"/>
      <c r="Q751" s="8"/>
      <c r="R751" s="8"/>
      <c r="S751" s="16"/>
      <c r="T751" s="8"/>
      <c r="U751" s="8"/>
      <c r="V751" s="8"/>
      <c r="W751" s="8"/>
      <c r="X751" s="8"/>
      <c r="Y751" s="8"/>
      <c r="Z751" s="8"/>
    </row>
    <row r="752" spans="1:26" ht="15.75" customHeight="1">
      <c r="A752" s="8"/>
      <c r="B752" s="8"/>
      <c r="C752" s="8"/>
      <c r="D752" s="8"/>
      <c r="E752" s="8"/>
      <c r="F752" s="8"/>
      <c r="G752" s="8"/>
      <c r="H752" s="13"/>
      <c r="I752" s="8"/>
      <c r="J752" s="13"/>
      <c r="K752" s="8"/>
      <c r="L752" s="8"/>
      <c r="M752" s="8"/>
      <c r="N752" s="8"/>
      <c r="O752" s="8"/>
      <c r="P752" s="8"/>
      <c r="Q752" s="8"/>
      <c r="R752" s="8"/>
      <c r="S752" s="16"/>
      <c r="T752" s="8"/>
      <c r="U752" s="8"/>
      <c r="V752" s="8"/>
      <c r="W752" s="8"/>
      <c r="X752" s="8"/>
      <c r="Y752" s="8"/>
      <c r="Z752" s="8"/>
    </row>
    <row r="753" spans="1:26" ht="15.75" customHeight="1">
      <c r="A753" s="8"/>
      <c r="B753" s="8"/>
      <c r="C753" s="8"/>
      <c r="D753" s="8"/>
      <c r="E753" s="8"/>
      <c r="F753" s="8"/>
      <c r="G753" s="8"/>
      <c r="H753" s="13"/>
      <c r="I753" s="8"/>
      <c r="J753" s="13"/>
      <c r="K753" s="8"/>
      <c r="L753" s="8"/>
      <c r="M753" s="8"/>
      <c r="N753" s="8"/>
      <c r="O753" s="8"/>
      <c r="P753" s="8"/>
      <c r="Q753" s="8"/>
      <c r="R753" s="8"/>
      <c r="S753" s="16"/>
      <c r="T753" s="8"/>
      <c r="U753" s="8"/>
      <c r="V753" s="8"/>
      <c r="W753" s="8"/>
      <c r="X753" s="8"/>
      <c r="Y753" s="8"/>
      <c r="Z753" s="8"/>
    </row>
    <row r="754" spans="1:26" ht="15.75" customHeight="1">
      <c r="A754" s="8"/>
      <c r="B754" s="8"/>
      <c r="C754" s="8"/>
      <c r="D754" s="8"/>
      <c r="E754" s="8"/>
      <c r="F754" s="8"/>
      <c r="G754" s="8"/>
      <c r="H754" s="13"/>
      <c r="I754" s="8"/>
      <c r="J754" s="13"/>
      <c r="K754" s="8"/>
      <c r="L754" s="8"/>
      <c r="M754" s="8"/>
      <c r="N754" s="8"/>
      <c r="O754" s="8"/>
      <c r="P754" s="8"/>
      <c r="Q754" s="8"/>
      <c r="R754" s="8"/>
      <c r="S754" s="16"/>
      <c r="T754" s="8"/>
      <c r="U754" s="8"/>
      <c r="V754" s="8"/>
      <c r="W754" s="8"/>
      <c r="X754" s="8"/>
      <c r="Y754" s="8"/>
      <c r="Z754" s="8"/>
    </row>
    <row r="755" spans="1:26" ht="15.75" customHeight="1">
      <c r="A755" s="8"/>
      <c r="B755" s="8"/>
      <c r="C755" s="8"/>
      <c r="D755" s="8"/>
      <c r="E755" s="8"/>
      <c r="F755" s="8"/>
      <c r="G755" s="8"/>
      <c r="H755" s="13"/>
      <c r="I755" s="8"/>
      <c r="J755" s="13"/>
      <c r="K755" s="8"/>
      <c r="L755" s="8"/>
      <c r="M755" s="8"/>
      <c r="N755" s="8"/>
      <c r="O755" s="8"/>
      <c r="P755" s="8"/>
      <c r="Q755" s="8"/>
      <c r="R755" s="8"/>
      <c r="S755" s="16"/>
      <c r="T755" s="8"/>
      <c r="U755" s="8"/>
      <c r="V755" s="8"/>
      <c r="W755" s="8"/>
      <c r="X755" s="8"/>
      <c r="Y755" s="8"/>
      <c r="Z755" s="8"/>
    </row>
    <row r="756" spans="1:26" ht="15.75" customHeight="1">
      <c r="A756" s="8"/>
      <c r="B756" s="8"/>
      <c r="C756" s="8"/>
      <c r="D756" s="8"/>
      <c r="E756" s="8"/>
      <c r="F756" s="8"/>
      <c r="G756" s="8"/>
      <c r="H756" s="13"/>
      <c r="I756" s="8"/>
      <c r="J756" s="13"/>
      <c r="K756" s="8"/>
      <c r="L756" s="8"/>
      <c r="M756" s="8"/>
      <c r="N756" s="8"/>
      <c r="O756" s="8"/>
      <c r="P756" s="8"/>
      <c r="Q756" s="8"/>
      <c r="R756" s="8"/>
      <c r="S756" s="16"/>
      <c r="T756" s="8"/>
      <c r="U756" s="8"/>
      <c r="V756" s="8"/>
      <c r="W756" s="8"/>
      <c r="X756" s="8"/>
      <c r="Y756" s="8"/>
      <c r="Z756" s="8"/>
    </row>
    <row r="757" spans="1:26" ht="15.75" customHeight="1">
      <c r="A757" s="8"/>
      <c r="B757" s="8"/>
      <c r="C757" s="8"/>
      <c r="D757" s="8"/>
      <c r="E757" s="8"/>
      <c r="F757" s="8"/>
      <c r="G757" s="8"/>
      <c r="H757" s="13"/>
      <c r="I757" s="8"/>
      <c r="J757" s="13"/>
      <c r="K757" s="8"/>
      <c r="L757" s="8"/>
      <c r="M757" s="8"/>
      <c r="N757" s="8"/>
      <c r="O757" s="8"/>
      <c r="P757" s="8"/>
      <c r="Q757" s="8"/>
      <c r="R757" s="8"/>
      <c r="S757" s="16"/>
      <c r="T757" s="8"/>
      <c r="U757" s="8"/>
      <c r="V757" s="8"/>
      <c r="W757" s="8"/>
      <c r="X757" s="8"/>
      <c r="Y757" s="8"/>
      <c r="Z757" s="8"/>
    </row>
    <row r="758" spans="1:26" ht="15.75" customHeight="1">
      <c r="A758" s="8"/>
      <c r="B758" s="8"/>
      <c r="C758" s="8"/>
      <c r="D758" s="8"/>
      <c r="E758" s="8"/>
      <c r="F758" s="8"/>
      <c r="G758" s="8"/>
      <c r="H758" s="13"/>
      <c r="I758" s="8"/>
      <c r="J758" s="13"/>
      <c r="K758" s="8"/>
      <c r="L758" s="8"/>
      <c r="M758" s="8"/>
      <c r="N758" s="8"/>
      <c r="O758" s="8"/>
      <c r="P758" s="8"/>
      <c r="Q758" s="8"/>
      <c r="R758" s="8"/>
      <c r="S758" s="16"/>
      <c r="T758" s="8"/>
      <c r="U758" s="8"/>
      <c r="V758" s="8"/>
      <c r="W758" s="8"/>
      <c r="X758" s="8"/>
      <c r="Y758" s="8"/>
      <c r="Z758" s="8"/>
    </row>
    <row r="759" spans="1:26" ht="15.75" customHeight="1">
      <c r="A759" s="8"/>
      <c r="B759" s="8"/>
      <c r="C759" s="8"/>
      <c r="D759" s="8"/>
      <c r="E759" s="8"/>
      <c r="F759" s="8"/>
      <c r="G759" s="8"/>
      <c r="H759" s="13"/>
      <c r="I759" s="8"/>
      <c r="J759" s="13"/>
      <c r="K759" s="8"/>
      <c r="L759" s="8"/>
      <c r="M759" s="8"/>
      <c r="N759" s="8"/>
      <c r="O759" s="8"/>
      <c r="P759" s="8"/>
      <c r="Q759" s="8"/>
      <c r="R759" s="8"/>
      <c r="S759" s="16"/>
      <c r="T759" s="8"/>
      <c r="U759" s="8"/>
      <c r="V759" s="8"/>
      <c r="W759" s="8"/>
      <c r="X759" s="8"/>
      <c r="Y759" s="8"/>
      <c r="Z759" s="8"/>
    </row>
    <row r="760" spans="1:26" ht="15.75" customHeight="1">
      <c r="A760" s="8"/>
      <c r="B760" s="8"/>
      <c r="C760" s="8"/>
      <c r="D760" s="8"/>
      <c r="E760" s="8"/>
      <c r="F760" s="8"/>
      <c r="G760" s="8"/>
      <c r="H760" s="13"/>
      <c r="I760" s="8"/>
      <c r="J760" s="13"/>
      <c r="K760" s="8"/>
      <c r="L760" s="8"/>
      <c r="M760" s="8"/>
      <c r="N760" s="8"/>
      <c r="O760" s="8"/>
      <c r="P760" s="8"/>
      <c r="Q760" s="8"/>
      <c r="R760" s="8"/>
      <c r="S760" s="16"/>
      <c r="T760" s="8"/>
      <c r="U760" s="8"/>
      <c r="V760" s="8"/>
      <c r="W760" s="8"/>
      <c r="X760" s="8"/>
      <c r="Y760" s="8"/>
      <c r="Z760" s="8"/>
    </row>
    <row r="761" spans="1:26" ht="15.75" customHeight="1">
      <c r="A761" s="8"/>
      <c r="B761" s="8"/>
      <c r="C761" s="8"/>
      <c r="D761" s="8"/>
      <c r="E761" s="8"/>
      <c r="F761" s="8"/>
      <c r="G761" s="8"/>
      <c r="H761" s="13"/>
      <c r="I761" s="8"/>
      <c r="J761" s="13"/>
      <c r="K761" s="8"/>
      <c r="L761" s="8"/>
      <c r="M761" s="8"/>
      <c r="N761" s="8"/>
      <c r="O761" s="8"/>
      <c r="P761" s="8"/>
      <c r="Q761" s="8"/>
      <c r="R761" s="8"/>
      <c r="S761" s="16"/>
      <c r="T761" s="8"/>
      <c r="U761" s="8"/>
      <c r="V761" s="8"/>
      <c r="W761" s="8"/>
      <c r="X761" s="8"/>
      <c r="Y761" s="8"/>
      <c r="Z761" s="8"/>
    </row>
    <row r="762" spans="1:26" ht="15.75" customHeight="1">
      <c r="A762" s="8"/>
      <c r="B762" s="8"/>
      <c r="C762" s="8"/>
      <c r="D762" s="8"/>
      <c r="E762" s="8"/>
      <c r="F762" s="8"/>
      <c r="G762" s="8"/>
      <c r="H762" s="13"/>
      <c r="I762" s="8"/>
      <c r="J762" s="13"/>
      <c r="K762" s="8"/>
      <c r="L762" s="8"/>
      <c r="M762" s="8"/>
      <c r="N762" s="8"/>
      <c r="O762" s="8"/>
      <c r="P762" s="8"/>
      <c r="Q762" s="8"/>
      <c r="R762" s="8"/>
      <c r="S762" s="16"/>
      <c r="T762" s="8"/>
      <c r="U762" s="8"/>
      <c r="V762" s="8"/>
      <c r="W762" s="8"/>
      <c r="X762" s="8"/>
      <c r="Y762" s="8"/>
      <c r="Z762" s="8"/>
    </row>
    <row r="763" spans="1:26" ht="15.75" customHeight="1">
      <c r="A763" s="8"/>
      <c r="B763" s="8"/>
      <c r="C763" s="8"/>
      <c r="D763" s="8"/>
      <c r="E763" s="8"/>
      <c r="F763" s="8"/>
      <c r="G763" s="8"/>
      <c r="H763" s="13"/>
      <c r="I763" s="8"/>
      <c r="J763" s="13"/>
      <c r="K763" s="8"/>
      <c r="L763" s="8"/>
      <c r="M763" s="8"/>
      <c r="N763" s="8"/>
      <c r="O763" s="8"/>
      <c r="P763" s="8"/>
      <c r="Q763" s="8"/>
      <c r="R763" s="8"/>
      <c r="S763" s="16"/>
      <c r="T763" s="8"/>
      <c r="U763" s="8"/>
      <c r="V763" s="8"/>
      <c r="W763" s="8"/>
      <c r="X763" s="8"/>
      <c r="Y763" s="8"/>
      <c r="Z763" s="8"/>
    </row>
    <row r="764" spans="1:26" ht="15.75" customHeight="1">
      <c r="A764" s="8"/>
      <c r="B764" s="8"/>
      <c r="C764" s="8"/>
      <c r="D764" s="8"/>
      <c r="E764" s="8"/>
      <c r="F764" s="8"/>
      <c r="G764" s="8"/>
      <c r="H764" s="13"/>
      <c r="I764" s="8"/>
      <c r="J764" s="13"/>
      <c r="K764" s="8"/>
      <c r="L764" s="8"/>
      <c r="M764" s="8"/>
      <c r="N764" s="8"/>
      <c r="O764" s="8"/>
      <c r="P764" s="8"/>
      <c r="Q764" s="8"/>
      <c r="R764" s="8"/>
      <c r="S764" s="16"/>
      <c r="T764" s="8"/>
      <c r="U764" s="8"/>
      <c r="V764" s="8"/>
      <c r="W764" s="8"/>
      <c r="X764" s="8"/>
      <c r="Y764" s="8"/>
      <c r="Z764" s="8"/>
    </row>
    <row r="765" spans="1:26" ht="15.75" customHeight="1">
      <c r="A765" s="8"/>
      <c r="B765" s="8"/>
      <c r="C765" s="8"/>
      <c r="D765" s="8"/>
      <c r="E765" s="8"/>
      <c r="F765" s="8"/>
      <c r="G765" s="8"/>
      <c r="H765" s="13"/>
      <c r="I765" s="8"/>
      <c r="J765" s="13"/>
      <c r="K765" s="8"/>
      <c r="L765" s="8"/>
      <c r="M765" s="8"/>
      <c r="N765" s="8"/>
      <c r="O765" s="8"/>
      <c r="P765" s="8"/>
      <c r="Q765" s="8"/>
      <c r="R765" s="8"/>
      <c r="S765" s="16"/>
      <c r="T765" s="8"/>
      <c r="U765" s="8"/>
      <c r="V765" s="8"/>
      <c r="W765" s="8"/>
      <c r="X765" s="8"/>
      <c r="Y765" s="8"/>
      <c r="Z765" s="8"/>
    </row>
    <row r="766" spans="1:26" ht="15.75" customHeight="1">
      <c r="A766" s="8"/>
      <c r="B766" s="8"/>
      <c r="C766" s="8"/>
      <c r="D766" s="8"/>
      <c r="E766" s="8"/>
      <c r="F766" s="8"/>
      <c r="G766" s="8"/>
      <c r="H766" s="13"/>
      <c r="I766" s="8"/>
      <c r="J766" s="13"/>
      <c r="K766" s="8"/>
      <c r="L766" s="8"/>
      <c r="M766" s="8"/>
      <c r="N766" s="8"/>
      <c r="O766" s="8"/>
      <c r="P766" s="8"/>
      <c r="Q766" s="8"/>
      <c r="R766" s="8"/>
      <c r="S766" s="16"/>
      <c r="T766" s="8"/>
      <c r="U766" s="8"/>
      <c r="V766" s="8"/>
      <c r="W766" s="8"/>
      <c r="X766" s="8"/>
      <c r="Y766" s="8"/>
      <c r="Z766" s="8"/>
    </row>
    <row r="767" spans="1:26" ht="15.75" customHeight="1">
      <c r="A767" s="8"/>
      <c r="B767" s="8"/>
      <c r="C767" s="8"/>
      <c r="D767" s="8"/>
      <c r="E767" s="8"/>
      <c r="F767" s="8"/>
      <c r="G767" s="8"/>
      <c r="H767" s="13"/>
      <c r="I767" s="8"/>
      <c r="J767" s="13"/>
      <c r="K767" s="8"/>
      <c r="L767" s="8"/>
      <c r="M767" s="8"/>
      <c r="N767" s="8"/>
      <c r="O767" s="8"/>
      <c r="P767" s="8"/>
      <c r="Q767" s="8"/>
      <c r="R767" s="8"/>
      <c r="S767" s="16"/>
      <c r="T767" s="8"/>
      <c r="U767" s="8"/>
      <c r="V767" s="8"/>
      <c r="W767" s="8"/>
      <c r="X767" s="8"/>
      <c r="Y767" s="8"/>
      <c r="Z767" s="8"/>
    </row>
    <row r="768" spans="1:26" ht="15.75" customHeight="1">
      <c r="A768" s="8"/>
      <c r="B768" s="8"/>
      <c r="C768" s="8"/>
      <c r="D768" s="8"/>
      <c r="E768" s="8"/>
      <c r="F768" s="8"/>
      <c r="G768" s="8"/>
      <c r="H768" s="13"/>
      <c r="I768" s="8"/>
      <c r="J768" s="13"/>
      <c r="K768" s="8"/>
      <c r="L768" s="8"/>
      <c r="M768" s="8"/>
      <c r="N768" s="8"/>
      <c r="O768" s="8"/>
      <c r="P768" s="8"/>
      <c r="Q768" s="8"/>
      <c r="R768" s="8"/>
      <c r="S768" s="16"/>
      <c r="T768" s="8"/>
      <c r="U768" s="8"/>
      <c r="V768" s="8"/>
      <c r="W768" s="8"/>
      <c r="X768" s="8"/>
      <c r="Y768" s="8"/>
      <c r="Z768" s="8"/>
    </row>
    <row r="769" spans="1:26" ht="15.75" customHeight="1">
      <c r="A769" s="8"/>
      <c r="B769" s="8"/>
      <c r="C769" s="8"/>
      <c r="D769" s="8"/>
      <c r="E769" s="8"/>
      <c r="F769" s="8"/>
      <c r="G769" s="8"/>
      <c r="H769" s="13"/>
      <c r="I769" s="8"/>
      <c r="J769" s="13"/>
      <c r="K769" s="8"/>
      <c r="L769" s="8"/>
      <c r="M769" s="8"/>
      <c r="N769" s="8"/>
      <c r="O769" s="8"/>
      <c r="P769" s="8"/>
      <c r="Q769" s="8"/>
      <c r="R769" s="8"/>
      <c r="S769" s="16"/>
      <c r="T769" s="8"/>
      <c r="U769" s="8"/>
      <c r="V769" s="8"/>
      <c r="W769" s="8"/>
      <c r="X769" s="8"/>
      <c r="Y769" s="8"/>
      <c r="Z769" s="8"/>
    </row>
    <row r="770" spans="1:26" ht="15.75" customHeight="1">
      <c r="A770" s="8"/>
      <c r="B770" s="8"/>
      <c r="C770" s="8"/>
      <c r="D770" s="8"/>
      <c r="E770" s="8"/>
      <c r="F770" s="8"/>
      <c r="G770" s="8"/>
      <c r="H770" s="13"/>
      <c r="I770" s="8"/>
      <c r="J770" s="13"/>
      <c r="K770" s="8"/>
      <c r="L770" s="8"/>
      <c r="M770" s="8"/>
      <c r="N770" s="8"/>
      <c r="O770" s="8"/>
      <c r="P770" s="8"/>
      <c r="Q770" s="8"/>
      <c r="R770" s="8"/>
      <c r="S770" s="16"/>
      <c r="T770" s="8"/>
      <c r="U770" s="8"/>
      <c r="V770" s="8"/>
      <c r="W770" s="8"/>
      <c r="X770" s="8"/>
      <c r="Y770" s="8"/>
      <c r="Z770" s="8"/>
    </row>
    <row r="771" spans="1:26" ht="15.75" customHeight="1">
      <c r="A771" s="8"/>
      <c r="B771" s="8"/>
      <c r="C771" s="8"/>
      <c r="D771" s="8"/>
      <c r="E771" s="8"/>
      <c r="F771" s="8"/>
      <c r="G771" s="8"/>
      <c r="H771" s="13"/>
      <c r="I771" s="8"/>
      <c r="J771" s="13"/>
      <c r="K771" s="8"/>
      <c r="L771" s="8"/>
      <c r="M771" s="8"/>
      <c r="N771" s="8"/>
      <c r="O771" s="8"/>
      <c r="P771" s="8"/>
      <c r="Q771" s="8"/>
      <c r="R771" s="8"/>
      <c r="S771" s="16"/>
      <c r="T771" s="8"/>
      <c r="U771" s="8"/>
      <c r="V771" s="8"/>
      <c r="W771" s="8"/>
      <c r="X771" s="8"/>
      <c r="Y771" s="8"/>
      <c r="Z771" s="8"/>
    </row>
    <row r="772" spans="1:26" ht="15.75" customHeight="1">
      <c r="A772" s="8"/>
      <c r="B772" s="8"/>
      <c r="C772" s="8"/>
      <c r="D772" s="8"/>
      <c r="E772" s="8"/>
      <c r="F772" s="8"/>
      <c r="G772" s="8"/>
      <c r="H772" s="13"/>
      <c r="I772" s="8"/>
      <c r="J772" s="13"/>
      <c r="K772" s="8"/>
      <c r="L772" s="8"/>
      <c r="M772" s="8"/>
      <c r="N772" s="8"/>
      <c r="O772" s="8"/>
      <c r="P772" s="8"/>
      <c r="Q772" s="8"/>
      <c r="R772" s="8"/>
      <c r="S772" s="16"/>
      <c r="T772" s="8"/>
      <c r="U772" s="8"/>
      <c r="V772" s="8"/>
      <c r="W772" s="8"/>
      <c r="X772" s="8"/>
      <c r="Y772" s="8"/>
      <c r="Z772" s="8"/>
    </row>
    <row r="773" spans="1:26" ht="15.75" customHeight="1">
      <c r="A773" s="8"/>
      <c r="B773" s="8"/>
      <c r="C773" s="8"/>
      <c r="D773" s="8"/>
      <c r="E773" s="8"/>
      <c r="F773" s="8"/>
      <c r="G773" s="8"/>
      <c r="H773" s="13"/>
      <c r="I773" s="8"/>
      <c r="J773" s="13"/>
      <c r="K773" s="8"/>
      <c r="L773" s="8"/>
      <c r="M773" s="8"/>
      <c r="N773" s="8"/>
      <c r="O773" s="8"/>
      <c r="P773" s="8"/>
      <c r="Q773" s="8"/>
      <c r="R773" s="8"/>
      <c r="S773" s="16"/>
      <c r="T773" s="8"/>
      <c r="U773" s="8"/>
      <c r="V773" s="8"/>
      <c r="W773" s="8"/>
      <c r="X773" s="8"/>
      <c r="Y773" s="8"/>
      <c r="Z773" s="8"/>
    </row>
    <row r="774" spans="1:26" ht="15.75" customHeight="1">
      <c r="A774" s="8"/>
      <c r="B774" s="8"/>
      <c r="C774" s="8"/>
      <c r="D774" s="8"/>
      <c r="E774" s="8"/>
      <c r="F774" s="8"/>
      <c r="G774" s="8"/>
      <c r="H774" s="13"/>
      <c r="I774" s="8"/>
      <c r="J774" s="13"/>
      <c r="K774" s="8"/>
      <c r="L774" s="8"/>
      <c r="M774" s="8"/>
      <c r="N774" s="8"/>
      <c r="O774" s="8"/>
      <c r="P774" s="8"/>
      <c r="Q774" s="8"/>
      <c r="R774" s="8"/>
      <c r="S774" s="16"/>
      <c r="T774" s="8"/>
      <c r="U774" s="8"/>
      <c r="V774" s="8"/>
      <c r="W774" s="8"/>
      <c r="X774" s="8"/>
      <c r="Y774" s="8"/>
      <c r="Z774" s="8"/>
    </row>
    <row r="775" spans="1:26" ht="15.75" customHeight="1">
      <c r="A775" s="8"/>
      <c r="B775" s="8"/>
      <c r="C775" s="8"/>
      <c r="D775" s="8"/>
      <c r="E775" s="8"/>
      <c r="F775" s="8"/>
      <c r="G775" s="8"/>
      <c r="H775" s="13"/>
      <c r="I775" s="8"/>
      <c r="J775" s="13"/>
      <c r="K775" s="8"/>
      <c r="L775" s="8"/>
      <c r="M775" s="8"/>
      <c r="N775" s="8"/>
      <c r="O775" s="8"/>
      <c r="P775" s="8"/>
      <c r="Q775" s="8"/>
      <c r="R775" s="8"/>
      <c r="S775" s="16"/>
      <c r="T775" s="8"/>
      <c r="U775" s="8"/>
      <c r="V775" s="8"/>
      <c r="W775" s="8"/>
      <c r="X775" s="8"/>
      <c r="Y775" s="8"/>
      <c r="Z775" s="8"/>
    </row>
    <row r="776" spans="1:26" ht="15.75" customHeight="1">
      <c r="A776" s="8"/>
      <c r="B776" s="8"/>
      <c r="C776" s="8"/>
      <c r="D776" s="8"/>
      <c r="E776" s="8"/>
      <c r="F776" s="8"/>
      <c r="G776" s="8"/>
      <c r="H776" s="13"/>
      <c r="I776" s="8"/>
      <c r="J776" s="13"/>
      <c r="K776" s="8"/>
      <c r="L776" s="8"/>
      <c r="M776" s="8"/>
      <c r="N776" s="8"/>
      <c r="O776" s="8"/>
      <c r="P776" s="8"/>
      <c r="Q776" s="8"/>
      <c r="R776" s="8"/>
      <c r="S776" s="16"/>
      <c r="T776" s="8"/>
      <c r="U776" s="8"/>
      <c r="V776" s="8"/>
      <c r="W776" s="8"/>
      <c r="X776" s="8"/>
      <c r="Y776" s="8"/>
      <c r="Z776" s="8"/>
    </row>
    <row r="777" spans="1:26" ht="15.75" customHeight="1">
      <c r="A777" s="8"/>
      <c r="B777" s="8"/>
      <c r="C777" s="8"/>
      <c r="D777" s="8"/>
      <c r="E777" s="8"/>
      <c r="F777" s="8"/>
      <c r="G777" s="8"/>
      <c r="H777" s="13"/>
      <c r="I777" s="8"/>
      <c r="J777" s="13"/>
      <c r="K777" s="8"/>
      <c r="L777" s="8"/>
      <c r="M777" s="8"/>
      <c r="N777" s="8"/>
      <c r="O777" s="8"/>
      <c r="P777" s="8"/>
      <c r="Q777" s="8"/>
      <c r="R777" s="8"/>
      <c r="S777" s="16"/>
      <c r="T777" s="8"/>
      <c r="U777" s="8"/>
      <c r="V777" s="8"/>
      <c r="W777" s="8"/>
      <c r="X777" s="8"/>
      <c r="Y777" s="8"/>
      <c r="Z777" s="8"/>
    </row>
    <row r="778" spans="1:26" ht="15.75" customHeight="1">
      <c r="A778" s="8"/>
      <c r="B778" s="8"/>
      <c r="C778" s="8"/>
      <c r="D778" s="8"/>
      <c r="E778" s="8"/>
      <c r="F778" s="8"/>
      <c r="G778" s="8"/>
      <c r="H778" s="13"/>
      <c r="I778" s="8"/>
      <c r="J778" s="13"/>
      <c r="K778" s="8"/>
      <c r="L778" s="8"/>
      <c r="M778" s="8"/>
      <c r="N778" s="8"/>
      <c r="O778" s="8"/>
      <c r="P778" s="8"/>
      <c r="Q778" s="8"/>
      <c r="R778" s="8"/>
      <c r="S778" s="16"/>
      <c r="T778" s="8"/>
      <c r="U778" s="8"/>
      <c r="V778" s="8"/>
      <c r="W778" s="8"/>
      <c r="X778" s="8"/>
      <c r="Y778" s="8"/>
      <c r="Z778" s="8"/>
    </row>
    <row r="779" spans="1:26" ht="15.75" customHeight="1">
      <c r="A779" s="8"/>
      <c r="B779" s="8"/>
      <c r="C779" s="8"/>
      <c r="D779" s="8"/>
      <c r="E779" s="8"/>
      <c r="F779" s="8"/>
      <c r="G779" s="8"/>
      <c r="H779" s="13"/>
      <c r="I779" s="8"/>
      <c r="J779" s="13"/>
      <c r="K779" s="8"/>
      <c r="L779" s="8"/>
      <c r="M779" s="8"/>
      <c r="N779" s="8"/>
      <c r="O779" s="8"/>
      <c r="P779" s="8"/>
      <c r="Q779" s="8"/>
      <c r="R779" s="8"/>
      <c r="S779" s="16"/>
      <c r="T779" s="8"/>
      <c r="U779" s="8"/>
      <c r="V779" s="8"/>
      <c r="W779" s="8"/>
      <c r="X779" s="8"/>
      <c r="Y779" s="8"/>
      <c r="Z779" s="8"/>
    </row>
    <row r="780" spans="1:26" ht="15.75" customHeight="1">
      <c r="A780" s="8"/>
      <c r="B780" s="8"/>
      <c r="C780" s="8"/>
      <c r="D780" s="8"/>
      <c r="E780" s="8"/>
      <c r="F780" s="8"/>
      <c r="G780" s="8"/>
      <c r="H780" s="13"/>
      <c r="I780" s="8"/>
      <c r="J780" s="13"/>
      <c r="K780" s="8"/>
      <c r="L780" s="8"/>
      <c r="M780" s="8"/>
      <c r="N780" s="8"/>
      <c r="O780" s="8"/>
      <c r="P780" s="8"/>
      <c r="Q780" s="8"/>
      <c r="R780" s="8"/>
      <c r="S780" s="16"/>
      <c r="T780" s="8"/>
      <c r="U780" s="8"/>
      <c r="V780" s="8"/>
      <c r="W780" s="8"/>
      <c r="X780" s="8"/>
      <c r="Y780" s="8"/>
      <c r="Z780" s="8"/>
    </row>
    <row r="781" spans="1:26" ht="15.75" customHeight="1">
      <c r="A781" s="8"/>
      <c r="B781" s="8"/>
      <c r="C781" s="8"/>
      <c r="D781" s="8"/>
      <c r="E781" s="8"/>
      <c r="F781" s="8"/>
      <c r="G781" s="8"/>
      <c r="H781" s="13"/>
      <c r="I781" s="8"/>
      <c r="J781" s="13"/>
      <c r="K781" s="8"/>
      <c r="L781" s="8"/>
      <c r="M781" s="8"/>
      <c r="N781" s="8"/>
      <c r="O781" s="8"/>
      <c r="P781" s="8"/>
      <c r="Q781" s="8"/>
      <c r="R781" s="8"/>
      <c r="S781" s="16"/>
      <c r="T781" s="8"/>
      <c r="U781" s="8"/>
      <c r="V781" s="8"/>
      <c r="W781" s="8"/>
      <c r="X781" s="8"/>
      <c r="Y781" s="8"/>
      <c r="Z781" s="8"/>
    </row>
    <row r="782" spans="1:26" ht="15.75" customHeight="1">
      <c r="A782" s="8"/>
      <c r="B782" s="8"/>
      <c r="C782" s="8"/>
      <c r="D782" s="8"/>
      <c r="E782" s="8"/>
      <c r="F782" s="8"/>
      <c r="G782" s="8"/>
      <c r="H782" s="13"/>
      <c r="I782" s="8"/>
      <c r="J782" s="13"/>
      <c r="K782" s="8"/>
      <c r="L782" s="8"/>
      <c r="M782" s="8"/>
      <c r="N782" s="8"/>
      <c r="O782" s="8"/>
      <c r="P782" s="8"/>
      <c r="Q782" s="8"/>
      <c r="R782" s="8"/>
      <c r="S782" s="16"/>
      <c r="T782" s="8"/>
      <c r="U782" s="8"/>
      <c r="V782" s="8"/>
      <c r="W782" s="8"/>
      <c r="X782" s="8"/>
      <c r="Y782" s="8"/>
      <c r="Z782" s="8"/>
    </row>
    <row r="783" spans="1:26" ht="15.75" customHeight="1">
      <c r="A783" s="8"/>
      <c r="B783" s="8"/>
      <c r="C783" s="8"/>
      <c r="D783" s="8"/>
      <c r="E783" s="8"/>
      <c r="F783" s="8"/>
      <c r="G783" s="8"/>
      <c r="H783" s="13"/>
      <c r="I783" s="8"/>
      <c r="J783" s="13"/>
      <c r="K783" s="8"/>
      <c r="L783" s="8"/>
      <c r="M783" s="8"/>
      <c r="N783" s="8"/>
      <c r="O783" s="8"/>
      <c r="P783" s="8"/>
      <c r="Q783" s="8"/>
      <c r="R783" s="8"/>
      <c r="S783" s="16"/>
      <c r="T783" s="8"/>
      <c r="U783" s="8"/>
      <c r="V783" s="8"/>
      <c r="W783" s="8"/>
      <c r="X783" s="8"/>
      <c r="Y783" s="8"/>
      <c r="Z783" s="8"/>
    </row>
    <row r="784" spans="1:26" ht="15.75" customHeight="1">
      <c r="A784" s="8"/>
      <c r="B784" s="8"/>
      <c r="C784" s="8"/>
      <c r="D784" s="8"/>
      <c r="E784" s="8"/>
      <c r="F784" s="8"/>
      <c r="G784" s="8"/>
      <c r="H784" s="13"/>
      <c r="I784" s="8"/>
      <c r="J784" s="13"/>
      <c r="K784" s="8"/>
      <c r="L784" s="8"/>
      <c r="M784" s="8"/>
      <c r="N784" s="8"/>
      <c r="O784" s="8"/>
      <c r="P784" s="8"/>
      <c r="Q784" s="8"/>
      <c r="R784" s="8"/>
      <c r="S784" s="16"/>
      <c r="T784" s="8"/>
      <c r="U784" s="8"/>
      <c r="V784" s="8"/>
      <c r="W784" s="8"/>
      <c r="X784" s="8"/>
      <c r="Y784" s="8"/>
      <c r="Z784" s="8"/>
    </row>
    <row r="785" spans="1:26" ht="15.75" customHeight="1">
      <c r="A785" s="8"/>
      <c r="B785" s="8"/>
      <c r="C785" s="8"/>
      <c r="D785" s="8"/>
      <c r="E785" s="8"/>
      <c r="F785" s="8"/>
      <c r="G785" s="8"/>
      <c r="H785" s="13"/>
      <c r="I785" s="8"/>
      <c r="J785" s="13"/>
      <c r="K785" s="8"/>
      <c r="L785" s="8"/>
      <c r="M785" s="8"/>
      <c r="N785" s="8"/>
      <c r="O785" s="8"/>
      <c r="P785" s="8"/>
      <c r="Q785" s="8"/>
      <c r="R785" s="8"/>
      <c r="S785" s="16"/>
      <c r="T785" s="8"/>
      <c r="U785" s="8"/>
      <c r="V785" s="8"/>
      <c r="W785" s="8"/>
      <c r="X785" s="8"/>
      <c r="Y785" s="8"/>
      <c r="Z785" s="8"/>
    </row>
    <row r="786" spans="1:26" ht="15.75" customHeight="1">
      <c r="A786" s="8"/>
      <c r="B786" s="8"/>
      <c r="C786" s="8"/>
      <c r="D786" s="8"/>
      <c r="E786" s="8"/>
      <c r="F786" s="8"/>
      <c r="G786" s="8"/>
      <c r="H786" s="13"/>
      <c r="I786" s="8"/>
      <c r="J786" s="13"/>
      <c r="K786" s="8"/>
      <c r="L786" s="8"/>
      <c r="M786" s="8"/>
      <c r="N786" s="8"/>
      <c r="O786" s="8"/>
      <c r="P786" s="8"/>
      <c r="Q786" s="8"/>
      <c r="R786" s="8"/>
      <c r="S786" s="16"/>
      <c r="T786" s="8"/>
      <c r="U786" s="8"/>
      <c r="V786" s="8"/>
      <c r="W786" s="8"/>
      <c r="X786" s="8"/>
      <c r="Y786" s="8"/>
      <c r="Z786" s="8"/>
    </row>
    <row r="787" spans="1:26" ht="15.75" customHeight="1">
      <c r="A787" s="8"/>
      <c r="B787" s="8"/>
      <c r="C787" s="8"/>
      <c r="D787" s="8"/>
      <c r="E787" s="8"/>
      <c r="F787" s="8"/>
      <c r="G787" s="8"/>
      <c r="H787" s="13"/>
      <c r="I787" s="8"/>
      <c r="J787" s="13"/>
      <c r="K787" s="8"/>
      <c r="L787" s="8"/>
      <c r="M787" s="8"/>
      <c r="N787" s="8"/>
      <c r="O787" s="8"/>
      <c r="P787" s="8"/>
      <c r="Q787" s="8"/>
      <c r="R787" s="8"/>
      <c r="S787" s="16"/>
      <c r="T787" s="8"/>
      <c r="U787" s="8"/>
      <c r="V787" s="8"/>
      <c r="W787" s="8"/>
      <c r="X787" s="8"/>
      <c r="Y787" s="8"/>
      <c r="Z787" s="8"/>
    </row>
    <row r="788" spans="1:26" ht="15.75" customHeight="1">
      <c r="A788" s="8"/>
      <c r="B788" s="8"/>
      <c r="C788" s="8"/>
      <c r="D788" s="8"/>
      <c r="E788" s="8"/>
      <c r="F788" s="8"/>
      <c r="G788" s="8"/>
      <c r="H788" s="13"/>
      <c r="I788" s="8"/>
      <c r="J788" s="13"/>
      <c r="K788" s="8"/>
      <c r="L788" s="8"/>
      <c r="M788" s="8"/>
      <c r="N788" s="8"/>
      <c r="O788" s="8"/>
      <c r="P788" s="8"/>
      <c r="Q788" s="8"/>
      <c r="R788" s="8"/>
      <c r="S788" s="16"/>
      <c r="T788" s="8"/>
      <c r="U788" s="8"/>
      <c r="V788" s="8"/>
      <c r="W788" s="8"/>
      <c r="X788" s="8"/>
      <c r="Y788" s="8"/>
      <c r="Z788" s="8"/>
    </row>
    <row r="789" spans="1:26" ht="15.75" customHeight="1">
      <c r="A789" s="8"/>
      <c r="B789" s="8"/>
      <c r="C789" s="8"/>
      <c r="D789" s="8"/>
      <c r="E789" s="8"/>
      <c r="F789" s="8"/>
      <c r="G789" s="8"/>
      <c r="H789" s="13"/>
      <c r="I789" s="8"/>
      <c r="J789" s="13"/>
      <c r="K789" s="8"/>
      <c r="L789" s="8"/>
      <c r="M789" s="8"/>
      <c r="N789" s="8"/>
      <c r="O789" s="8"/>
      <c r="P789" s="8"/>
      <c r="Q789" s="8"/>
      <c r="R789" s="8"/>
      <c r="S789" s="16"/>
      <c r="T789" s="8"/>
      <c r="U789" s="8"/>
      <c r="V789" s="8"/>
      <c r="W789" s="8"/>
      <c r="X789" s="8"/>
      <c r="Y789" s="8"/>
      <c r="Z789" s="8"/>
    </row>
    <row r="790" spans="1:26" ht="15.75" customHeight="1">
      <c r="A790" s="8"/>
      <c r="B790" s="8"/>
      <c r="C790" s="8"/>
      <c r="D790" s="8"/>
      <c r="E790" s="8"/>
      <c r="F790" s="8"/>
      <c r="G790" s="8"/>
      <c r="H790" s="13"/>
      <c r="I790" s="8"/>
      <c r="J790" s="13"/>
      <c r="K790" s="8"/>
      <c r="L790" s="8"/>
      <c r="M790" s="8"/>
      <c r="N790" s="8"/>
      <c r="O790" s="8"/>
      <c r="P790" s="8"/>
      <c r="Q790" s="8"/>
      <c r="R790" s="8"/>
      <c r="S790" s="16"/>
      <c r="T790" s="8"/>
      <c r="U790" s="8"/>
      <c r="V790" s="8"/>
      <c r="W790" s="8"/>
      <c r="X790" s="8"/>
      <c r="Y790" s="8"/>
      <c r="Z790" s="8"/>
    </row>
    <row r="791" spans="1:26" ht="15.75" customHeight="1">
      <c r="A791" s="8"/>
      <c r="B791" s="8"/>
      <c r="C791" s="8"/>
      <c r="D791" s="8"/>
      <c r="E791" s="8"/>
      <c r="F791" s="8"/>
      <c r="G791" s="8"/>
      <c r="H791" s="13"/>
      <c r="I791" s="8"/>
      <c r="J791" s="13"/>
      <c r="K791" s="8"/>
      <c r="L791" s="8"/>
      <c r="M791" s="8"/>
      <c r="N791" s="8"/>
      <c r="O791" s="8"/>
      <c r="P791" s="8"/>
      <c r="Q791" s="8"/>
      <c r="R791" s="8"/>
      <c r="S791" s="16"/>
      <c r="T791" s="8"/>
      <c r="U791" s="8"/>
      <c r="V791" s="8"/>
      <c r="W791" s="8"/>
      <c r="X791" s="8"/>
      <c r="Y791" s="8"/>
      <c r="Z791" s="8"/>
    </row>
    <row r="792" spans="1:26" ht="15.75" customHeight="1">
      <c r="A792" s="8"/>
      <c r="B792" s="8"/>
      <c r="C792" s="8"/>
      <c r="D792" s="8"/>
      <c r="E792" s="8"/>
      <c r="F792" s="8"/>
      <c r="G792" s="8"/>
      <c r="H792" s="13"/>
      <c r="I792" s="8"/>
      <c r="J792" s="13"/>
      <c r="K792" s="8"/>
      <c r="L792" s="8"/>
      <c r="M792" s="8"/>
      <c r="N792" s="8"/>
      <c r="O792" s="8"/>
      <c r="P792" s="8"/>
      <c r="Q792" s="8"/>
      <c r="R792" s="8"/>
      <c r="S792" s="16"/>
      <c r="T792" s="8"/>
      <c r="U792" s="8"/>
      <c r="V792" s="8"/>
      <c r="W792" s="8"/>
      <c r="X792" s="8"/>
      <c r="Y792" s="8"/>
      <c r="Z792" s="8"/>
    </row>
    <row r="793" spans="1:26" ht="15.75" customHeight="1">
      <c r="A793" s="8"/>
      <c r="B793" s="8"/>
      <c r="C793" s="8"/>
      <c r="D793" s="8"/>
      <c r="E793" s="8"/>
      <c r="F793" s="8"/>
      <c r="G793" s="8"/>
      <c r="H793" s="13"/>
      <c r="I793" s="8"/>
      <c r="J793" s="13"/>
      <c r="K793" s="8"/>
      <c r="L793" s="8"/>
      <c r="M793" s="8"/>
      <c r="N793" s="8"/>
      <c r="O793" s="8"/>
      <c r="P793" s="8"/>
      <c r="Q793" s="8"/>
      <c r="R793" s="8"/>
      <c r="S793" s="16"/>
      <c r="T793" s="8"/>
      <c r="U793" s="8"/>
      <c r="V793" s="8"/>
      <c r="W793" s="8"/>
      <c r="X793" s="8"/>
      <c r="Y793" s="8"/>
      <c r="Z793" s="8"/>
    </row>
    <row r="794" spans="1:26" ht="15.75" customHeight="1">
      <c r="A794" s="8"/>
      <c r="B794" s="8"/>
      <c r="C794" s="8"/>
      <c r="D794" s="8"/>
      <c r="E794" s="8"/>
      <c r="F794" s="8"/>
      <c r="G794" s="8"/>
      <c r="H794" s="13"/>
      <c r="I794" s="8"/>
      <c r="J794" s="13"/>
      <c r="K794" s="8"/>
      <c r="L794" s="8"/>
      <c r="M794" s="8"/>
      <c r="N794" s="8"/>
      <c r="O794" s="8"/>
      <c r="P794" s="8"/>
      <c r="Q794" s="8"/>
      <c r="R794" s="8"/>
      <c r="S794" s="16"/>
      <c r="T794" s="8"/>
      <c r="U794" s="8"/>
      <c r="V794" s="8"/>
      <c r="W794" s="8"/>
      <c r="X794" s="8"/>
      <c r="Y794" s="8"/>
      <c r="Z794" s="8"/>
    </row>
    <row r="795" spans="1:26" ht="15.75" customHeight="1">
      <c r="A795" s="8"/>
      <c r="B795" s="8"/>
      <c r="C795" s="8"/>
      <c r="D795" s="8"/>
      <c r="E795" s="8"/>
      <c r="F795" s="8"/>
      <c r="G795" s="8"/>
      <c r="H795" s="13"/>
      <c r="I795" s="8"/>
      <c r="J795" s="13"/>
      <c r="K795" s="8"/>
      <c r="L795" s="8"/>
      <c r="M795" s="8"/>
      <c r="N795" s="8"/>
      <c r="O795" s="8"/>
      <c r="P795" s="8"/>
      <c r="Q795" s="8"/>
      <c r="R795" s="8"/>
      <c r="S795" s="16"/>
      <c r="T795" s="8"/>
      <c r="U795" s="8"/>
      <c r="V795" s="8"/>
      <c r="W795" s="8"/>
      <c r="X795" s="8"/>
      <c r="Y795" s="8"/>
      <c r="Z795" s="8"/>
    </row>
    <row r="796" spans="1:26" ht="15.75" customHeight="1">
      <c r="A796" s="8"/>
      <c r="B796" s="8"/>
      <c r="C796" s="8"/>
      <c r="D796" s="8"/>
      <c r="E796" s="8"/>
      <c r="F796" s="8"/>
      <c r="G796" s="8"/>
      <c r="H796" s="13"/>
      <c r="I796" s="8"/>
      <c r="J796" s="13"/>
      <c r="K796" s="8"/>
      <c r="L796" s="8"/>
      <c r="M796" s="8"/>
      <c r="N796" s="8"/>
      <c r="O796" s="8"/>
      <c r="P796" s="8"/>
      <c r="Q796" s="8"/>
      <c r="R796" s="8"/>
      <c r="S796" s="16"/>
      <c r="T796" s="8"/>
      <c r="U796" s="8"/>
      <c r="V796" s="8"/>
      <c r="W796" s="8"/>
      <c r="X796" s="8"/>
      <c r="Y796" s="8"/>
      <c r="Z796" s="8"/>
    </row>
    <row r="797" spans="1:26" ht="15.75" customHeight="1">
      <c r="A797" s="8"/>
      <c r="B797" s="8"/>
      <c r="C797" s="8"/>
      <c r="D797" s="8"/>
      <c r="E797" s="8"/>
      <c r="F797" s="8"/>
      <c r="G797" s="8"/>
      <c r="H797" s="13"/>
      <c r="I797" s="8"/>
      <c r="J797" s="13"/>
      <c r="K797" s="8"/>
      <c r="L797" s="8"/>
      <c r="M797" s="8"/>
      <c r="N797" s="8"/>
      <c r="O797" s="8"/>
      <c r="P797" s="8"/>
      <c r="Q797" s="8"/>
      <c r="R797" s="8"/>
      <c r="S797" s="16"/>
      <c r="T797" s="8"/>
      <c r="U797" s="8"/>
      <c r="V797" s="8"/>
      <c r="W797" s="8"/>
      <c r="X797" s="8"/>
      <c r="Y797" s="8"/>
      <c r="Z797" s="8"/>
    </row>
    <row r="798" spans="1:26" ht="15.75" customHeight="1">
      <c r="A798" s="8"/>
      <c r="B798" s="8"/>
      <c r="C798" s="8"/>
      <c r="D798" s="8"/>
      <c r="E798" s="8"/>
      <c r="F798" s="8"/>
      <c r="G798" s="8"/>
      <c r="H798" s="13"/>
      <c r="I798" s="8"/>
      <c r="J798" s="13"/>
      <c r="K798" s="8"/>
      <c r="L798" s="8"/>
      <c r="M798" s="8"/>
      <c r="N798" s="8"/>
      <c r="O798" s="8"/>
      <c r="P798" s="8"/>
      <c r="Q798" s="8"/>
      <c r="R798" s="8"/>
      <c r="S798" s="16"/>
      <c r="T798" s="8"/>
      <c r="U798" s="8"/>
      <c r="V798" s="8"/>
      <c r="W798" s="8"/>
      <c r="X798" s="8"/>
      <c r="Y798" s="8"/>
      <c r="Z798" s="8"/>
    </row>
    <row r="799" spans="1:26" ht="15.75" customHeight="1">
      <c r="A799" s="8"/>
      <c r="B799" s="8"/>
      <c r="C799" s="8"/>
      <c r="D799" s="8"/>
      <c r="E799" s="8"/>
      <c r="F799" s="8"/>
      <c r="G799" s="8"/>
      <c r="H799" s="13"/>
      <c r="I799" s="8"/>
      <c r="J799" s="13"/>
      <c r="K799" s="8"/>
      <c r="L799" s="8"/>
      <c r="M799" s="8"/>
      <c r="N799" s="8"/>
      <c r="O799" s="8"/>
      <c r="P799" s="8"/>
      <c r="Q799" s="8"/>
      <c r="R799" s="8"/>
      <c r="S799" s="16"/>
      <c r="T799" s="8"/>
      <c r="U799" s="8"/>
      <c r="V799" s="8"/>
      <c r="W799" s="8"/>
      <c r="X799" s="8"/>
      <c r="Y799" s="8"/>
      <c r="Z799" s="8"/>
    </row>
    <row r="800" spans="1:26" ht="15.75" customHeight="1">
      <c r="A800" s="8"/>
      <c r="B800" s="8"/>
      <c r="C800" s="8"/>
      <c r="D800" s="8"/>
      <c r="E800" s="8"/>
      <c r="F800" s="8"/>
      <c r="G800" s="8"/>
      <c r="H800" s="13"/>
      <c r="I800" s="8"/>
      <c r="J800" s="13"/>
      <c r="K800" s="8"/>
      <c r="L800" s="8"/>
      <c r="M800" s="8"/>
      <c r="N800" s="8"/>
      <c r="O800" s="8"/>
      <c r="P800" s="8"/>
      <c r="Q800" s="8"/>
      <c r="R800" s="8"/>
      <c r="S800" s="16"/>
      <c r="T800" s="8"/>
      <c r="U800" s="8"/>
      <c r="V800" s="8"/>
      <c r="W800" s="8"/>
      <c r="X800" s="8"/>
      <c r="Y800" s="8"/>
      <c r="Z800" s="8"/>
    </row>
    <row r="801" spans="1:26" ht="15.75" customHeight="1">
      <c r="A801" s="8"/>
      <c r="B801" s="8"/>
      <c r="C801" s="8"/>
      <c r="D801" s="8"/>
      <c r="E801" s="8"/>
      <c r="F801" s="8"/>
      <c r="G801" s="8"/>
      <c r="H801" s="13"/>
      <c r="I801" s="8"/>
      <c r="J801" s="13"/>
      <c r="K801" s="8"/>
      <c r="L801" s="8"/>
      <c r="M801" s="8"/>
      <c r="N801" s="8"/>
      <c r="O801" s="8"/>
      <c r="P801" s="8"/>
      <c r="Q801" s="8"/>
      <c r="R801" s="8"/>
      <c r="S801" s="16"/>
      <c r="T801" s="8"/>
      <c r="U801" s="8"/>
      <c r="V801" s="8"/>
      <c r="W801" s="8"/>
      <c r="X801" s="8"/>
      <c r="Y801" s="8"/>
      <c r="Z801" s="8"/>
    </row>
    <row r="802" spans="1:26" ht="15.75" customHeight="1">
      <c r="A802" s="8"/>
      <c r="B802" s="8"/>
      <c r="C802" s="8"/>
      <c r="D802" s="8"/>
      <c r="E802" s="8"/>
      <c r="F802" s="8"/>
      <c r="G802" s="8"/>
      <c r="H802" s="13"/>
      <c r="I802" s="8"/>
      <c r="J802" s="13"/>
      <c r="K802" s="8"/>
      <c r="L802" s="8"/>
      <c r="M802" s="8"/>
      <c r="N802" s="8"/>
      <c r="O802" s="8"/>
      <c r="P802" s="8"/>
      <c r="Q802" s="8"/>
      <c r="R802" s="8"/>
      <c r="S802" s="16"/>
      <c r="T802" s="8"/>
      <c r="U802" s="8"/>
      <c r="V802" s="8"/>
      <c r="W802" s="8"/>
      <c r="X802" s="8"/>
      <c r="Y802" s="8"/>
      <c r="Z802" s="8"/>
    </row>
    <row r="803" spans="1:26" ht="15.75" customHeight="1">
      <c r="A803" s="8"/>
      <c r="B803" s="8"/>
      <c r="C803" s="8"/>
      <c r="D803" s="8"/>
      <c r="E803" s="8"/>
      <c r="F803" s="8"/>
      <c r="G803" s="8"/>
      <c r="H803" s="13"/>
      <c r="I803" s="8"/>
      <c r="J803" s="13"/>
      <c r="K803" s="8"/>
      <c r="L803" s="8"/>
      <c r="M803" s="8"/>
      <c r="N803" s="8"/>
      <c r="O803" s="8"/>
      <c r="P803" s="8"/>
      <c r="Q803" s="8"/>
      <c r="R803" s="8"/>
      <c r="S803" s="16"/>
      <c r="T803" s="8"/>
      <c r="U803" s="8"/>
      <c r="V803" s="8"/>
      <c r="W803" s="8"/>
      <c r="X803" s="8"/>
      <c r="Y803" s="8"/>
      <c r="Z803" s="8"/>
    </row>
    <row r="804" spans="1:26" ht="15.75" customHeight="1">
      <c r="A804" s="8"/>
      <c r="B804" s="8"/>
      <c r="C804" s="8"/>
      <c r="D804" s="8"/>
      <c r="E804" s="8"/>
      <c r="F804" s="8"/>
      <c r="G804" s="8"/>
      <c r="H804" s="13"/>
      <c r="I804" s="8"/>
      <c r="J804" s="13"/>
      <c r="K804" s="8"/>
      <c r="L804" s="8"/>
      <c r="M804" s="8"/>
      <c r="N804" s="8"/>
      <c r="O804" s="8"/>
      <c r="P804" s="8"/>
      <c r="Q804" s="8"/>
      <c r="R804" s="8"/>
      <c r="S804" s="16"/>
      <c r="T804" s="8"/>
      <c r="U804" s="8"/>
      <c r="V804" s="8"/>
      <c r="W804" s="8"/>
      <c r="X804" s="8"/>
      <c r="Y804" s="8"/>
      <c r="Z804" s="8"/>
    </row>
    <row r="805" spans="1:26" ht="15.75" customHeight="1">
      <c r="A805" s="8"/>
      <c r="B805" s="8"/>
      <c r="C805" s="8"/>
      <c r="D805" s="8"/>
      <c r="E805" s="8"/>
      <c r="F805" s="8"/>
      <c r="G805" s="8"/>
      <c r="H805" s="13"/>
      <c r="I805" s="8"/>
      <c r="J805" s="13"/>
      <c r="K805" s="8"/>
      <c r="L805" s="8"/>
      <c r="M805" s="8"/>
      <c r="N805" s="8"/>
      <c r="O805" s="8"/>
      <c r="P805" s="8"/>
      <c r="Q805" s="8"/>
      <c r="R805" s="8"/>
      <c r="S805" s="16"/>
      <c r="T805" s="8"/>
      <c r="U805" s="8"/>
      <c r="V805" s="8"/>
      <c r="W805" s="8"/>
      <c r="X805" s="8"/>
      <c r="Y805" s="8"/>
      <c r="Z805" s="8"/>
    </row>
    <row r="806" spans="1:26" ht="15.75" customHeight="1">
      <c r="A806" s="8"/>
      <c r="B806" s="8"/>
      <c r="C806" s="8"/>
      <c r="D806" s="8"/>
      <c r="E806" s="8"/>
      <c r="F806" s="8"/>
      <c r="G806" s="8"/>
      <c r="H806" s="13"/>
      <c r="I806" s="8"/>
      <c r="J806" s="13"/>
      <c r="K806" s="8"/>
      <c r="L806" s="8"/>
      <c r="M806" s="8"/>
      <c r="N806" s="8"/>
      <c r="O806" s="8"/>
      <c r="P806" s="8"/>
      <c r="Q806" s="8"/>
      <c r="R806" s="8"/>
      <c r="S806" s="16"/>
      <c r="T806" s="8"/>
      <c r="U806" s="8"/>
      <c r="V806" s="8"/>
      <c r="W806" s="8"/>
      <c r="X806" s="8"/>
      <c r="Y806" s="8"/>
      <c r="Z806" s="8"/>
    </row>
    <row r="807" spans="1:26" ht="15.75" customHeight="1">
      <c r="A807" s="8"/>
      <c r="B807" s="8"/>
      <c r="C807" s="8"/>
      <c r="D807" s="8"/>
      <c r="E807" s="8"/>
      <c r="F807" s="8"/>
      <c r="G807" s="8"/>
      <c r="H807" s="13"/>
      <c r="I807" s="8"/>
      <c r="J807" s="13"/>
      <c r="K807" s="8"/>
      <c r="L807" s="8"/>
      <c r="M807" s="8"/>
      <c r="N807" s="8"/>
      <c r="O807" s="8"/>
      <c r="P807" s="8"/>
      <c r="Q807" s="8"/>
      <c r="R807" s="8"/>
      <c r="S807" s="16"/>
      <c r="T807" s="8"/>
      <c r="U807" s="8"/>
      <c r="V807" s="8"/>
      <c r="W807" s="8"/>
      <c r="X807" s="8"/>
      <c r="Y807" s="8"/>
      <c r="Z807" s="8"/>
    </row>
    <row r="808" spans="1:26" ht="15.75" customHeight="1">
      <c r="A808" s="8"/>
      <c r="B808" s="8"/>
      <c r="C808" s="8"/>
      <c r="D808" s="8"/>
      <c r="E808" s="8"/>
      <c r="F808" s="8"/>
      <c r="G808" s="8"/>
      <c r="H808" s="13"/>
      <c r="I808" s="8"/>
      <c r="J808" s="13"/>
      <c r="K808" s="8"/>
      <c r="L808" s="8"/>
      <c r="M808" s="8"/>
      <c r="N808" s="8"/>
      <c r="O808" s="8"/>
      <c r="P808" s="8"/>
      <c r="Q808" s="8"/>
      <c r="R808" s="8"/>
      <c r="S808" s="16"/>
      <c r="T808" s="8"/>
      <c r="U808" s="8"/>
      <c r="V808" s="8"/>
      <c r="W808" s="8"/>
      <c r="X808" s="8"/>
      <c r="Y808" s="8"/>
      <c r="Z808" s="8"/>
    </row>
    <row r="809" spans="1:26" ht="15.75" customHeight="1">
      <c r="A809" s="8"/>
      <c r="B809" s="8"/>
      <c r="C809" s="8"/>
      <c r="D809" s="8"/>
      <c r="E809" s="8"/>
      <c r="F809" s="8"/>
      <c r="G809" s="8"/>
      <c r="H809" s="13"/>
      <c r="I809" s="8"/>
      <c r="J809" s="13"/>
      <c r="K809" s="8"/>
      <c r="L809" s="8"/>
      <c r="M809" s="8"/>
      <c r="N809" s="8"/>
      <c r="O809" s="8"/>
      <c r="P809" s="8"/>
      <c r="Q809" s="8"/>
      <c r="R809" s="8"/>
      <c r="S809" s="16"/>
      <c r="T809" s="8"/>
      <c r="U809" s="8"/>
      <c r="V809" s="8"/>
      <c r="W809" s="8"/>
      <c r="X809" s="8"/>
      <c r="Y809" s="8"/>
      <c r="Z809" s="8"/>
    </row>
    <row r="810" spans="1:26" ht="15.75" customHeight="1">
      <c r="A810" s="8"/>
      <c r="B810" s="8"/>
      <c r="C810" s="8"/>
      <c r="D810" s="8"/>
      <c r="E810" s="8"/>
      <c r="F810" s="8"/>
      <c r="G810" s="8"/>
      <c r="H810" s="13"/>
      <c r="I810" s="8"/>
      <c r="J810" s="13"/>
      <c r="K810" s="8"/>
      <c r="L810" s="8"/>
      <c r="M810" s="8"/>
      <c r="N810" s="8"/>
      <c r="O810" s="8"/>
      <c r="P810" s="8"/>
      <c r="Q810" s="8"/>
      <c r="R810" s="8"/>
      <c r="S810" s="16"/>
      <c r="T810" s="8"/>
      <c r="U810" s="8"/>
      <c r="V810" s="8"/>
      <c r="W810" s="8"/>
      <c r="X810" s="8"/>
      <c r="Y810" s="8"/>
      <c r="Z810" s="8"/>
    </row>
    <row r="811" spans="1:26" ht="15.75" customHeight="1">
      <c r="A811" s="8"/>
      <c r="B811" s="8"/>
      <c r="C811" s="8"/>
      <c r="D811" s="8"/>
      <c r="E811" s="8"/>
      <c r="F811" s="8"/>
      <c r="G811" s="8"/>
      <c r="H811" s="13"/>
      <c r="I811" s="8"/>
      <c r="J811" s="13"/>
      <c r="K811" s="8"/>
      <c r="L811" s="8"/>
      <c r="M811" s="8"/>
      <c r="N811" s="8"/>
      <c r="O811" s="8"/>
      <c r="P811" s="8"/>
      <c r="Q811" s="8"/>
      <c r="R811" s="8"/>
      <c r="S811" s="16"/>
      <c r="T811" s="8"/>
      <c r="U811" s="8"/>
      <c r="V811" s="8"/>
      <c r="W811" s="8"/>
      <c r="X811" s="8"/>
      <c r="Y811" s="8"/>
      <c r="Z811" s="8"/>
    </row>
    <row r="812" spans="1:26" ht="15.75" customHeight="1">
      <c r="A812" s="8"/>
      <c r="B812" s="8"/>
      <c r="C812" s="8"/>
      <c r="D812" s="8"/>
      <c r="E812" s="8"/>
      <c r="F812" s="8"/>
      <c r="G812" s="8"/>
      <c r="H812" s="13"/>
      <c r="I812" s="8"/>
      <c r="J812" s="13"/>
      <c r="K812" s="8"/>
      <c r="L812" s="8"/>
      <c r="M812" s="8"/>
      <c r="N812" s="8"/>
      <c r="O812" s="8"/>
      <c r="P812" s="8"/>
      <c r="Q812" s="8"/>
      <c r="R812" s="8"/>
      <c r="S812" s="16"/>
      <c r="T812" s="8"/>
      <c r="U812" s="8"/>
      <c r="V812" s="8"/>
      <c r="W812" s="8"/>
      <c r="X812" s="8"/>
      <c r="Y812" s="8"/>
      <c r="Z812" s="8"/>
    </row>
    <row r="813" spans="1:26" ht="15.75" customHeight="1">
      <c r="A813" s="8"/>
      <c r="B813" s="8"/>
      <c r="C813" s="8"/>
      <c r="D813" s="8"/>
      <c r="E813" s="8"/>
      <c r="F813" s="8"/>
      <c r="G813" s="8"/>
      <c r="H813" s="13"/>
      <c r="I813" s="8"/>
      <c r="J813" s="13"/>
      <c r="K813" s="8"/>
      <c r="L813" s="8"/>
      <c r="M813" s="8"/>
      <c r="N813" s="8"/>
      <c r="O813" s="8"/>
      <c r="P813" s="8"/>
      <c r="Q813" s="8"/>
      <c r="R813" s="8"/>
      <c r="S813" s="16"/>
      <c r="T813" s="8"/>
      <c r="U813" s="8"/>
      <c r="V813" s="8"/>
      <c r="W813" s="8"/>
      <c r="X813" s="8"/>
      <c r="Y813" s="8"/>
      <c r="Z813" s="8"/>
    </row>
    <row r="814" spans="1:26" ht="15.75" customHeight="1">
      <c r="A814" s="8"/>
      <c r="B814" s="8"/>
      <c r="C814" s="8"/>
      <c r="D814" s="8"/>
      <c r="E814" s="8"/>
      <c r="F814" s="8"/>
      <c r="G814" s="8"/>
      <c r="H814" s="13"/>
      <c r="I814" s="8"/>
      <c r="J814" s="13"/>
      <c r="K814" s="8"/>
      <c r="L814" s="8"/>
      <c r="M814" s="8"/>
      <c r="N814" s="8"/>
      <c r="O814" s="8"/>
      <c r="P814" s="8"/>
      <c r="Q814" s="8"/>
      <c r="R814" s="8"/>
      <c r="S814" s="16"/>
      <c r="T814" s="8"/>
      <c r="U814" s="8"/>
      <c r="V814" s="8"/>
      <c r="W814" s="8"/>
      <c r="X814" s="8"/>
      <c r="Y814" s="8"/>
      <c r="Z814" s="8"/>
    </row>
    <row r="815" spans="1:26" ht="15.75" customHeight="1">
      <c r="A815" s="8"/>
      <c r="B815" s="8"/>
      <c r="C815" s="8"/>
      <c r="D815" s="8"/>
      <c r="E815" s="8"/>
      <c r="F815" s="8"/>
      <c r="G815" s="8"/>
      <c r="H815" s="13"/>
      <c r="I815" s="8"/>
      <c r="J815" s="13"/>
      <c r="K815" s="8"/>
      <c r="L815" s="8"/>
      <c r="M815" s="8"/>
      <c r="N815" s="8"/>
      <c r="O815" s="8"/>
      <c r="P815" s="8"/>
      <c r="Q815" s="8"/>
      <c r="R815" s="8"/>
      <c r="S815" s="16"/>
      <c r="T815" s="8"/>
      <c r="U815" s="8"/>
      <c r="V815" s="8"/>
      <c r="W815" s="8"/>
      <c r="X815" s="8"/>
      <c r="Y815" s="8"/>
      <c r="Z815" s="8"/>
    </row>
    <row r="816" spans="1:26" ht="15.75" customHeight="1">
      <c r="A816" s="8"/>
      <c r="B816" s="8"/>
      <c r="C816" s="8"/>
      <c r="D816" s="8"/>
      <c r="E816" s="8"/>
      <c r="F816" s="8"/>
      <c r="G816" s="8"/>
      <c r="H816" s="13"/>
      <c r="I816" s="8"/>
      <c r="J816" s="13"/>
      <c r="K816" s="8"/>
      <c r="L816" s="8"/>
      <c r="M816" s="8"/>
      <c r="N816" s="8"/>
      <c r="O816" s="8"/>
      <c r="P816" s="8"/>
      <c r="Q816" s="8"/>
      <c r="R816" s="8"/>
      <c r="S816" s="16"/>
      <c r="T816" s="8"/>
      <c r="U816" s="8"/>
      <c r="V816" s="8"/>
      <c r="W816" s="8"/>
      <c r="X816" s="8"/>
      <c r="Y816" s="8"/>
      <c r="Z816" s="8"/>
    </row>
    <row r="817" spans="1:26" ht="15.75" customHeight="1">
      <c r="A817" s="8"/>
      <c r="B817" s="8"/>
      <c r="C817" s="8"/>
      <c r="D817" s="8"/>
      <c r="E817" s="8"/>
      <c r="F817" s="8"/>
      <c r="G817" s="8"/>
      <c r="H817" s="13"/>
      <c r="I817" s="8"/>
      <c r="J817" s="13"/>
      <c r="K817" s="8"/>
      <c r="L817" s="8"/>
      <c r="M817" s="8"/>
      <c r="N817" s="8"/>
      <c r="O817" s="8"/>
      <c r="P817" s="8"/>
      <c r="Q817" s="8"/>
      <c r="R817" s="8"/>
      <c r="S817" s="16"/>
      <c r="T817" s="8"/>
      <c r="U817" s="8"/>
      <c r="V817" s="8"/>
      <c r="W817" s="8"/>
      <c r="X817" s="8"/>
      <c r="Y817" s="8"/>
      <c r="Z817" s="8"/>
    </row>
    <row r="818" spans="1:26" ht="15.75" customHeight="1">
      <c r="A818" s="8"/>
      <c r="B818" s="8"/>
      <c r="C818" s="8"/>
      <c r="D818" s="8"/>
      <c r="E818" s="8"/>
      <c r="F818" s="8"/>
      <c r="G818" s="8"/>
      <c r="H818" s="13"/>
      <c r="I818" s="8"/>
      <c r="J818" s="13"/>
      <c r="K818" s="8"/>
      <c r="L818" s="8"/>
      <c r="M818" s="8"/>
      <c r="N818" s="8"/>
      <c r="O818" s="8"/>
      <c r="P818" s="8"/>
      <c r="Q818" s="8"/>
      <c r="R818" s="8"/>
      <c r="S818" s="16"/>
      <c r="T818" s="8"/>
      <c r="U818" s="8"/>
      <c r="V818" s="8"/>
      <c r="W818" s="8"/>
      <c r="X818" s="8"/>
      <c r="Y818" s="8"/>
      <c r="Z818" s="8"/>
    </row>
    <row r="819" spans="1:26" ht="15.75" customHeight="1">
      <c r="A819" s="8"/>
      <c r="B819" s="8"/>
      <c r="C819" s="8"/>
      <c r="D819" s="8"/>
      <c r="E819" s="8"/>
      <c r="F819" s="8"/>
      <c r="G819" s="8"/>
      <c r="H819" s="13"/>
      <c r="I819" s="8"/>
      <c r="J819" s="13"/>
      <c r="K819" s="8"/>
      <c r="L819" s="8"/>
      <c r="M819" s="8"/>
      <c r="N819" s="8"/>
      <c r="O819" s="8"/>
      <c r="P819" s="8"/>
      <c r="Q819" s="8"/>
      <c r="R819" s="8"/>
      <c r="S819" s="16"/>
      <c r="T819" s="8"/>
      <c r="U819" s="8"/>
      <c r="V819" s="8"/>
      <c r="W819" s="8"/>
      <c r="X819" s="8"/>
      <c r="Y819" s="8"/>
      <c r="Z819" s="8"/>
    </row>
    <row r="820" spans="1:26" ht="15.75" customHeight="1">
      <c r="A820" s="8"/>
      <c r="B820" s="8"/>
      <c r="C820" s="8"/>
      <c r="D820" s="8"/>
      <c r="E820" s="8"/>
      <c r="F820" s="8"/>
      <c r="G820" s="8"/>
      <c r="H820" s="13"/>
      <c r="I820" s="8"/>
      <c r="J820" s="13"/>
      <c r="K820" s="8"/>
      <c r="L820" s="8"/>
      <c r="M820" s="8"/>
      <c r="N820" s="8"/>
      <c r="O820" s="8"/>
      <c r="P820" s="8"/>
      <c r="Q820" s="8"/>
      <c r="R820" s="8"/>
      <c r="S820" s="16"/>
      <c r="T820" s="8"/>
      <c r="U820" s="8"/>
      <c r="V820" s="8"/>
      <c r="W820" s="8"/>
      <c r="X820" s="8"/>
      <c r="Y820" s="8"/>
      <c r="Z820" s="8"/>
    </row>
    <row r="821" spans="1:26" ht="15.75" customHeight="1">
      <c r="A821" s="8"/>
      <c r="B821" s="8"/>
      <c r="C821" s="8"/>
      <c r="D821" s="8"/>
      <c r="E821" s="8"/>
      <c r="F821" s="8"/>
      <c r="G821" s="8"/>
      <c r="H821" s="13"/>
      <c r="I821" s="8"/>
      <c r="J821" s="13"/>
      <c r="K821" s="8"/>
      <c r="L821" s="8"/>
      <c r="M821" s="8"/>
      <c r="N821" s="8"/>
      <c r="O821" s="8"/>
      <c r="P821" s="8"/>
      <c r="Q821" s="8"/>
      <c r="R821" s="8"/>
      <c r="S821" s="16"/>
      <c r="T821" s="8"/>
      <c r="U821" s="8"/>
      <c r="V821" s="8"/>
      <c r="W821" s="8"/>
      <c r="X821" s="8"/>
      <c r="Y821" s="8"/>
      <c r="Z821" s="8"/>
    </row>
    <row r="822" spans="1:26" ht="15.75" customHeight="1">
      <c r="A822" s="8"/>
      <c r="B822" s="8"/>
      <c r="C822" s="8"/>
      <c r="D822" s="8"/>
      <c r="E822" s="8"/>
      <c r="F822" s="8"/>
      <c r="G822" s="8"/>
      <c r="H822" s="13"/>
      <c r="I822" s="8"/>
      <c r="J822" s="13"/>
      <c r="K822" s="8"/>
      <c r="L822" s="8"/>
      <c r="M822" s="8"/>
      <c r="N822" s="8"/>
      <c r="O822" s="8"/>
      <c r="P822" s="8"/>
      <c r="Q822" s="8"/>
      <c r="R822" s="8"/>
      <c r="S822" s="16"/>
      <c r="T822" s="8"/>
      <c r="U822" s="8"/>
      <c r="V822" s="8"/>
      <c r="W822" s="8"/>
      <c r="X822" s="8"/>
      <c r="Y822" s="8"/>
      <c r="Z822" s="8"/>
    </row>
    <row r="823" spans="1:26" ht="15.75" customHeight="1">
      <c r="A823" s="8"/>
      <c r="B823" s="8"/>
      <c r="C823" s="8"/>
      <c r="D823" s="8"/>
      <c r="E823" s="8"/>
      <c r="F823" s="8"/>
      <c r="G823" s="8"/>
      <c r="H823" s="13"/>
      <c r="I823" s="8"/>
      <c r="J823" s="13"/>
      <c r="K823" s="8"/>
      <c r="L823" s="8"/>
      <c r="M823" s="8"/>
      <c r="N823" s="8"/>
      <c r="O823" s="8"/>
      <c r="P823" s="8"/>
      <c r="Q823" s="8"/>
      <c r="R823" s="8"/>
      <c r="S823" s="16"/>
      <c r="T823" s="8"/>
      <c r="U823" s="8"/>
      <c r="V823" s="8"/>
      <c r="W823" s="8"/>
      <c r="X823" s="8"/>
      <c r="Y823" s="8"/>
      <c r="Z823" s="8"/>
    </row>
    <row r="824" spans="1:26" ht="15.75" customHeight="1">
      <c r="A824" s="8"/>
      <c r="B824" s="8"/>
      <c r="C824" s="8"/>
      <c r="D824" s="8"/>
      <c r="E824" s="8"/>
      <c r="F824" s="8"/>
      <c r="G824" s="8"/>
      <c r="H824" s="13"/>
      <c r="I824" s="8"/>
      <c r="J824" s="13"/>
      <c r="K824" s="8"/>
      <c r="L824" s="8"/>
      <c r="M824" s="8"/>
      <c r="N824" s="8"/>
      <c r="O824" s="8"/>
      <c r="P824" s="8"/>
      <c r="Q824" s="8"/>
      <c r="R824" s="8"/>
      <c r="S824" s="16"/>
      <c r="T824" s="8"/>
      <c r="U824" s="8"/>
      <c r="V824" s="8"/>
      <c r="W824" s="8"/>
      <c r="X824" s="8"/>
      <c r="Y824" s="8"/>
      <c r="Z824" s="8"/>
    </row>
    <row r="825" spans="1:26" ht="15.75" customHeight="1">
      <c r="A825" s="8"/>
      <c r="B825" s="8"/>
      <c r="C825" s="8"/>
      <c r="D825" s="8"/>
      <c r="E825" s="8"/>
      <c r="F825" s="8"/>
      <c r="G825" s="8"/>
      <c r="H825" s="13"/>
      <c r="I825" s="8"/>
      <c r="J825" s="13"/>
      <c r="K825" s="8"/>
      <c r="L825" s="8"/>
      <c r="M825" s="8"/>
      <c r="N825" s="8"/>
      <c r="O825" s="8"/>
      <c r="P825" s="8"/>
      <c r="Q825" s="8"/>
      <c r="R825" s="8"/>
      <c r="S825" s="16"/>
      <c r="T825" s="8"/>
      <c r="U825" s="8"/>
      <c r="V825" s="8"/>
      <c r="W825" s="8"/>
      <c r="X825" s="8"/>
      <c r="Y825" s="8"/>
      <c r="Z825" s="8"/>
    </row>
    <row r="826" spans="1:26" ht="15.75" customHeight="1">
      <c r="A826" s="8"/>
      <c r="B826" s="8"/>
      <c r="C826" s="8"/>
      <c r="D826" s="8"/>
      <c r="E826" s="8"/>
      <c r="F826" s="8"/>
      <c r="G826" s="8"/>
      <c r="H826" s="13"/>
      <c r="I826" s="8"/>
      <c r="J826" s="13"/>
      <c r="K826" s="8"/>
      <c r="L826" s="8"/>
      <c r="M826" s="8"/>
      <c r="N826" s="8"/>
      <c r="O826" s="8"/>
      <c r="P826" s="8"/>
      <c r="Q826" s="8"/>
      <c r="R826" s="8"/>
      <c r="S826" s="16"/>
      <c r="T826" s="8"/>
      <c r="U826" s="8"/>
      <c r="V826" s="8"/>
      <c r="W826" s="8"/>
      <c r="X826" s="8"/>
      <c r="Y826" s="8"/>
      <c r="Z826" s="8"/>
    </row>
    <row r="827" spans="1:26" ht="15.75" customHeight="1">
      <c r="A827" s="8"/>
      <c r="B827" s="8"/>
      <c r="C827" s="8"/>
      <c r="D827" s="8"/>
      <c r="E827" s="8"/>
      <c r="F827" s="8"/>
      <c r="G827" s="8"/>
      <c r="H827" s="13"/>
      <c r="I827" s="8"/>
      <c r="J827" s="13"/>
      <c r="K827" s="8"/>
      <c r="L827" s="8"/>
      <c r="M827" s="8"/>
      <c r="N827" s="8"/>
      <c r="O827" s="8"/>
      <c r="P827" s="8"/>
      <c r="Q827" s="8"/>
      <c r="R827" s="8"/>
      <c r="S827" s="16"/>
      <c r="T827" s="8"/>
      <c r="U827" s="8"/>
      <c r="V827" s="8"/>
      <c r="W827" s="8"/>
      <c r="X827" s="8"/>
      <c r="Y827" s="8"/>
      <c r="Z827" s="8"/>
    </row>
    <row r="828" spans="1:26" ht="15.75" customHeight="1">
      <c r="A828" s="8"/>
      <c r="B828" s="8"/>
      <c r="C828" s="8"/>
      <c r="D828" s="8"/>
      <c r="E828" s="8"/>
      <c r="F828" s="8"/>
      <c r="G828" s="8"/>
      <c r="H828" s="13"/>
      <c r="I828" s="8"/>
      <c r="J828" s="13"/>
      <c r="K828" s="8"/>
      <c r="L828" s="8"/>
      <c r="M828" s="8"/>
      <c r="N828" s="8"/>
      <c r="O828" s="8"/>
      <c r="P828" s="8"/>
      <c r="Q828" s="8"/>
      <c r="R828" s="8"/>
      <c r="S828" s="16"/>
      <c r="T828" s="8"/>
      <c r="U828" s="8"/>
      <c r="V828" s="8"/>
      <c r="W828" s="8"/>
      <c r="X828" s="8"/>
      <c r="Y828" s="8"/>
      <c r="Z828" s="8"/>
    </row>
    <row r="829" spans="1:26" ht="15.75" customHeight="1">
      <c r="A829" s="8"/>
      <c r="B829" s="8"/>
      <c r="C829" s="8"/>
      <c r="D829" s="8"/>
      <c r="E829" s="8"/>
      <c r="F829" s="8"/>
      <c r="G829" s="8"/>
      <c r="H829" s="13"/>
      <c r="I829" s="8"/>
      <c r="J829" s="13"/>
      <c r="K829" s="8"/>
      <c r="L829" s="8"/>
      <c r="M829" s="8"/>
      <c r="N829" s="8"/>
      <c r="O829" s="8"/>
      <c r="P829" s="8"/>
      <c r="Q829" s="8"/>
      <c r="R829" s="8"/>
      <c r="S829" s="16"/>
      <c r="T829" s="8"/>
      <c r="U829" s="8"/>
      <c r="V829" s="8"/>
      <c r="W829" s="8"/>
      <c r="X829" s="8"/>
      <c r="Y829" s="8"/>
      <c r="Z829" s="8"/>
    </row>
    <row r="830" spans="1:26" ht="15.75" customHeight="1">
      <c r="A830" s="8"/>
      <c r="B830" s="8"/>
      <c r="C830" s="8"/>
      <c r="D830" s="8"/>
      <c r="E830" s="8"/>
      <c r="F830" s="8"/>
      <c r="G830" s="8"/>
      <c r="H830" s="13"/>
      <c r="I830" s="8"/>
      <c r="J830" s="13"/>
      <c r="K830" s="8"/>
      <c r="L830" s="8"/>
      <c r="M830" s="8"/>
      <c r="N830" s="8"/>
      <c r="O830" s="8"/>
      <c r="P830" s="8"/>
      <c r="Q830" s="8"/>
      <c r="R830" s="8"/>
      <c r="S830" s="16"/>
      <c r="T830" s="8"/>
      <c r="U830" s="8"/>
      <c r="V830" s="8"/>
      <c r="W830" s="8"/>
      <c r="X830" s="8"/>
      <c r="Y830" s="8"/>
      <c r="Z830" s="8"/>
    </row>
    <row r="831" spans="1:26" ht="15.75" customHeight="1">
      <c r="A831" s="8"/>
      <c r="B831" s="8"/>
      <c r="C831" s="8"/>
      <c r="D831" s="8"/>
      <c r="E831" s="8"/>
      <c r="F831" s="8"/>
      <c r="G831" s="8"/>
      <c r="H831" s="13"/>
      <c r="I831" s="8"/>
      <c r="J831" s="13"/>
      <c r="K831" s="8"/>
      <c r="L831" s="8"/>
      <c r="M831" s="8"/>
      <c r="N831" s="8"/>
      <c r="O831" s="8"/>
      <c r="P831" s="8"/>
      <c r="Q831" s="8"/>
      <c r="R831" s="8"/>
      <c r="S831" s="16"/>
      <c r="T831" s="8"/>
      <c r="U831" s="8"/>
      <c r="V831" s="8"/>
      <c r="W831" s="8"/>
      <c r="X831" s="8"/>
      <c r="Y831" s="8"/>
      <c r="Z831" s="8"/>
    </row>
    <row r="832" spans="1:26" ht="15.75" customHeight="1">
      <c r="A832" s="8"/>
      <c r="B832" s="8"/>
      <c r="C832" s="8"/>
      <c r="D832" s="8"/>
      <c r="E832" s="8"/>
      <c r="F832" s="8"/>
      <c r="G832" s="8"/>
      <c r="H832" s="13"/>
      <c r="I832" s="8"/>
      <c r="J832" s="13"/>
      <c r="K832" s="8"/>
      <c r="L832" s="8"/>
      <c r="M832" s="8"/>
      <c r="N832" s="8"/>
      <c r="O832" s="8"/>
      <c r="P832" s="8"/>
      <c r="Q832" s="8"/>
      <c r="R832" s="8"/>
      <c r="S832" s="16"/>
      <c r="T832" s="8"/>
      <c r="U832" s="8"/>
      <c r="V832" s="8"/>
      <c r="W832" s="8"/>
      <c r="X832" s="8"/>
      <c r="Y832" s="8"/>
      <c r="Z832" s="8"/>
    </row>
    <row r="833" spans="1:26" ht="15.75" customHeight="1">
      <c r="A833" s="8"/>
      <c r="B833" s="8"/>
      <c r="C833" s="8"/>
      <c r="D833" s="8"/>
      <c r="E833" s="8"/>
      <c r="F833" s="8"/>
      <c r="G833" s="8"/>
      <c r="H833" s="13"/>
      <c r="I833" s="8"/>
      <c r="J833" s="13"/>
      <c r="K833" s="8"/>
      <c r="L833" s="8"/>
      <c r="M833" s="8"/>
      <c r="N833" s="8"/>
      <c r="O833" s="8"/>
      <c r="P833" s="8"/>
      <c r="Q833" s="8"/>
      <c r="R833" s="8"/>
      <c r="S833" s="16"/>
      <c r="T833" s="8"/>
      <c r="U833" s="8"/>
      <c r="V833" s="8"/>
      <c r="W833" s="8"/>
      <c r="X833" s="8"/>
      <c r="Y833" s="8"/>
      <c r="Z833" s="8"/>
    </row>
    <row r="834" spans="1:26" ht="15.75" customHeight="1">
      <c r="A834" s="8"/>
      <c r="B834" s="8"/>
      <c r="C834" s="8"/>
      <c r="D834" s="8"/>
      <c r="E834" s="8"/>
      <c r="F834" s="8"/>
      <c r="G834" s="8"/>
      <c r="H834" s="13"/>
      <c r="I834" s="8"/>
      <c r="J834" s="13"/>
      <c r="K834" s="8"/>
      <c r="L834" s="8"/>
      <c r="M834" s="8"/>
      <c r="N834" s="8"/>
      <c r="O834" s="8"/>
      <c r="P834" s="8"/>
      <c r="Q834" s="8"/>
      <c r="R834" s="8"/>
      <c r="S834" s="16"/>
      <c r="T834" s="8"/>
      <c r="U834" s="8"/>
      <c r="V834" s="8"/>
      <c r="W834" s="8"/>
      <c r="X834" s="8"/>
      <c r="Y834" s="8"/>
      <c r="Z834" s="8"/>
    </row>
    <row r="835" spans="1:26" ht="15.75" customHeight="1">
      <c r="A835" s="8"/>
      <c r="B835" s="8"/>
      <c r="C835" s="8"/>
      <c r="D835" s="8"/>
      <c r="E835" s="8"/>
      <c r="F835" s="8"/>
      <c r="G835" s="8"/>
      <c r="H835" s="13"/>
      <c r="I835" s="8"/>
      <c r="J835" s="13"/>
      <c r="K835" s="8"/>
      <c r="L835" s="8"/>
      <c r="M835" s="8"/>
      <c r="N835" s="8"/>
      <c r="O835" s="8"/>
      <c r="P835" s="8"/>
      <c r="Q835" s="8"/>
      <c r="R835" s="8"/>
      <c r="S835" s="16"/>
      <c r="T835" s="8"/>
      <c r="U835" s="8"/>
      <c r="V835" s="8"/>
      <c r="W835" s="8"/>
      <c r="X835" s="8"/>
      <c r="Y835" s="8"/>
      <c r="Z835" s="8"/>
    </row>
    <row r="836" spans="1:26" ht="15.75" customHeight="1">
      <c r="A836" s="8"/>
      <c r="B836" s="8"/>
      <c r="C836" s="8"/>
      <c r="D836" s="8"/>
      <c r="E836" s="8"/>
      <c r="F836" s="8"/>
      <c r="G836" s="8"/>
      <c r="H836" s="13"/>
      <c r="I836" s="8"/>
      <c r="J836" s="13"/>
      <c r="K836" s="8"/>
      <c r="L836" s="8"/>
      <c r="M836" s="8"/>
      <c r="N836" s="8"/>
      <c r="O836" s="8"/>
      <c r="P836" s="8"/>
      <c r="Q836" s="8"/>
      <c r="R836" s="8"/>
      <c r="S836" s="16"/>
      <c r="T836" s="8"/>
      <c r="U836" s="8"/>
      <c r="V836" s="8"/>
      <c r="W836" s="8"/>
      <c r="X836" s="8"/>
      <c r="Y836" s="8"/>
      <c r="Z836" s="8"/>
    </row>
    <row r="837" spans="1:26" ht="15.75" customHeight="1">
      <c r="A837" s="8"/>
      <c r="B837" s="8"/>
      <c r="C837" s="8"/>
      <c r="D837" s="8"/>
      <c r="E837" s="8"/>
      <c r="F837" s="8"/>
      <c r="G837" s="8"/>
      <c r="H837" s="13"/>
      <c r="I837" s="8"/>
      <c r="J837" s="13"/>
      <c r="K837" s="8"/>
      <c r="L837" s="8"/>
      <c r="M837" s="8"/>
      <c r="N837" s="8"/>
      <c r="O837" s="8"/>
      <c r="P837" s="8"/>
      <c r="Q837" s="8"/>
      <c r="R837" s="8"/>
      <c r="S837" s="16"/>
      <c r="T837" s="8"/>
      <c r="U837" s="8"/>
      <c r="V837" s="8"/>
      <c r="W837" s="8"/>
      <c r="X837" s="8"/>
      <c r="Y837" s="8"/>
      <c r="Z837" s="8"/>
    </row>
    <row r="838" spans="1:26" ht="15.75" customHeight="1">
      <c r="A838" s="8"/>
      <c r="B838" s="8"/>
      <c r="C838" s="8"/>
      <c r="D838" s="8"/>
      <c r="E838" s="8"/>
      <c r="F838" s="8"/>
      <c r="G838" s="8"/>
      <c r="H838" s="13"/>
      <c r="I838" s="8"/>
      <c r="J838" s="13"/>
      <c r="K838" s="8"/>
      <c r="L838" s="8"/>
      <c r="M838" s="8"/>
      <c r="N838" s="8"/>
      <c r="O838" s="8"/>
      <c r="P838" s="8"/>
      <c r="Q838" s="8"/>
      <c r="R838" s="8"/>
      <c r="S838" s="16"/>
      <c r="T838" s="8"/>
      <c r="U838" s="8"/>
      <c r="V838" s="8"/>
      <c r="W838" s="8"/>
      <c r="X838" s="8"/>
      <c r="Y838" s="8"/>
      <c r="Z838" s="8"/>
    </row>
    <row r="839" spans="1:26" ht="15.75" customHeight="1">
      <c r="A839" s="8"/>
      <c r="B839" s="8"/>
      <c r="C839" s="8"/>
      <c r="D839" s="8"/>
      <c r="E839" s="8"/>
      <c r="F839" s="8"/>
      <c r="G839" s="8"/>
      <c r="H839" s="13"/>
      <c r="I839" s="8"/>
      <c r="J839" s="13"/>
      <c r="K839" s="8"/>
      <c r="L839" s="8"/>
      <c r="M839" s="8"/>
      <c r="N839" s="8"/>
      <c r="O839" s="8"/>
      <c r="P839" s="8"/>
      <c r="Q839" s="8"/>
      <c r="R839" s="8"/>
      <c r="S839" s="16"/>
      <c r="T839" s="8"/>
      <c r="U839" s="8"/>
      <c r="V839" s="8"/>
      <c r="W839" s="8"/>
      <c r="X839" s="8"/>
      <c r="Y839" s="8"/>
      <c r="Z839" s="8"/>
    </row>
    <row r="840" spans="1:26" ht="15.75" customHeight="1">
      <c r="A840" s="8"/>
      <c r="B840" s="8"/>
      <c r="C840" s="8"/>
      <c r="D840" s="8"/>
      <c r="E840" s="8"/>
      <c r="F840" s="8"/>
      <c r="G840" s="8"/>
      <c r="H840" s="13"/>
      <c r="I840" s="8"/>
      <c r="J840" s="13"/>
      <c r="K840" s="8"/>
      <c r="L840" s="8"/>
      <c r="M840" s="8"/>
      <c r="N840" s="8"/>
      <c r="O840" s="8"/>
      <c r="P840" s="8"/>
      <c r="Q840" s="8"/>
      <c r="R840" s="8"/>
      <c r="S840" s="16"/>
      <c r="T840" s="8"/>
      <c r="U840" s="8"/>
      <c r="V840" s="8"/>
      <c r="W840" s="8"/>
      <c r="X840" s="8"/>
      <c r="Y840" s="8"/>
      <c r="Z840" s="8"/>
    </row>
    <row r="841" spans="1:26" ht="15.75" customHeight="1">
      <c r="A841" s="8"/>
      <c r="B841" s="8"/>
      <c r="C841" s="8"/>
      <c r="D841" s="8"/>
      <c r="E841" s="8"/>
      <c r="F841" s="8"/>
      <c r="G841" s="8"/>
      <c r="H841" s="13"/>
      <c r="I841" s="8"/>
      <c r="J841" s="13"/>
      <c r="K841" s="8"/>
      <c r="L841" s="8"/>
      <c r="M841" s="8"/>
      <c r="N841" s="8"/>
      <c r="O841" s="8"/>
      <c r="P841" s="8"/>
      <c r="Q841" s="8"/>
      <c r="R841" s="8"/>
      <c r="S841" s="16"/>
      <c r="T841" s="8"/>
      <c r="U841" s="8"/>
      <c r="V841" s="8"/>
      <c r="W841" s="8"/>
      <c r="X841" s="8"/>
      <c r="Y841" s="8"/>
      <c r="Z841" s="8"/>
    </row>
    <row r="842" spans="1:26" ht="15.75" customHeight="1">
      <c r="A842" s="8"/>
      <c r="B842" s="8"/>
      <c r="C842" s="8"/>
      <c r="D842" s="8"/>
      <c r="E842" s="8"/>
      <c r="F842" s="8"/>
      <c r="G842" s="8"/>
      <c r="H842" s="13"/>
      <c r="I842" s="8"/>
      <c r="J842" s="13"/>
      <c r="K842" s="8"/>
      <c r="L842" s="8"/>
      <c r="M842" s="8"/>
      <c r="N842" s="8"/>
      <c r="O842" s="8"/>
      <c r="P842" s="8"/>
      <c r="Q842" s="8"/>
      <c r="R842" s="8"/>
      <c r="S842" s="16"/>
      <c r="T842" s="8"/>
      <c r="U842" s="8"/>
      <c r="V842" s="8"/>
      <c r="W842" s="8"/>
      <c r="X842" s="8"/>
      <c r="Y842" s="8"/>
      <c r="Z842" s="8"/>
    </row>
    <row r="843" spans="1:26" ht="15.75" customHeight="1">
      <c r="A843" s="8"/>
      <c r="B843" s="8"/>
      <c r="C843" s="8"/>
      <c r="D843" s="8"/>
      <c r="E843" s="8"/>
      <c r="F843" s="8"/>
      <c r="G843" s="8"/>
      <c r="H843" s="13"/>
      <c r="I843" s="8"/>
      <c r="J843" s="13"/>
      <c r="K843" s="8"/>
      <c r="L843" s="8"/>
      <c r="M843" s="8"/>
      <c r="N843" s="8"/>
      <c r="O843" s="8"/>
      <c r="P843" s="8"/>
      <c r="Q843" s="8"/>
      <c r="R843" s="8"/>
      <c r="S843" s="16"/>
      <c r="T843" s="8"/>
      <c r="U843" s="8"/>
      <c r="V843" s="8"/>
      <c r="W843" s="8"/>
      <c r="X843" s="8"/>
      <c r="Y843" s="8"/>
      <c r="Z843" s="8"/>
    </row>
    <row r="844" spans="1:26" ht="15.75" customHeight="1">
      <c r="A844" s="8"/>
      <c r="B844" s="8"/>
      <c r="C844" s="8"/>
      <c r="D844" s="8"/>
      <c r="E844" s="8"/>
      <c r="F844" s="8"/>
      <c r="G844" s="8"/>
      <c r="H844" s="13"/>
      <c r="I844" s="8"/>
      <c r="J844" s="13"/>
      <c r="K844" s="8"/>
      <c r="L844" s="8"/>
      <c r="M844" s="8"/>
      <c r="N844" s="8"/>
      <c r="O844" s="8"/>
      <c r="P844" s="8"/>
      <c r="Q844" s="8"/>
      <c r="R844" s="8"/>
      <c r="S844" s="16"/>
      <c r="T844" s="8"/>
      <c r="U844" s="8"/>
      <c r="V844" s="8"/>
      <c r="W844" s="8"/>
      <c r="X844" s="8"/>
      <c r="Y844" s="8"/>
      <c r="Z844" s="8"/>
    </row>
    <row r="845" spans="1:26" ht="15.75" customHeight="1">
      <c r="A845" s="8"/>
      <c r="B845" s="8"/>
      <c r="C845" s="8"/>
      <c r="D845" s="8"/>
      <c r="E845" s="8"/>
      <c r="F845" s="8"/>
      <c r="G845" s="8"/>
      <c r="H845" s="13"/>
      <c r="I845" s="8"/>
      <c r="J845" s="13"/>
      <c r="K845" s="8"/>
      <c r="L845" s="8"/>
      <c r="M845" s="8"/>
      <c r="N845" s="8"/>
      <c r="O845" s="8"/>
      <c r="P845" s="8"/>
      <c r="Q845" s="8"/>
      <c r="R845" s="8"/>
      <c r="S845" s="16"/>
      <c r="T845" s="8"/>
      <c r="U845" s="8"/>
      <c r="V845" s="8"/>
      <c r="W845" s="8"/>
      <c r="X845" s="8"/>
      <c r="Y845" s="8"/>
      <c r="Z845" s="8"/>
    </row>
    <row r="846" spans="1:26" ht="15.75" customHeight="1">
      <c r="A846" s="8"/>
      <c r="B846" s="8"/>
      <c r="C846" s="8"/>
      <c r="D846" s="8"/>
      <c r="E846" s="8"/>
      <c r="F846" s="8"/>
      <c r="G846" s="8"/>
      <c r="H846" s="13"/>
      <c r="I846" s="8"/>
      <c r="J846" s="13"/>
      <c r="K846" s="8"/>
      <c r="L846" s="8"/>
      <c r="M846" s="8"/>
      <c r="N846" s="8"/>
      <c r="O846" s="8"/>
      <c r="P846" s="8"/>
      <c r="Q846" s="8"/>
      <c r="R846" s="8"/>
      <c r="S846" s="16"/>
      <c r="T846" s="8"/>
      <c r="U846" s="8"/>
      <c r="V846" s="8"/>
      <c r="W846" s="8"/>
      <c r="X846" s="8"/>
      <c r="Y846" s="8"/>
      <c r="Z846" s="8"/>
    </row>
    <row r="847" spans="1:26" ht="15.75" customHeight="1">
      <c r="A847" s="8"/>
      <c r="B847" s="8"/>
      <c r="C847" s="8"/>
      <c r="D847" s="8"/>
      <c r="E847" s="8"/>
      <c r="F847" s="8"/>
      <c r="G847" s="8"/>
      <c r="H847" s="13"/>
      <c r="I847" s="8"/>
      <c r="J847" s="13"/>
      <c r="K847" s="8"/>
      <c r="L847" s="8"/>
      <c r="M847" s="8"/>
      <c r="N847" s="8"/>
      <c r="O847" s="8"/>
      <c r="P847" s="8"/>
      <c r="Q847" s="8"/>
      <c r="R847" s="8"/>
      <c r="S847" s="16"/>
      <c r="T847" s="8"/>
      <c r="U847" s="8"/>
      <c r="V847" s="8"/>
      <c r="W847" s="8"/>
      <c r="X847" s="8"/>
      <c r="Y847" s="8"/>
      <c r="Z847" s="8"/>
    </row>
    <row r="848" spans="1:26" ht="15.75" customHeight="1">
      <c r="A848" s="8"/>
      <c r="B848" s="8"/>
      <c r="C848" s="8"/>
      <c r="D848" s="8"/>
      <c r="E848" s="8"/>
      <c r="F848" s="8"/>
      <c r="G848" s="8"/>
      <c r="H848" s="13"/>
      <c r="I848" s="8"/>
      <c r="J848" s="13"/>
      <c r="K848" s="8"/>
      <c r="L848" s="8"/>
      <c r="M848" s="8"/>
      <c r="N848" s="8"/>
      <c r="O848" s="8"/>
      <c r="P848" s="8"/>
      <c r="Q848" s="8"/>
      <c r="R848" s="8"/>
      <c r="S848" s="16"/>
      <c r="T848" s="8"/>
      <c r="U848" s="8"/>
      <c r="V848" s="8"/>
      <c r="W848" s="8"/>
      <c r="X848" s="8"/>
      <c r="Y848" s="8"/>
      <c r="Z848" s="8"/>
    </row>
    <row r="849" spans="1:26" ht="15.75" customHeight="1">
      <c r="A849" s="8"/>
      <c r="B849" s="8"/>
      <c r="C849" s="8"/>
      <c r="D849" s="8"/>
      <c r="E849" s="8"/>
      <c r="F849" s="8"/>
      <c r="G849" s="8"/>
      <c r="H849" s="13"/>
      <c r="I849" s="8"/>
      <c r="J849" s="13"/>
      <c r="K849" s="8"/>
      <c r="L849" s="8"/>
      <c r="M849" s="8"/>
      <c r="N849" s="8"/>
      <c r="O849" s="8"/>
      <c r="P849" s="8"/>
      <c r="Q849" s="8"/>
      <c r="R849" s="8"/>
      <c r="S849" s="16"/>
      <c r="T849" s="8"/>
      <c r="U849" s="8"/>
      <c r="V849" s="8"/>
      <c r="W849" s="8"/>
      <c r="X849" s="8"/>
      <c r="Y849" s="8"/>
      <c r="Z849" s="8"/>
    </row>
    <row r="850" spans="1:26" ht="15.75" customHeight="1">
      <c r="A850" s="8"/>
      <c r="B850" s="8"/>
      <c r="C850" s="8"/>
      <c r="D850" s="8"/>
      <c r="E850" s="8"/>
      <c r="F850" s="8"/>
      <c r="G850" s="8"/>
      <c r="H850" s="13"/>
      <c r="I850" s="8"/>
      <c r="J850" s="13"/>
      <c r="K850" s="8"/>
      <c r="L850" s="8"/>
      <c r="M850" s="8"/>
      <c r="N850" s="8"/>
      <c r="O850" s="8"/>
      <c r="P850" s="8"/>
      <c r="Q850" s="8"/>
      <c r="R850" s="8"/>
      <c r="S850" s="16"/>
      <c r="T850" s="8"/>
      <c r="U850" s="8"/>
      <c r="V850" s="8"/>
      <c r="W850" s="8"/>
      <c r="X850" s="8"/>
      <c r="Y850" s="8"/>
      <c r="Z850" s="8"/>
    </row>
    <row r="851" spans="1:26" ht="15.75" customHeight="1">
      <c r="A851" s="8"/>
      <c r="B851" s="8"/>
      <c r="C851" s="8"/>
      <c r="D851" s="8"/>
      <c r="E851" s="8"/>
      <c r="F851" s="8"/>
      <c r="G851" s="8"/>
      <c r="H851" s="13"/>
      <c r="I851" s="8"/>
      <c r="J851" s="13"/>
      <c r="K851" s="8"/>
      <c r="L851" s="8"/>
      <c r="M851" s="8"/>
      <c r="N851" s="8"/>
      <c r="O851" s="8"/>
      <c r="P851" s="8"/>
      <c r="Q851" s="8"/>
      <c r="R851" s="8"/>
      <c r="S851" s="16"/>
      <c r="T851" s="8"/>
      <c r="U851" s="8"/>
      <c r="V851" s="8"/>
      <c r="W851" s="8"/>
      <c r="X851" s="8"/>
      <c r="Y851" s="8"/>
      <c r="Z851" s="8"/>
    </row>
    <row r="852" spans="1:26" ht="15.75" customHeight="1">
      <c r="A852" s="8"/>
      <c r="B852" s="8"/>
      <c r="C852" s="8"/>
      <c r="D852" s="8"/>
      <c r="E852" s="8"/>
      <c r="F852" s="8"/>
      <c r="G852" s="8"/>
      <c r="H852" s="13"/>
      <c r="I852" s="8"/>
      <c r="J852" s="13"/>
      <c r="K852" s="8"/>
      <c r="L852" s="8"/>
      <c r="M852" s="8"/>
      <c r="N852" s="8"/>
      <c r="O852" s="8"/>
      <c r="P852" s="8"/>
      <c r="Q852" s="8"/>
      <c r="R852" s="8"/>
      <c r="S852" s="16"/>
      <c r="T852" s="8"/>
      <c r="U852" s="8"/>
      <c r="V852" s="8"/>
      <c r="W852" s="8"/>
      <c r="X852" s="8"/>
      <c r="Y852" s="8"/>
      <c r="Z852" s="8"/>
    </row>
    <row r="853" spans="1:26" ht="15.75" customHeight="1">
      <c r="A853" s="8"/>
      <c r="B853" s="8"/>
      <c r="C853" s="8"/>
      <c r="D853" s="8"/>
      <c r="E853" s="8"/>
      <c r="F853" s="8"/>
      <c r="G853" s="8"/>
      <c r="H853" s="13"/>
      <c r="I853" s="8"/>
      <c r="J853" s="13"/>
      <c r="K853" s="8"/>
      <c r="L853" s="8"/>
      <c r="M853" s="8"/>
      <c r="N853" s="8"/>
      <c r="O853" s="8"/>
      <c r="P853" s="8"/>
      <c r="Q853" s="8"/>
      <c r="R853" s="8"/>
      <c r="S853" s="16"/>
      <c r="T853" s="8"/>
      <c r="U853" s="8"/>
      <c r="V853" s="8"/>
      <c r="W853" s="8"/>
      <c r="X853" s="8"/>
      <c r="Y853" s="8"/>
      <c r="Z853" s="8"/>
    </row>
    <row r="854" spans="1:26" ht="15.75" customHeight="1">
      <c r="A854" s="8"/>
      <c r="B854" s="8"/>
      <c r="C854" s="8"/>
      <c r="D854" s="8"/>
      <c r="E854" s="8"/>
      <c r="F854" s="8"/>
      <c r="G854" s="8"/>
      <c r="H854" s="13"/>
      <c r="I854" s="8"/>
      <c r="J854" s="13"/>
      <c r="K854" s="8"/>
      <c r="L854" s="8"/>
      <c r="M854" s="8"/>
      <c r="N854" s="8"/>
      <c r="O854" s="8"/>
      <c r="P854" s="8"/>
      <c r="Q854" s="8"/>
      <c r="R854" s="8"/>
      <c r="S854" s="16"/>
      <c r="T854" s="8"/>
      <c r="U854" s="8"/>
      <c r="V854" s="8"/>
      <c r="W854" s="8"/>
      <c r="X854" s="8"/>
      <c r="Y854" s="8"/>
      <c r="Z854" s="8"/>
    </row>
    <row r="855" spans="1:26" ht="15.75" customHeight="1">
      <c r="A855" s="8"/>
      <c r="B855" s="8"/>
      <c r="C855" s="8"/>
      <c r="D855" s="8"/>
      <c r="E855" s="8"/>
      <c r="F855" s="8"/>
      <c r="G855" s="8"/>
      <c r="H855" s="13"/>
      <c r="I855" s="8"/>
      <c r="J855" s="13"/>
      <c r="K855" s="8"/>
      <c r="L855" s="8"/>
      <c r="M855" s="8"/>
      <c r="N855" s="8"/>
      <c r="O855" s="8"/>
      <c r="P855" s="8"/>
      <c r="Q855" s="8"/>
      <c r="R855" s="8"/>
      <c r="S855" s="16"/>
      <c r="T855" s="8"/>
      <c r="U855" s="8"/>
      <c r="V855" s="8"/>
      <c r="W855" s="8"/>
      <c r="X855" s="8"/>
      <c r="Y855" s="8"/>
      <c r="Z855" s="8"/>
    </row>
    <row r="856" spans="1:26" ht="15.75" customHeight="1">
      <c r="A856" s="8"/>
      <c r="B856" s="8"/>
      <c r="C856" s="8"/>
      <c r="D856" s="8"/>
      <c r="E856" s="8"/>
      <c r="F856" s="8"/>
      <c r="G856" s="8"/>
      <c r="H856" s="13"/>
      <c r="I856" s="8"/>
      <c r="J856" s="13"/>
      <c r="K856" s="8"/>
      <c r="L856" s="8"/>
      <c r="M856" s="8"/>
      <c r="N856" s="8"/>
      <c r="O856" s="8"/>
      <c r="P856" s="8"/>
      <c r="Q856" s="8"/>
      <c r="R856" s="8"/>
      <c r="S856" s="16"/>
      <c r="T856" s="8"/>
      <c r="U856" s="8"/>
      <c r="V856" s="8"/>
      <c r="W856" s="8"/>
      <c r="X856" s="8"/>
      <c r="Y856" s="8"/>
      <c r="Z856" s="8"/>
    </row>
    <row r="857" spans="1:26" ht="15.75" customHeight="1">
      <c r="A857" s="8"/>
      <c r="B857" s="8"/>
      <c r="C857" s="8"/>
      <c r="D857" s="8"/>
      <c r="E857" s="8"/>
      <c r="F857" s="8"/>
      <c r="G857" s="8"/>
      <c r="H857" s="13"/>
      <c r="I857" s="8"/>
      <c r="J857" s="13"/>
      <c r="K857" s="8"/>
      <c r="L857" s="8"/>
      <c r="M857" s="8"/>
      <c r="N857" s="8"/>
      <c r="O857" s="8"/>
      <c r="P857" s="8"/>
      <c r="Q857" s="8"/>
      <c r="R857" s="8"/>
      <c r="S857" s="16"/>
      <c r="T857" s="8"/>
      <c r="U857" s="8"/>
      <c r="V857" s="8"/>
      <c r="W857" s="8"/>
      <c r="X857" s="8"/>
      <c r="Y857" s="8"/>
      <c r="Z857" s="8"/>
    </row>
    <row r="858" spans="1:26" ht="15.75" customHeight="1">
      <c r="A858" s="8"/>
      <c r="B858" s="8"/>
      <c r="C858" s="8"/>
      <c r="D858" s="8"/>
      <c r="E858" s="8"/>
      <c r="F858" s="8"/>
      <c r="G858" s="8"/>
      <c r="H858" s="13"/>
      <c r="I858" s="8"/>
      <c r="J858" s="13"/>
      <c r="K858" s="8"/>
      <c r="L858" s="8"/>
      <c r="M858" s="8"/>
      <c r="N858" s="8"/>
      <c r="O858" s="8"/>
      <c r="P858" s="8"/>
      <c r="Q858" s="8"/>
      <c r="R858" s="8"/>
      <c r="S858" s="16"/>
      <c r="T858" s="8"/>
      <c r="U858" s="8"/>
      <c r="V858" s="8"/>
      <c r="W858" s="8"/>
      <c r="X858" s="8"/>
      <c r="Y858" s="8"/>
      <c r="Z858" s="8"/>
    </row>
    <row r="859" spans="1:26" ht="15.75" customHeight="1">
      <c r="A859" s="8"/>
      <c r="B859" s="8"/>
      <c r="C859" s="8"/>
      <c r="D859" s="8"/>
      <c r="E859" s="8"/>
      <c r="F859" s="8"/>
      <c r="G859" s="8"/>
      <c r="H859" s="13"/>
      <c r="I859" s="8"/>
      <c r="J859" s="13"/>
      <c r="K859" s="8"/>
      <c r="L859" s="8"/>
      <c r="M859" s="8"/>
      <c r="N859" s="8"/>
      <c r="O859" s="8"/>
      <c r="P859" s="8"/>
      <c r="Q859" s="8"/>
      <c r="R859" s="8"/>
      <c r="S859" s="16"/>
      <c r="T859" s="8"/>
      <c r="U859" s="8"/>
      <c r="V859" s="8"/>
      <c r="W859" s="8"/>
      <c r="X859" s="8"/>
      <c r="Y859" s="8"/>
      <c r="Z859" s="8"/>
    </row>
    <row r="860" spans="1:26" ht="15.75" customHeight="1">
      <c r="A860" s="8"/>
      <c r="B860" s="8"/>
      <c r="C860" s="8"/>
      <c r="D860" s="8"/>
      <c r="E860" s="8"/>
      <c r="F860" s="8"/>
      <c r="G860" s="8"/>
      <c r="H860" s="13"/>
      <c r="I860" s="8"/>
      <c r="J860" s="13"/>
      <c r="K860" s="8"/>
      <c r="L860" s="8"/>
      <c r="M860" s="8"/>
      <c r="N860" s="8"/>
      <c r="O860" s="8"/>
      <c r="P860" s="8"/>
      <c r="Q860" s="8"/>
      <c r="R860" s="8"/>
      <c r="S860" s="16"/>
      <c r="T860" s="8"/>
      <c r="U860" s="8"/>
      <c r="V860" s="8"/>
      <c r="W860" s="8"/>
      <c r="X860" s="8"/>
      <c r="Y860" s="8"/>
      <c r="Z860" s="8"/>
    </row>
    <row r="861" spans="1:26" ht="15.75" customHeight="1">
      <c r="A861" s="8"/>
      <c r="B861" s="8"/>
      <c r="C861" s="8"/>
      <c r="D861" s="8"/>
      <c r="E861" s="8"/>
      <c r="F861" s="8"/>
      <c r="G861" s="8"/>
      <c r="H861" s="13"/>
      <c r="I861" s="8"/>
      <c r="J861" s="13"/>
      <c r="K861" s="8"/>
      <c r="L861" s="8"/>
      <c r="M861" s="8"/>
      <c r="N861" s="8"/>
      <c r="O861" s="8"/>
      <c r="P861" s="8"/>
      <c r="Q861" s="8"/>
      <c r="R861" s="8"/>
      <c r="S861" s="16"/>
      <c r="T861" s="8"/>
      <c r="U861" s="8"/>
      <c r="V861" s="8"/>
      <c r="W861" s="8"/>
      <c r="X861" s="8"/>
      <c r="Y861" s="8"/>
      <c r="Z861" s="8"/>
    </row>
    <row r="862" spans="1:26" ht="15.75" customHeight="1">
      <c r="A862" s="8"/>
      <c r="B862" s="8"/>
      <c r="C862" s="8"/>
      <c r="D862" s="8"/>
      <c r="E862" s="8"/>
      <c r="F862" s="8"/>
      <c r="G862" s="8"/>
      <c r="H862" s="13"/>
      <c r="I862" s="8"/>
      <c r="J862" s="13"/>
      <c r="K862" s="8"/>
      <c r="L862" s="8"/>
      <c r="M862" s="8"/>
      <c r="N862" s="8"/>
      <c r="O862" s="8"/>
      <c r="P862" s="8"/>
      <c r="Q862" s="8"/>
      <c r="R862" s="8"/>
      <c r="S862" s="16"/>
      <c r="T862" s="8"/>
      <c r="U862" s="8"/>
      <c r="V862" s="8"/>
      <c r="W862" s="8"/>
      <c r="X862" s="8"/>
      <c r="Y862" s="8"/>
      <c r="Z862" s="8"/>
    </row>
    <row r="863" spans="1:26" ht="15.75" customHeight="1">
      <c r="A863" s="8"/>
      <c r="B863" s="8"/>
      <c r="C863" s="8"/>
      <c r="D863" s="8"/>
      <c r="E863" s="8"/>
      <c r="F863" s="8"/>
      <c r="G863" s="8"/>
      <c r="H863" s="13"/>
      <c r="I863" s="8"/>
      <c r="J863" s="13"/>
      <c r="K863" s="8"/>
      <c r="L863" s="8"/>
      <c r="M863" s="8"/>
      <c r="N863" s="8"/>
      <c r="O863" s="8"/>
      <c r="P863" s="8"/>
      <c r="Q863" s="8"/>
      <c r="R863" s="8"/>
      <c r="S863" s="16"/>
      <c r="T863" s="8"/>
      <c r="U863" s="8"/>
      <c r="V863" s="8"/>
      <c r="W863" s="8"/>
      <c r="X863" s="8"/>
      <c r="Y863" s="8"/>
      <c r="Z863" s="8"/>
    </row>
    <row r="864" spans="1:26" ht="15.75" customHeight="1">
      <c r="A864" s="8"/>
      <c r="B864" s="8"/>
      <c r="C864" s="8"/>
      <c r="D864" s="8"/>
      <c r="E864" s="8"/>
      <c r="F864" s="8"/>
      <c r="G864" s="8"/>
      <c r="H864" s="13"/>
      <c r="I864" s="8"/>
      <c r="J864" s="13"/>
      <c r="K864" s="8"/>
      <c r="L864" s="8"/>
      <c r="M864" s="8"/>
      <c r="N864" s="8"/>
      <c r="O864" s="8"/>
      <c r="P864" s="8"/>
      <c r="Q864" s="8"/>
      <c r="R864" s="8"/>
      <c r="S864" s="16"/>
      <c r="T864" s="8"/>
      <c r="U864" s="8"/>
      <c r="V864" s="8"/>
      <c r="W864" s="8"/>
      <c r="X864" s="8"/>
      <c r="Y864" s="8"/>
      <c r="Z864" s="8"/>
    </row>
    <row r="865" spans="1:26" ht="15.75" customHeight="1">
      <c r="A865" s="8"/>
      <c r="B865" s="8"/>
      <c r="C865" s="8"/>
      <c r="D865" s="8"/>
      <c r="E865" s="8"/>
      <c r="F865" s="8"/>
      <c r="G865" s="8"/>
      <c r="H865" s="13"/>
      <c r="I865" s="8"/>
      <c r="J865" s="13"/>
      <c r="K865" s="8"/>
      <c r="L865" s="8"/>
      <c r="M865" s="8"/>
      <c r="N865" s="8"/>
      <c r="O865" s="8"/>
      <c r="P865" s="8"/>
      <c r="Q865" s="8"/>
      <c r="R865" s="8"/>
      <c r="S865" s="16"/>
      <c r="T865" s="8"/>
      <c r="U865" s="8"/>
      <c r="V865" s="8"/>
      <c r="W865" s="8"/>
      <c r="X865" s="8"/>
      <c r="Y865" s="8"/>
      <c r="Z865" s="8"/>
    </row>
    <row r="866" spans="1:26" ht="15.75" customHeight="1">
      <c r="A866" s="8"/>
      <c r="B866" s="8"/>
      <c r="C866" s="8"/>
      <c r="D866" s="8"/>
      <c r="E866" s="8"/>
      <c r="F866" s="8"/>
      <c r="G866" s="8"/>
      <c r="H866" s="13"/>
      <c r="I866" s="8"/>
      <c r="J866" s="13"/>
      <c r="K866" s="8"/>
      <c r="L866" s="8"/>
      <c r="M866" s="8"/>
      <c r="N866" s="8"/>
      <c r="O866" s="8"/>
      <c r="P866" s="8"/>
      <c r="Q866" s="8"/>
      <c r="R866" s="8"/>
      <c r="S866" s="16"/>
      <c r="T866" s="8"/>
      <c r="U866" s="8"/>
      <c r="V866" s="8"/>
      <c r="W866" s="8"/>
      <c r="X866" s="8"/>
      <c r="Y866" s="8"/>
      <c r="Z866" s="8"/>
    </row>
    <row r="867" spans="1:26" ht="15.75" customHeight="1">
      <c r="A867" s="8"/>
      <c r="B867" s="8"/>
      <c r="C867" s="8"/>
      <c r="D867" s="8"/>
      <c r="E867" s="8"/>
      <c r="F867" s="8"/>
      <c r="G867" s="8"/>
      <c r="H867" s="13"/>
      <c r="I867" s="8"/>
      <c r="J867" s="13"/>
      <c r="K867" s="8"/>
      <c r="L867" s="8"/>
      <c r="M867" s="8"/>
      <c r="N867" s="8"/>
      <c r="O867" s="8"/>
      <c r="P867" s="8"/>
      <c r="Q867" s="8"/>
      <c r="R867" s="8"/>
      <c r="S867" s="16"/>
      <c r="T867" s="8"/>
      <c r="U867" s="8"/>
      <c r="V867" s="8"/>
      <c r="W867" s="8"/>
      <c r="X867" s="8"/>
      <c r="Y867" s="8"/>
      <c r="Z867" s="8"/>
    </row>
    <row r="868" spans="1:26" ht="15.75" customHeight="1">
      <c r="A868" s="8"/>
      <c r="B868" s="8"/>
      <c r="C868" s="8"/>
      <c r="D868" s="8"/>
      <c r="E868" s="8"/>
      <c r="F868" s="8"/>
      <c r="G868" s="8"/>
      <c r="H868" s="13"/>
      <c r="I868" s="8"/>
      <c r="J868" s="13"/>
      <c r="K868" s="8"/>
      <c r="L868" s="8"/>
      <c r="M868" s="8"/>
      <c r="N868" s="8"/>
      <c r="O868" s="8"/>
      <c r="P868" s="8"/>
      <c r="Q868" s="8"/>
      <c r="R868" s="8"/>
      <c r="S868" s="16"/>
      <c r="T868" s="8"/>
      <c r="U868" s="8"/>
      <c r="V868" s="8"/>
      <c r="W868" s="8"/>
      <c r="X868" s="8"/>
      <c r="Y868" s="8"/>
      <c r="Z868" s="8"/>
    </row>
    <row r="869" spans="1:26" ht="15.75" customHeight="1">
      <c r="A869" s="8"/>
      <c r="B869" s="8"/>
      <c r="C869" s="8"/>
      <c r="D869" s="8"/>
      <c r="E869" s="8"/>
      <c r="F869" s="8"/>
      <c r="G869" s="8"/>
      <c r="H869" s="13"/>
      <c r="I869" s="8"/>
      <c r="J869" s="13"/>
      <c r="K869" s="8"/>
      <c r="L869" s="8"/>
      <c r="M869" s="8"/>
      <c r="N869" s="8"/>
      <c r="O869" s="8"/>
      <c r="P869" s="8"/>
      <c r="Q869" s="8"/>
      <c r="R869" s="8"/>
      <c r="S869" s="16"/>
      <c r="T869" s="8"/>
      <c r="U869" s="8"/>
      <c r="V869" s="8"/>
      <c r="W869" s="8"/>
      <c r="X869" s="8"/>
      <c r="Y869" s="8"/>
      <c r="Z869" s="8"/>
    </row>
    <row r="870" spans="1:26" ht="15.75" customHeight="1">
      <c r="A870" s="8"/>
      <c r="B870" s="8"/>
      <c r="C870" s="8"/>
      <c r="D870" s="8"/>
      <c r="E870" s="8"/>
      <c r="F870" s="8"/>
      <c r="G870" s="8"/>
      <c r="H870" s="13"/>
      <c r="I870" s="8"/>
      <c r="J870" s="13"/>
      <c r="K870" s="8"/>
      <c r="L870" s="8"/>
      <c r="M870" s="8"/>
      <c r="N870" s="8"/>
      <c r="O870" s="8"/>
      <c r="P870" s="8"/>
      <c r="Q870" s="8"/>
      <c r="R870" s="8"/>
      <c r="S870" s="16"/>
      <c r="T870" s="8"/>
      <c r="U870" s="8"/>
      <c r="V870" s="8"/>
      <c r="W870" s="8"/>
      <c r="X870" s="8"/>
      <c r="Y870" s="8"/>
      <c r="Z870" s="8"/>
    </row>
    <row r="871" spans="1:26" ht="15.75" customHeight="1">
      <c r="A871" s="8"/>
      <c r="B871" s="8"/>
      <c r="C871" s="8"/>
      <c r="D871" s="8"/>
      <c r="E871" s="8"/>
      <c r="F871" s="8"/>
      <c r="G871" s="8"/>
      <c r="H871" s="13"/>
      <c r="I871" s="8"/>
      <c r="J871" s="13"/>
      <c r="K871" s="8"/>
      <c r="L871" s="8"/>
      <c r="M871" s="8"/>
      <c r="N871" s="8"/>
      <c r="O871" s="8"/>
      <c r="P871" s="8"/>
      <c r="Q871" s="8"/>
      <c r="R871" s="8"/>
      <c r="S871" s="16"/>
      <c r="T871" s="8"/>
      <c r="U871" s="8"/>
      <c r="V871" s="8"/>
      <c r="W871" s="8"/>
      <c r="X871" s="8"/>
      <c r="Y871" s="8"/>
      <c r="Z871" s="8"/>
    </row>
    <row r="872" spans="1:26" ht="15.75" customHeight="1">
      <c r="A872" s="8"/>
      <c r="B872" s="8"/>
      <c r="C872" s="8"/>
      <c r="D872" s="8"/>
      <c r="E872" s="8"/>
      <c r="F872" s="8"/>
      <c r="G872" s="8"/>
      <c r="H872" s="13"/>
      <c r="I872" s="8"/>
      <c r="J872" s="13"/>
      <c r="K872" s="8"/>
      <c r="L872" s="8"/>
      <c r="M872" s="8"/>
      <c r="N872" s="8"/>
      <c r="O872" s="8"/>
      <c r="P872" s="8"/>
      <c r="Q872" s="8"/>
      <c r="R872" s="8"/>
      <c r="S872" s="16"/>
      <c r="T872" s="8"/>
      <c r="U872" s="8"/>
      <c r="V872" s="8"/>
      <c r="W872" s="8"/>
      <c r="X872" s="8"/>
      <c r="Y872" s="8"/>
      <c r="Z872" s="8"/>
    </row>
    <row r="873" spans="1:26" ht="15.75" customHeight="1">
      <c r="A873" s="8"/>
      <c r="B873" s="8"/>
      <c r="C873" s="8"/>
      <c r="D873" s="8"/>
      <c r="E873" s="8"/>
      <c r="F873" s="8"/>
      <c r="G873" s="8"/>
      <c r="H873" s="13"/>
      <c r="I873" s="8"/>
      <c r="J873" s="13"/>
      <c r="K873" s="8"/>
      <c r="L873" s="8"/>
      <c r="M873" s="8"/>
      <c r="N873" s="8"/>
      <c r="O873" s="8"/>
      <c r="P873" s="8"/>
      <c r="Q873" s="8"/>
      <c r="R873" s="8"/>
      <c r="S873" s="16"/>
      <c r="T873" s="8"/>
      <c r="U873" s="8"/>
      <c r="V873" s="8"/>
      <c r="W873" s="8"/>
      <c r="X873" s="8"/>
      <c r="Y873" s="8"/>
      <c r="Z873" s="8"/>
    </row>
    <row r="874" spans="1:26" ht="15.75" customHeight="1">
      <c r="A874" s="8"/>
      <c r="B874" s="8"/>
      <c r="C874" s="8"/>
      <c r="D874" s="8"/>
      <c r="E874" s="8"/>
      <c r="F874" s="8"/>
      <c r="G874" s="8"/>
      <c r="H874" s="13"/>
      <c r="I874" s="8"/>
      <c r="J874" s="13"/>
      <c r="K874" s="8"/>
      <c r="L874" s="8"/>
      <c r="M874" s="8"/>
      <c r="N874" s="8"/>
      <c r="O874" s="8"/>
      <c r="P874" s="8"/>
      <c r="Q874" s="8"/>
      <c r="R874" s="8"/>
      <c r="S874" s="16"/>
      <c r="T874" s="8"/>
      <c r="U874" s="8"/>
      <c r="V874" s="8"/>
      <c r="W874" s="8"/>
      <c r="X874" s="8"/>
      <c r="Y874" s="8"/>
      <c r="Z874" s="8"/>
    </row>
    <row r="875" spans="1:26" ht="15.75" customHeight="1">
      <c r="A875" s="8"/>
      <c r="B875" s="8"/>
      <c r="C875" s="8"/>
      <c r="D875" s="8"/>
      <c r="E875" s="8"/>
      <c r="F875" s="8"/>
      <c r="G875" s="8"/>
      <c r="H875" s="13"/>
      <c r="I875" s="8"/>
      <c r="J875" s="13"/>
      <c r="K875" s="8"/>
      <c r="L875" s="8"/>
      <c r="M875" s="8"/>
      <c r="N875" s="8"/>
      <c r="O875" s="8"/>
      <c r="P875" s="8"/>
      <c r="Q875" s="8"/>
      <c r="R875" s="8"/>
      <c r="S875" s="16"/>
      <c r="T875" s="8"/>
      <c r="U875" s="8"/>
      <c r="V875" s="8"/>
      <c r="W875" s="8"/>
      <c r="X875" s="8"/>
      <c r="Y875" s="8"/>
      <c r="Z875" s="8"/>
    </row>
    <row r="876" spans="1:26" ht="15.75" customHeight="1">
      <c r="A876" s="8"/>
      <c r="B876" s="8"/>
      <c r="C876" s="8"/>
      <c r="D876" s="8"/>
      <c r="E876" s="8"/>
      <c r="F876" s="8"/>
      <c r="G876" s="8"/>
      <c r="H876" s="13"/>
      <c r="I876" s="8"/>
      <c r="J876" s="13"/>
      <c r="K876" s="8"/>
      <c r="L876" s="8"/>
      <c r="M876" s="8"/>
      <c r="N876" s="8"/>
      <c r="O876" s="8"/>
      <c r="P876" s="8"/>
      <c r="Q876" s="8"/>
      <c r="R876" s="8"/>
      <c r="S876" s="16"/>
      <c r="T876" s="8"/>
      <c r="U876" s="8"/>
      <c r="V876" s="8"/>
      <c r="W876" s="8"/>
      <c r="X876" s="8"/>
      <c r="Y876" s="8"/>
      <c r="Z876" s="8"/>
    </row>
    <row r="877" spans="1:26" ht="15.75" customHeight="1">
      <c r="A877" s="8"/>
      <c r="B877" s="8"/>
      <c r="C877" s="8"/>
      <c r="D877" s="8"/>
      <c r="E877" s="8"/>
      <c r="F877" s="8"/>
      <c r="G877" s="8"/>
      <c r="H877" s="13"/>
      <c r="I877" s="8"/>
      <c r="J877" s="13"/>
      <c r="K877" s="8"/>
      <c r="L877" s="8"/>
      <c r="M877" s="8"/>
      <c r="N877" s="8"/>
      <c r="O877" s="8"/>
      <c r="P877" s="8"/>
      <c r="Q877" s="8"/>
      <c r="R877" s="8"/>
      <c r="S877" s="16"/>
      <c r="T877" s="8"/>
      <c r="U877" s="8"/>
      <c r="V877" s="8"/>
      <c r="W877" s="8"/>
      <c r="X877" s="8"/>
      <c r="Y877" s="8"/>
      <c r="Z877" s="8"/>
    </row>
    <row r="878" spans="1:26" ht="15.75" customHeight="1">
      <c r="A878" s="8"/>
      <c r="B878" s="8"/>
      <c r="C878" s="8"/>
      <c r="D878" s="8"/>
      <c r="E878" s="8"/>
      <c r="F878" s="8"/>
      <c r="G878" s="8"/>
      <c r="H878" s="13"/>
      <c r="I878" s="8"/>
      <c r="J878" s="13"/>
      <c r="K878" s="8"/>
      <c r="L878" s="8"/>
      <c r="M878" s="8"/>
      <c r="N878" s="8"/>
      <c r="O878" s="8"/>
      <c r="P878" s="8"/>
      <c r="Q878" s="8"/>
      <c r="R878" s="8"/>
      <c r="S878" s="16"/>
      <c r="T878" s="8"/>
      <c r="U878" s="8"/>
      <c r="V878" s="8"/>
      <c r="W878" s="8"/>
      <c r="X878" s="8"/>
      <c r="Y878" s="8"/>
      <c r="Z878" s="8"/>
    </row>
    <row r="879" spans="1:26" ht="15.75" customHeight="1">
      <c r="A879" s="8"/>
      <c r="B879" s="8"/>
      <c r="C879" s="8"/>
      <c r="D879" s="8"/>
      <c r="E879" s="8"/>
      <c r="F879" s="8"/>
      <c r="G879" s="8"/>
      <c r="H879" s="13"/>
      <c r="I879" s="8"/>
      <c r="J879" s="13"/>
      <c r="K879" s="8"/>
      <c r="L879" s="8"/>
      <c r="M879" s="8"/>
      <c r="N879" s="8"/>
      <c r="O879" s="8"/>
      <c r="P879" s="8"/>
      <c r="Q879" s="8"/>
      <c r="R879" s="8"/>
      <c r="S879" s="16"/>
      <c r="T879" s="8"/>
      <c r="U879" s="8"/>
      <c r="V879" s="8"/>
      <c r="W879" s="8"/>
      <c r="X879" s="8"/>
      <c r="Y879" s="8"/>
      <c r="Z879" s="8"/>
    </row>
    <row r="880" spans="1:26" ht="15.75" customHeight="1">
      <c r="A880" s="8"/>
      <c r="B880" s="8"/>
      <c r="C880" s="8"/>
      <c r="D880" s="8"/>
      <c r="E880" s="8"/>
      <c r="F880" s="8"/>
      <c r="G880" s="8"/>
      <c r="H880" s="13"/>
      <c r="I880" s="8"/>
      <c r="J880" s="13"/>
      <c r="K880" s="8"/>
      <c r="L880" s="8"/>
      <c r="M880" s="8"/>
      <c r="N880" s="8"/>
      <c r="O880" s="8"/>
      <c r="P880" s="8"/>
      <c r="Q880" s="8"/>
      <c r="R880" s="8"/>
      <c r="S880" s="16"/>
      <c r="T880" s="8"/>
      <c r="U880" s="8"/>
      <c r="V880" s="8"/>
      <c r="W880" s="8"/>
      <c r="X880" s="8"/>
      <c r="Y880" s="8"/>
      <c r="Z880" s="8"/>
    </row>
    <row r="881" spans="1:26" ht="15.75" customHeight="1">
      <c r="A881" s="8"/>
      <c r="B881" s="8"/>
      <c r="C881" s="8"/>
      <c r="D881" s="8"/>
      <c r="E881" s="8"/>
      <c r="F881" s="8"/>
      <c r="G881" s="8"/>
      <c r="H881" s="13"/>
      <c r="I881" s="8"/>
      <c r="J881" s="13"/>
      <c r="K881" s="8"/>
      <c r="L881" s="8"/>
      <c r="M881" s="8"/>
      <c r="N881" s="8"/>
      <c r="O881" s="8"/>
      <c r="P881" s="8"/>
      <c r="Q881" s="8"/>
      <c r="R881" s="8"/>
      <c r="S881" s="16"/>
      <c r="T881" s="8"/>
      <c r="U881" s="8"/>
      <c r="V881" s="8"/>
      <c r="W881" s="8"/>
      <c r="X881" s="8"/>
      <c r="Y881" s="8"/>
      <c r="Z881" s="8"/>
    </row>
    <row r="882" spans="1:26" ht="15.75" customHeight="1">
      <c r="A882" s="8"/>
      <c r="B882" s="8"/>
      <c r="C882" s="8"/>
      <c r="D882" s="8"/>
      <c r="E882" s="8"/>
      <c r="F882" s="8"/>
      <c r="G882" s="8"/>
      <c r="H882" s="13"/>
      <c r="I882" s="8"/>
      <c r="J882" s="13"/>
      <c r="K882" s="8"/>
      <c r="L882" s="8"/>
      <c r="M882" s="8"/>
      <c r="N882" s="8"/>
      <c r="O882" s="8"/>
      <c r="P882" s="8"/>
      <c r="Q882" s="8"/>
      <c r="R882" s="8"/>
      <c r="S882" s="16"/>
      <c r="T882" s="8"/>
      <c r="U882" s="8"/>
      <c r="V882" s="8"/>
      <c r="W882" s="8"/>
      <c r="X882" s="8"/>
      <c r="Y882" s="8"/>
      <c r="Z882" s="8"/>
    </row>
    <row r="883" spans="1:26" ht="15.75" customHeight="1">
      <c r="A883" s="8"/>
      <c r="B883" s="8"/>
      <c r="C883" s="8"/>
      <c r="D883" s="8"/>
      <c r="E883" s="8"/>
      <c r="F883" s="8"/>
      <c r="G883" s="8"/>
      <c r="H883" s="13"/>
      <c r="I883" s="8"/>
      <c r="J883" s="13"/>
      <c r="K883" s="8"/>
      <c r="L883" s="8"/>
      <c r="M883" s="8"/>
      <c r="N883" s="8"/>
      <c r="O883" s="8"/>
      <c r="P883" s="8"/>
      <c r="Q883" s="8"/>
      <c r="R883" s="8"/>
      <c r="S883" s="16"/>
      <c r="T883" s="8"/>
      <c r="U883" s="8"/>
      <c r="V883" s="8"/>
      <c r="W883" s="8"/>
      <c r="X883" s="8"/>
      <c r="Y883" s="8"/>
      <c r="Z883" s="8"/>
    </row>
    <row r="884" spans="1:26" ht="15.75" customHeight="1">
      <c r="A884" s="8"/>
      <c r="B884" s="8"/>
      <c r="C884" s="8"/>
      <c r="D884" s="8"/>
      <c r="E884" s="8"/>
      <c r="F884" s="8"/>
      <c r="G884" s="8"/>
      <c r="H884" s="13"/>
      <c r="I884" s="8"/>
      <c r="J884" s="13"/>
      <c r="K884" s="8"/>
      <c r="L884" s="8"/>
      <c r="M884" s="8"/>
      <c r="N884" s="8"/>
      <c r="O884" s="8"/>
      <c r="P884" s="8"/>
      <c r="Q884" s="8"/>
      <c r="R884" s="8"/>
      <c r="S884" s="16"/>
      <c r="T884" s="8"/>
      <c r="U884" s="8"/>
      <c r="V884" s="8"/>
      <c r="W884" s="8"/>
      <c r="X884" s="8"/>
      <c r="Y884" s="8"/>
      <c r="Z884" s="8"/>
    </row>
    <row r="885" spans="1:26" ht="15.75" customHeight="1">
      <c r="A885" s="8"/>
      <c r="B885" s="8"/>
      <c r="C885" s="8"/>
      <c r="D885" s="8"/>
      <c r="E885" s="8"/>
      <c r="F885" s="8"/>
      <c r="G885" s="8"/>
      <c r="H885" s="13"/>
      <c r="I885" s="8"/>
      <c r="J885" s="13"/>
      <c r="K885" s="8"/>
      <c r="L885" s="8"/>
      <c r="M885" s="8"/>
      <c r="N885" s="8"/>
      <c r="O885" s="8"/>
      <c r="P885" s="8"/>
      <c r="Q885" s="8"/>
      <c r="R885" s="8"/>
      <c r="S885" s="16"/>
      <c r="T885" s="8"/>
      <c r="U885" s="8"/>
      <c r="V885" s="8"/>
      <c r="W885" s="8"/>
      <c r="X885" s="8"/>
      <c r="Y885" s="8"/>
      <c r="Z885" s="8"/>
    </row>
    <row r="886" spans="1:26" ht="15.75" customHeight="1">
      <c r="A886" s="8"/>
      <c r="B886" s="8"/>
      <c r="C886" s="8"/>
      <c r="D886" s="8"/>
      <c r="E886" s="8"/>
      <c r="F886" s="8"/>
      <c r="G886" s="8"/>
      <c r="H886" s="13"/>
      <c r="I886" s="8"/>
      <c r="J886" s="13"/>
      <c r="K886" s="8"/>
      <c r="L886" s="8"/>
      <c r="M886" s="8"/>
      <c r="N886" s="8"/>
      <c r="O886" s="8"/>
      <c r="P886" s="8"/>
      <c r="Q886" s="8"/>
      <c r="R886" s="8"/>
      <c r="S886" s="16"/>
      <c r="T886" s="8"/>
      <c r="U886" s="8"/>
      <c r="V886" s="8"/>
      <c r="W886" s="8"/>
      <c r="X886" s="8"/>
      <c r="Y886" s="8"/>
      <c r="Z886" s="8"/>
    </row>
    <row r="887" spans="1:26" ht="15.75" customHeight="1">
      <c r="A887" s="8"/>
      <c r="B887" s="8"/>
      <c r="C887" s="8"/>
      <c r="D887" s="8"/>
      <c r="E887" s="8"/>
      <c r="F887" s="8"/>
      <c r="G887" s="8"/>
      <c r="H887" s="13"/>
      <c r="I887" s="8"/>
      <c r="J887" s="13"/>
      <c r="K887" s="8"/>
      <c r="L887" s="8"/>
      <c r="M887" s="8"/>
      <c r="N887" s="8"/>
      <c r="O887" s="8"/>
      <c r="P887" s="8"/>
      <c r="Q887" s="8"/>
      <c r="R887" s="8"/>
      <c r="S887" s="16"/>
      <c r="T887" s="8"/>
      <c r="U887" s="8"/>
      <c r="V887" s="8"/>
      <c r="W887" s="8"/>
      <c r="X887" s="8"/>
      <c r="Y887" s="8"/>
      <c r="Z887" s="8"/>
    </row>
    <row r="888" spans="1:26" ht="15.75" customHeight="1">
      <c r="A888" s="8"/>
      <c r="B888" s="8"/>
      <c r="C888" s="8"/>
      <c r="D888" s="8"/>
      <c r="E888" s="8"/>
      <c r="F888" s="8"/>
      <c r="G888" s="8"/>
      <c r="H888" s="13"/>
      <c r="I888" s="8"/>
      <c r="J888" s="13"/>
      <c r="K888" s="8"/>
      <c r="L888" s="8"/>
      <c r="M888" s="8"/>
      <c r="N888" s="8"/>
      <c r="O888" s="8"/>
      <c r="P888" s="8"/>
      <c r="Q888" s="8"/>
      <c r="R888" s="8"/>
      <c r="S888" s="16"/>
      <c r="T888" s="8"/>
      <c r="U888" s="8"/>
      <c r="V888" s="8"/>
      <c r="W888" s="8"/>
      <c r="X888" s="8"/>
      <c r="Y888" s="8"/>
      <c r="Z888" s="8"/>
    </row>
    <row r="889" spans="1:26" ht="15.75" customHeight="1">
      <c r="A889" s="8"/>
      <c r="B889" s="8"/>
      <c r="C889" s="8"/>
      <c r="D889" s="8"/>
      <c r="E889" s="8"/>
      <c r="F889" s="8"/>
      <c r="G889" s="8"/>
      <c r="H889" s="13"/>
      <c r="I889" s="8"/>
      <c r="J889" s="13"/>
      <c r="K889" s="8"/>
      <c r="L889" s="8"/>
      <c r="M889" s="8"/>
      <c r="N889" s="8"/>
      <c r="O889" s="8"/>
      <c r="P889" s="8"/>
      <c r="Q889" s="8"/>
      <c r="R889" s="8"/>
      <c r="S889" s="16"/>
      <c r="T889" s="8"/>
      <c r="U889" s="8"/>
      <c r="V889" s="8"/>
      <c r="W889" s="8"/>
      <c r="X889" s="8"/>
      <c r="Y889" s="8"/>
      <c r="Z889" s="8"/>
    </row>
    <row r="890" spans="1:26" ht="15.75" customHeight="1">
      <c r="A890" s="8"/>
      <c r="B890" s="8"/>
      <c r="C890" s="8"/>
      <c r="D890" s="8"/>
      <c r="E890" s="8"/>
      <c r="F890" s="8"/>
      <c r="G890" s="8"/>
      <c r="H890" s="13"/>
      <c r="I890" s="8"/>
      <c r="J890" s="13"/>
      <c r="K890" s="8"/>
      <c r="L890" s="8"/>
      <c r="M890" s="8"/>
      <c r="N890" s="8"/>
      <c r="O890" s="8"/>
      <c r="P890" s="8"/>
      <c r="Q890" s="8"/>
      <c r="R890" s="8"/>
      <c r="S890" s="16"/>
      <c r="T890" s="8"/>
      <c r="U890" s="8"/>
      <c r="V890" s="8"/>
      <c r="W890" s="8"/>
      <c r="X890" s="8"/>
      <c r="Y890" s="8"/>
      <c r="Z890" s="8"/>
    </row>
    <row r="891" spans="1:26" ht="15.75" customHeight="1">
      <c r="A891" s="8"/>
      <c r="B891" s="8"/>
      <c r="C891" s="8"/>
      <c r="D891" s="8"/>
      <c r="E891" s="8"/>
      <c r="F891" s="8"/>
      <c r="G891" s="8"/>
      <c r="H891" s="13"/>
      <c r="I891" s="8"/>
      <c r="J891" s="13"/>
      <c r="K891" s="8"/>
      <c r="L891" s="8"/>
      <c r="M891" s="8"/>
      <c r="N891" s="8"/>
      <c r="O891" s="8"/>
      <c r="P891" s="8"/>
      <c r="Q891" s="8"/>
      <c r="R891" s="8"/>
      <c r="S891" s="16"/>
      <c r="T891" s="8"/>
      <c r="U891" s="8"/>
      <c r="V891" s="8"/>
      <c r="W891" s="8"/>
      <c r="X891" s="8"/>
      <c r="Y891" s="8"/>
      <c r="Z891" s="8"/>
    </row>
    <row r="892" spans="1:26" ht="15.75" customHeight="1">
      <c r="A892" s="8"/>
      <c r="B892" s="8"/>
      <c r="C892" s="8"/>
      <c r="D892" s="8"/>
      <c r="E892" s="8"/>
      <c r="F892" s="8"/>
      <c r="G892" s="8"/>
      <c r="H892" s="13"/>
      <c r="I892" s="8"/>
      <c r="J892" s="13"/>
      <c r="K892" s="8"/>
      <c r="L892" s="8"/>
      <c r="M892" s="8"/>
      <c r="N892" s="8"/>
      <c r="O892" s="8"/>
      <c r="P892" s="8"/>
      <c r="Q892" s="8"/>
      <c r="R892" s="8"/>
      <c r="S892" s="16"/>
      <c r="T892" s="8"/>
      <c r="U892" s="8"/>
      <c r="V892" s="8"/>
      <c r="W892" s="8"/>
      <c r="X892" s="8"/>
      <c r="Y892" s="8"/>
      <c r="Z892" s="8"/>
    </row>
    <row r="893" spans="1:26" ht="15.75" customHeight="1">
      <c r="A893" s="8"/>
      <c r="B893" s="8"/>
      <c r="C893" s="8"/>
      <c r="D893" s="8"/>
      <c r="E893" s="8"/>
      <c r="F893" s="8"/>
      <c r="G893" s="8"/>
      <c r="H893" s="13"/>
      <c r="I893" s="8"/>
      <c r="J893" s="13"/>
      <c r="K893" s="8"/>
      <c r="L893" s="8"/>
      <c r="M893" s="8"/>
      <c r="N893" s="8"/>
      <c r="O893" s="8"/>
      <c r="P893" s="8"/>
      <c r="Q893" s="8"/>
      <c r="R893" s="8"/>
      <c r="S893" s="16"/>
      <c r="T893" s="8"/>
      <c r="U893" s="8"/>
      <c r="V893" s="8"/>
      <c r="W893" s="8"/>
      <c r="X893" s="8"/>
      <c r="Y893" s="8"/>
      <c r="Z893" s="8"/>
    </row>
    <row r="894" spans="1:26" ht="15.75" customHeight="1">
      <c r="A894" s="8"/>
      <c r="B894" s="8"/>
      <c r="C894" s="8"/>
      <c r="D894" s="8"/>
      <c r="E894" s="8"/>
      <c r="F894" s="8"/>
      <c r="G894" s="8"/>
      <c r="H894" s="13"/>
      <c r="I894" s="8"/>
      <c r="J894" s="13"/>
      <c r="K894" s="8"/>
      <c r="L894" s="8"/>
      <c r="M894" s="8"/>
      <c r="N894" s="8"/>
      <c r="O894" s="8"/>
      <c r="P894" s="8"/>
      <c r="Q894" s="8"/>
      <c r="R894" s="8"/>
      <c r="S894" s="16"/>
      <c r="T894" s="8"/>
      <c r="U894" s="8"/>
      <c r="V894" s="8"/>
      <c r="W894" s="8"/>
      <c r="X894" s="8"/>
      <c r="Y894" s="8"/>
      <c r="Z894" s="8"/>
    </row>
    <row r="895" spans="1:26" ht="15.75" customHeight="1">
      <c r="A895" s="8"/>
      <c r="B895" s="8"/>
      <c r="C895" s="8"/>
      <c r="D895" s="8"/>
      <c r="E895" s="8"/>
      <c r="F895" s="8"/>
      <c r="G895" s="8"/>
      <c r="H895" s="13"/>
      <c r="I895" s="8"/>
      <c r="J895" s="13"/>
      <c r="K895" s="8"/>
      <c r="L895" s="8"/>
      <c r="M895" s="8"/>
      <c r="N895" s="8"/>
      <c r="O895" s="8"/>
      <c r="P895" s="8"/>
      <c r="Q895" s="8"/>
      <c r="R895" s="8"/>
      <c r="S895" s="16"/>
      <c r="T895" s="8"/>
      <c r="U895" s="8"/>
      <c r="V895" s="8"/>
      <c r="W895" s="8"/>
      <c r="X895" s="8"/>
      <c r="Y895" s="8"/>
      <c r="Z895" s="8"/>
    </row>
    <row r="896" spans="1:26" ht="15.75" customHeight="1">
      <c r="A896" s="8"/>
      <c r="B896" s="8"/>
      <c r="C896" s="8"/>
      <c r="D896" s="8"/>
      <c r="E896" s="8"/>
      <c r="F896" s="8"/>
      <c r="G896" s="8"/>
      <c r="H896" s="13"/>
      <c r="I896" s="8"/>
      <c r="J896" s="13"/>
      <c r="K896" s="8"/>
      <c r="L896" s="8"/>
      <c r="M896" s="8"/>
      <c r="N896" s="8"/>
      <c r="O896" s="8"/>
      <c r="P896" s="8"/>
      <c r="Q896" s="8"/>
      <c r="R896" s="8"/>
      <c r="S896" s="16"/>
      <c r="T896" s="8"/>
      <c r="U896" s="8"/>
      <c r="V896" s="8"/>
      <c r="W896" s="8"/>
      <c r="X896" s="8"/>
      <c r="Y896" s="8"/>
      <c r="Z896" s="8"/>
    </row>
    <row r="897" spans="1:26" ht="15.75" customHeight="1">
      <c r="A897" s="8"/>
      <c r="B897" s="8"/>
      <c r="C897" s="8"/>
      <c r="D897" s="8"/>
      <c r="E897" s="8"/>
      <c r="F897" s="8"/>
      <c r="G897" s="8"/>
      <c r="H897" s="13"/>
      <c r="I897" s="8"/>
      <c r="J897" s="13"/>
      <c r="K897" s="8"/>
      <c r="L897" s="8"/>
      <c r="M897" s="8"/>
      <c r="N897" s="8"/>
      <c r="O897" s="8"/>
      <c r="P897" s="8"/>
      <c r="Q897" s="8"/>
      <c r="R897" s="8"/>
      <c r="S897" s="16"/>
      <c r="T897" s="8"/>
      <c r="U897" s="8"/>
      <c r="V897" s="8"/>
      <c r="W897" s="8"/>
      <c r="X897" s="8"/>
      <c r="Y897" s="8"/>
      <c r="Z897" s="8"/>
    </row>
    <row r="898" spans="1:26" ht="15.75" customHeight="1">
      <c r="A898" s="8"/>
      <c r="B898" s="8"/>
      <c r="C898" s="8"/>
      <c r="D898" s="8"/>
      <c r="E898" s="8"/>
      <c r="F898" s="8"/>
      <c r="G898" s="8"/>
      <c r="H898" s="13"/>
      <c r="I898" s="8"/>
      <c r="J898" s="13"/>
      <c r="K898" s="8"/>
      <c r="L898" s="8"/>
      <c r="M898" s="8"/>
      <c r="N898" s="8"/>
      <c r="O898" s="8"/>
      <c r="P898" s="8"/>
      <c r="Q898" s="8"/>
      <c r="R898" s="8"/>
      <c r="S898" s="16"/>
      <c r="T898" s="8"/>
      <c r="U898" s="8"/>
      <c r="V898" s="8"/>
      <c r="W898" s="8"/>
      <c r="X898" s="8"/>
      <c r="Y898" s="8"/>
      <c r="Z898" s="8"/>
    </row>
    <row r="899" spans="1:26" ht="15.75" customHeight="1">
      <c r="A899" s="8"/>
      <c r="B899" s="8"/>
      <c r="C899" s="8"/>
      <c r="D899" s="8"/>
      <c r="E899" s="8"/>
      <c r="F899" s="8"/>
      <c r="G899" s="8"/>
      <c r="H899" s="13"/>
      <c r="I899" s="8"/>
      <c r="J899" s="13"/>
      <c r="K899" s="8"/>
      <c r="L899" s="8"/>
      <c r="M899" s="8"/>
      <c r="N899" s="8"/>
      <c r="O899" s="8"/>
      <c r="P899" s="8"/>
      <c r="Q899" s="8"/>
      <c r="R899" s="8"/>
      <c r="S899" s="16"/>
      <c r="T899" s="8"/>
      <c r="U899" s="8"/>
      <c r="V899" s="8"/>
      <c r="W899" s="8"/>
      <c r="X899" s="8"/>
      <c r="Y899" s="8"/>
      <c r="Z899" s="8"/>
    </row>
    <row r="900" spans="1:26" ht="15.75" customHeight="1">
      <c r="A900" s="8"/>
      <c r="B900" s="8"/>
      <c r="C900" s="8"/>
      <c r="D900" s="8"/>
      <c r="E900" s="8"/>
      <c r="F900" s="8"/>
      <c r="G900" s="8"/>
      <c r="H900" s="13"/>
      <c r="I900" s="8"/>
      <c r="J900" s="13"/>
      <c r="K900" s="8"/>
      <c r="L900" s="8"/>
      <c r="M900" s="8"/>
      <c r="N900" s="8"/>
      <c r="O900" s="8"/>
      <c r="P900" s="8"/>
      <c r="Q900" s="8"/>
      <c r="R900" s="8"/>
      <c r="S900" s="16"/>
      <c r="T900" s="8"/>
      <c r="U900" s="8"/>
      <c r="V900" s="8"/>
      <c r="W900" s="8"/>
      <c r="X900" s="8"/>
      <c r="Y900" s="8"/>
      <c r="Z900" s="8"/>
    </row>
    <row r="901" spans="1:26" ht="15.75" customHeight="1">
      <c r="A901" s="8"/>
      <c r="B901" s="8"/>
      <c r="C901" s="8"/>
      <c r="D901" s="8"/>
      <c r="E901" s="8"/>
      <c r="F901" s="8"/>
      <c r="G901" s="8"/>
      <c r="H901" s="13"/>
      <c r="I901" s="8"/>
      <c r="J901" s="13"/>
      <c r="K901" s="8"/>
      <c r="L901" s="8"/>
      <c r="M901" s="8"/>
      <c r="N901" s="8"/>
      <c r="O901" s="8"/>
      <c r="P901" s="8"/>
      <c r="Q901" s="8"/>
      <c r="R901" s="8"/>
      <c r="S901" s="16"/>
      <c r="T901" s="8"/>
      <c r="U901" s="8"/>
      <c r="V901" s="8"/>
      <c r="W901" s="8"/>
      <c r="X901" s="8"/>
      <c r="Y901" s="8"/>
      <c r="Z901" s="8"/>
    </row>
    <row r="902" spans="1:26" ht="15.75" customHeight="1">
      <c r="A902" s="8"/>
      <c r="B902" s="8"/>
      <c r="C902" s="8"/>
      <c r="D902" s="8"/>
      <c r="E902" s="8"/>
      <c r="F902" s="8"/>
      <c r="G902" s="8"/>
      <c r="H902" s="13"/>
      <c r="I902" s="8"/>
      <c r="J902" s="13"/>
      <c r="K902" s="8"/>
      <c r="L902" s="8"/>
      <c r="M902" s="8"/>
      <c r="N902" s="8"/>
      <c r="O902" s="8"/>
      <c r="P902" s="8"/>
      <c r="Q902" s="8"/>
      <c r="R902" s="8"/>
      <c r="S902" s="16"/>
      <c r="T902" s="8"/>
      <c r="U902" s="8"/>
      <c r="V902" s="8"/>
      <c r="W902" s="8"/>
      <c r="X902" s="8"/>
      <c r="Y902" s="8"/>
      <c r="Z902" s="8"/>
    </row>
    <row r="903" spans="1:26" ht="15.75" customHeight="1">
      <c r="A903" s="8"/>
      <c r="B903" s="8"/>
      <c r="C903" s="8"/>
      <c r="D903" s="8"/>
      <c r="E903" s="8"/>
      <c r="F903" s="8"/>
      <c r="G903" s="8"/>
      <c r="H903" s="13"/>
      <c r="I903" s="8"/>
      <c r="J903" s="13"/>
      <c r="K903" s="8"/>
      <c r="L903" s="8"/>
      <c r="M903" s="8"/>
      <c r="N903" s="8"/>
      <c r="O903" s="8"/>
      <c r="P903" s="8"/>
      <c r="Q903" s="8"/>
      <c r="R903" s="8"/>
      <c r="S903" s="16"/>
      <c r="T903" s="8"/>
      <c r="U903" s="8"/>
      <c r="V903" s="8"/>
      <c r="W903" s="8"/>
      <c r="X903" s="8"/>
      <c r="Y903" s="8"/>
      <c r="Z903" s="8"/>
    </row>
    <row r="904" spans="1:26" ht="15.75" customHeight="1">
      <c r="A904" s="8"/>
      <c r="B904" s="8"/>
      <c r="C904" s="8"/>
      <c r="D904" s="8"/>
      <c r="E904" s="8"/>
      <c r="F904" s="8"/>
      <c r="G904" s="8"/>
      <c r="H904" s="13"/>
      <c r="I904" s="8"/>
      <c r="J904" s="13"/>
      <c r="K904" s="8"/>
      <c r="L904" s="8"/>
      <c r="M904" s="8"/>
      <c r="N904" s="8"/>
      <c r="O904" s="8"/>
      <c r="P904" s="8"/>
      <c r="Q904" s="8"/>
      <c r="R904" s="8"/>
      <c r="S904" s="16"/>
      <c r="T904" s="8"/>
      <c r="U904" s="8"/>
      <c r="V904" s="8"/>
      <c r="W904" s="8"/>
      <c r="X904" s="8"/>
      <c r="Y904" s="8"/>
      <c r="Z904" s="8"/>
    </row>
    <row r="905" spans="1:26" ht="15.75" customHeight="1">
      <c r="A905" s="8"/>
      <c r="B905" s="8"/>
      <c r="C905" s="8"/>
      <c r="D905" s="8"/>
      <c r="E905" s="8"/>
      <c r="F905" s="8"/>
      <c r="G905" s="8"/>
      <c r="H905" s="13"/>
      <c r="I905" s="8"/>
      <c r="J905" s="13"/>
      <c r="K905" s="8"/>
      <c r="L905" s="8"/>
      <c r="M905" s="8"/>
      <c r="N905" s="8"/>
      <c r="O905" s="8"/>
      <c r="P905" s="8"/>
      <c r="Q905" s="8"/>
      <c r="R905" s="8"/>
      <c r="S905" s="16"/>
      <c r="T905" s="8"/>
      <c r="U905" s="8"/>
      <c r="V905" s="8"/>
      <c r="W905" s="8"/>
      <c r="X905" s="8"/>
      <c r="Y905" s="8"/>
      <c r="Z905" s="8"/>
    </row>
    <row r="906" spans="1:26" ht="15.75" customHeight="1">
      <c r="A906" s="8"/>
      <c r="B906" s="8"/>
      <c r="C906" s="8"/>
      <c r="D906" s="8"/>
      <c r="E906" s="8"/>
      <c r="F906" s="8"/>
      <c r="G906" s="8"/>
      <c r="H906" s="13"/>
      <c r="I906" s="8"/>
      <c r="J906" s="13"/>
      <c r="K906" s="8"/>
      <c r="L906" s="8"/>
      <c r="M906" s="8"/>
      <c r="N906" s="8"/>
      <c r="O906" s="8"/>
      <c r="P906" s="8"/>
      <c r="Q906" s="8"/>
      <c r="R906" s="8"/>
      <c r="S906" s="16"/>
      <c r="T906" s="8"/>
      <c r="U906" s="8"/>
      <c r="V906" s="8"/>
      <c r="W906" s="8"/>
      <c r="X906" s="8"/>
      <c r="Y906" s="8"/>
      <c r="Z906" s="8"/>
    </row>
    <row r="907" spans="1:26" ht="15.75" customHeight="1">
      <c r="A907" s="8"/>
      <c r="B907" s="8"/>
      <c r="C907" s="8"/>
      <c r="D907" s="8"/>
      <c r="E907" s="8"/>
      <c r="F907" s="8"/>
      <c r="G907" s="8"/>
      <c r="H907" s="13"/>
      <c r="I907" s="8"/>
      <c r="J907" s="13"/>
      <c r="K907" s="8"/>
      <c r="L907" s="8"/>
      <c r="M907" s="8"/>
      <c r="N907" s="8"/>
      <c r="O907" s="8"/>
      <c r="P907" s="8"/>
      <c r="Q907" s="8"/>
      <c r="R907" s="8"/>
      <c r="S907" s="16"/>
      <c r="T907" s="8"/>
      <c r="U907" s="8"/>
      <c r="V907" s="8"/>
      <c r="W907" s="8"/>
      <c r="X907" s="8"/>
      <c r="Y907" s="8"/>
      <c r="Z907" s="8"/>
    </row>
    <row r="908" spans="1:26" ht="15.75" customHeight="1">
      <c r="A908" s="8"/>
      <c r="B908" s="8"/>
      <c r="C908" s="8"/>
      <c r="D908" s="8"/>
      <c r="E908" s="8"/>
      <c r="F908" s="8"/>
      <c r="G908" s="8"/>
      <c r="H908" s="13"/>
      <c r="I908" s="8"/>
      <c r="J908" s="13"/>
      <c r="K908" s="8"/>
      <c r="L908" s="8"/>
      <c r="M908" s="8"/>
      <c r="N908" s="8"/>
      <c r="O908" s="8"/>
      <c r="P908" s="8"/>
      <c r="Q908" s="8"/>
      <c r="R908" s="8"/>
      <c r="S908" s="16"/>
      <c r="T908" s="8"/>
      <c r="U908" s="8"/>
      <c r="V908" s="8"/>
      <c r="W908" s="8"/>
      <c r="X908" s="8"/>
      <c r="Y908" s="8"/>
      <c r="Z908" s="8"/>
    </row>
    <row r="909" spans="1:26" ht="15.75" customHeight="1">
      <c r="A909" s="8"/>
      <c r="B909" s="8"/>
      <c r="C909" s="8"/>
      <c r="D909" s="8"/>
      <c r="E909" s="8"/>
      <c r="F909" s="8"/>
      <c r="G909" s="8"/>
      <c r="H909" s="13"/>
      <c r="I909" s="8"/>
      <c r="J909" s="13"/>
      <c r="K909" s="8"/>
      <c r="L909" s="8"/>
      <c r="M909" s="8"/>
      <c r="N909" s="8"/>
      <c r="O909" s="8"/>
      <c r="P909" s="8"/>
      <c r="Q909" s="8"/>
      <c r="R909" s="8"/>
      <c r="S909" s="16"/>
      <c r="T909" s="8"/>
      <c r="U909" s="8"/>
      <c r="V909" s="8"/>
      <c r="W909" s="8"/>
      <c r="X909" s="8"/>
      <c r="Y909" s="8"/>
      <c r="Z909" s="8"/>
    </row>
    <row r="910" spans="1:26" ht="15.75" customHeight="1">
      <c r="A910" s="8"/>
      <c r="B910" s="8"/>
      <c r="C910" s="8"/>
      <c r="D910" s="8"/>
      <c r="E910" s="8"/>
      <c r="F910" s="8"/>
      <c r="G910" s="8"/>
      <c r="H910" s="13"/>
      <c r="I910" s="8"/>
      <c r="J910" s="13"/>
      <c r="K910" s="8"/>
      <c r="L910" s="8"/>
      <c r="M910" s="8"/>
      <c r="N910" s="8"/>
      <c r="O910" s="8"/>
      <c r="P910" s="8"/>
      <c r="Q910" s="8"/>
      <c r="R910" s="8"/>
      <c r="S910" s="16"/>
      <c r="T910" s="8"/>
      <c r="U910" s="8"/>
      <c r="V910" s="8"/>
      <c r="W910" s="8"/>
      <c r="X910" s="8"/>
      <c r="Y910" s="8"/>
      <c r="Z910" s="8"/>
    </row>
    <row r="911" spans="1:26" ht="15.75" customHeight="1">
      <c r="A911" s="8"/>
      <c r="B911" s="8"/>
      <c r="C911" s="8"/>
      <c r="D911" s="8"/>
      <c r="E911" s="8"/>
      <c r="F911" s="8"/>
      <c r="G911" s="8"/>
      <c r="H911" s="13"/>
      <c r="I911" s="8"/>
      <c r="J911" s="13"/>
      <c r="K911" s="8"/>
      <c r="L911" s="8"/>
      <c r="M911" s="8"/>
      <c r="N911" s="8"/>
      <c r="O911" s="8"/>
      <c r="P911" s="8"/>
      <c r="Q911" s="8"/>
      <c r="R911" s="8"/>
      <c r="S911" s="16"/>
      <c r="T911" s="8"/>
      <c r="U911" s="8"/>
      <c r="V911" s="8"/>
      <c r="W911" s="8"/>
      <c r="X911" s="8"/>
      <c r="Y911" s="8"/>
      <c r="Z911" s="8"/>
    </row>
    <row r="912" spans="1:26" ht="15.75" customHeight="1">
      <c r="A912" s="8"/>
      <c r="B912" s="8"/>
      <c r="C912" s="8"/>
      <c r="D912" s="8"/>
      <c r="E912" s="8"/>
      <c r="F912" s="8"/>
      <c r="G912" s="8"/>
      <c r="H912" s="13"/>
      <c r="I912" s="8"/>
      <c r="J912" s="13"/>
      <c r="K912" s="8"/>
      <c r="L912" s="8"/>
      <c r="M912" s="8"/>
      <c r="N912" s="8"/>
      <c r="O912" s="8"/>
      <c r="P912" s="8"/>
      <c r="Q912" s="8"/>
      <c r="R912" s="8"/>
      <c r="S912" s="16"/>
      <c r="T912" s="8"/>
      <c r="U912" s="8"/>
      <c r="V912" s="8"/>
      <c r="W912" s="8"/>
      <c r="X912" s="8"/>
      <c r="Y912" s="8"/>
      <c r="Z912" s="8"/>
    </row>
    <row r="913" spans="1:26" ht="15.75" customHeight="1">
      <c r="A913" s="8"/>
      <c r="B913" s="8"/>
      <c r="C913" s="8"/>
      <c r="D913" s="8"/>
      <c r="E913" s="8"/>
      <c r="F913" s="8"/>
      <c r="G913" s="8"/>
      <c r="H913" s="13"/>
      <c r="I913" s="8"/>
      <c r="J913" s="13"/>
      <c r="K913" s="8"/>
      <c r="L913" s="8"/>
      <c r="M913" s="8"/>
      <c r="N913" s="8"/>
      <c r="O913" s="8"/>
      <c r="P913" s="8"/>
      <c r="Q913" s="8"/>
      <c r="R913" s="8"/>
      <c r="S913" s="16"/>
      <c r="T913" s="8"/>
      <c r="U913" s="8"/>
      <c r="V913" s="8"/>
      <c r="W913" s="8"/>
      <c r="X913" s="8"/>
      <c r="Y913" s="8"/>
      <c r="Z913" s="8"/>
    </row>
    <row r="914" spans="1:26" ht="15.75" customHeight="1">
      <c r="A914" s="8"/>
      <c r="B914" s="8"/>
      <c r="C914" s="8"/>
      <c r="D914" s="8"/>
      <c r="E914" s="8"/>
      <c r="F914" s="8"/>
      <c r="G914" s="8"/>
      <c r="H914" s="13"/>
      <c r="I914" s="8"/>
      <c r="J914" s="13"/>
      <c r="K914" s="8"/>
      <c r="L914" s="8"/>
      <c r="M914" s="8"/>
      <c r="N914" s="8"/>
      <c r="O914" s="8"/>
      <c r="P914" s="8"/>
      <c r="Q914" s="8"/>
      <c r="R914" s="8"/>
      <c r="S914" s="16"/>
      <c r="T914" s="8"/>
      <c r="U914" s="8"/>
      <c r="V914" s="8"/>
      <c r="W914" s="8"/>
      <c r="X914" s="8"/>
      <c r="Y914" s="8"/>
      <c r="Z914" s="8"/>
    </row>
    <row r="915" spans="1:26" ht="15.75" customHeight="1">
      <c r="A915" s="8"/>
      <c r="B915" s="8"/>
      <c r="C915" s="8"/>
      <c r="D915" s="8"/>
      <c r="E915" s="8"/>
      <c r="F915" s="8"/>
      <c r="G915" s="8"/>
      <c r="H915" s="13"/>
      <c r="I915" s="8"/>
      <c r="J915" s="13"/>
      <c r="K915" s="8"/>
      <c r="L915" s="8"/>
      <c r="M915" s="8"/>
      <c r="N915" s="8"/>
      <c r="O915" s="8"/>
      <c r="P915" s="8"/>
      <c r="Q915" s="8"/>
      <c r="R915" s="8"/>
      <c r="S915" s="16"/>
      <c r="T915" s="8"/>
      <c r="U915" s="8"/>
      <c r="V915" s="8"/>
      <c r="W915" s="8"/>
      <c r="X915" s="8"/>
      <c r="Y915" s="8"/>
      <c r="Z915" s="8"/>
    </row>
    <row r="916" spans="1:26" ht="15.75" customHeight="1">
      <c r="A916" s="8"/>
      <c r="B916" s="8"/>
      <c r="C916" s="8"/>
      <c r="D916" s="8"/>
      <c r="E916" s="8"/>
      <c r="F916" s="8"/>
      <c r="G916" s="8"/>
      <c r="H916" s="13"/>
      <c r="I916" s="8"/>
      <c r="J916" s="13"/>
      <c r="K916" s="8"/>
      <c r="L916" s="8"/>
      <c r="M916" s="8"/>
      <c r="N916" s="8"/>
      <c r="O916" s="8"/>
      <c r="P916" s="8"/>
      <c r="Q916" s="8"/>
      <c r="R916" s="8"/>
      <c r="S916" s="16"/>
      <c r="T916" s="8"/>
      <c r="U916" s="8"/>
      <c r="V916" s="8"/>
      <c r="W916" s="8"/>
      <c r="X916" s="8"/>
      <c r="Y916" s="8"/>
      <c r="Z916" s="8"/>
    </row>
    <row r="917" spans="1:26" ht="15.75" customHeight="1">
      <c r="A917" s="8"/>
      <c r="B917" s="8"/>
      <c r="C917" s="8"/>
      <c r="D917" s="8"/>
      <c r="E917" s="8"/>
      <c r="F917" s="8"/>
      <c r="G917" s="8"/>
      <c r="H917" s="13"/>
      <c r="I917" s="8"/>
      <c r="J917" s="13"/>
      <c r="K917" s="8"/>
      <c r="L917" s="8"/>
      <c r="M917" s="8"/>
      <c r="N917" s="8"/>
      <c r="O917" s="8"/>
      <c r="P917" s="8"/>
      <c r="Q917" s="8"/>
      <c r="R917" s="8"/>
      <c r="S917" s="16"/>
      <c r="T917" s="8"/>
      <c r="U917" s="8"/>
      <c r="V917" s="8"/>
      <c r="W917" s="8"/>
      <c r="X917" s="8"/>
      <c r="Y917" s="8"/>
      <c r="Z917" s="8"/>
    </row>
    <row r="918" spans="1:26" ht="15.75" customHeight="1">
      <c r="A918" s="8"/>
      <c r="B918" s="8"/>
      <c r="C918" s="8"/>
      <c r="D918" s="8"/>
      <c r="E918" s="8"/>
      <c r="F918" s="8"/>
      <c r="G918" s="8"/>
      <c r="H918" s="13"/>
      <c r="I918" s="8"/>
      <c r="J918" s="13"/>
      <c r="K918" s="8"/>
      <c r="L918" s="8"/>
      <c r="M918" s="8"/>
      <c r="N918" s="8"/>
      <c r="O918" s="8"/>
      <c r="P918" s="8"/>
      <c r="Q918" s="8"/>
      <c r="R918" s="8"/>
      <c r="S918" s="16"/>
      <c r="T918" s="8"/>
      <c r="U918" s="8"/>
      <c r="V918" s="8"/>
      <c r="W918" s="8"/>
      <c r="X918" s="8"/>
      <c r="Y918" s="8"/>
      <c r="Z918" s="8"/>
    </row>
    <row r="919" spans="1:26" ht="15.75" customHeight="1">
      <c r="A919" s="8"/>
      <c r="B919" s="8"/>
      <c r="C919" s="8"/>
      <c r="D919" s="8"/>
      <c r="E919" s="8"/>
      <c r="F919" s="8"/>
      <c r="G919" s="8"/>
      <c r="H919" s="13"/>
      <c r="I919" s="8"/>
      <c r="J919" s="13"/>
      <c r="K919" s="8"/>
      <c r="L919" s="8"/>
      <c r="M919" s="8"/>
      <c r="N919" s="8"/>
      <c r="O919" s="8"/>
      <c r="P919" s="8"/>
      <c r="Q919" s="8"/>
      <c r="R919" s="8"/>
      <c r="S919" s="16"/>
      <c r="T919" s="8"/>
      <c r="U919" s="8"/>
      <c r="V919" s="8"/>
      <c r="W919" s="8"/>
      <c r="X919" s="8"/>
      <c r="Y919" s="8"/>
      <c r="Z919" s="8"/>
    </row>
    <row r="920" spans="1:26" ht="15.75" customHeight="1">
      <c r="A920" s="8"/>
      <c r="B920" s="8"/>
      <c r="C920" s="8"/>
      <c r="D920" s="8"/>
      <c r="E920" s="8"/>
      <c r="F920" s="8"/>
      <c r="G920" s="8"/>
      <c r="H920" s="13"/>
      <c r="I920" s="8"/>
      <c r="J920" s="13"/>
      <c r="K920" s="8"/>
      <c r="L920" s="8"/>
      <c r="M920" s="8"/>
      <c r="N920" s="8"/>
      <c r="O920" s="8"/>
      <c r="P920" s="8"/>
      <c r="Q920" s="8"/>
      <c r="R920" s="8"/>
      <c r="S920" s="16"/>
      <c r="T920" s="8"/>
      <c r="U920" s="8"/>
      <c r="V920" s="8"/>
      <c r="W920" s="8"/>
      <c r="X920" s="8"/>
      <c r="Y920" s="8"/>
      <c r="Z920" s="8"/>
    </row>
    <row r="921" spans="1:26" ht="15.75" customHeight="1">
      <c r="A921" s="8"/>
      <c r="B921" s="8"/>
      <c r="C921" s="8"/>
      <c r="D921" s="8"/>
      <c r="E921" s="8"/>
      <c r="F921" s="8"/>
      <c r="G921" s="8"/>
      <c r="H921" s="13"/>
      <c r="I921" s="8"/>
      <c r="J921" s="13"/>
      <c r="K921" s="8"/>
      <c r="L921" s="8"/>
      <c r="M921" s="8"/>
      <c r="N921" s="8"/>
      <c r="O921" s="8"/>
      <c r="P921" s="8"/>
      <c r="Q921" s="8"/>
      <c r="R921" s="8"/>
      <c r="S921" s="16"/>
      <c r="T921" s="8"/>
      <c r="U921" s="8"/>
      <c r="V921" s="8"/>
      <c r="W921" s="8"/>
      <c r="X921" s="8"/>
      <c r="Y921" s="8"/>
      <c r="Z921" s="8"/>
    </row>
    <row r="922" spans="1:26" ht="15.75" customHeight="1">
      <c r="A922" s="8"/>
      <c r="B922" s="8"/>
      <c r="C922" s="8"/>
      <c r="D922" s="8"/>
      <c r="E922" s="8"/>
      <c r="F922" s="8"/>
      <c r="G922" s="8"/>
      <c r="H922" s="13"/>
      <c r="I922" s="8"/>
      <c r="J922" s="13"/>
      <c r="K922" s="8"/>
      <c r="L922" s="8"/>
      <c r="M922" s="8"/>
      <c r="N922" s="8"/>
      <c r="O922" s="8"/>
      <c r="P922" s="8"/>
      <c r="Q922" s="8"/>
      <c r="R922" s="8"/>
      <c r="S922" s="16"/>
      <c r="T922" s="8"/>
      <c r="U922" s="8"/>
      <c r="V922" s="8"/>
      <c r="W922" s="8"/>
      <c r="X922" s="8"/>
      <c r="Y922" s="8"/>
      <c r="Z922" s="8"/>
    </row>
    <row r="923" spans="1:26" ht="15.75" customHeight="1">
      <c r="A923" s="8"/>
      <c r="B923" s="8"/>
      <c r="C923" s="8"/>
      <c r="D923" s="8"/>
      <c r="E923" s="8"/>
      <c r="F923" s="8"/>
      <c r="G923" s="8"/>
      <c r="H923" s="13"/>
      <c r="I923" s="8"/>
      <c r="J923" s="13"/>
      <c r="K923" s="8"/>
      <c r="L923" s="8"/>
      <c r="M923" s="8"/>
      <c r="N923" s="8"/>
      <c r="O923" s="8"/>
      <c r="P923" s="8"/>
      <c r="Q923" s="8"/>
      <c r="R923" s="8"/>
      <c r="S923" s="16"/>
      <c r="T923" s="8"/>
      <c r="U923" s="8"/>
      <c r="V923" s="8"/>
      <c r="W923" s="8"/>
      <c r="X923" s="8"/>
      <c r="Y923" s="8"/>
      <c r="Z923" s="8"/>
    </row>
    <row r="924" spans="1:26" ht="15.75" customHeight="1">
      <c r="A924" s="8"/>
      <c r="B924" s="8"/>
      <c r="C924" s="8"/>
      <c r="D924" s="8"/>
      <c r="E924" s="8"/>
      <c r="F924" s="8"/>
      <c r="G924" s="8"/>
      <c r="H924" s="13"/>
      <c r="I924" s="8"/>
      <c r="J924" s="13"/>
      <c r="K924" s="8"/>
      <c r="L924" s="8"/>
      <c r="M924" s="8"/>
      <c r="N924" s="8"/>
      <c r="O924" s="8"/>
      <c r="P924" s="8"/>
      <c r="Q924" s="8"/>
      <c r="R924" s="8"/>
      <c r="S924" s="16"/>
      <c r="T924" s="8"/>
      <c r="U924" s="8"/>
      <c r="V924" s="8"/>
      <c r="W924" s="8"/>
      <c r="X924" s="8"/>
      <c r="Y924" s="8"/>
      <c r="Z924" s="8"/>
    </row>
    <row r="925" spans="1:26" ht="15.75" customHeight="1">
      <c r="A925" s="8"/>
      <c r="B925" s="8"/>
      <c r="C925" s="8"/>
      <c r="D925" s="8"/>
      <c r="E925" s="8"/>
      <c r="F925" s="8"/>
      <c r="G925" s="8"/>
      <c r="H925" s="13"/>
      <c r="I925" s="8"/>
      <c r="J925" s="13"/>
      <c r="K925" s="8"/>
      <c r="L925" s="8"/>
      <c r="M925" s="8"/>
      <c r="N925" s="8"/>
      <c r="O925" s="8"/>
      <c r="P925" s="8"/>
      <c r="Q925" s="8"/>
      <c r="R925" s="8"/>
      <c r="S925" s="16"/>
      <c r="T925" s="8"/>
      <c r="U925" s="8"/>
      <c r="V925" s="8"/>
      <c r="W925" s="8"/>
      <c r="X925" s="8"/>
      <c r="Y925" s="8"/>
      <c r="Z925" s="8"/>
    </row>
    <row r="926" spans="1:26" ht="15.75" customHeight="1">
      <c r="A926" s="8"/>
      <c r="B926" s="8"/>
      <c r="C926" s="8"/>
      <c r="D926" s="8"/>
      <c r="E926" s="8"/>
      <c r="F926" s="8"/>
      <c r="G926" s="8"/>
      <c r="H926" s="13"/>
      <c r="I926" s="8"/>
      <c r="J926" s="13"/>
      <c r="K926" s="8"/>
      <c r="L926" s="8"/>
      <c r="M926" s="8"/>
      <c r="N926" s="8"/>
      <c r="O926" s="8"/>
      <c r="P926" s="8"/>
      <c r="Q926" s="8"/>
      <c r="R926" s="8"/>
      <c r="S926" s="16"/>
      <c r="T926" s="8"/>
      <c r="U926" s="8"/>
      <c r="V926" s="8"/>
      <c r="W926" s="8"/>
      <c r="X926" s="8"/>
      <c r="Y926" s="8"/>
      <c r="Z926" s="8"/>
    </row>
    <row r="927" spans="1:26" ht="15.75" customHeight="1">
      <c r="A927" s="8"/>
      <c r="B927" s="8"/>
      <c r="C927" s="8"/>
      <c r="D927" s="8"/>
      <c r="E927" s="8"/>
      <c r="F927" s="8"/>
      <c r="G927" s="8"/>
      <c r="H927" s="13"/>
      <c r="I927" s="8"/>
      <c r="J927" s="13"/>
      <c r="K927" s="8"/>
      <c r="L927" s="8"/>
      <c r="M927" s="8"/>
      <c r="N927" s="8"/>
      <c r="O927" s="8"/>
      <c r="P927" s="8"/>
      <c r="Q927" s="8"/>
      <c r="R927" s="8"/>
      <c r="S927" s="16"/>
      <c r="T927" s="8"/>
      <c r="U927" s="8"/>
      <c r="V927" s="8"/>
      <c r="W927" s="8"/>
      <c r="X927" s="8"/>
      <c r="Y927" s="8"/>
      <c r="Z927" s="8"/>
    </row>
    <row r="928" spans="1:26" ht="15.75" customHeight="1">
      <c r="A928" s="8"/>
      <c r="B928" s="8"/>
      <c r="C928" s="8"/>
      <c r="D928" s="8"/>
      <c r="E928" s="8"/>
      <c r="F928" s="8"/>
      <c r="G928" s="8"/>
      <c r="H928" s="13"/>
      <c r="I928" s="8"/>
      <c r="J928" s="13"/>
      <c r="K928" s="8"/>
      <c r="L928" s="8"/>
      <c r="M928" s="8"/>
      <c r="N928" s="8"/>
      <c r="O928" s="8"/>
      <c r="P928" s="8"/>
      <c r="Q928" s="8"/>
      <c r="R928" s="8"/>
      <c r="S928" s="16"/>
      <c r="T928" s="8"/>
      <c r="U928" s="8"/>
      <c r="V928" s="8"/>
      <c r="W928" s="8"/>
      <c r="X928" s="8"/>
      <c r="Y928" s="8"/>
      <c r="Z928" s="8"/>
    </row>
    <row r="929" spans="1:26" ht="15.75" customHeight="1">
      <c r="A929" s="8"/>
      <c r="B929" s="8"/>
      <c r="C929" s="8"/>
      <c r="D929" s="8"/>
      <c r="E929" s="8"/>
      <c r="F929" s="8"/>
      <c r="G929" s="8"/>
      <c r="H929" s="13"/>
      <c r="I929" s="8"/>
      <c r="J929" s="13"/>
      <c r="K929" s="8"/>
      <c r="L929" s="8"/>
      <c r="M929" s="8"/>
      <c r="N929" s="8"/>
      <c r="O929" s="8"/>
      <c r="P929" s="8"/>
      <c r="Q929" s="8"/>
      <c r="R929" s="8"/>
      <c r="S929" s="16"/>
      <c r="T929" s="8"/>
      <c r="U929" s="8"/>
      <c r="V929" s="8"/>
      <c r="W929" s="8"/>
      <c r="X929" s="8"/>
      <c r="Y929" s="8"/>
      <c r="Z929" s="8"/>
    </row>
    <row r="930" spans="1:26" ht="15.75" customHeight="1">
      <c r="A930" s="8"/>
      <c r="B930" s="8"/>
      <c r="C930" s="8"/>
      <c r="D930" s="8"/>
      <c r="E930" s="8"/>
      <c r="F930" s="8"/>
      <c r="G930" s="8"/>
      <c r="H930" s="13"/>
      <c r="I930" s="8"/>
      <c r="J930" s="13"/>
      <c r="K930" s="8"/>
      <c r="L930" s="8"/>
      <c r="M930" s="8"/>
      <c r="N930" s="8"/>
      <c r="O930" s="8"/>
      <c r="P930" s="8"/>
      <c r="Q930" s="8"/>
      <c r="R930" s="8"/>
      <c r="S930" s="16"/>
      <c r="T930" s="8"/>
      <c r="U930" s="8"/>
      <c r="V930" s="8"/>
      <c r="W930" s="8"/>
      <c r="X930" s="8"/>
      <c r="Y930" s="8"/>
      <c r="Z930" s="8"/>
    </row>
    <row r="931" spans="1:26" ht="15.75" customHeight="1">
      <c r="A931" s="8"/>
      <c r="B931" s="8"/>
      <c r="C931" s="8"/>
      <c r="D931" s="8"/>
      <c r="E931" s="8"/>
      <c r="F931" s="8"/>
      <c r="G931" s="8"/>
      <c r="H931" s="13"/>
      <c r="I931" s="8"/>
      <c r="J931" s="13"/>
      <c r="K931" s="8"/>
      <c r="L931" s="8"/>
      <c r="M931" s="8"/>
      <c r="N931" s="8"/>
      <c r="O931" s="8"/>
      <c r="P931" s="8"/>
      <c r="Q931" s="8"/>
      <c r="R931" s="8"/>
      <c r="S931" s="16"/>
      <c r="T931" s="8"/>
      <c r="U931" s="8"/>
      <c r="V931" s="8"/>
      <c r="W931" s="8"/>
      <c r="X931" s="8"/>
      <c r="Y931" s="8"/>
      <c r="Z931" s="8"/>
    </row>
    <row r="932" spans="1:26" ht="15.75" customHeight="1">
      <c r="A932" s="8"/>
      <c r="B932" s="8"/>
      <c r="C932" s="8"/>
      <c r="D932" s="8"/>
      <c r="E932" s="8"/>
      <c r="F932" s="8"/>
      <c r="G932" s="8"/>
      <c r="H932" s="13"/>
      <c r="I932" s="8"/>
      <c r="J932" s="13"/>
      <c r="K932" s="8"/>
      <c r="L932" s="8"/>
      <c r="M932" s="8"/>
      <c r="N932" s="8"/>
      <c r="O932" s="8"/>
      <c r="P932" s="8"/>
      <c r="Q932" s="8"/>
      <c r="R932" s="8"/>
      <c r="S932" s="16"/>
      <c r="T932" s="8"/>
      <c r="U932" s="8"/>
      <c r="V932" s="8"/>
      <c r="W932" s="8"/>
      <c r="X932" s="8"/>
      <c r="Y932" s="8"/>
      <c r="Z932" s="8"/>
    </row>
    <row r="933" spans="1:26" ht="15.75" customHeight="1">
      <c r="A933" s="8"/>
      <c r="B933" s="8"/>
      <c r="C933" s="8"/>
      <c r="D933" s="8"/>
      <c r="E933" s="8"/>
      <c r="F933" s="8"/>
      <c r="G933" s="8"/>
      <c r="H933" s="13"/>
      <c r="I933" s="8"/>
      <c r="J933" s="13"/>
      <c r="K933" s="8"/>
      <c r="L933" s="8"/>
      <c r="M933" s="8"/>
      <c r="N933" s="8"/>
      <c r="O933" s="8"/>
      <c r="P933" s="8"/>
      <c r="Q933" s="8"/>
      <c r="R933" s="8"/>
      <c r="S933" s="16"/>
      <c r="T933" s="8"/>
      <c r="U933" s="8"/>
      <c r="V933" s="8"/>
      <c r="W933" s="8"/>
      <c r="X933" s="8"/>
      <c r="Y933" s="8"/>
      <c r="Z933" s="8"/>
    </row>
    <row r="934" spans="1:26" ht="15.75" customHeight="1">
      <c r="A934" s="8"/>
      <c r="B934" s="8"/>
      <c r="C934" s="8"/>
      <c r="D934" s="8"/>
      <c r="E934" s="8"/>
      <c r="F934" s="8"/>
      <c r="G934" s="8"/>
      <c r="H934" s="13"/>
      <c r="I934" s="8"/>
      <c r="J934" s="13"/>
      <c r="K934" s="8"/>
      <c r="L934" s="8"/>
      <c r="M934" s="8"/>
      <c r="N934" s="8"/>
      <c r="O934" s="8"/>
      <c r="P934" s="8"/>
      <c r="Q934" s="8"/>
      <c r="R934" s="8"/>
      <c r="S934" s="16"/>
      <c r="T934" s="8"/>
      <c r="U934" s="8"/>
      <c r="V934" s="8"/>
      <c r="W934" s="8"/>
      <c r="X934" s="8"/>
      <c r="Y934" s="8"/>
      <c r="Z934" s="8"/>
    </row>
    <row r="935" spans="1:26" ht="15.75" customHeight="1">
      <c r="A935" s="8"/>
      <c r="B935" s="8"/>
      <c r="C935" s="8"/>
      <c r="D935" s="8"/>
      <c r="E935" s="8"/>
      <c r="F935" s="8"/>
      <c r="G935" s="8"/>
      <c r="H935" s="13"/>
      <c r="I935" s="8"/>
      <c r="J935" s="13"/>
      <c r="K935" s="8"/>
      <c r="L935" s="8"/>
      <c r="M935" s="8"/>
      <c r="N935" s="8"/>
      <c r="O935" s="8"/>
      <c r="P935" s="8"/>
      <c r="Q935" s="8"/>
      <c r="R935" s="8"/>
      <c r="S935" s="16"/>
      <c r="T935" s="8"/>
      <c r="U935" s="8"/>
      <c r="V935" s="8"/>
      <c r="W935" s="8"/>
      <c r="X935" s="8"/>
      <c r="Y935" s="8"/>
      <c r="Z935" s="8"/>
    </row>
    <row r="936" spans="1:26" ht="15.75" customHeight="1">
      <c r="A936" s="8"/>
      <c r="B936" s="8"/>
      <c r="C936" s="8"/>
      <c r="D936" s="8"/>
      <c r="E936" s="8"/>
      <c r="F936" s="8"/>
      <c r="G936" s="8"/>
      <c r="H936" s="13"/>
      <c r="I936" s="8"/>
      <c r="J936" s="13"/>
      <c r="K936" s="8"/>
      <c r="L936" s="8"/>
      <c r="M936" s="8"/>
      <c r="N936" s="8"/>
      <c r="O936" s="8"/>
      <c r="P936" s="8"/>
      <c r="Q936" s="8"/>
      <c r="R936" s="8"/>
      <c r="S936" s="16"/>
      <c r="T936" s="8"/>
      <c r="U936" s="8"/>
      <c r="V936" s="8"/>
      <c r="W936" s="8"/>
      <c r="X936" s="8"/>
      <c r="Y936" s="8"/>
      <c r="Z936" s="8"/>
    </row>
    <row r="937" spans="1:26" ht="15.75" customHeight="1">
      <c r="A937" s="8"/>
      <c r="B937" s="8"/>
      <c r="C937" s="8"/>
      <c r="D937" s="8"/>
      <c r="E937" s="8"/>
      <c r="F937" s="8"/>
      <c r="G937" s="8"/>
      <c r="H937" s="13"/>
      <c r="I937" s="8"/>
      <c r="J937" s="13"/>
      <c r="K937" s="8"/>
      <c r="L937" s="8"/>
      <c r="M937" s="8"/>
      <c r="N937" s="8"/>
      <c r="O937" s="8"/>
      <c r="P937" s="8"/>
      <c r="Q937" s="8"/>
      <c r="R937" s="8"/>
      <c r="S937" s="16"/>
      <c r="T937" s="8"/>
      <c r="U937" s="8"/>
      <c r="V937" s="8"/>
      <c r="W937" s="8"/>
      <c r="X937" s="8"/>
      <c r="Y937" s="8"/>
      <c r="Z937" s="8"/>
    </row>
    <row r="938" spans="1:26" ht="15.75" customHeight="1">
      <c r="A938" s="8"/>
      <c r="B938" s="8"/>
      <c r="C938" s="8"/>
      <c r="D938" s="8"/>
      <c r="E938" s="8"/>
      <c r="F938" s="8"/>
      <c r="G938" s="8"/>
      <c r="H938" s="13"/>
      <c r="I938" s="8"/>
      <c r="J938" s="13"/>
      <c r="K938" s="8"/>
      <c r="L938" s="8"/>
      <c r="M938" s="8"/>
      <c r="N938" s="8"/>
      <c r="O938" s="8"/>
      <c r="P938" s="8"/>
      <c r="Q938" s="8"/>
      <c r="R938" s="8"/>
      <c r="S938" s="16"/>
      <c r="T938" s="8"/>
      <c r="U938" s="8"/>
      <c r="V938" s="8"/>
      <c r="W938" s="8"/>
      <c r="X938" s="8"/>
      <c r="Y938" s="8"/>
      <c r="Z938" s="8"/>
    </row>
    <row r="939" spans="1:26" ht="15.75" customHeight="1">
      <c r="A939" s="8"/>
      <c r="B939" s="8"/>
      <c r="C939" s="8"/>
      <c r="D939" s="8"/>
      <c r="E939" s="8"/>
      <c r="F939" s="8"/>
      <c r="G939" s="8"/>
      <c r="H939" s="13"/>
      <c r="I939" s="8"/>
      <c r="J939" s="13"/>
      <c r="K939" s="8"/>
      <c r="L939" s="8"/>
      <c r="M939" s="8"/>
      <c r="N939" s="8"/>
      <c r="O939" s="8"/>
      <c r="P939" s="8"/>
      <c r="Q939" s="8"/>
      <c r="R939" s="8"/>
      <c r="S939" s="16"/>
      <c r="T939" s="8"/>
      <c r="U939" s="8"/>
      <c r="V939" s="8"/>
      <c r="W939" s="8"/>
      <c r="X939" s="8"/>
      <c r="Y939" s="8"/>
      <c r="Z939" s="8"/>
    </row>
    <row r="940" spans="1:26" ht="15.75" customHeight="1">
      <c r="A940" s="8"/>
      <c r="B940" s="8"/>
      <c r="C940" s="8"/>
      <c r="D940" s="8"/>
      <c r="E940" s="8"/>
      <c r="F940" s="8"/>
      <c r="G940" s="8"/>
      <c r="H940" s="13"/>
      <c r="I940" s="8"/>
      <c r="J940" s="13"/>
      <c r="K940" s="8"/>
      <c r="L940" s="8"/>
      <c r="M940" s="8"/>
      <c r="N940" s="8"/>
      <c r="O940" s="8"/>
      <c r="P940" s="8"/>
      <c r="Q940" s="8"/>
      <c r="R940" s="8"/>
      <c r="S940" s="16"/>
      <c r="T940" s="8"/>
      <c r="U940" s="8"/>
      <c r="V940" s="8"/>
      <c r="W940" s="8"/>
      <c r="X940" s="8"/>
      <c r="Y940" s="8"/>
      <c r="Z940" s="8"/>
    </row>
    <row r="941" spans="1:26" ht="15.75" customHeight="1">
      <c r="A941" s="8"/>
      <c r="B941" s="8"/>
      <c r="C941" s="8"/>
      <c r="D941" s="8"/>
      <c r="E941" s="8"/>
      <c r="F941" s="8"/>
      <c r="G941" s="8"/>
      <c r="H941" s="13"/>
      <c r="I941" s="8"/>
      <c r="J941" s="13"/>
      <c r="K941" s="8"/>
      <c r="L941" s="8"/>
      <c r="M941" s="8"/>
      <c r="N941" s="8"/>
      <c r="O941" s="8"/>
      <c r="P941" s="8"/>
      <c r="Q941" s="8"/>
      <c r="R941" s="8"/>
      <c r="S941" s="16"/>
      <c r="T941" s="8"/>
      <c r="U941" s="8"/>
      <c r="V941" s="8"/>
      <c r="W941" s="8"/>
      <c r="X941" s="8"/>
      <c r="Y941" s="8"/>
      <c r="Z941" s="8"/>
    </row>
    <row r="942" spans="1:26" ht="15.75" customHeight="1">
      <c r="A942" s="8"/>
      <c r="B942" s="8"/>
      <c r="C942" s="8"/>
      <c r="D942" s="8"/>
      <c r="E942" s="8"/>
      <c r="F942" s="8"/>
      <c r="G942" s="8"/>
      <c r="H942" s="13"/>
      <c r="I942" s="8"/>
      <c r="J942" s="13"/>
      <c r="K942" s="8"/>
      <c r="L942" s="8"/>
      <c r="M942" s="8"/>
      <c r="N942" s="8"/>
      <c r="O942" s="8"/>
      <c r="P942" s="8"/>
      <c r="Q942" s="8"/>
      <c r="R942" s="8"/>
      <c r="S942" s="16"/>
      <c r="T942" s="8"/>
      <c r="U942" s="8"/>
      <c r="V942" s="8"/>
      <c r="W942" s="8"/>
      <c r="X942" s="8"/>
      <c r="Y942" s="8"/>
      <c r="Z942" s="8"/>
    </row>
    <row r="943" spans="1:26" ht="15.75" customHeight="1">
      <c r="A943" s="8"/>
      <c r="B943" s="8"/>
      <c r="C943" s="8"/>
      <c r="D943" s="8"/>
      <c r="E943" s="8"/>
      <c r="F943" s="8"/>
      <c r="G943" s="8"/>
      <c r="H943" s="13"/>
      <c r="I943" s="8"/>
      <c r="J943" s="13"/>
      <c r="K943" s="8"/>
      <c r="L943" s="8"/>
      <c r="M943" s="8"/>
      <c r="N943" s="8"/>
      <c r="O943" s="8"/>
      <c r="P943" s="8"/>
      <c r="Q943" s="8"/>
      <c r="R943" s="8"/>
      <c r="S943" s="16"/>
      <c r="T943" s="8"/>
      <c r="U943" s="8"/>
      <c r="V943" s="8"/>
      <c r="W943" s="8"/>
      <c r="X943" s="8"/>
      <c r="Y943" s="8"/>
      <c r="Z943" s="8"/>
    </row>
    <row r="944" spans="1:26" ht="15.75" customHeight="1">
      <c r="A944" s="8"/>
      <c r="B944" s="8"/>
      <c r="C944" s="8"/>
      <c r="D944" s="8"/>
      <c r="E944" s="8"/>
      <c r="F944" s="8"/>
      <c r="G944" s="8"/>
      <c r="H944" s="13"/>
      <c r="I944" s="8"/>
      <c r="J944" s="13"/>
      <c r="K944" s="8"/>
      <c r="L944" s="8"/>
      <c r="M944" s="8"/>
      <c r="N944" s="8"/>
      <c r="O944" s="8"/>
      <c r="P944" s="8"/>
      <c r="Q944" s="8"/>
      <c r="R944" s="8"/>
      <c r="S944" s="16"/>
      <c r="T944" s="8"/>
      <c r="U944" s="8"/>
      <c r="V944" s="8"/>
      <c r="W944" s="8"/>
      <c r="X944" s="8"/>
      <c r="Y944" s="8"/>
      <c r="Z944" s="8"/>
    </row>
    <row r="945" spans="1:26" ht="15.75" customHeight="1">
      <c r="A945" s="8"/>
      <c r="B945" s="8"/>
      <c r="C945" s="8"/>
      <c r="D945" s="8"/>
      <c r="E945" s="8"/>
      <c r="F945" s="8"/>
      <c r="G945" s="8"/>
      <c r="H945" s="13"/>
      <c r="I945" s="8"/>
      <c r="J945" s="13"/>
      <c r="K945" s="8"/>
      <c r="L945" s="8"/>
      <c r="M945" s="8"/>
      <c r="N945" s="8"/>
      <c r="O945" s="8"/>
      <c r="P945" s="8"/>
      <c r="Q945" s="8"/>
      <c r="R945" s="8"/>
      <c r="S945" s="16"/>
      <c r="T945" s="8"/>
      <c r="U945" s="8"/>
      <c r="V945" s="8"/>
      <c r="W945" s="8"/>
      <c r="X945" s="8"/>
      <c r="Y945" s="8"/>
      <c r="Z945" s="8"/>
    </row>
    <row r="946" spans="1:26" ht="15.75" customHeight="1">
      <c r="A946" s="8"/>
      <c r="B946" s="8"/>
      <c r="C946" s="8"/>
      <c r="D946" s="8"/>
      <c r="E946" s="8"/>
      <c r="F946" s="8"/>
      <c r="G946" s="8"/>
      <c r="H946" s="13"/>
      <c r="I946" s="8"/>
      <c r="J946" s="13"/>
      <c r="K946" s="8"/>
      <c r="L946" s="8"/>
      <c r="M946" s="8"/>
      <c r="N946" s="8"/>
      <c r="O946" s="8"/>
      <c r="P946" s="8"/>
      <c r="Q946" s="8"/>
      <c r="R946" s="8"/>
      <c r="S946" s="16"/>
      <c r="T946" s="8"/>
      <c r="U946" s="8"/>
      <c r="V946" s="8"/>
      <c r="W946" s="8"/>
      <c r="X946" s="8"/>
      <c r="Y946" s="8"/>
      <c r="Z946" s="8"/>
    </row>
    <row r="947" spans="1:26" ht="15.75" customHeight="1">
      <c r="A947" s="8"/>
      <c r="B947" s="8"/>
      <c r="C947" s="8"/>
      <c r="D947" s="8"/>
      <c r="E947" s="8"/>
      <c r="F947" s="8"/>
      <c r="G947" s="8"/>
      <c r="H947" s="13"/>
      <c r="I947" s="8"/>
      <c r="J947" s="13"/>
      <c r="K947" s="8"/>
      <c r="L947" s="8"/>
      <c r="M947" s="8"/>
      <c r="N947" s="8"/>
      <c r="O947" s="8"/>
      <c r="P947" s="8"/>
      <c r="Q947" s="8"/>
      <c r="R947" s="8"/>
      <c r="S947" s="16"/>
      <c r="T947" s="8"/>
      <c r="U947" s="8"/>
      <c r="V947" s="8"/>
      <c r="W947" s="8"/>
      <c r="X947" s="8"/>
      <c r="Y947" s="8"/>
      <c r="Z947" s="8"/>
    </row>
    <row r="948" spans="1:26" ht="15.75" customHeight="1">
      <c r="A948" s="8"/>
      <c r="B948" s="8"/>
      <c r="C948" s="8"/>
      <c r="D948" s="8"/>
      <c r="E948" s="8"/>
      <c r="F948" s="8"/>
      <c r="G948" s="8"/>
      <c r="H948" s="13"/>
      <c r="I948" s="8"/>
      <c r="J948" s="13"/>
      <c r="K948" s="8"/>
      <c r="L948" s="8"/>
      <c r="M948" s="8"/>
      <c r="N948" s="8"/>
      <c r="O948" s="8"/>
      <c r="P948" s="8"/>
      <c r="Q948" s="8"/>
      <c r="R948" s="8"/>
      <c r="S948" s="16"/>
      <c r="T948" s="8"/>
      <c r="U948" s="8"/>
      <c r="V948" s="8"/>
      <c r="W948" s="8"/>
      <c r="X948" s="8"/>
      <c r="Y948" s="8"/>
      <c r="Z948" s="8"/>
    </row>
    <row r="949" spans="1:26" ht="15.75" customHeight="1">
      <c r="A949" s="8"/>
      <c r="B949" s="8"/>
      <c r="C949" s="8"/>
      <c r="D949" s="8"/>
      <c r="E949" s="8"/>
      <c r="F949" s="8"/>
      <c r="G949" s="8"/>
      <c r="H949" s="13"/>
      <c r="I949" s="8"/>
      <c r="J949" s="13"/>
      <c r="K949" s="8"/>
      <c r="L949" s="8"/>
      <c r="M949" s="8"/>
      <c r="N949" s="8"/>
      <c r="O949" s="8"/>
      <c r="P949" s="8"/>
      <c r="Q949" s="8"/>
      <c r="R949" s="8"/>
      <c r="S949" s="16"/>
      <c r="T949" s="8"/>
      <c r="U949" s="8"/>
      <c r="V949" s="8"/>
      <c r="W949" s="8"/>
      <c r="X949" s="8"/>
      <c r="Y949" s="8"/>
      <c r="Z949" s="8"/>
    </row>
    <row r="950" spans="1:26" ht="15.75" customHeight="1">
      <c r="A950" s="8"/>
      <c r="B950" s="8"/>
      <c r="C950" s="8"/>
      <c r="D950" s="8"/>
      <c r="E950" s="8"/>
      <c r="F950" s="8"/>
      <c r="G950" s="8"/>
      <c r="H950" s="13"/>
      <c r="I950" s="8"/>
      <c r="J950" s="13"/>
      <c r="K950" s="8"/>
      <c r="L950" s="8"/>
      <c r="M950" s="8"/>
      <c r="N950" s="8"/>
      <c r="O950" s="8"/>
      <c r="P950" s="8"/>
      <c r="Q950" s="8"/>
      <c r="R950" s="8"/>
      <c r="S950" s="16"/>
      <c r="T950" s="8"/>
      <c r="U950" s="8"/>
      <c r="V950" s="8"/>
      <c r="W950" s="8"/>
      <c r="X950" s="8"/>
      <c r="Y950" s="8"/>
      <c r="Z950" s="8"/>
    </row>
    <row r="951" spans="1:26" ht="15.75" customHeight="1">
      <c r="A951" s="8"/>
      <c r="B951" s="8"/>
      <c r="C951" s="8"/>
      <c r="D951" s="8"/>
      <c r="E951" s="8"/>
      <c r="F951" s="8"/>
      <c r="G951" s="8"/>
      <c r="H951" s="13"/>
      <c r="I951" s="8"/>
      <c r="J951" s="13"/>
      <c r="K951" s="8"/>
      <c r="L951" s="8"/>
      <c r="M951" s="8"/>
      <c r="N951" s="8"/>
      <c r="O951" s="8"/>
      <c r="P951" s="8"/>
      <c r="Q951" s="8"/>
      <c r="R951" s="8"/>
      <c r="S951" s="16"/>
      <c r="T951" s="8"/>
      <c r="U951" s="8"/>
      <c r="V951" s="8"/>
      <c r="W951" s="8"/>
      <c r="X951" s="8"/>
      <c r="Y951" s="8"/>
      <c r="Z951" s="8"/>
    </row>
    <row r="952" spans="1:26" ht="15.75" customHeight="1">
      <c r="A952" s="8"/>
      <c r="B952" s="8"/>
      <c r="C952" s="8"/>
      <c r="D952" s="8"/>
      <c r="E952" s="8"/>
      <c r="F952" s="8"/>
      <c r="G952" s="8"/>
      <c r="H952" s="13"/>
      <c r="I952" s="8"/>
      <c r="J952" s="13"/>
      <c r="K952" s="8"/>
      <c r="L952" s="8"/>
      <c r="M952" s="8"/>
      <c r="N952" s="8"/>
      <c r="O952" s="8"/>
      <c r="P952" s="8"/>
      <c r="Q952" s="8"/>
      <c r="R952" s="8"/>
      <c r="S952" s="16"/>
      <c r="T952" s="8"/>
      <c r="U952" s="8"/>
      <c r="V952" s="8"/>
      <c r="W952" s="8"/>
      <c r="X952" s="8"/>
      <c r="Y952" s="8"/>
      <c r="Z952" s="8"/>
    </row>
    <row r="953" spans="1:26" ht="15.75" customHeight="1">
      <c r="A953" s="8"/>
      <c r="B953" s="8"/>
      <c r="C953" s="8"/>
      <c r="D953" s="8"/>
      <c r="E953" s="8"/>
      <c r="F953" s="8"/>
      <c r="G953" s="8"/>
      <c r="H953" s="13"/>
      <c r="I953" s="8"/>
      <c r="J953" s="13"/>
      <c r="K953" s="8"/>
      <c r="L953" s="8"/>
      <c r="M953" s="8"/>
      <c r="N953" s="8"/>
      <c r="O953" s="8"/>
      <c r="P953" s="8"/>
      <c r="Q953" s="8"/>
      <c r="R953" s="8"/>
      <c r="S953" s="16"/>
      <c r="T953" s="8"/>
      <c r="U953" s="8"/>
      <c r="V953" s="8"/>
      <c r="W953" s="8"/>
      <c r="X953" s="8"/>
      <c r="Y953" s="8"/>
      <c r="Z953" s="8"/>
    </row>
    <row r="954" spans="1:26" ht="15.75" customHeight="1">
      <c r="A954" s="8"/>
      <c r="B954" s="8"/>
      <c r="C954" s="8"/>
      <c r="D954" s="8"/>
      <c r="E954" s="8"/>
      <c r="F954" s="8"/>
      <c r="G954" s="8"/>
      <c r="H954" s="13"/>
      <c r="I954" s="8"/>
      <c r="J954" s="13"/>
      <c r="K954" s="8"/>
      <c r="L954" s="8"/>
      <c r="M954" s="8"/>
      <c r="N954" s="8"/>
      <c r="O954" s="8"/>
      <c r="P954" s="8"/>
      <c r="Q954" s="8"/>
      <c r="R954" s="8"/>
      <c r="S954" s="16"/>
      <c r="T954" s="8"/>
      <c r="U954" s="8"/>
      <c r="V954" s="8"/>
      <c r="W954" s="8"/>
      <c r="X954" s="8"/>
      <c r="Y954" s="8"/>
      <c r="Z954" s="8"/>
    </row>
    <row r="955" spans="1:26" ht="15.75" customHeight="1">
      <c r="A955" s="8"/>
      <c r="B955" s="8"/>
      <c r="C955" s="8"/>
      <c r="D955" s="8"/>
      <c r="E955" s="8"/>
      <c r="F955" s="8"/>
      <c r="G955" s="8"/>
      <c r="H955" s="13"/>
      <c r="I955" s="8"/>
      <c r="J955" s="13"/>
      <c r="K955" s="8"/>
      <c r="L955" s="8"/>
      <c r="M955" s="8"/>
      <c r="N955" s="8"/>
      <c r="O955" s="8"/>
      <c r="P955" s="8"/>
      <c r="Q955" s="8"/>
      <c r="R955" s="8"/>
      <c r="S955" s="16"/>
      <c r="T955" s="8"/>
      <c r="U955" s="8"/>
      <c r="V955" s="8"/>
      <c r="W955" s="8"/>
      <c r="X955" s="8"/>
      <c r="Y955" s="8"/>
      <c r="Z955" s="8"/>
    </row>
    <row r="956" spans="1:26" ht="15.75" customHeight="1">
      <c r="A956" s="8"/>
      <c r="B956" s="8"/>
      <c r="C956" s="8"/>
      <c r="D956" s="8"/>
      <c r="E956" s="8"/>
      <c r="F956" s="8"/>
      <c r="G956" s="8"/>
      <c r="H956" s="13"/>
      <c r="I956" s="8"/>
      <c r="J956" s="13"/>
      <c r="K956" s="8"/>
      <c r="L956" s="8"/>
      <c r="M956" s="8"/>
      <c r="N956" s="8"/>
      <c r="O956" s="8"/>
      <c r="P956" s="8"/>
      <c r="Q956" s="8"/>
      <c r="R956" s="8"/>
      <c r="S956" s="16"/>
      <c r="T956" s="8"/>
      <c r="U956" s="8"/>
      <c r="V956" s="8"/>
      <c r="W956" s="8"/>
      <c r="X956" s="8"/>
      <c r="Y956" s="8"/>
      <c r="Z956" s="8"/>
    </row>
    <row r="957" spans="1:26" ht="15.75" customHeight="1">
      <c r="A957" s="8"/>
      <c r="B957" s="8"/>
      <c r="C957" s="8"/>
      <c r="D957" s="8"/>
      <c r="E957" s="8"/>
      <c r="F957" s="8"/>
      <c r="G957" s="8"/>
      <c r="H957" s="13"/>
      <c r="I957" s="8"/>
      <c r="J957" s="13"/>
      <c r="K957" s="8"/>
      <c r="L957" s="8"/>
      <c r="M957" s="8"/>
      <c r="N957" s="8"/>
      <c r="O957" s="8"/>
      <c r="P957" s="8"/>
      <c r="Q957" s="8"/>
      <c r="R957" s="8"/>
      <c r="S957" s="16"/>
      <c r="T957" s="8"/>
      <c r="U957" s="8"/>
      <c r="V957" s="8"/>
      <c r="W957" s="8"/>
      <c r="X957" s="8"/>
      <c r="Y957" s="8"/>
      <c r="Z957" s="8"/>
    </row>
    <row r="958" spans="1:26" ht="15.75" customHeight="1">
      <c r="A958" s="8"/>
      <c r="B958" s="8"/>
      <c r="C958" s="8"/>
      <c r="D958" s="8"/>
      <c r="E958" s="8"/>
      <c r="F958" s="8"/>
      <c r="G958" s="8"/>
      <c r="H958" s="13"/>
      <c r="I958" s="8"/>
      <c r="J958" s="13"/>
      <c r="K958" s="8"/>
      <c r="L958" s="8"/>
      <c r="M958" s="8"/>
      <c r="N958" s="8"/>
      <c r="O958" s="8"/>
      <c r="P958" s="8"/>
      <c r="Q958" s="8"/>
      <c r="R958" s="8"/>
      <c r="S958" s="16"/>
      <c r="T958" s="8"/>
      <c r="U958" s="8"/>
      <c r="V958" s="8"/>
      <c r="W958" s="8"/>
      <c r="X958" s="8"/>
      <c r="Y958" s="8"/>
      <c r="Z958" s="8"/>
    </row>
    <row r="959" spans="1:26" ht="15.75" customHeight="1">
      <c r="A959" s="8"/>
      <c r="B959" s="8"/>
      <c r="C959" s="8"/>
      <c r="D959" s="8"/>
      <c r="E959" s="8"/>
      <c r="F959" s="8"/>
      <c r="G959" s="8"/>
      <c r="H959" s="13"/>
      <c r="I959" s="8"/>
      <c r="J959" s="13"/>
      <c r="K959" s="8"/>
      <c r="L959" s="8"/>
      <c r="M959" s="8"/>
      <c r="N959" s="8"/>
      <c r="O959" s="8"/>
      <c r="P959" s="8"/>
      <c r="Q959" s="8"/>
      <c r="R959" s="8"/>
      <c r="S959" s="16"/>
      <c r="T959" s="8"/>
      <c r="U959" s="8"/>
      <c r="V959" s="8"/>
      <c r="W959" s="8"/>
      <c r="X959" s="8"/>
      <c r="Y959" s="8"/>
      <c r="Z959" s="8"/>
    </row>
    <row r="960" spans="1:26" ht="15.75" customHeight="1">
      <c r="A960" s="8"/>
      <c r="B960" s="8"/>
      <c r="C960" s="8"/>
      <c r="D960" s="8"/>
      <c r="E960" s="8"/>
      <c r="F960" s="8"/>
      <c r="G960" s="8"/>
      <c r="H960" s="13"/>
      <c r="I960" s="8"/>
      <c r="J960" s="13"/>
      <c r="K960" s="8"/>
      <c r="L960" s="8"/>
      <c r="M960" s="8"/>
      <c r="N960" s="8"/>
      <c r="O960" s="8"/>
      <c r="P960" s="8"/>
      <c r="Q960" s="8"/>
      <c r="R960" s="8"/>
      <c r="S960" s="16"/>
      <c r="T960" s="8"/>
      <c r="U960" s="8"/>
      <c r="V960" s="8"/>
      <c r="W960" s="8"/>
      <c r="X960" s="8"/>
      <c r="Y960" s="8"/>
      <c r="Z960" s="8"/>
    </row>
    <row r="961" spans="1:26" ht="15.75" customHeight="1">
      <c r="A961" s="8"/>
      <c r="B961" s="8"/>
      <c r="C961" s="8"/>
      <c r="D961" s="8"/>
      <c r="E961" s="8"/>
      <c r="F961" s="8"/>
      <c r="G961" s="8"/>
      <c r="H961" s="13"/>
      <c r="I961" s="8"/>
      <c r="J961" s="13"/>
      <c r="K961" s="8"/>
      <c r="L961" s="8"/>
      <c r="M961" s="8"/>
      <c r="N961" s="8"/>
      <c r="O961" s="8"/>
      <c r="P961" s="8"/>
      <c r="Q961" s="8"/>
      <c r="R961" s="8"/>
      <c r="S961" s="16"/>
      <c r="T961" s="8"/>
      <c r="U961" s="8"/>
      <c r="V961" s="8"/>
      <c r="W961" s="8"/>
      <c r="X961" s="8"/>
      <c r="Y961" s="8"/>
      <c r="Z961" s="8"/>
    </row>
    <row r="962" spans="1:26" ht="15.75" customHeight="1">
      <c r="A962" s="8"/>
      <c r="B962" s="8"/>
      <c r="C962" s="8"/>
      <c r="D962" s="8"/>
      <c r="E962" s="8"/>
      <c r="F962" s="8"/>
      <c r="G962" s="8"/>
      <c r="H962" s="13"/>
      <c r="I962" s="8"/>
      <c r="J962" s="13"/>
      <c r="K962" s="8"/>
      <c r="L962" s="8"/>
      <c r="M962" s="8"/>
      <c r="N962" s="8"/>
      <c r="O962" s="8"/>
      <c r="P962" s="8"/>
      <c r="Q962" s="8"/>
      <c r="R962" s="8"/>
      <c r="S962" s="16"/>
      <c r="T962" s="8"/>
      <c r="U962" s="8"/>
      <c r="V962" s="8"/>
      <c r="W962" s="8"/>
      <c r="X962" s="8"/>
      <c r="Y962" s="8"/>
      <c r="Z962" s="8"/>
    </row>
    <row r="963" spans="1:26" ht="15.75" customHeight="1">
      <c r="A963" s="8"/>
      <c r="B963" s="8"/>
      <c r="C963" s="8"/>
      <c r="D963" s="8"/>
      <c r="E963" s="8"/>
      <c r="F963" s="8"/>
      <c r="G963" s="8"/>
      <c r="H963" s="13"/>
      <c r="I963" s="8"/>
      <c r="J963" s="13"/>
      <c r="K963" s="8"/>
      <c r="L963" s="8"/>
      <c r="M963" s="8"/>
      <c r="N963" s="8"/>
      <c r="O963" s="8"/>
      <c r="P963" s="8"/>
      <c r="Q963" s="8"/>
      <c r="R963" s="8"/>
      <c r="S963" s="16"/>
      <c r="T963" s="8"/>
      <c r="U963" s="8"/>
      <c r="V963" s="8"/>
      <c r="W963" s="8"/>
      <c r="X963" s="8"/>
      <c r="Y963" s="8"/>
      <c r="Z963" s="8"/>
    </row>
    <row r="964" spans="1:26" ht="15.75" customHeight="1">
      <c r="A964" s="8"/>
      <c r="B964" s="8"/>
      <c r="C964" s="8"/>
      <c r="D964" s="8"/>
      <c r="E964" s="8"/>
      <c r="F964" s="8"/>
      <c r="G964" s="8"/>
      <c r="H964" s="13"/>
      <c r="I964" s="8"/>
      <c r="J964" s="13"/>
      <c r="K964" s="8"/>
      <c r="L964" s="8"/>
      <c r="M964" s="8"/>
      <c r="N964" s="8"/>
      <c r="O964" s="8"/>
      <c r="P964" s="8"/>
      <c r="Q964" s="8"/>
      <c r="R964" s="8"/>
      <c r="S964" s="16"/>
      <c r="T964" s="8"/>
      <c r="U964" s="8"/>
      <c r="V964" s="8"/>
      <c r="W964" s="8"/>
      <c r="X964" s="8"/>
      <c r="Y964" s="8"/>
      <c r="Z964" s="8"/>
    </row>
    <row r="965" spans="1:26" ht="15.75" customHeight="1">
      <c r="A965" s="8"/>
      <c r="B965" s="8"/>
      <c r="C965" s="8"/>
      <c r="D965" s="8"/>
      <c r="E965" s="8"/>
      <c r="F965" s="8"/>
      <c r="G965" s="8"/>
      <c r="H965" s="13"/>
      <c r="I965" s="8"/>
      <c r="J965" s="13"/>
      <c r="K965" s="8"/>
      <c r="L965" s="8"/>
      <c r="M965" s="8"/>
      <c r="N965" s="8"/>
      <c r="O965" s="8"/>
      <c r="P965" s="8"/>
      <c r="Q965" s="8"/>
      <c r="R965" s="8"/>
      <c r="S965" s="16"/>
      <c r="T965" s="8"/>
      <c r="U965" s="8"/>
      <c r="V965" s="8"/>
      <c r="W965" s="8"/>
      <c r="X965" s="8"/>
      <c r="Y965" s="8"/>
      <c r="Z965" s="8"/>
    </row>
    <row r="966" spans="1:26" ht="15.75" customHeight="1">
      <c r="A966" s="8"/>
      <c r="B966" s="8"/>
      <c r="C966" s="8"/>
      <c r="D966" s="8"/>
      <c r="E966" s="8"/>
      <c r="F966" s="8"/>
      <c r="G966" s="8"/>
      <c r="H966" s="13"/>
      <c r="I966" s="8"/>
      <c r="J966" s="13"/>
      <c r="K966" s="8"/>
      <c r="L966" s="8"/>
      <c r="M966" s="8"/>
      <c r="N966" s="8"/>
      <c r="O966" s="8"/>
      <c r="P966" s="8"/>
      <c r="Q966" s="8"/>
      <c r="R966" s="8"/>
      <c r="S966" s="16"/>
      <c r="T966" s="8"/>
      <c r="U966" s="8"/>
      <c r="V966" s="8"/>
      <c r="W966" s="8"/>
      <c r="X966" s="8"/>
      <c r="Y966" s="8"/>
      <c r="Z966" s="8"/>
    </row>
    <row r="967" spans="1:26" ht="15.75" customHeight="1">
      <c r="A967" s="8"/>
      <c r="B967" s="8"/>
      <c r="C967" s="8"/>
      <c r="D967" s="8"/>
      <c r="E967" s="8"/>
      <c r="F967" s="8"/>
      <c r="G967" s="8"/>
      <c r="H967" s="13"/>
      <c r="I967" s="8"/>
      <c r="J967" s="13"/>
      <c r="K967" s="8"/>
      <c r="L967" s="8"/>
      <c r="M967" s="8"/>
      <c r="N967" s="8"/>
      <c r="O967" s="8"/>
      <c r="P967" s="8"/>
      <c r="Q967" s="8"/>
      <c r="R967" s="8"/>
      <c r="S967" s="16"/>
      <c r="T967" s="8"/>
      <c r="U967" s="8"/>
      <c r="V967" s="8"/>
      <c r="W967" s="8"/>
      <c r="X967" s="8"/>
      <c r="Y967" s="8"/>
      <c r="Z967" s="8"/>
    </row>
    <row r="968" spans="1:26" ht="15.75" customHeight="1">
      <c r="A968" s="8"/>
      <c r="B968" s="8"/>
      <c r="C968" s="8"/>
      <c r="D968" s="8"/>
      <c r="E968" s="8"/>
      <c r="F968" s="8"/>
      <c r="G968" s="8"/>
      <c r="H968" s="13"/>
      <c r="I968" s="8"/>
      <c r="J968" s="13"/>
      <c r="K968" s="8"/>
      <c r="L968" s="8"/>
      <c r="M968" s="8"/>
      <c r="N968" s="8"/>
      <c r="O968" s="8"/>
      <c r="P968" s="8"/>
      <c r="Q968" s="8"/>
      <c r="R968" s="8"/>
      <c r="S968" s="16"/>
      <c r="T968" s="8"/>
      <c r="U968" s="8"/>
      <c r="V968" s="8"/>
      <c r="W968" s="8"/>
      <c r="X968" s="8"/>
      <c r="Y968" s="8"/>
      <c r="Z968" s="8"/>
    </row>
    <row r="969" spans="1:26" ht="15.75" customHeight="1">
      <c r="A969" s="8"/>
      <c r="B969" s="8"/>
      <c r="C969" s="8"/>
      <c r="D969" s="8"/>
      <c r="E969" s="8"/>
      <c r="F969" s="8"/>
      <c r="G969" s="8"/>
      <c r="H969" s="13"/>
      <c r="I969" s="8"/>
      <c r="J969" s="13"/>
      <c r="K969" s="8"/>
      <c r="L969" s="8"/>
      <c r="M969" s="8"/>
      <c r="N969" s="8"/>
      <c r="O969" s="8"/>
      <c r="P969" s="8"/>
      <c r="Q969" s="8"/>
      <c r="R969" s="8"/>
      <c r="S969" s="16"/>
      <c r="T969" s="8"/>
      <c r="U969" s="8"/>
      <c r="V969" s="8"/>
      <c r="W969" s="8"/>
      <c r="X969" s="8"/>
      <c r="Y969" s="8"/>
      <c r="Z969" s="8"/>
    </row>
    <row r="970" spans="1:26" ht="15.75" customHeight="1">
      <c r="A970" s="8"/>
      <c r="B970" s="8"/>
      <c r="C970" s="8"/>
      <c r="D970" s="8"/>
      <c r="E970" s="8"/>
      <c r="F970" s="8"/>
      <c r="G970" s="8"/>
      <c r="H970" s="13"/>
      <c r="I970" s="8"/>
      <c r="J970" s="13"/>
      <c r="K970" s="8"/>
      <c r="L970" s="8"/>
      <c r="M970" s="8"/>
      <c r="N970" s="8"/>
      <c r="O970" s="8"/>
      <c r="P970" s="8"/>
      <c r="Q970" s="8"/>
      <c r="R970" s="8"/>
      <c r="S970" s="16"/>
      <c r="T970" s="8"/>
      <c r="U970" s="8"/>
      <c r="V970" s="8"/>
      <c r="W970" s="8"/>
      <c r="X970" s="8"/>
      <c r="Y970" s="8"/>
      <c r="Z970" s="8"/>
    </row>
    <row r="971" spans="1:26" ht="15.75" customHeight="1">
      <c r="A971" s="8"/>
      <c r="B971" s="8"/>
      <c r="C971" s="8"/>
      <c r="D971" s="8"/>
      <c r="E971" s="8"/>
      <c r="F971" s="8"/>
      <c r="G971" s="8"/>
      <c r="H971" s="13"/>
      <c r="I971" s="8"/>
      <c r="J971" s="13"/>
      <c r="K971" s="8"/>
      <c r="L971" s="8"/>
      <c r="M971" s="8"/>
      <c r="N971" s="8"/>
      <c r="O971" s="8"/>
      <c r="P971" s="8"/>
      <c r="Q971" s="8"/>
      <c r="R971" s="8"/>
      <c r="S971" s="16"/>
      <c r="T971" s="8"/>
      <c r="U971" s="8"/>
      <c r="V971" s="8"/>
      <c r="W971" s="8"/>
      <c r="X971" s="8"/>
      <c r="Y971" s="8"/>
      <c r="Z971" s="8"/>
    </row>
    <row r="972" spans="1:26" ht="15.75" customHeight="1">
      <c r="A972" s="8"/>
      <c r="B972" s="8"/>
      <c r="C972" s="8"/>
      <c r="D972" s="8"/>
      <c r="E972" s="8"/>
      <c r="F972" s="8"/>
      <c r="G972" s="8"/>
      <c r="H972" s="13"/>
      <c r="I972" s="8"/>
      <c r="J972" s="13"/>
      <c r="K972" s="8"/>
      <c r="L972" s="8"/>
      <c r="M972" s="8"/>
      <c r="N972" s="8"/>
      <c r="O972" s="8"/>
      <c r="P972" s="8"/>
      <c r="Q972" s="8"/>
      <c r="R972" s="8"/>
      <c r="S972" s="16"/>
      <c r="T972" s="8"/>
      <c r="U972" s="8"/>
      <c r="V972" s="8"/>
      <c r="W972" s="8"/>
      <c r="X972" s="8"/>
      <c r="Y972" s="8"/>
      <c r="Z972" s="8"/>
    </row>
    <row r="973" spans="1:26" ht="15.75" customHeight="1">
      <c r="A973" s="8"/>
      <c r="B973" s="8"/>
      <c r="C973" s="8"/>
      <c r="D973" s="8"/>
      <c r="E973" s="8"/>
      <c r="F973" s="8"/>
      <c r="G973" s="8"/>
      <c r="H973" s="13"/>
      <c r="I973" s="8"/>
      <c r="J973" s="13"/>
      <c r="K973" s="8"/>
      <c r="L973" s="8"/>
      <c r="M973" s="8"/>
      <c r="N973" s="8"/>
      <c r="O973" s="8"/>
      <c r="P973" s="8"/>
      <c r="Q973" s="8"/>
      <c r="R973" s="8"/>
      <c r="S973" s="16"/>
      <c r="T973" s="8"/>
      <c r="U973" s="8"/>
      <c r="V973" s="8"/>
      <c r="W973" s="8"/>
      <c r="X973" s="8"/>
      <c r="Y973" s="8"/>
      <c r="Z973" s="8"/>
    </row>
    <row r="974" spans="1:26" ht="15.75" customHeight="1">
      <c r="A974" s="8"/>
      <c r="B974" s="8"/>
      <c r="C974" s="8"/>
      <c r="D974" s="8"/>
      <c r="E974" s="8"/>
      <c r="F974" s="8"/>
      <c r="G974" s="8"/>
      <c r="H974" s="13"/>
      <c r="I974" s="8"/>
      <c r="J974" s="13"/>
      <c r="K974" s="8"/>
      <c r="L974" s="8"/>
      <c r="M974" s="8"/>
      <c r="N974" s="8"/>
      <c r="O974" s="8"/>
      <c r="P974" s="8"/>
      <c r="Q974" s="8"/>
      <c r="R974" s="8"/>
      <c r="S974" s="16"/>
      <c r="T974" s="8"/>
      <c r="U974" s="8"/>
      <c r="V974" s="8"/>
      <c r="W974" s="8"/>
      <c r="X974" s="8"/>
      <c r="Y974" s="8"/>
      <c r="Z974" s="8"/>
    </row>
    <row r="975" spans="1:26" ht="15.75" customHeight="1">
      <c r="A975" s="8"/>
      <c r="B975" s="8"/>
      <c r="C975" s="8"/>
      <c r="D975" s="8"/>
      <c r="E975" s="8"/>
      <c r="F975" s="8"/>
      <c r="G975" s="8"/>
      <c r="H975" s="13"/>
      <c r="I975" s="8"/>
      <c r="J975" s="13"/>
      <c r="K975" s="8"/>
      <c r="L975" s="8"/>
      <c r="M975" s="8"/>
      <c r="N975" s="8"/>
      <c r="O975" s="8"/>
      <c r="P975" s="8"/>
      <c r="Q975" s="8"/>
      <c r="R975" s="8"/>
      <c r="S975" s="16"/>
      <c r="T975" s="8"/>
      <c r="U975" s="8"/>
      <c r="V975" s="8"/>
      <c r="W975" s="8"/>
      <c r="X975" s="8"/>
      <c r="Y975" s="8"/>
      <c r="Z975" s="8"/>
    </row>
    <row r="976" spans="1:26" ht="15.75" customHeight="1">
      <c r="A976" s="8"/>
      <c r="B976" s="8"/>
      <c r="C976" s="8"/>
      <c r="D976" s="8"/>
      <c r="E976" s="8"/>
      <c r="F976" s="8"/>
      <c r="G976" s="8"/>
      <c r="H976" s="13"/>
      <c r="I976" s="8"/>
      <c r="J976" s="13"/>
      <c r="K976" s="8"/>
      <c r="L976" s="8"/>
      <c r="M976" s="8"/>
      <c r="N976" s="8"/>
      <c r="O976" s="8"/>
      <c r="P976" s="8"/>
      <c r="Q976" s="8"/>
      <c r="R976" s="8"/>
      <c r="S976" s="16"/>
      <c r="T976" s="8"/>
      <c r="U976" s="8"/>
      <c r="V976" s="8"/>
      <c r="W976" s="8"/>
      <c r="X976" s="8"/>
      <c r="Y976" s="8"/>
      <c r="Z976" s="8"/>
    </row>
    <row r="977" spans="1:26" ht="15.75" customHeight="1">
      <c r="A977" s="8"/>
      <c r="B977" s="8"/>
      <c r="C977" s="8"/>
      <c r="D977" s="8"/>
      <c r="E977" s="8"/>
      <c r="F977" s="8"/>
      <c r="G977" s="8"/>
      <c r="H977" s="13"/>
      <c r="I977" s="8"/>
      <c r="J977" s="13"/>
      <c r="K977" s="8"/>
      <c r="L977" s="8"/>
      <c r="M977" s="8"/>
      <c r="N977" s="8"/>
      <c r="O977" s="8"/>
      <c r="P977" s="8"/>
      <c r="Q977" s="8"/>
      <c r="R977" s="8"/>
      <c r="S977" s="16"/>
      <c r="T977" s="8"/>
      <c r="U977" s="8"/>
      <c r="V977" s="8"/>
      <c r="W977" s="8"/>
      <c r="X977" s="8"/>
      <c r="Y977" s="8"/>
      <c r="Z977" s="8"/>
    </row>
    <row r="978" spans="1:26" ht="15.75" customHeight="1">
      <c r="A978" s="8"/>
      <c r="B978" s="8"/>
      <c r="C978" s="8"/>
      <c r="D978" s="8"/>
      <c r="E978" s="8"/>
      <c r="F978" s="8"/>
      <c r="G978" s="8"/>
      <c r="H978" s="13"/>
      <c r="I978" s="8"/>
      <c r="J978" s="13"/>
      <c r="K978" s="8"/>
      <c r="L978" s="8"/>
      <c r="M978" s="8"/>
      <c r="N978" s="8"/>
      <c r="O978" s="8"/>
      <c r="P978" s="8"/>
      <c r="Q978" s="8"/>
      <c r="R978" s="8"/>
      <c r="S978" s="16"/>
      <c r="T978" s="8"/>
      <c r="U978" s="8"/>
      <c r="V978" s="8"/>
      <c r="W978" s="8"/>
      <c r="X978" s="8"/>
      <c r="Y978" s="8"/>
      <c r="Z978" s="8"/>
    </row>
    <row r="979" spans="1:26" ht="15.75" customHeight="1">
      <c r="A979" s="8"/>
      <c r="B979" s="8"/>
      <c r="C979" s="8"/>
      <c r="D979" s="8"/>
      <c r="E979" s="8"/>
      <c r="F979" s="8"/>
      <c r="G979" s="8"/>
      <c r="H979" s="13"/>
      <c r="I979" s="8"/>
      <c r="J979" s="13"/>
      <c r="K979" s="8"/>
      <c r="L979" s="8"/>
      <c r="M979" s="8"/>
      <c r="N979" s="8"/>
      <c r="O979" s="8"/>
      <c r="P979" s="8"/>
      <c r="Q979" s="8"/>
      <c r="R979" s="8"/>
      <c r="S979" s="16"/>
      <c r="T979" s="8"/>
      <c r="U979" s="8"/>
      <c r="V979" s="8"/>
      <c r="W979" s="8"/>
      <c r="X979" s="8"/>
      <c r="Y979" s="8"/>
      <c r="Z979" s="8"/>
    </row>
    <row r="980" spans="1:26" ht="15.75" customHeight="1">
      <c r="A980" s="8"/>
      <c r="B980" s="8"/>
      <c r="C980" s="8"/>
      <c r="D980" s="8"/>
      <c r="E980" s="8"/>
      <c r="F980" s="8"/>
      <c r="G980" s="8"/>
      <c r="H980" s="13"/>
      <c r="I980" s="8"/>
      <c r="J980" s="13"/>
      <c r="K980" s="8"/>
      <c r="L980" s="8"/>
      <c r="M980" s="8"/>
      <c r="N980" s="8"/>
      <c r="O980" s="8"/>
      <c r="P980" s="8"/>
      <c r="Q980" s="8"/>
      <c r="R980" s="8"/>
      <c r="S980" s="16"/>
      <c r="T980" s="8"/>
      <c r="U980" s="8"/>
      <c r="V980" s="8"/>
      <c r="W980" s="8"/>
      <c r="X980" s="8"/>
      <c r="Y980" s="8"/>
      <c r="Z980" s="8"/>
    </row>
    <row r="981" spans="1:26" ht="15.75" customHeight="1">
      <c r="A981" s="8"/>
      <c r="B981" s="8"/>
      <c r="C981" s="8"/>
      <c r="D981" s="8"/>
      <c r="E981" s="8"/>
      <c r="F981" s="8"/>
      <c r="G981" s="8"/>
      <c r="H981" s="13"/>
      <c r="I981" s="8"/>
      <c r="J981" s="13"/>
      <c r="K981" s="8"/>
      <c r="L981" s="8"/>
      <c r="M981" s="8"/>
      <c r="N981" s="8"/>
      <c r="O981" s="8"/>
      <c r="P981" s="8"/>
      <c r="Q981" s="8"/>
      <c r="R981" s="8"/>
      <c r="S981" s="16"/>
      <c r="T981" s="8"/>
      <c r="U981" s="8"/>
      <c r="V981" s="8"/>
      <c r="W981" s="8"/>
      <c r="X981" s="8"/>
      <c r="Y981" s="8"/>
      <c r="Z981" s="8"/>
    </row>
    <row r="982" spans="1:26" ht="15.75" customHeight="1">
      <c r="A982" s="8"/>
      <c r="B982" s="8"/>
      <c r="C982" s="8"/>
      <c r="D982" s="8"/>
      <c r="E982" s="8"/>
      <c r="F982" s="8"/>
      <c r="G982" s="8"/>
      <c r="H982" s="13"/>
      <c r="I982" s="8"/>
      <c r="J982" s="13"/>
      <c r="K982" s="8"/>
      <c r="L982" s="8"/>
      <c r="M982" s="8"/>
      <c r="N982" s="8"/>
      <c r="O982" s="8"/>
      <c r="P982" s="8"/>
      <c r="Q982" s="8"/>
      <c r="R982" s="8"/>
      <c r="S982" s="16"/>
      <c r="T982" s="8"/>
      <c r="U982" s="8"/>
      <c r="V982" s="8"/>
      <c r="W982" s="8"/>
      <c r="X982" s="8"/>
      <c r="Y982" s="8"/>
      <c r="Z982" s="8"/>
    </row>
    <row r="983" spans="1:26" ht="15.75" customHeight="1">
      <c r="A983" s="8"/>
      <c r="B983" s="8"/>
      <c r="C983" s="8"/>
      <c r="D983" s="8"/>
      <c r="E983" s="8"/>
      <c r="F983" s="8"/>
      <c r="G983" s="8"/>
      <c r="H983" s="13"/>
      <c r="I983" s="8"/>
      <c r="J983" s="13"/>
      <c r="K983" s="8"/>
      <c r="L983" s="8"/>
      <c r="M983" s="8"/>
      <c r="N983" s="8"/>
      <c r="O983" s="8"/>
      <c r="P983" s="8"/>
      <c r="Q983" s="8"/>
      <c r="R983" s="8"/>
      <c r="S983" s="16"/>
      <c r="T983" s="8"/>
      <c r="U983" s="8"/>
      <c r="V983" s="8"/>
      <c r="W983" s="8"/>
      <c r="X983" s="8"/>
      <c r="Y983" s="8"/>
      <c r="Z983" s="8"/>
    </row>
    <row r="984" spans="1:26" ht="15.75" customHeight="1">
      <c r="A984" s="8"/>
      <c r="B984" s="8"/>
      <c r="C984" s="8"/>
      <c r="D984" s="8"/>
      <c r="E984" s="8"/>
      <c r="F984" s="8"/>
      <c r="G984" s="8"/>
      <c r="H984" s="13"/>
      <c r="I984" s="8"/>
      <c r="J984" s="13"/>
      <c r="K984" s="8"/>
      <c r="L984" s="8"/>
      <c r="M984" s="8"/>
      <c r="N984" s="8"/>
      <c r="O984" s="8"/>
      <c r="P984" s="8"/>
      <c r="Q984" s="8"/>
      <c r="R984" s="8"/>
      <c r="S984" s="16"/>
      <c r="T984" s="8"/>
      <c r="U984" s="8"/>
      <c r="V984" s="8"/>
      <c r="W984" s="8"/>
      <c r="X984" s="8"/>
      <c r="Y984" s="8"/>
      <c r="Z984" s="8"/>
    </row>
    <row r="985" spans="1:26" ht="15.75" customHeight="1">
      <c r="A985" s="8"/>
      <c r="B985" s="8"/>
      <c r="C985" s="8"/>
      <c r="D985" s="8"/>
      <c r="E985" s="8"/>
      <c r="F985" s="8"/>
      <c r="G985" s="8"/>
      <c r="H985" s="13"/>
      <c r="I985" s="8"/>
      <c r="J985" s="13"/>
      <c r="K985" s="8"/>
      <c r="L985" s="8"/>
      <c r="M985" s="8"/>
      <c r="N985" s="8"/>
      <c r="O985" s="8"/>
      <c r="P985" s="8"/>
      <c r="Q985" s="8"/>
      <c r="R985" s="8"/>
      <c r="S985" s="16"/>
      <c r="T985" s="8"/>
      <c r="U985" s="8"/>
      <c r="V985" s="8"/>
      <c r="W985" s="8"/>
      <c r="X985" s="8"/>
      <c r="Y985" s="8"/>
      <c r="Z985" s="8"/>
    </row>
    <row r="986" spans="1:26" ht="15.75" customHeight="1">
      <c r="A986" s="8"/>
      <c r="B986" s="8"/>
      <c r="C986" s="8"/>
      <c r="D986" s="8"/>
      <c r="E986" s="8"/>
      <c r="F986" s="8"/>
      <c r="G986" s="8"/>
      <c r="H986" s="13"/>
      <c r="I986" s="8"/>
      <c r="J986" s="13"/>
      <c r="K986" s="8"/>
      <c r="L986" s="8"/>
      <c r="M986" s="8"/>
      <c r="N986" s="8"/>
      <c r="O986" s="8"/>
      <c r="P986" s="8"/>
      <c r="Q986" s="8"/>
      <c r="R986" s="8"/>
      <c r="S986" s="16"/>
      <c r="T986" s="8"/>
      <c r="U986" s="8"/>
      <c r="V986" s="8"/>
      <c r="W986" s="8"/>
      <c r="X986" s="8"/>
      <c r="Y986" s="8"/>
      <c r="Z986" s="8"/>
    </row>
    <row r="987" spans="1:26" ht="15.75" customHeight="1">
      <c r="A987" s="8"/>
      <c r="B987" s="8"/>
      <c r="C987" s="8"/>
      <c r="D987" s="8"/>
      <c r="E987" s="8"/>
      <c r="F987" s="8"/>
      <c r="G987" s="8"/>
      <c r="H987" s="13"/>
      <c r="I987" s="8"/>
      <c r="J987" s="13"/>
      <c r="K987" s="8"/>
      <c r="L987" s="8"/>
      <c r="M987" s="8"/>
      <c r="N987" s="8"/>
      <c r="O987" s="8"/>
      <c r="P987" s="8"/>
      <c r="Q987" s="8"/>
      <c r="R987" s="8"/>
      <c r="S987" s="16"/>
      <c r="T987" s="8"/>
      <c r="U987" s="8"/>
      <c r="V987" s="8"/>
      <c r="W987" s="8"/>
      <c r="X987" s="8"/>
      <c r="Y987" s="8"/>
      <c r="Z987" s="8"/>
    </row>
    <row r="988" spans="1:26" ht="15.75" customHeight="1">
      <c r="A988" s="8"/>
      <c r="B988" s="8"/>
      <c r="C988" s="8"/>
      <c r="D988" s="8"/>
      <c r="E988" s="8"/>
      <c r="F988" s="8"/>
      <c r="G988" s="8"/>
      <c r="H988" s="13"/>
      <c r="I988" s="8"/>
      <c r="J988" s="13"/>
      <c r="K988" s="8"/>
      <c r="L988" s="8"/>
      <c r="M988" s="8"/>
      <c r="N988" s="8"/>
      <c r="O988" s="8"/>
      <c r="P988" s="8"/>
      <c r="Q988" s="8"/>
      <c r="R988" s="8"/>
      <c r="S988" s="16"/>
      <c r="T988" s="8"/>
      <c r="U988" s="8"/>
      <c r="V988" s="8"/>
      <c r="W988" s="8"/>
      <c r="X988" s="8"/>
      <c r="Y988" s="8"/>
      <c r="Z988" s="8"/>
    </row>
    <row r="989" spans="1:26" ht="15.75" customHeight="1">
      <c r="A989" s="8"/>
      <c r="B989" s="8"/>
      <c r="C989" s="8"/>
      <c r="D989" s="8"/>
      <c r="E989" s="8"/>
      <c r="F989" s="8"/>
      <c r="G989" s="8"/>
      <c r="H989" s="13"/>
      <c r="I989" s="8"/>
      <c r="J989" s="13"/>
      <c r="K989" s="8"/>
      <c r="L989" s="8"/>
      <c r="M989" s="8"/>
      <c r="N989" s="8"/>
      <c r="O989" s="8"/>
      <c r="P989" s="8"/>
      <c r="Q989" s="8"/>
      <c r="R989" s="8"/>
      <c r="S989" s="16"/>
      <c r="T989" s="8"/>
      <c r="U989" s="8"/>
      <c r="V989" s="8"/>
      <c r="W989" s="8"/>
      <c r="X989" s="8"/>
      <c r="Y989" s="8"/>
      <c r="Z989" s="8"/>
    </row>
    <row r="990" spans="1:26" ht="15.75" customHeight="1">
      <c r="A990" s="8"/>
      <c r="B990" s="8"/>
      <c r="C990" s="8"/>
      <c r="D990" s="8"/>
      <c r="E990" s="8"/>
      <c r="F990" s="8"/>
      <c r="G990" s="8"/>
      <c r="H990" s="13"/>
      <c r="I990" s="8"/>
      <c r="J990" s="13"/>
      <c r="K990" s="8"/>
      <c r="L990" s="8"/>
      <c r="M990" s="8"/>
      <c r="N990" s="8"/>
      <c r="O990" s="8"/>
      <c r="P990" s="8"/>
      <c r="Q990" s="8"/>
      <c r="R990" s="8"/>
      <c r="S990" s="16"/>
      <c r="T990" s="8"/>
      <c r="U990" s="8"/>
      <c r="V990" s="8"/>
      <c r="W990" s="8"/>
      <c r="X990" s="8"/>
      <c r="Y990" s="8"/>
      <c r="Z990" s="8"/>
    </row>
    <row r="991" spans="1:26" ht="15.75" customHeight="1">
      <c r="A991" s="8"/>
      <c r="B991" s="8"/>
      <c r="C991" s="8"/>
      <c r="D991" s="8"/>
      <c r="E991" s="8"/>
      <c r="F991" s="8"/>
      <c r="G991" s="8"/>
      <c r="H991" s="13"/>
      <c r="I991" s="8"/>
      <c r="J991" s="13"/>
      <c r="K991" s="8"/>
      <c r="L991" s="8"/>
      <c r="M991" s="8"/>
      <c r="N991" s="8"/>
      <c r="O991" s="8"/>
      <c r="P991" s="8"/>
      <c r="Q991" s="8"/>
      <c r="R991" s="8"/>
      <c r="S991" s="16"/>
      <c r="T991" s="8"/>
      <c r="U991" s="8"/>
      <c r="V991" s="8"/>
      <c r="W991" s="8"/>
      <c r="X991" s="8"/>
      <c r="Y991" s="8"/>
      <c r="Z991" s="8"/>
    </row>
    <row r="992" spans="1:26" ht="15.75" customHeight="1">
      <c r="A992" s="8"/>
      <c r="B992" s="8"/>
      <c r="C992" s="8"/>
      <c r="D992" s="8"/>
      <c r="E992" s="8"/>
      <c r="F992" s="8"/>
      <c r="G992" s="8"/>
      <c r="H992" s="13"/>
      <c r="I992" s="8"/>
      <c r="J992" s="13"/>
      <c r="K992" s="8"/>
      <c r="L992" s="8"/>
      <c r="M992" s="8"/>
      <c r="N992" s="8"/>
      <c r="O992" s="8"/>
      <c r="P992" s="8"/>
      <c r="Q992" s="8"/>
      <c r="R992" s="8"/>
      <c r="S992" s="16"/>
      <c r="T992" s="8"/>
      <c r="U992" s="8"/>
      <c r="V992" s="8"/>
      <c r="W992" s="8"/>
      <c r="X992" s="8"/>
      <c r="Y992" s="8"/>
      <c r="Z992" s="8"/>
    </row>
    <row r="993" spans="1:26" ht="15.75" customHeight="1">
      <c r="A993" s="8"/>
      <c r="B993" s="8"/>
      <c r="C993" s="8"/>
      <c r="D993" s="8"/>
      <c r="E993" s="8"/>
      <c r="F993" s="8"/>
      <c r="G993" s="8"/>
      <c r="H993" s="13"/>
      <c r="I993" s="8"/>
      <c r="J993" s="13"/>
      <c r="K993" s="8"/>
      <c r="L993" s="8"/>
      <c r="M993" s="8"/>
      <c r="N993" s="8"/>
      <c r="O993" s="8"/>
      <c r="P993" s="8"/>
      <c r="Q993" s="8"/>
      <c r="R993" s="8"/>
      <c r="S993" s="16"/>
      <c r="T993" s="8"/>
      <c r="U993" s="8"/>
      <c r="V993" s="8"/>
      <c r="W993" s="8"/>
      <c r="X993" s="8"/>
      <c r="Y993" s="8"/>
      <c r="Z993" s="8"/>
    </row>
    <row r="994" spans="1:26" ht="15.75" customHeight="1">
      <c r="A994" s="8"/>
      <c r="B994" s="8"/>
      <c r="C994" s="8"/>
      <c r="D994" s="8"/>
      <c r="E994" s="8"/>
      <c r="F994" s="8"/>
      <c r="G994" s="8"/>
      <c r="H994" s="13"/>
      <c r="I994" s="8"/>
      <c r="J994" s="13"/>
      <c r="K994" s="8"/>
      <c r="L994" s="8"/>
      <c r="M994" s="8"/>
      <c r="N994" s="8"/>
      <c r="O994" s="8"/>
      <c r="P994" s="8"/>
      <c r="Q994" s="8"/>
      <c r="R994" s="8"/>
      <c r="S994" s="16"/>
      <c r="T994" s="8"/>
      <c r="U994" s="8"/>
      <c r="V994" s="8"/>
      <c r="W994" s="8"/>
      <c r="X994" s="8"/>
      <c r="Y994" s="8"/>
      <c r="Z994" s="8"/>
    </row>
    <row r="995" spans="1:26" ht="15.75" customHeight="1">
      <c r="A995" s="8"/>
      <c r="B995" s="8"/>
      <c r="C995" s="8"/>
      <c r="D995" s="8"/>
      <c r="E995" s="8"/>
      <c r="F995" s="8"/>
      <c r="G995" s="8"/>
      <c r="H995" s="13"/>
      <c r="I995" s="8"/>
      <c r="J995" s="13"/>
      <c r="K995" s="8"/>
      <c r="L995" s="8"/>
      <c r="M995" s="8"/>
      <c r="N995" s="8"/>
      <c r="O995" s="8"/>
      <c r="P995" s="8"/>
      <c r="Q995" s="8"/>
      <c r="R995" s="8"/>
      <c r="S995" s="16"/>
      <c r="T995" s="8"/>
      <c r="U995" s="8"/>
      <c r="V995" s="8"/>
      <c r="W995" s="8"/>
      <c r="X995" s="8"/>
      <c r="Y995" s="8"/>
      <c r="Z995" s="8"/>
    </row>
    <row r="996" spans="1:26" ht="15.75" customHeight="1">
      <c r="A996" s="8"/>
      <c r="B996" s="8"/>
      <c r="C996" s="8"/>
      <c r="D996" s="8"/>
      <c r="E996" s="8"/>
      <c r="F996" s="8"/>
      <c r="G996" s="8"/>
      <c r="H996" s="13"/>
      <c r="I996" s="8"/>
      <c r="J996" s="13"/>
      <c r="K996" s="8"/>
      <c r="L996" s="8"/>
      <c r="M996" s="8"/>
      <c r="N996" s="8"/>
      <c r="O996" s="8"/>
      <c r="P996" s="8"/>
      <c r="Q996" s="8"/>
      <c r="R996" s="8"/>
      <c r="S996" s="16"/>
      <c r="T996" s="8"/>
      <c r="U996" s="8"/>
      <c r="V996" s="8"/>
      <c r="W996" s="8"/>
      <c r="X996" s="8"/>
      <c r="Y996" s="8"/>
      <c r="Z996" s="8"/>
    </row>
    <row r="997" spans="1:26" ht="15.75" customHeight="1">
      <c r="A997" s="8"/>
      <c r="B997" s="8"/>
      <c r="C997" s="8"/>
      <c r="D997" s="8"/>
      <c r="E997" s="8"/>
      <c r="F997" s="8"/>
      <c r="G997" s="8"/>
      <c r="H997" s="13"/>
      <c r="I997" s="8"/>
      <c r="J997" s="13"/>
      <c r="K997" s="8"/>
      <c r="L997" s="8"/>
      <c r="M997" s="8"/>
      <c r="N997" s="8"/>
      <c r="O997" s="8"/>
      <c r="P997" s="8"/>
      <c r="Q997" s="8"/>
      <c r="R997" s="8"/>
      <c r="S997" s="16"/>
      <c r="T997" s="8"/>
      <c r="U997" s="8"/>
      <c r="V997" s="8"/>
      <c r="W997" s="8"/>
      <c r="X997" s="8"/>
      <c r="Y997" s="8"/>
      <c r="Z997" s="8"/>
    </row>
    <row r="998" spans="1:26" ht="15.75" customHeight="1">
      <c r="A998" s="8"/>
      <c r="B998" s="8"/>
      <c r="C998" s="8"/>
      <c r="D998" s="8"/>
      <c r="E998" s="8"/>
      <c r="F998" s="8"/>
      <c r="G998" s="8"/>
      <c r="H998" s="13"/>
      <c r="I998" s="8"/>
      <c r="J998" s="13"/>
      <c r="K998" s="8"/>
      <c r="L998" s="8"/>
      <c r="M998" s="8"/>
      <c r="N998" s="8"/>
      <c r="O998" s="8"/>
      <c r="P998" s="8"/>
      <c r="Q998" s="8"/>
      <c r="R998" s="8"/>
      <c r="S998" s="16"/>
      <c r="T998" s="8"/>
      <c r="U998" s="8"/>
      <c r="V998" s="8"/>
      <c r="W998" s="8"/>
      <c r="X998" s="8"/>
      <c r="Y998" s="8"/>
      <c r="Z998" s="8"/>
    </row>
    <row r="999" spans="1:26" ht="15.75" customHeight="1">
      <c r="A999" s="8"/>
      <c r="B999" s="8"/>
      <c r="C999" s="8"/>
      <c r="D999" s="8"/>
      <c r="E999" s="8"/>
      <c r="F999" s="8"/>
      <c r="G999" s="8"/>
      <c r="H999" s="13"/>
      <c r="I999" s="8"/>
      <c r="J999" s="13"/>
      <c r="K999" s="8"/>
      <c r="L999" s="8"/>
      <c r="M999" s="8"/>
      <c r="N999" s="8"/>
      <c r="O999" s="8"/>
      <c r="P999" s="8"/>
      <c r="Q999" s="8"/>
      <c r="R999" s="8"/>
      <c r="S999" s="16"/>
      <c r="T999" s="8"/>
      <c r="U999" s="8"/>
      <c r="V999" s="8"/>
      <c r="W999" s="8"/>
      <c r="X999" s="8"/>
      <c r="Y999" s="8"/>
      <c r="Z999" s="8"/>
    </row>
    <row r="1000" spans="1:26" ht="15.75" customHeight="1">
      <c r="A1000" s="8"/>
      <c r="B1000" s="8"/>
      <c r="C1000" s="8"/>
      <c r="D1000" s="8"/>
      <c r="E1000" s="8"/>
      <c r="F1000" s="8"/>
      <c r="G1000" s="8"/>
      <c r="H1000" s="13"/>
      <c r="I1000" s="8"/>
      <c r="J1000" s="13"/>
      <c r="K1000" s="8"/>
      <c r="L1000" s="8"/>
      <c r="M1000" s="8"/>
      <c r="N1000" s="8"/>
      <c r="O1000" s="8"/>
      <c r="P1000" s="8"/>
      <c r="Q1000" s="8"/>
      <c r="R1000" s="8"/>
      <c r="S1000" s="16"/>
      <c r="T1000" s="8"/>
      <c r="U1000" s="8"/>
      <c r="V1000" s="8"/>
      <c r="W1000" s="8"/>
      <c r="X1000" s="8"/>
      <c r="Y1000" s="8"/>
      <c r="Z1000" s="8"/>
    </row>
  </sheetData>
  <conditionalFormatting sqref="I76:I88 I649:I664 I683 I685:I698 I90:I99 I1:I9 I12:I19 I24 I33:I36 I43:I46 I53:I59 I38:I39 I48:I49 I63:I64 I463:I468 I473:I478 I483:I488 I503:I504 I513:I518 I493:I501 I506 I508 I667:I681 I700:I701 I706 I711 I716 I721 I726 I731 I736 I741 I746:I1000 I442:I458 I113 I126:I350 I359:I361 I523:I647">
    <cfRule type="containsText" dxfId="92" priority="1" operator="containsText" text="No">
      <formula>NOT(ISERROR(SEARCH(("No"),(I76))))</formula>
    </cfRule>
  </conditionalFormatting>
  <conditionalFormatting sqref="I684">
    <cfRule type="containsText" dxfId="91" priority="2" operator="containsText" text="No">
      <formula>NOT(ISERROR(SEARCH(("No"),(I684))))</formula>
    </cfRule>
  </conditionalFormatting>
  <conditionalFormatting sqref="I66 I74 I22 I32 I42 I52">
    <cfRule type="containsText" dxfId="90" priority="3" operator="containsText" text="No">
      <formula>NOT(ISERROR(SEARCH(("No"),(I66))))</formula>
    </cfRule>
  </conditionalFormatting>
  <conditionalFormatting sqref="I75">
    <cfRule type="containsText" dxfId="89" priority="4" operator="containsText" text="No">
      <formula>NOT(ISERROR(SEARCH(("No"),(I75))))</formula>
    </cfRule>
  </conditionalFormatting>
  <conditionalFormatting sqref="I65">
    <cfRule type="containsText" dxfId="88" priority="5" operator="containsText" text="No">
      <formula>NOT(ISERROR(SEARCH(("No"),(I65))))</formula>
    </cfRule>
  </conditionalFormatting>
  <conditionalFormatting sqref="I67:I73">
    <cfRule type="containsText" dxfId="87" priority="6" operator="containsText" text="No">
      <formula>NOT(ISERROR(SEARCH(("No"),(I67))))</formula>
    </cfRule>
  </conditionalFormatting>
  <conditionalFormatting sqref="I89">
    <cfRule type="containsText" dxfId="86" priority="7" operator="containsText" text="No">
      <formula>NOT(ISERROR(SEARCH(("No"),(I89))))</formula>
    </cfRule>
  </conditionalFormatting>
  <conditionalFormatting sqref="I100">
    <cfRule type="containsText" dxfId="85" priority="8" operator="containsText" text="No">
      <formula>NOT(ISERROR(SEARCH(("No"),(I100))))</formula>
    </cfRule>
  </conditionalFormatting>
  <conditionalFormatting sqref="I648">
    <cfRule type="containsText" dxfId="84" priority="9" operator="containsText" text="No">
      <formula>NOT(ISERROR(SEARCH(("No"),(I648))))</formula>
    </cfRule>
  </conditionalFormatting>
  <conditionalFormatting sqref="I682">
    <cfRule type="containsText" dxfId="83" priority="10" operator="containsText" text="No">
      <formula>NOT(ISERROR(SEARCH(("No"),(I682))))</formula>
    </cfRule>
  </conditionalFormatting>
  <conditionalFormatting sqref="I60:I62">
    <cfRule type="containsText" dxfId="82" priority="11" operator="containsText" text="No">
      <formula>NOT(ISERROR(SEARCH(("No"),(I60))))</formula>
    </cfRule>
  </conditionalFormatting>
  <conditionalFormatting sqref="I50:I51">
    <cfRule type="containsText" dxfId="81" priority="12" operator="containsText" text="No">
      <formula>NOT(ISERROR(SEARCH(("No"),(I50))))</formula>
    </cfRule>
  </conditionalFormatting>
  <conditionalFormatting sqref="I40:I41">
    <cfRule type="containsText" dxfId="80" priority="13" operator="containsText" text="No">
      <formula>NOT(ISERROR(SEARCH(("No"),(I40))))</formula>
    </cfRule>
  </conditionalFormatting>
  <conditionalFormatting sqref="I30:I31">
    <cfRule type="containsText" dxfId="79" priority="14" operator="containsText" text="No">
      <formula>NOT(ISERROR(SEARCH(("No"),(I30))))</formula>
    </cfRule>
  </conditionalFormatting>
  <conditionalFormatting sqref="I20:I21">
    <cfRule type="containsText" dxfId="78" priority="15" operator="containsText" text="No">
      <formula>NOT(ISERROR(SEARCH(("No"),(I20))))</formula>
    </cfRule>
  </conditionalFormatting>
  <conditionalFormatting sqref="I10:I11">
    <cfRule type="containsText" dxfId="77" priority="16" operator="containsText" text="No">
      <formula>NOT(ISERROR(SEARCH(("No"),(I10))))</formula>
    </cfRule>
  </conditionalFormatting>
  <conditionalFormatting sqref="I23">
    <cfRule type="containsText" dxfId="76" priority="17" operator="containsText" text="No">
      <formula>NOT(ISERROR(SEARCH(("No"),(I23))))</formula>
    </cfRule>
  </conditionalFormatting>
  <conditionalFormatting sqref="I25:I29">
    <cfRule type="containsText" dxfId="75" priority="18" operator="containsText" text="No">
      <formula>NOT(ISERROR(SEARCH(("No"),(I25))))</formula>
    </cfRule>
  </conditionalFormatting>
  <conditionalFormatting sqref="I37">
    <cfRule type="containsText" dxfId="74" priority="19" operator="containsText" text="No">
      <formula>NOT(ISERROR(SEARCH(("No"),(I37))))</formula>
    </cfRule>
  </conditionalFormatting>
  <conditionalFormatting sqref="I47">
    <cfRule type="containsText" dxfId="73" priority="20" operator="containsText" text="No">
      <formula>NOT(ISERROR(SEARCH(("No"),(I47))))</formula>
    </cfRule>
  </conditionalFormatting>
  <conditionalFormatting sqref="I101:I110">
    <cfRule type="containsText" dxfId="72" priority="21" operator="containsText" text="No">
      <formula>NOT(ISERROR(SEARCH(("No"),(I101))))</formula>
    </cfRule>
  </conditionalFormatting>
  <conditionalFormatting sqref="I111:I112">
    <cfRule type="containsText" dxfId="71" priority="22" operator="containsText" text="No">
      <formula>NOT(ISERROR(SEARCH(("No"),(I111))))</formula>
    </cfRule>
  </conditionalFormatting>
  <conditionalFormatting sqref="I462">
    <cfRule type="containsText" dxfId="70" priority="23" operator="containsText" text="No">
      <formula>NOT(ISERROR(SEARCH(("No"),(I462))))</formula>
    </cfRule>
  </conditionalFormatting>
  <conditionalFormatting sqref="I472">
    <cfRule type="containsText" dxfId="69" priority="24" operator="containsText" text="No">
      <formula>NOT(ISERROR(SEARCH(("No"),(I472))))</formula>
    </cfRule>
  </conditionalFormatting>
  <conditionalFormatting sqref="I482">
    <cfRule type="containsText" dxfId="68" priority="25" operator="containsText" text="No">
      <formula>NOT(ISERROR(SEARCH(("No"),(I482))))</formula>
    </cfRule>
  </conditionalFormatting>
  <conditionalFormatting sqref="I492">
    <cfRule type="containsText" dxfId="67" priority="26" operator="containsText" text="No">
      <formula>NOT(ISERROR(SEARCH(("No"),(I492))))</formula>
    </cfRule>
  </conditionalFormatting>
  <conditionalFormatting sqref="I502">
    <cfRule type="containsText" dxfId="66" priority="27" operator="containsText" text="No">
      <formula>NOT(ISERROR(SEARCH(("No"),(I502))))</formula>
    </cfRule>
  </conditionalFormatting>
  <conditionalFormatting sqref="I512">
    <cfRule type="containsText" dxfId="65" priority="28" operator="containsText" text="No">
      <formula>NOT(ISERROR(SEARCH(("No"),(I512))))</formula>
    </cfRule>
  </conditionalFormatting>
  <conditionalFormatting sqref="I522">
    <cfRule type="containsText" dxfId="64" priority="29" operator="containsText" text="No">
      <formula>NOT(ISERROR(SEARCH(("No"),(I522))))</formula>
    </cfRule>
  </conditionalFormatting>
  <conditionalFormatting sqref="I459">
    <cfRule type="containsText" dxfId="63" priority="30" operator="containsText" text="No">
      <formula>NOT(ISERROR(SEARCH(("No"),(I459))))</formula>
    </cfRule>
  </conditionalFormatting>
  <conditionalFormatting sqref="I460:I461">
    <cfRule type="containsText" dxfId="62" priority="31" operator="containsText" text="No">
      <formula>NOT(ISERROR(SEARCH(("No"),(I460))))</formula>
    </cfRule>
  </conditionalFormatting>
  <conditionalFormatting sqref="I470:I471">
    <cfRule type="containsText" dxfId="61" priority="32" operator="containsText" text="No">
      <formula>NOT(ISERROR(SEARCH(("No"),(I470))))</formula>
    </cfRule>
  </conditionalFormatting>
  <conditionalFormatting sqref="I469">
    <cfRule type="containsText" dxfId="60" priority="33" operator="containsText" text="No">
      <formula>NOT(ISERROR(SEARCH(("No"),(I469))))</formula>
    </cfRule>
  </conditionalFormatting>
  <conditionalFormatting sqref="I480:I481">
    <cfRule type="containsText" dxfId="59" priority="34" operator="containsText" text="No">
      <formula>NOT(ISERROR(SEARCH(("No"),(I480))))</formula>
    </cfRule>
  </conditionalFormatting>
  <conditionalFormatting sqref="I479">
    <cfRule type="containsText" dxfId="58" priority="35" operator="containsText" text="No">
      <formula>NOT(ISERROR(SEARCH(("No"),(I479))))</formula>
    </cfRule>
  </conditionalFormatting>
  <conditionalFormatting sqref="I490">
    <cfRule type="containsText" dxfId="57" priority="36" operator="containsText" text="No">
      <formula>NOT(ISERROR(SEARCH(("No"),(I490))))</formula>
    </cfRule>
  </conditionalFormatting>
  <conditionalFormatting sqref="I489">
    <cfRule type="containsText" dxfId="56" priority="37" operator="containsText" text="No">
      <formula>NOT(ISERROR(SEARCH(("No"),(I489))))</formula>
    </cfRule>
  </conditionalFormatting>
  <conditionalFormatting sqref="I491">
    <cfRule type="containsText" dxfId="55" priority="38" operator="containsText" text="No">
      <formula>NOT(ISERROR(SEARCH(("No"),(I491))))</formula>
    </cfRule>
  </conditionalFormatting>
  <conditionalFormatting sqref="I510:I511">
    <cfRule type="containsText" dxfId="54" priority="39" operator="containsText" text="No">
      <formula>NOT(ISERROR(SEARCH(("No"),(I510))))</formula>
    </cfRule>
  </conditionalFormatting>
  <conditionalFormatting sqref="I509">
    <cfRule type="containsText" dxfId="53" priority="40" operator="containsText" text="No">
      <formula>NOT(ISERROR(SEARCH(("No"),(I509))))</formula>
    </cfRule>
  </conditionalFormatting>
  <conditionalFormatting sqref="I505">
    <cfRule type="containsText" dxfId="52" priority="41" operator="containsText" text="No">
      <formula>NOT(ISERROR(SEARCH(("No"),(I505))))</formula>
    </cfRule>
  </conditionalFormatting>
  <conditionalFormatting sqref="I507">
    <cfRule type="containsText" dxfId="51" priority="42" operator="containsText" text="No">
      <formula>NOT(ISERROR(SEARCH(("No"),(I507))))</formula>
    </cfRule>
  </conditionalFormatting>
  <conditionalFormatting sqref="I520:I521">
    <cfRule type="containsText" dxfId="50" priority="43" operator="containsText" text="No">
      <formula>NOT(ISERROR(SEARCH(("No"),(I520))))</formula>
    </cfRule>
  </conditionalFormatting>
  <conditionalFormatting sqref="I519">
    <cfRule type="containsText" dxfId="49" priority="44" operator="containsText" text="No">
      <formula>NOT(ISERROR(SEARCH(("No"),(I519))))</formula>
    </cfRule>
  </conditionalFormatting>
  <conditionalFormatting sqref="I665:I666">
    <cfRule type="containsText" dxfId="48" priority="45" operator="containsText" text="No">
      <formula>NOT(ISERROR(SEARCH(("No"),(I665))))</formula>
    </cfRule>
  </conditionalFormatting>
  <conditionalFormatting sqref="I699">
    <cfRule type="containsText" dxfId="47" priority="46" operator="containsText" text="No">
      <formula>NOT(ISERROR(SEARCH(("No"),(I699))))</formula>
    </cfRule>
  </conditionalFormatting>
  <conditionalFormatting sqref="I383:I387 I393:I397 I403:I407 I423 I433:I437 I413:I420 I425 I427 I363:I371 I373:I377">
    <cfRule type="containsText" dxfId="46" priority="47" operator="containsText" text="No">
      <formula>NOT(ISERROR(SEARCH(("No"),(I383))))</formula>
    </cfRule>
  </conditionalFormatting>
  <conditionalFormatting sqref="I381">
    <cfRule type="containsText" dxfId="45" priority="48" operator="containsText" text="No">
      <formula>NOT(ISERROR(SEARCH(("No"),(I381))))</formula>
    </cfRule>
  </conditionalFormatting>
  <conditionalFormatting sqref="I391">
    <cfRule type="containsText" dxfId="44" priority="49" operator="containsText" text="No">
      <formula>NOT(ISERROR(SEARCH(("No"),(I391))))</formula>
    </cfRule>
  </conditionalFormatting>
  <conditionalFormatting sqref="I401">
    <cfRule type="containsText" dxfId="43" priority="50" operator="containsText" text="No">
      <formula>NOT(ISERROR(SEARCH(("No"),(I401))))</formula>
    </cfRule>
  </conditionalFormatting>
  <conditionalFormatting sqref="I411">
    <cfRule type="containsText" dxfId="42" priority="51" operator="containsText" text="No">
      <formula>NOT(ISERROR(SEARCH(("No"),(I411))))</formula>
    </cfRule>
  </conditionalFormatting>
  <conditionalFormatting sqref="I421">
    <cfRule type="containsText" dxfId="41" priority="52" operator="containsText" text="No">
      <formula>NOT(ISERROR(SEARCH(("No"),(I421))))</formula>
    </cfRule>
  </conditionalFormatting>
  <conditionalFormatting sqref="I431">
    <cfRule type="containsText" dxfId="40" priority="53" operator="containsText" text="No">
      <formula>NOT(ISERROR(SEARCH(("No"),(I431))))</formula>
    </cfRule>
  </conditionalFormatting>
  <conditionalFormatting sqref="I441">
    <cfRule type="containsText" dxfId="39" priority="54" operator="containsText" text="No">
      <formula>NOT(ISERROR(SEARCH(("No"),(I441))))</formula>
    </cfRule>
  </conditionalFormatting>
  <conditionalFormatting sqref="I378">
    <cfRule type="containsText" dxfId="38" priority="55" operator="containsText" text="No">
      <formula>NOT(ISERROR(SEARCH(("No"),(I378))))</formula>
    </cfRule>
  </conditionalFormatting>
  <conditionalFormatting sqref="I379:I380">
    <cfRule type="containsText" dxfId="37" priority="56" operator="containsText" text="No">
      <formula>NOT(ISERROR(SEARCH(("No"),(I379))))</formula>
    </cfRule>
  </conditionalFormatting>
  <conditionalFormatting sqref="I389:I390">
    <cfRule type="containsText" dxfId="36" priority="57" operator="containsText" text="No">
      <formula>NOT(ISERROR(SEARCH(("No"),(I389))))</formula>
    </cfRule>
  </conditionalFormatting>
  <conditionalFormatting sqref="I388">
    <cfRule type="containsText" dxfId="35" priority="58" operator="containsText" text="No">
      <formula>NOT(ISERROR(SEARCH(("No"),(I388))))</formula>
    </cfRule>
  </conditionalFormatting>
  <conditionalFormatting sqref="I399:I400">
    <cfRule type="containsText" dxfId="34" priority="59" operator="containsText" text="No">
      <formula>NOT(ISERROR(SEARCH(("No"),(I399))))</formula>
    </cfRule>
  </conditionalFormatting>
  <conditionalFormatting sqref="I398">
    <cfRule type="containsText" dxfId="33" priority="60" operator="containsText" text="No">
      <formula>NOT(ISERROR(SEARCH(("No"),(I398))))</formula>
    </cfRule>
  </conditionalFormatting>
  <conditionalFormatting sqref="I409">
    <cfRule type="containsText" dxfId="32" priority="61" operator="containsText" text="No">
      <formula>NOT(ISERROR(SEARCH(("No"),(I409))))</formula>
    </cfRule>
  </conditionalFormatting>
  <conditionalFormatting sqref="I408">
    <cfRule type="containsText" dxfId="31" priority="62" operator="containsText" text="No">
      <formula>NOT(ISERROR(SEARCH(("No"),(I408))))</formula>
    </cfRule>
  </conditionalFormatting>
  <conditionalFormatting sqref="I410">
    <cfRule type="containsText" dxfId="30" priority="63" operator="containsText" text="No">
      <formula>NOT(ISERROR(SEARCH(("No"),(I410))))</formula>
    </cfRule>
  </conditionalFormatting>
  <conditionalFormatting sqref="I429:I430">
    <cfRule type="containsText" dxfId="29" priority="64" operator="containsText" text="No">
      <formula>NOT(ISERROR(SEARCH(("No"),(I429))))</formula>
    </cfRule>
  </conditionalFormatting>
  <conditionalFormatting sqref="I428">
    <cfRule type="containsText" dxfId="28" priority="65" operator="containsText" text="No">
      <formula>NOT(ISERROR(SEARCH(("No"),(I428))))</formula>
    </cfRule>
  </conditionalFormatting>
  <conditionalFormatting sqref="I424">
    <cfRule type="containsText" dxfId="27" priority="66" operator="containsText" text="No">
      <formula>NOT(ISERROR(SEARCH(("No"),(I424))))</formula>
    </cfRule>
  </conditionalFormatting>
  <conditionalFormatting sqref="I426">
    <cfRule type="containsText" dxfId="26" priority="67" operator="containsText" text="No">
      <formula>NOT(ISERROR(SEARCH(("No"),(I426))))</formula>
    </cfRule>
  </conditionalFormatting>
  <conditionalFormatting sqref="I439:I440">
    <cfRule type="containsText" dxfId="25" priority="68" operator="containsText" text="No">
      <formula>NOT(ISERROR(SEARCH(("No"),(I439))))</formula>
    </cfRule>
  </conditionalFormatting>
  <conditionalFormatting sqref="I438">
    <cfRule type="containsText" dxfId="24" priority="69" operator="containsText" text="No">
      <formula>NOT(ISERROR(SEARCH(("No"),(I438))))</formula>
    </cfRule>
  </conditionalFormatting>
  <conditionalFormatting sqref="I362">
    <cfRule type="containsText" dxfId="23" priority="70" operator="containsText" text="No">
      <formula>NOT(ISERROR(SEARCH(("No"),(I362))))</formula>
    </cfRule>
  </conditionalFormatting>
  <conditionalFormatting sqref="I372">
    <cfRule type="containsText" dxfId="22" priority="71" operator="containsText" text="No">
      <formula>NOT(ISERROR(SEARCH(("No"),(I372))))</formula>
    </cfRule>
  </conditionalFormatting>
  <conditionalFormatting sqref="I382">
    <cfRule type="containsText" dxfId="21" priority="72" operator="containsText" text="No">
      <formula>NOT(ISERROR(SEARCH(("No"),(I382))))</formula>
    </cfRule>
  </conditionalFormatting>
  <conditionalFormatting sqref="I392">
    <cfRule type="containsText" dxfId="20" priority="73" operator="containsText" text="No">
      <formula>NOT(ISERROR(SEARCH(("No"),(I392))))</formula>
    </cfRule>
  </conditionalFormatting>
  <conditionalFormatting sqref="I402">
    <cfRule type="containsText" dxfId="19" priority="74" operator="containsText" text="No">
      <formula>NOT(ISERROR(SEARCH(("No"),(I402))))</formula>
    </cfRule>
  </conditionalFormatting>
  <conditionalFormatting sqref="I412">
    <cfRule type="containsText" dxfId="18" priority="75" operator="containsText" text="No">
      <formula>NOT(ISERROR(SEARCH(("No"),(I412))))</formula>
    </cfRule>
  </conditionalFormatting>
  <conditionalFormatting sqref="I422">
    <cfRule type="containsText" dxfId="17" priority="76" operator="containsText" text="No">
      <formula>NOT(ISERROR(SEARCH(("No"),(I422))))</formula>
    </cfRule>
  </conditionalFormatting>
  <conditionalFormatting sqref="I432">
    <cfRule type="containsText" dxfId="16" priority="77" operator="containsText" text="No">
      <formula>NOT(ISERROR(SEARCH(("No"),(I432))))</formula>
    </cfRule>
  </conditionalFormatting>
  <conditionalFormatting sqref="I115 I119:I120 I122:I125">
    <cfRule type="containsText" dxfId="15" priority="78" operator="containsText" text="No">
      <formula>NOT(ISERROR(SEARCH(("No"),(I115))))</formula>
    </cfRule>
  </conditionalFormatting>
  <conditionalFormatting sqref="I114">
    <cfRule type="containsText" dxfId="14" priority="79" operator="containsText" text="No">
      <formula>NOT(ISERROR(SEARCH(("No"),(I114))))</formula>
    </cfRule>
  </conditionalFormatting>
  <conditionalFormatting sqref="I118">
    <cfRule type="containsText" dxfId="13" priority="80" operator="containsText" text="No">
      <formula>NOT(ISERROR(SEARCH(("No"),(I118))))</formula>
    </cfRule>
  </conditionalFormatting>
  <conditionalFormatting sqref="I121">
    <cfRule type="containsText" dxfId="12" priority="81" operator="containsText" text="No">
      <formula>NOT(ISERROR(SEARCH(("No"),(I121))))</formula>
    </cfRule>
  </conditionalFormatting>
  <conditionalFormatting sqref="I117">
    <cfRule type="containsText" dxfId="11" priority="82" operator="containsText" text="No">
      <formula>NOT(ISERROR(SEARCH(("No"),(I117))))</formula>
    </cfRule>
  </conditionalFormatting>
  <conditionalFormatting sqref="I116">
    <cfRule type="containsText" dxfId="10" priority="83" operator="containsText" text="No">
      <formula>NOT(ISERROR(SEARCH(("No"),(I116))))</formula>
    </cfRule>
  </conditionalFormatting>
  <conditionalFormatting sqref="I351:I354 I358">
    <cfRule type="containsText" dxfId="9" priority="84" operator="containsText" text="No">
      <formula>NOT(ISERROR(SEARCH(("No"),(I351))))</formula>
    </cfRule>
  </conditionalFormatting>
  <conditionalFormatting sqref="I355:I357">
    <cfRule type="containsText" dxfId="8" priority="85" operator="containsText" text="No">
      <formula>NOT(ISERROR(SEARCH(("No"),(I355))))</formula>
    </cfRule>
  </conditionalFormatting>
  <hyperlinks>
    <hyperlink ref="S62" r:id="rId1" location=":~:text=The%20preliminary%20July%201%20population,2020%2C%20a%200.7%20percent%20increase."/>
    <hyperlink ref="S64" r:id="rId2"/>
    <hyperlink ref="S76" r:id="rId3"/>
    <hyperlink ref="S101" r:id="rId4"/>
    <hyperlink ref="S141" r:id="rId5"/>
    <hyperlink ref="S153" r:id="rId6"/>
    <hyperlink ref="S166" r:id="rId7"/>
    <hyperlink ref="S167" r:id="rId8"/>
    <hyperlink ref="S172" r:id="rId9"/>
    <hyperlink ref="S204" r:id="rId10"/>
    <hyperlink ref="S205" r:id="rId11"/>
    <hyperlink ref="S224" r:id="rId12" location=":~:text=The%20Portland%20General%20Electric%2Downed,end%20of%20an%20energy%20era."/>
    <hyperlink ref="S327" r:id="rId13"/>
    <hyperlink ref="S329" r:id="rId14"/>
    <hyperlink ref="S332" r:id="rId15"/>
    <hyperlink ref="S334" r:id="rId16"/>
    <hyperlink ref="S537" r:id="rId17"/>
    <hyperlink ref="T545" r:id="rId18"/>
    <hyperlink ref="S557" r:id="rId19"/>
    <hyperlink ref="S574" r:id="rId20"/>
  </hyperlinks>
  <pageMargins left="0.7" right="0.7" top="0.75" bottom="0.75" header="0" footer="0"/>
  <pageSetup orientation="portrait"/>
  <legacyDrawing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2A1C7"/>
  </sheetPr>
  <dimension ref="A1:Z1000"/>
  <sheetViews>
    <sheetView workbookViewId="0">
      <selection sqref="A1:B1"/>
    </sheetView>
  </sheetViews>
  <sheetFormatPr defaultColWidth="12.625" defaultRowHeight="15" customHeight="1"/>
  <cols>
    <col min="1" max="2" width="67.25" customWidth="1"/>
    <col min="3" max="26" width="8" customWidth="1"/>
  </cols>
  <sheetData>
    <row r="1" spans="1:26" ht="14.25">
      <c r="A1" s="334" t="s">
        <v>1089</v>
      </c>
      <c r="B1" s="335"/>
      <c r="C1" s="2"/>
      <c r="D1" s="2"/>
      <c r="E1" s="2"/>
      <c r="F1" s="2"/>
      <c r="G1" s="2"/>
      <c r="H1" s="2"/>
      <c r="I1" s="2"/>
      <c r="J1" s="2"/>
      <c r="K1" s="2"/>
      <c r="L1" s="2"/>
      <c r="M1" s="2"/>
      <c r="N1" s="2"/>
      <c r="O1" s="2"/>
      <c r="P1" s="2"/>
      <c r="Q1" s="2"/>
      <c r="R1" s="2"/>
      <c r="S1" s="2"/>
      <c r="T1" s="2"/>
      <c r="U1" s="2"/>
      <c r="V1" s="2"/>
      <c r="W1" s="2"/>
      <c r="X1" s="2"/>
      <c r="Y1" s="2"/>
      <c r="Z1" s="2"/>
    </row>
    <row r="2" spans="1:26" ht="14.25">
      <c r="A2" s="66" t="s">
        <v>1090</v>
      </c>
      <c r="B2" s="66" t="s">
        <v>1091</v>
      </c>
      <c r="C2" s="2"/>
      <c r="D2" s="2"/>
      <c r="E2" s="2"/>
      <c r="F2" s="2"/>
      <c r="G2" s="2"/>
      <c r="H2" s="2"/>
      <c r="I2" s="2"/>
      <c r="J2" s="2"/>
      <c r="K2" s="2"/>
      <c r="L2" s="2"/>
      <c r="M2" s="2"/>
      <c r="N2" s="2"/>
      <c r="O2" s="2"/>
      <c r="P2" s="2"/>
      <c r="Q2" s="2"/>
      <c r="R2" s="2"/>
      <c r="S2" s="2"/>
      <c r="T2" s="2"/>
      <c r="U2" s="2"/>
      <c r="V2" s="2"/>
      <c r="W2" s="2"/>
      <c r="X2" s="2"/>
      <c r="Y2" s="2"/>
      <c r="Z2" s="2"/>
    </row>
    <row r="3" spans="1:26" ht="14.25">
      <c r="A3" s="67" t="s">
        <v>1092</v>
      </c>
      <c r="B3" s="2" t="str">
        <f t="shared" ref="B3:B40" si="0">A3</f>
        <v>million metric tons / year</v>
      </c>
      <c r="C3" s="2"/>
      <c r="D3" s="2"/>
      <c r="E3" s="2"/>
      <c r="F3" s="2"/>
      <c r="G3" s="2"/>
      <c r="H3" s="2"/>
      <c r="I3" s="2"/>
      <c r="J3" s="2"/>
      <c r="K3" s="2"/>
      <c r="L3" s="2"/>
      <c r="M3" s="2"/>
      <c r="N3" s="2"/>
      <c r="O3" s="2"/>
      <c r="P3" s="2"/>
      <c r="Q3" s="2"/>
      <c r="R3" s="2"/>
      <c r="S3" s="2"/>
      <c r="T3" s="2"/>
      <c r="U3" s="2"/>
      <c r="V3" s="2"/>
      <c r="W3" s="2"/>
      <c r="X3" s="2"/>
      <c r="Y3" s="2"/>
      <c r="Z3" s="2"/>
    </row>
    <row r="4" spans="1:26" ht="14.25">
      <c r="A4" s="67" t="s">
        <v>1093</v>
      </c>
      <c r="B4" s="2" t="str">
        <f t="shared" si="0"/>
        <v>g CO2e / 2019 dollar</v>
      </c>
      <c r="C4" s="2"/>
      <c r="D4" s="2"/>
      <c r="E4" s="2"/>
      <c r="F4" s="2"/>
      <c r="G4" s="2"/>
      <c r="H4" s="2"/>
      <c r="I4" s="2"/>
      <c r="J4" s="2"/>
      <c r="K4" s="2"/>
      <c r="L4" s="2"/>
      <c r="M4" s="2"/>
      <c r="N4" s="2"/>
      <c r="O4" s="2"/>
      <c r="P4" s="2"/>
      <c r="Q4" s="2"/>
      <c r="R4" s="2"/>
      <c r="S4" s="2"/>
      <c r="T4" s="2"/>
      <c r="U4" s="2"/>
      <c r="V4" s="2"/>
      <c r="W4" s="2"/>
      <c r="X4" s="2"/>
      <c r="Y4" s="2"/>
      <c r="Z4" s="2"/>
    </row>
    <row r="5" spans="1:26" ht="14.25">
      <c r="A5" s="67" t="s">
        <v>1094</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25">
      <c r="A6" s="67" t="s">
        <v>1095</v>
      </c>
      <c r="B6" s="2" t="str">
        <f t="shared" si="0"/>
        <v>g CO2 / 2019 dollar</v>
      </c>
      <c r="C6" s="2"/>
      <c r="D6" s="2"/>
      <c r="E6" s="2"/>
      <c r="F6" s="2"/>
      <c r="G6" s="2"/>
      <c r="H6" s="2"/>
      <c r="I6" s="2"/>
      <c r="J6" s="2"/>
      <c r="K6" s="2"/>
      <c r="L6" s="2"/>
      <c r="M6" s="2"/>
      <c r="N6" s="2"/>
      <c r="O6" s="2"/>
      <c r="P6" s="2"/>
      <c r="Q6" s="2"/>
      <c r="R6" s="2"/>
      <c r="S6" s="2"/>
      <c r="T6" s="2"/>
      <c r="U6" s="2"/>
      <c r="V6" s="2"/>
      <c r="W6" s="2"/>
      <c r="X6" s="2"/>
      <c r="Y6" s="2"/>
      <c r="Z6" s="2"/>
    </row>
    <row r="7" spans="1:26" ht="14.25">
      <c r="A7" s="67" t="s">
        <v>1096</v>
      </c>
      <c r="B7" s="2" t="str">
        <f t="shared" si="0"/>
        <v>2019 dollars / ton CO2e abated, Annual average abatement (MtCO2e)</v>
      </c>
      <c r="C7" s="2"/>
      <c r="D7" s="2"/>
      <c r="E7" s="2"/>
      <c r="F7" s="2"/>
      <c r="G7" s="2"/>
      <c r="H7" s="2"/>
      <c r="I7" s="2"/>
      <c r="J7" s="2"/>
      <c r="K7" s="2"/>
      <c r="L7" s="2"/>
      <c r="M7" s="2"/>
      <c r="N7" s="2"/>
      <c r="O7" s="2"/>
      <c r="P7" s="2"/>
      <c r="Q7" s="2"/>
      <c r="R7" s="2"/>
      <c r="S7" s="2"/>
      <c r="T7" s="2"/>
      <c r="U7" s="2"/>
      <c r="V7" s="2"/>
      <c r="W7" s="2"/>
      <c r="X7" s="2"/>
      <c r="Y7" s="2"/>
      <c r="Z7" s="2"/>
    </row>
    <row r="8" spans="1:26" ht="14.25">
      <c r="A8" s="67" t="s">
        <v>1097</v>
      </c>
      <c r="B8" s="2" t="str">
        <f t="shared" si="0"/>
        <v>billion 2019 dollars / year</v>
      </c>
      <c r="C8" s="2"/>
      <c r="D8" s="2"/>
      <c r="E8" s="2"/>
      <c r="F8" s="2"/>
      <c r="G8" s="2"/>
      <c r="H8" s="2"/>
      <c r="I8" s="2"/>
      <c r="J8" s="2"/>
      <c r="K8" s="2"/>
      <c r="L8" s="2"/>
      <c r="M8" s="2"/>
      <c r="N8" s="2"/>
      <c r="O8" s="2"/>
      <c r="P8" s="2"/>
      <c r="Q8" s="2"/>
      <c r="R8" s="2"/>
      <c r="S8" s="2"/>
      <c r="T8" s="2"/>
      <c r="U8" s="2"/>
      <c r="V8" s="2"/>
      <c r="W8" s="2"/>
      <c r="X8" s="2"/>
      <c r="Y8" s="2"/>
      <c r="Z8" s="2"/>
    </row>
    <row r="9" spans="1:26" ht="14.25">
      <c r="A9" s="67" t="s">
        <v>1098</v>
      </c>
      <c r="B9" s="2" t="str">
        <f t="shared" si="0"/>
        <v>billion 2019 dollars</v>
      </c>
      <c r="C9" s="2"/>
      <c r="D9" s="2"/>
      <c r="E9" s="2"/>
      <c r="F9" s="2"/>
      <c r="G9" s="2"/>
      <c r="H9" s="2"/>
      <c r="I9" s="2"/>
      <c r="J9" s="2"/>
      <c r="K9" s="2"/>
      <c r="L9" s="2"/>
      <c r="M9" s="2"/>
      <c r="N9" s="2"/>
      <c r="O9" s="2"/>
      <c r="P9" s="2"/>
      <c r="Q9" s="2"/>
      <c r="R9" s="2"/>
      <c r="S9" s="2"/>
      <c r="T9" s="2"/>
      <c r="U9" s="2"/>
      <c r="V9" s="2"/>
      <c r="W9" s="2"/>
      <c r="X9" s="2"/>
      <c r="Y9" s="2"/>
      <c r="Z9" s="2"/>
    </row>
    <row r="10" spans="1:26" ht="14.25">
      <c r="A10" s="67" t="s">
        <v>1099</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25">
      <c r="A11" s="67" t="s">
        <v>1100</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25">
      <c r="A12" s="67" t="s">
        <v>1101</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25">
      <c r="A13" s="67" t="s">
        <v>1102</v>
      </c>
      <c r="B13" s="2" t="str">
        <f t="shared" si="0"/>
        <v>2019 dollars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25">
      <c r="A14" s="67" t="s">
        <v>1103</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25">
      <c r="A15" s="67" t="s">
        <v>1104</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25">
      <c r="A16" s="67" t="s">
        <v>1105</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25">
      <c r="A17" s="67" t="s">
        <v>1106</v>
      </c>
      <c r="B17" s="2" t="str">
        <f t="shared" si="0"/>
        <v>2019 dollars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25">
      <c r="A18" s="67" t="s">
        <v>1107</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25">
      <c r="A19" s="67" t="s">
        <v>1108</v>
      </c>
      <c r="B19" s="2" t="str">
        <f t="shared" si="0"/>
        <v>trillion passenger-miles / year</v>
      </c>
      <c r="C19" s="2"/>
      <c r="D19" s="2"/>
      <c r="E19" s="2"/>
      <c r="F19" s="2"/>
      <c r="G19" s="2"/>
      <c r="H19" s="2"/>
      <c r="I19" s="2"/>
      <c r="J19" s="2"/>
      <c r="K19" s="2"/>
      <c r="L19" s="2"/>
      <c r="M19" s="2"/>
      <c r="N19" s="2"/>
      <c r="O19" s="2"/>
      <c r="P19" s="2"/>
      <c r="Q19" s="2"/>
      <c r="R19" s="2"/>
      <c r="S19" s="2"/>
      <c r="T19" s="2"/>
      <c r="U19" s="2"/>
      <c r="V19" s="2"/>
      <c r="W19" s="2"/>
      <c r="X19" s="2"/>
      <c r="Y19" s="2"/>
      <c r="Z19" s="2"/>
    </row>
    <row r="20" spans="1:26" ht="14.25">
      <c r="A20" s="67" t="s">
        <v>1109</v>
      </c>
      <c r="B20" s="2" t="str">
        <f t="shared" si="0"/>
        <v>trillion freight ton-miles / year</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67" t="s">
        <v>1110</v>
      </c>
      <c r="B21" s="2" t="str">
        <f t="shared" si="0"/>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67" t="s">
        <v>1111</v>
      </c>
      <c r="B22" s="2" t="str">
        <f t="shared" si="0"/>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67" t="s">
        <v>1112</v>
      </c>
      <c r="B23" s="2" t="str">
        <f t="shared" si="0"/>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67" t="s">
        <v>1113</v>
      </c>
      <c r="B24" s="2" t="str">
        <f t="shared" si="0"/>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67" t="s">
        <v>1114</v>
      </c>
      <c r="B25" s="2" t="str">
        <f t="shared" si="0"/>
        <v>quads / year</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67" t="s">
        <v>1115</v>
      </c>
      <c r="B26" s="2" t="str">
        <f t="shared" si="0"/>
        <v>thousand BTU / 2019 dollar</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67" t="s">
        <v>1116</v>
      </c>
      <c r="B27" s="2" t="str">
        <f t="shared" si="0"/>
        <v>millions of short tons / year</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67" t="s">
        <v>1117</v>
      </c>
      <c r="B28" s="2" t="str">
        <f t="shared" si="0"/>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67" t="s">
        <v>1118</v>
      </c>
      <c r="B29" s="2" t="str">
        <f t="shared" si="0"/>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67" t="s">
        <v>1119</v>
      </c>
      <c r="B30" s="2" t="str">
        <f t="shared" si="0"/>
        <v>million gallons / year</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67" t="s">
        <v>1120</v>
      </c>
      <c r="B31" s="2" t="str">
        <f t="shared" si="0"/>
        <v>trillion BTU / year</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67" t="s">
        <v>1121</v>
      </c>
      <c r="B32" s="2" t="str">
        <f t="shared" si="0"/>
        <v>2019 dollars / short ton</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67" t="s">
        <v>1122</v>
      </c>
      <c r="B33" s="2" t="str">
        <f t="shared" si="0"/>
        <v>2019 dollars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67" t="s">
        <v>1123</v>
      </c>
      <c r="B34" s="2" t="str">
        <f t="shared" si="0"/>
        <v>2019 dollars / gallon</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67" t="s">
        <v>1124</v>
      </c>
      <c r="B35" s="2" t="str">
        <f t="shared" si="0"/>
        <v>2019 dollars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67" t="s">
        <v>1125</v>
      </c>
      <c r="B36" s="2" t="str">
        <f t="shared" si="0"/>
        <v>2019 dollars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67" t="s">
        <v>1126</v>
      </c>
      <c r="B37" s="2" t="str">
        <f t="shared" si="0"/>
        <v>2019 dollars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67" t="s">
        <v>1127</v>
      </c>
      <c r="B38" s="2" t="str">
        <f t="shared" si="0"/>
        <v>cost of eqpt. to capture 1 metric ton CO2e/yr (2019 dollars)</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67" t="s">
        <v>1128</v>
      </c>
      <c r="B39" s="2" t="str">
        <f t="shared" si="0"/>
        <v>million 2019 dollars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67" t="s">
        <v>1129</v>
      </c>
      <c r="B40" s="2" t="str">
        <f t="shared" si="0"/>
        <v>cost of eqpt. to produce 1 kg H2/yr (2019 dollars)</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334" t="s">
        <v>1130</v>
      </c>
      <c r="B42" s="335"/>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66" t="s">
        <v>1090</v>
      </c>
      <c r="B43" s="66" t="s">
        <v>1091</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6" t="s">
        <v>1131</v>
      </c>
      <c r="B44" s="2" t="str">
        <f t="shared" ref="B44:B45" si="1">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6" t="s">
        <v>1132</v>
      </c>
      <c r="B45" s="2" t="str">
        <f t="shared" si="1"/>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2" activePane="bottomLeft" state="frozen"/>
      <selection pane="bottomLeft" activeCell="B3" sqref="B3"/>
    </sheetView>
  </sheetViews>
  <sheetFormatPr defaultColWidth="12.625" defaultRowHeight="15" customHeight="1"/>
  <cols>
    <col min="1" max="1" width="32.625" customWidth="1"/>
    <col min="2" max="2" width="24" customWidth="1"/>
    <col min="3" max="3" width="7.875" customWidth="1"/>
    <col min="4" max="4" width="16.375" customWidth="1"/>
    <col min="5" max="5" width="15.875" customWidth="1"/>
    <col min="6" max="6" width="29.875" customWidth="1"/>
    <col min="7" max="7" width="83.1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19" width="32.75" customWidth="1"/>
    <col min="20" max="26" width="8" customWidth="1"/>
  </cols>
  <sheetData>
    <row r="1" spans="1:26" ht="28.5">
      <c r="A1" s="68" t="s">
        <v>1133</v>
      </c>
      <c r="B1" s="69" t="s">
        <v>1134</v>
      </c>
      <c r="C1" s="70" t="s">
        <v>1135</v>
      </c>
      <c r="D1" s="69" t="s">
        <v>1136</v>
      </c>
      <c r="E1" s="69" t="s">
        <v>1137</v>
      </c>
      <c r="F1" s="69" t="s">
        <v>1138</v>
      </c>
      <c r="G1" s="69" t="s">
        <v>1139</v>
      </c>
      <c r="H1" s="69" t="s">
        <v>1140</v>
      </c>
      <c r="I1" s="71" t="s">
        <v>1141</v>
      </c>
      <c r="J1" s="9" t="s">
        <v>1142</v>
      </c>
      <c r="K1" s="9" t="s">
        <v>1143</v>
      </c>
      <c r="L1" s="9" t="s">
        <v>1144</v>
      </c>
      <c r="M1" s="9" t="s">
        <v>1145</v>
      </c>
      <c r="N1" s="9" t="s">
        <v>1146</v>
      </c>
      <c r="O1" s="9" t="s">
        <v>1147</v>
      </c>
      <c r="P1" s="9" t="s">
        <v>1148</v>
      </c>
      <c r="Q1" s="9" t="s">
        <v>1149</v>
      </c>
      <c r="R1" s="9" t="s">
        <v>1150</v>
      </c>
      <c r="S1" s="9" t="s">
        <v>1151</v>
      </c>
      <c r="T1" s="72"/>
      <c r="U1" s="72"/>
      <c r="V1" s="72"/>
      <c r="W1" s="72"/>
      <c r="X1" s="72"/>
      <c r="Y1" s="72"/>
      <c r="Z1" s="72"/>
    </row>
    <row r="2" spans="1:26" ht="71.25">
      <c r="A2" s="8" t="s">
        <v>1152</v>
      </c>
      <c r="B2" s="8" t="s">
        <v>1153</v>
      </c>
      <c r="C2" s="13">
        <v>1</v>
      </c>
      <c r="D2" s="8" t="s">
        <v>1154</v>
      </c>
      <c r="E2" s="8" t="s">
        <v>1155</v>
      </c>
      <c r="F2" s="8" t="str">
        <f>UnitControlCenter!$B$3</f>
        <v>million metric tons / year</v>
      </c>
      <c r="G2" s="8" t="s">
        <v>1156</v>
      </c>
      <c r="H2" s="8"/>
      <c r="I2" s="8"/>
      <c r="J2" s="8" t="s">
        <v>1157</v>
      </c>
      <c r="K2" s="8">
        <v>2025</v>
      </c>
      <c r="L2" s="45">
        <f>(1-0.28)*'Target Calculations'!$B$684</f>
        <v>4775.0843807104629</v>
      </c>
      <c r="M2" s="45">
        <f>(1-0.26)*'Target Calculations'!$B$684</f>
        <v>4907.725613507976</v>
      </c>
      <c r="N2" s="8" t="s">
        <v>1158</v>
      </c>
      <c r="O2" s="8"/>
      <c r="P2" s="8"/>
      <c r="Q2" s="8"/>
      <c r="R2" s="8"/>
      <c r="S2" s="8"/>
      <c r="T2" s="8"/>
      <c r="U2" s="8"/>
      <c r="V2" s="8"/>
      <c r="W2" s="8"/>
      <c r="X2" s="8"/>
      <c r="Y2" s="8"/>
      <c r="Z2" s="8"/>
    </row>
    <row r="3" spans="1:26" ht="14.25">
      <c r="A3" s="8" t="s">
        <v>1152</v>
      </c>
      <c r="B3" s="8" t="s">
        <v>1159</v>
      </c>
      <c r="C3" s="13">
        <v>1</v>
      </c>
      <c r="D3" s="8" t="s">
        <v>1154</v>
      </c>
      <c r="E3" s="8" t="s">
        <v>1155</v>
      </c>
      <c r="F3" s="8" t="str">
        <f>UnitControlCenter!$B$3</f>
        <v>million metric tons / year</v>
      </c>
      <c r="G3" s="8" t="s">
        <v>1160</v>
      </c>
      <c r="H3" s="8"/>
      <c r="I3" s="8"/>
      <c r="J3" s="8"/>
      <c r="K3" s="8"/>
      <c r="L3" s="8"/>
      <c r="M3" s="8"/>
      <c r="N3" s="8"/>
      <c r="O3" s="8"/>
      <c r="P3" s="8"/>
      <c r="Q3" s="8"/>
      <c r="R3" s="8"/>
      <c r="S3" s="8"/>
      <c r="T3" s="8"/>
      <c r="U3" s="8"/>
      <c r="V3" s="8"/>
      <c r="W3" s="8"/>
      <c r="X3" s="8"/>
      <c r="Y3" s="8"/>
      <c r="Z3" s="8"/>
    </row>
    <row r="4" spans="1:26" ht="71.25">
      <c r="A4" s="8" t="s">
        <v>1152</v>
      </c>
      <c r="B4" s="8" t="s">
        <v>1161</v>
      </c>
      <c r="C4" s="13">
        <v>1</v>
      </c>
      <c r="D4" s="8" t="s">
        <v>1162</v>
      </c>
      <c r="E4" s="8" t="s">
        <v>1163</v>
      </c>
      <c r="F4" s="8" t="str">
        <f>UnitControlCenter!$B$3</f>
        <v>million metric tons / year</v>
      </c>
      <c r="G4" s="8" t="s">
        <v>1164</v>
      </c>
      <c r="H4" s="8" t="s">
        <v>1165</v>
      </c>
      <c r="I4" s="8" t="s">
        <v>1166</v>
      </c>
      <c r="J4" s="8"/>
      <c r="K4" s="8"/>
      <c r="L4" s="8"/>
      <c r="M4" s="8"/>
      <c r="N4" s="8"/>
      <c r="O4" s="8"/>
      <c r="P4" s="8"/>
      <c r="Q4" s="8"/>
      <c r="R4" s="8"/>
      <c r="S4" s="8"/>
      <c r="T4" s="8"/>
      <c r="U4" s="8"/>
      <c r="V4" s="8"/>
      <c r="W4" s="8"/>
      <c r="X4" s="8"/>
      <c r="Y4" s="8"/>
      <c r="Z4" s="8"/>
    </row>
    <row r="5" spans="1:26" ht="28.5">
      <c r="A5" s="8" t="s">
        <v>1152</v>
      </c>
      <c r="B5" s="8" t="s">
        <v>1167</v>
      </c>
      <c r="C5" s="13">
        <v>1</v>
      </c>
      <c r="D5" s="8" t="s">
        <v>1162</v>
      </c>
      <c r="E5" s="8" t="s">
        <v>1163</v>
      </c>
      <c r="F5" s="8" t="str">
        <f>UnitControlCenter!$B$3</f>
        <v>million metric tons / year</v>
      </c>
      <c r="G5" s="8" t="s">
        <v>1168</v>
      </c>
      <c r="H5" s="8" t="s">
        <v>1169</v>
      </c>
      <c r="I5" s="8" t="s">
        <v>1170</v>
      </c>
      <c r="J5" s="8"/>
      <c r="K5" s="8"/>
      <c r="L5" s="8"/>
      <c r="M5" s="8"/>
      <c r="N5" s="8"/>
      <c r="O5" s="8"/>
      <c r="P5" s="8"/>
      <c r="Q5" s="8"/>
      <c r="R5" s="8"/>
      <c r="S5" s="8"/>
      <c r="T5" s="8"/>
      <c r="U5" s="8"/>
      <c r="V5" s="8"/>
      <c r="W5" s="8"/>
      <c r="X5" s="8"/>
      <c r="Y5" s="8"/>
      <c r="Z5" s="8"/>
    </row>
    <row r="6" spans="1:26" ht="28.5">
      <c r="A6" s="8" t="s">
        <v>1152</v>
      </c>
      <c r="B6" s="8" t="s">
        <v>1171</v>
      </c>
      <c r="C6" s="13">
        <v>1</v>
      </c>
      <c r="D6" s="8" t="s">
        <v>1162</v>
      </c>
      <c r="E6" s="8" t="s">
        <v>1163</v>
      </c>
      <c r="F6" s="8" t="str">
        <f>UnitControlCenter!$B$3</f>
        <v>million metric tons / year</v>
      </c>
      <c r="G6" s="8" t="s">
        <v>1172</v>
      </c>
      <c r="H6" s="8" t="s">
        <v>1173</v>
      </c>
      <c r="I6" s="8" t="s">
        <v>1174</v>
      </c>
      <c r="J6" s="8"/>
      <c r="K6" s="8"/>
      <c r="L6" s="8"/>
      <c r="M6" s="8"/>
      <c r="N6" s="8"/>
      <c r="O6" s="8"/>
      <c r="P6" s="8"/>
      <c r="Q6" s="8"/>
      <c r="R6" s="8"/>
      <c r="S6" s="8"/>
      <c r="T6" s="8"/>
      <c r="U6" s="8"/>
      <c r="V6" s="8"/>
      <c r="W6" s="8"/>
      <c r="X6" s="8"/>
      <c r="Y6" s="8"/>
      <c r="Z6" s="8"/>
    </row>
    <row r="7" spans="1:26" ht="14.25">
      <c r="A7" s="8" t="s">
        <v>1152</v>
      </c>
      <c r="B7" s="8" t="s">
        <v>1175</v>
      </c>
      <c r="C7" s="13">
        <v>0</v>
      </c>
      <c r="D7" s="8" t="s">
        <v>1154</v>
      </c>
      <c r="E7" s="8" t="s">
        <v>1155</v>
      </c>
      <c r="F7" s="8" t="str">
        <f>UnitControlCenter!$B$4</f>
        <v>g CO2e / 2019 dollar</v>
      </c>
      <c r="G7" s="8" t="s">
        <v>1176</v>
      </c>
      <c r="H7" s="8"/>
      <c r="I7" s="8"/>
      <c r="J7" s="8"/>
      <c r="K7" s="8"/>
      <c r="L7" s="8"/>
      <c r="M7" s="8"/>
      <c r="N7" s="8"/>
      <c r="O7" s="8"/>
      <c r="P7" s="8"/>
      <c r="Q7" s="8"/>
      <c r="R7" s="8"/>
      <c r="S7" s="8"/>
      <c r="T7" s="8"/>
      <c r="U7" s="8"/>
      <c r="V7" s="8"/>
      <c r="W7" s="8"/>
      <c r="X7" s="8"/>
      <c r="Y7" s="8"/>
      <c r="Z7" s="8"/>
    </row>
    <row r="8" spans="1:26" ht="14.25">
      <c r="A8" s="8" t="s">
        <v>1152</v>
      </c>
      <c r="B8" s="8" t="s">
        <v>571</v>
      </c>
      <c r="C8" s="13">
        <v>1</v>
      </c>
      <c r="D8" s="8" t="s">
        <v>1154</v>
      </c>
      <c r="E8" s="8" t="s">
        <v>1155</v>
      </c>
      <c r="F8" s="8" t="str">
        <f>UnitControlCenter!$B$3</f>
        <v>million metric tons / year</v>
      </c>
      <c r="G8" s="8" t="s">
        <v>1177</v>
      </c>
      <c r="H8" s="8"/>
      <c r="I8" s="8"/>
      <c r="J8" s="8"/>
      <c r="K8" s="8"/>
      <c r="L8" s="8"/>
      <c r="M8" s="8"/>
      <c r="N8" s="8"/>
      <c r="O8" s="8"/>
      <c r="P8" s="8"/>
      <c r="Q8" s="8"/>
      <c r="R8" s="8"/>
      <c r="S8" s="8"/>
      <c r="T8" s="8"/>
      <c r="U8" s="8"/>
      <c r="V8" s="8"/>
      <c r="W8" s="8"/>
      <c r="X8" s="8"/>
      <c r="Y8" s="8"/>
      <c r="Z8" s="8"/>
    </row>
    <row r="9" spans="1:26" ht="14.25">
      <c r="A9" s="8" t="s">
        <v>1152</v>
      </c>
      <c r="B9" s="8" t="s">
        <v>1178</v>
      </c>
      <c r="C9" s="13">
        <v>1</v>
      </c>
      <c r="D9" s="8" t="s">
        <v>1154</v>
      </c>
      <c r="E9" s="8" t="s">
        <v>1155</v>
      </c>
      <c r="F9" s="8" t="str">
        <f>UnitControlCenter!$B$3</f>
        <v>million metric tons / year</v>
      </c>
      <c r="G9" s="8" t="s">
        <v>1179</v>
      </c>
      <c r="H9" s="8"/>
      <c r="I9" s="8"/>
      <c r="J9" s="8"/>
      <c r="K9" s="8"/>
      <c r="L9" s="8"/>
      <c r="M9" s="8"/>
      <c r="N9" s="8"/>
      <c r="O9" s="8"/>
      <c r="P9" s="8"/>
      <c r="Q9" s="8"/>
      <c r="R9" s="8"/>
      <c r="S9" s="8"/>
      <c r="T9" s="8"/>
      <c r="U9" s="8"/>
      <c r="V9" s="8"/>
      <c r="W9" s="8"/>
      <c r="X9" s="8"/>
      <c r="Y9" s="8"/>
      <c r="Z9" s="8"/>
    </row>
    <row r="10" spans="1:26" ht="14.25">
      <c r="A10" s="8" t="s">
        <v>1152</v>
      </c>
      <c r="B10" s="8" t="s">
        <v>1180</v>
      </c>
      <c r="C10" s="13">
        <v>1</v>
      </c>
      <c r="D10" s="8" t="s">
        <v>1154</v>
      </c>
      <c r="E10" s="8" t="s">
        <v>1155</v>
      </c>
      <c r="F10" s="8" t="str">
        <f>UnitControlCenter!$B$3</f>
        <v>million metric tons / year</v>
      </c>
      <c r="G10" s="8" t="s">
        <v>1181</v>
      </c>
      <c r="H10" s="8"/>
      <c r="I10" s="8"/>
      <c r="J10" s="8"/>
      <c r="K10" s="8"/>
      <c r="L10" s="8"/>
      <c r="M10" s="8"/>
      <c r="N10" s="8"/>
      <c r="O10" s="8"/>
      <c r="P10" s="8"/>
      <c r="Q10" s="8"/>
      <c r="R10" s="8"/>
      <c r="S10" s="8"/>
      <c r="T10" s="8"/>
      <c r="U10" s="8"/>
      <c r="V10" s="8"/>
      <c r="W10" s="8"/>
      <c r="X10" s="8"/>
      <c r="Y10" s="8"/>
      <c r="Z10" s="8"/>
    </row>
    <row r="11" spans="1:26" ht="14.25">
      <c r="A11" s="8" t="s">
        <v>1152</v>
      </c>
      <c r="B11" s="8" t="s">
        <v>845</v>
      </c>
      <c r="C11" s="13">
        <v>1</v>
      </c>
      <c r="D11" s="8" t="s">
        <v>1154</v>
      </c>
      <c r="E11" s="8" t="s">
        <v>1155</v>
      </c>
      <c r="F11" s="8" t="str">
        <f>UnitControlCenter!$B$3</f>
        <v>million metric tons / year</v>
      </c>
      <c r="G11" s="8" t="s">
        <v>1182</v>
      </c>
      <c r="H11" s="8"/>
      <c r="I11" s="8"/>
      <c r="J11" s="8"/>
      <c r="K11" s="8"/>
      <c r="L11" s="8"/>
      <c r="M11" s="8"/>
      <c r="N11" s="8"/>
      <c r="O11" s="8"/>
      <c r="P11" s="8"/>
      <c r="Q11" s="8"/>
      <c r="R11" s="8"/>
      <c r="S11" s="8"/>
      <c r="T11" s="8"/>
      <c r="U11" s="8"/>
      <c r="V11" s="8"/>
      <c r="W11" s="8"/>
      <c r="X11" s="8"/>
      <c r="Y11" s="8"/>
      <c r="Z11" s="8"/>
    </row>
    <row r="12" spans="1:26" ht="14.25">
      <c r="A12" s="8" t="s">
        <v>1152</v>
      </c>
      <c r="B12" s="8" t="s">
        <v>553</v>
      </c>
      <c r="C12" s="13">
        <v>1</v>
      </c>
      <c r="D12" s="8" t="s">
        <v>1154</v>
      </c>
      <c r="E12" s="8" t="s">
        <v>1155</v>
      </c>
      <c r="F12" s="8" t="str">
        <f>UnitControlCenter!$B$3</f>
        <v>million metric tons / year</v>
      </c>
      <c r="G12" s="8" t="s">
        <v>1183</v>
      </c>
      <c r="H12" s="8"/>
      <c r="I12" s="8"/>
      <c r="J12" s="8"/>
      <c r="K12" s="8"/>
      <c r="L12" s="8"/>
      <c r="M12" s="8"/>
      <c r="N12" s="8"/>
      <c r="O12" s="8"/>
      <c r="P12" s="8"/>
      <c r="Q12" s="8"/>
      <c r="R12" s="8"/>
      <c r="S12" s="8"/>
      <c r="T12" s="8"/>
      <c r="U12" s="8"/>
      <c r="V12" s="8"/>
      <c r="W12" s="8"/>
      <c r="X12" s="8"/>
      <c r="Y12" s="8"/>
      <c r="Z12" s="8"/>
    </row>
    <row r="13" spans="1:26" ht="14.25">
      <c r="A13" s="8" t="s">
        <v>1152</v>
      </c>
      <c r="B13" s="8" t="s">
        <v>1184</v>
      </c>
      <c r="C13" s="13">
        <v>1</v>
      </c>
      <c r="D13" s="8" t="s">
        <v>1154</v>
      </c>
      <c r="E13" s="8" t="s">
        <v>1155</v>
      </c>
      <c r="F13" s="8" t="str">
        <f>UnitControlCenter!$B$3</f>
        <v>million metric tons / year</v>
      </c>
      <c r="G13" s="8" t="s">
        <v>1185</v>
      </c>
      <c r="H13" s="8"/>
      <c r="I13" s="8"/>
      <c r="J13" s="8"/>
      <c r="K13" s="8"/>
      <c r="L13" s="8"/>
      <c r="M13" s="8"/>
      <c r="N13" s="8"/>
      <c r="O13" s="8"/>
      <c r="P13" s="8"/>
      <c r="Q13" s="8"/>
      <c r="R13" s="8"/>
      <c r="S13" s="8"/>
      <c r="T13" s="8"/>
      <c r="U13" s="8"/>
      <c r="V13" s="8"/>
      <c r="W13" s="8"/>
      <c r="X13" s="8"/>
      <c r="Y13" s="8"/>
      <c r="Z13" s="8"/>
    </row>
    <row r="14" spans="1:26" ht="14.25">
      <c r="A14" s="8" t="s">
        <v>1152</v>
      </c>
      <c r="B14" s="8" t="s">
        <v>57</v>
      </c>
      <c r="C14" s="13">
        <v>1</v>
      </c>
      <c r="D14" s="8" t="s">
        <v>1154</v>
      </c>
      <c r="E14" s="8" t="s">
        <v>1155</v>
      </c>
      <c r="F14" s="8" t="str">
        <f>UnitControlCenter!$B$3</f>
        <v>million metric tons / year</v>
      </c>
      <c r="G14" s="8" t="s">
        <v>1186</v>
      </c>
      <c r="H14" s="8"/>
      <c r="I14" s="8"/>
      <c r="J14" s="8"/>
      <c r="K14" s="8"/>
      <c r="L14" s="8"/>
      <c r="M14" s="8"/>
      <c r="N14" s="8"/>
      <c r="O14" s="8"/>
      <c r="P14" s="8"/>
      <c r="Q14" s="8"/>
      <c r="R14" s="8"/>
      <c r="S14" s="8"/>
      <c r="T14" s="8"/>
      <c r="U14" s="8"/>
      <c r="V14" s="8"/>
      <c r="W14" s="8"/>
      <c r="X14" s="8"/>
      <c r="Y14" s="8"/>
      <c r="Z14" s="8"/>
    </row>
    <row r="15" spans="1:26" ht="14.25">
      <c r="A15" s="73" t="s">
        <v>1152</v>
      </c>
      <c r="B15" s="73" t="s">
        <v>569</v>
      </c>
      <c r="C15" s="74">
        <v>1</v>
      </c>
      <c r="D15" s="73" t="s">
        <v>1154</v>
      </c>
      <c r="E15" s="73" t="s">
        <v>1155</v>
      </c>
      <c r="F15" s="73" t="str">
        <f>UnitControlCenter!$B$3</f>
        <v>million metric tons / year</v>
      </c>
      <c r="G15" s="73" t="s">
        <v>1187</v>
      </c>
      <c r="H15" s="73"/>
      <c r="I15" s="73"/>
      <c r="J15" s="73"/>
      <c r="K15" s="73"/>
      <c r="L15" s="73"/>
      <c r="M15" s="73"/>
      <c r="N15" s="73"/>
      <c r="O15" s="73"/>
      <c r="P15" s="73"/>
      <c r="Q15" s="73"/>
      <c r="R15" s="73"/>
      <c r="S15" s="73"/>
      <c r="T15" s="8"/>
      <c r="U15" s="8"/>
      <c r="V15" s="8"/>
      <c r="W15" s="8"/>
      <c r="X15" s="8"/>
      <c r="Y15" s="8"/>
      <c r="Z15" s="8"/>
    </row>
    <row r="16" spans="1:26" ht="14.25">
      <c r="A16" s="8" t="s">
        <v>1188</v>
      </c>
      <c r="B16" s="8" t="s">
        <v>1189</v>
      </c>
      <c r="C16" s="13">
        <v>1</v>
      </c>
      <c r="D16" s="8" t="s">
        <v>1154</v>
      </c>
      <c r="E16" s="8" t="s">
        <v>1155</v>
      </c>
      <c r="F16" s="8" t="str">
        <f>UnitControlCenter!$B$3</f>
        <v>million metric tons / year</v>
      </c>
      <c r="G16" s="8" t="s">
        <v>1190</v>
      </c>
      <c r="H16" s="8"/>
      <c r="I16" s="8"/>
      <c r="J16" s="8"/>
      <c r="K16" s="8"/>
      <c r="L16" s="8"/>
      <c r="M16" s="8"/>
      <c r="N16" s="8"/>
      <c r="O16" s="8"/>
      <c r="P16" s="8"/>
      <c r="Q16" s="8"/>
      <c r="R16" s="8"/>
      <c r="S16" s="8"/>
      <c r="T16" s="8"/>
      <c r="U16" s="8"/>
      <c r="V16" s="8"/>
      <c r="W16" s="8"/>
      <c r="X16" s="8"/>
      <c r="Y16" s="8"/>
      <c r="Z16" s="8"/>
    </row>
    <row r="17" spans="1:26" ht="14.25">
      <c r="A17" s="8" t="s">
        <v>1188</v>
      </c>
      <c r="B17" s="8" t="s">
        <v>85</v>
      </c>
      <c r="C17" s="13">
        <v>1</v>
      </c>
      <c r="D17" s="8" t="s">
        <v>1154</v>
      </c>
      <c r="E17" s="8" t="s">
        <v>1155</v>
      </c>
      <c r="F17" s="8" t="str">
        <f>UnitControlCenter!$B$3</f>
        <v>million metric tons / year</v>
      </c>
      <c r="G17" s="8" t="s">
        <v>1191</v>
      </c>
      <c r="H17" s="8"/>
      <c r="I17" s="8"/>
      <c r="J17" s="8"/>
      <c r="K17" s="8"/>
      <c r="L17" s="8"/>
      <c r="M17" s="8"/>
      <c r="N17" s="8"/>
      <c r="O17" s="8"/>
      <c r="P17" s="8"/>
      <c r="Q17" s="8"/>
      <c r="R17" s="8"/>
      <c r="S17" s="8"/>
      <c r="T17" s="8"/>
      <c r="U17" s="8"/>
      <c r="V17" s="8"/>
      <c r="W17" s="8"/>
      <c r="X17" s="8"/>
      <c r="Y17" s="8"/>
      <c r="Z17" s="8"/>
    </row>
    <row r="18" spans="1:26" ht="14.25">
      <c r="A18" s="8" t="s">
        <v>1188</v>
      </c>
      <c r="B18" s="8" t="s">
        <v>87</v>
      </c>
      <c r="C18" s="13">
        <v>1</v>
      </c>
      <c r="D18" s="8" t="s">
        <v>1154</v>
      </c>
      <c r="E18" s="8" t="s">
        <v>1155</v>
      </c>
      <c r="F18" s="8" t="str">
        <f>UnitControlCenter!$B$3</f>
        <v>million metric tons / year</v>
      </c>
      <c r="G18" s="8" t="s">
        <v>1192</v>
      </c>
      <c r="H18" s="8"/>
      <c r="I18" s="8"/>
      <c r="J18" s="8"/>
      <c r="K18" s="8"/>
      <c r="L18" s="8"/>
      <c r="M18" s="8"/>
      <c r="N18" s="8"/>
      <c r="O18" s="8"/>
      <c r="P18" s="8"/>
      <c r="Q18" s="8"/>
      <c r="R18" s="8"/>
      <c r="S18" s="8"/>
      <c r="T18" s="8"/>
      <c r="U18" s="8"/>
      <c r="V18" s="8"/>
      <c r="W18" s="8"/>
      <c r="X18" s="8"/>
      <c r="Y18" s="8"/>
      <c r="Z18" s="8"/>
    </row>
    <row r="19" spans="1:26" ht="14.25">
      <c r="A19" s="8" t="s">
        <v>1188</v>
      </c>
      <c r="B19" s="8" t="s">
        <v>1193</v>
      </c>
      <c r="C19" s="13">
        <v>1</v>
      </c>
      <c r="D19" s="8" t="s">
        <v>1154</v>
      </c>
      <c r="E19" s="8" t="s">
        <v>1155</v>
      </c>
      <c r="F19" s="8" t="str">
        <f>UnitControlCenter!$B$3</f>
        <v>million metric tons / year</v>
      </c>
      <c r="G19" s="8" t="s">
        <v>1194</v>
      </c>
      <c r="H19" s="8"/>
      <c r="I19" s="8"/>
      <c r="J19" s="8"/>
      <c r="K19" s="8"/>
      <c r="L19" s="8"/>
      <c r="M19" s="8"/>
      <c r="N19" s="8"/>
      <c r="O19" s="8"/>
      <c r="P19" s="8"/>
      <c r="Q19" s="8"/>
      <c r="R19" s="8"/>
      <c r="S19" s="8"/>
      <c r="T19" s="8"/>
      <c r="U19" s="8"/>
      <c r="V19" s="8"/>
      <c r="W19" s="8"/>
      <c r="X19" s="8"/>
      <c r="Y19" s="8"/>
      <c r="Z19" s="8"/>
    </row>
    <row r="20" spans="1:26" ht="14.25">
      <c r="A20" s="8" t="s">
        <v>1188</v>
      </c>
      <c r="B20" s="8" t="s">
        <v>77</v>
      </c>
      <c r="C20" s="13">
        <v>1</v>
      </c>
      <c r="D20" s="8" t="s">
        <v>1154</v>
      </c>
      <c r="E20" s="8" t="s">
        <v>1155</v>
      </c>
      <c r="F20" s="8" t="str">
        <f>UnitControlCenter!$B$5</f>
        <v>thousand metric tons / year</v>
      </c>
      <c r="G20" s="8" t="s">
        <v>1195</v>
      </c>
      <c r="H20" s="8"/>
      <c r="I20" s="8"/>
      <c r="J20" s="8"/>
      <c r="K20" s="8"/>
      <c r="L20" s="8"/>
      <c r="M20" s="8"/>
      <c r="N20" s="8"/>
      <c r="O20" s="8"/>
      <c r="P20" s="8"/>
      <c r="Q20" s="8"/>
      <c r="R20" s="8"/>
      <c r="S20" s="8"/>
      <c r="T20" s="8"/>
      <c r="U20" s="8"/>
      <c r="V20" s="8"/>
      <c r="W20" s="8"/>
      <c r="X20" s="8"/>
      <c r="Y20" s="8"/>
      <c r="Z20" s="8"/>
    </row>
    <row r="21" spans="1:26" ht="15.75" customHeight="1">
      <c r="A21" s="8" t="s">
        <v>1188</v>
      </c>
      <c r="B21" s="8" t="s">
        <v>74</v>
      </c>
      <c r="C21" s="13">
        <v>1</v>
      </c>
      <c r="D21" s="8" t="s">
        <v>1154</v>
      </c>
      <c r="E21" s="8" t="s">
        <v>1155</v>
      </c>
      <c r="F21" s="8" t="str">
        <f>UnitControlCenter!$B$5</f>
        <v>thousand metric tons / year</v>
      </c>
      <c r="G21" s="8" t="s">
        <v>1196</v>
      </c>
      <c r="H21" s="8"/>
      <c r="I21" s="8"/>
      <c r="J21" s="8"/>
      <c r="K21" s="8"/>
      <c r="L21" s="8"/>
      <c r="M21" s="8"/>
      <c r="N21" s="8"/>
      <c r="O21" s="8"/>
      <c r="P21" s="8"/>
      <c r="Q21" s="8"/>
      <c r="R21" s="8"/>
      <c r="S21" s="8"/>
      <c r="T21" s="8"/>
      <c r="U21" s="8"/>
      <c r="V21" s="8"/>
      <c r="W21" s="8"/>
      <c r="X21" s="8"/>
      <c r="Y21" s="8"/>
      <c r="Z21" s="8"/>
    </row>
    <row r="22" spans="1:26" ht="15.75" customHeight="1">
      <c r="A22" s="8" t="s">
        <v>1188</v>
      </c>
      <c r="B22" s="8" t="s">
        <v>81</v>
      </c>
      <c r="C22" s="13">
        <v>1</v>
      </c>
      <c r="D22" s="8" t="s">
        <v>1154</v>
      </c>
      <c r="E22" s="8" t="s">
        <v>1155</v>
      </c>
      <c r="F22" s="8" t="str">
        <f>UnitControlCenter!$B$5</f>
        <v>thousand metric tons / year</v>
      </c>
      <c r="G22" s="8" t="s">
        <v>1197</v>
      </c>
      <c r="H22" s="8"/>
      <c r="I22" s="8"/>
      <c r="J22" s="8"/>
      <c r="K22" s="8"/>
      <c r="L22" s="8"/>
      <c r="M22" s="8"/>
      <c r="N22" s="8"/>
      <c r="O22" s="8"/>
      <c r="P22" s="8"/>
      <c r="Q22" s="8"/>
      <c r="R22" s="8"/>
      <c r="S22" s="8"/>
      <c r="T22" s="8"/>
      <c r="U22" s="8"/>
      <c r="V22" s="8"/>
      <c r="W22" s="8"/>
      <c r="X22" s="8"/>
      <c r="Y22" s="8"/>
      <c r="Z22" s="8"/>
    </row>
    <row r="23" spans="1:26" ht="15.75" customHeight="1">
      <c r="A23" s="8" t="s">
        <v>1188</v>
      </c>
      <c r="B23" s="8" t="s">
        <v>83</v>
      </c>
      <c r="C23" s="13">
        <v>1</v>
      </c>
      <c r="D23" s="8" t="s">
        <v>1154</v>
      </c>
      <c r="E23" s="8" t="s">
        <v>1155</v>
      </c>
      <c r="F23" s="8" t="str">
        <f>UnitControlCenter!$B$5</f>
        <v>thousand metric tons / year</v>
      </c>
      <c r="G23" s="8" t="s">
        <v>1198</v>
      </c>
      <c r="H23" s="8"/>
      <c r="I23" s="8"/>
      <c r="J23" s="8"/>
      <c r="K23" s="8"/>
      <c r="L23" s="8"/>
      <c r="M23" s="8"/>
      <c r="N23" s="8"/>
      <c r="O23" s="8"/>
      <c r="P23" s="8"/>
      <c r="Q23" s="8"/>
      <c r="R23" s="8"/>
      <c r="S23" s="8"/>
      <c r="T23" s="8"/>
      <c r="U23" s="8"/>
      <c r="V23" s="8"/>
      <c r="W23" s="8"/>
      <c r="X23" s="8"/>
      <c r="Y23" s="8"/>
      <c r="Z23" s="8"/>
    </row>
    <row r="24" spans="1:26" ht="15.75" customHeight="1">
      <c r="A24" s="8" t="s">
        <v>1188</v>
      </c>
      <c r="B24" s="8" t="s">
        <v>72</v>
      </c>
      <c r="C24" s="13">
        <v>1</v>
      </c>
      <c r="D24" s="8" t="s">
        <v>1154</v>
      </c>
      <c r="E24" s="8" t="s">
        <v>1155</v>
      </c>
      <c r="F24" s="8" t="str">
        <f>UnitControlCenter!$B$3</f>
        <v>million metric tons / year</v>
      </c>
      <c r="G24" s="8" t="s">
        <v>1199</v>
      </c>
      <c r="H24" s="8"/>
      <c r="I24" s="8"/>
      <c r="J24" s="8"/>
      <c r="K24" s="8"/>
      <c r="L24" s="8"/>
      <c r="M24" s="8"/>
      <c r="N24" s="8"/>
      <c r="O24" s="8"/>
      <c r="P24" s="8"/>
      <c r="Q24" s="8"/>
      <c r="R24" s="8"/>
      <c r="S24" s="8"/>
      <c r="T24" s="8"/>
      <c r="U24" s="8"/>
      <c r="V24" s="8"/>
      <c r="W24" s="8"/>
      <c r="X24" s="8"/>
      <c r="Y24" s="8"/>
      <c r="Z24" s="8"/>
    </row>
    <row r="25" spans="1:26" ht="15.75" customHeight="1">
      <c r="A25" s="8" t="s">
        <v>1188</v>
      </c>
      <c r="B25" s="8" t="s">
        <v>61</v>
      </c>
      <c r="C25" s="13">
        <v>1</v>
      </c>
      <c r="D25" s="8" t="s">
        <v>1154</v>
      </c>
      <c r="E25" s="8" t="s">
        <v>1155</v>
      </c>
      <c r="F25" s="8" t="str">
        <f>UnitControlCenter!$B$5</f>
        <v>thousand metric tons / year</v>
      </c>
      <c r="G25" s="8" t="s">
        <v>1200</v>
      </c>
      <c r="H25" s="8"/>
      <c r="I25" s="8"/>
      <c r="J25" s="8"/>
      <c r="K25" s="8"/>
      <c r="L25" s="8"/>
      <c r="M25" s="8"/>
      <c r="N25" s="8"/>
      <c r="O25" s="8"/>
      <c r="P25" s="8"/>
      <c r="Q25" s="8"/>
      <c r="R25" s="8"/>
      <c r="S25" s="8"/>
      <c r="T25" s="8"/>
      <c r="U25" s="8"/>
      <c r="V25" s="8"/>
      <c r="W25" s="8"/>
      <c r="X25" s="8"/>
      <c r="Y25" s="8"/>
      <c r="Z25" s="8"/>
    </row>
    <row r="26" spans="1:26" ht="15.75" customHeight="1">
      <c r="A26" s="8" t="s">
        <v>1188</v>
      </c>
      <c r="B26" s="8" t="s">
        <v>79</v>
      </c>
      <c r="C26" s="13">
        <v>1</v>
      </c>
      <c r="D26" s="8" t="s">
        <v>1154</v>
      </c>
      <c r="E26" s="8" t="s">
        <v>1155</v>
      </c>
      <c r="F26" s="8" t="str">
        <f>UnitControlCenter!$B$3</f>
        <v>million metric tons / year</v>
      </c>
      <c r="G26" s="8" t="s">
        <v>1201</v>
      </c>
      <c r="H26" s="8"/>
      <c r="I26" s="8"/>
      <c r="J26" s="8"/>
      <c r="K26" s="8"/>
      <c r="L26" s="8"/>
      <c r="M26" s="8"/>
      <c r="N26" s="8"/>
      <c r="O26" s="8"/>
      <c r="P26" s="8"/>
      <c r="Q26" s="8"/>
      <c r="R26" s="8"/>
      <c r="S26" s="8"/>
      <c r="T26" s="8"/>
      <c r="U26" s="8"/>
      <c r="V26" s="8"/>
      <c r="W26" s="8"/>
      <c r="X26" s="8"/>
      <c r="Y26" s="8"/>
      <c r="Z26" s="8"/>
    </row>
    <row r="27" spans="1:26" ht="15.75" customHeight="1">
      <c r="A27" s="73" t="s">
        <v>1188</v>
      </c>
      <c r="B27" s="73" t="s">
        <v>70</v>
      </c>
      <c r="C27" s="74">
        <v>1</v>
      </c>
      <c r="D27" s="73" t="s">
        <v>1154</v>
      </c>
      <c r="E27" s="73" t="s">
        <v>1155</v>
      </c>
      <c r="F27" s="73" t="str">
        <f>UnitControlCenter!$B$3</f>
        <v>million metric tons / year</v>
      </c>
      <c r="G27" s="73" t="s">
        <v>1202</v>
      </c>
      <c r="H27" s="73"/>
      <c r="I27" s="73"/>
      <c r="J27" s="73"/>
      <c r="K27" s="73"/>
      <c r="L27" s="73"/>
      <c r="M27" s="73"/>
      <c r="N27" s="73"/>
      <c r="O27" s="73"/>
      <c r="P27" s="73"/>
      <c r="Q27" s="73"/>
      <c r="R27" s="73"/>
      <c r="S27" s="73"/>
      <c r="T27" s="8"/>
      <c r="U27" s="8"/>
      <c r="V27" s="8"/>
      <c r="W27" s="8"/>
      <c r="X27" s="8"/>
      <c r="Y27" s="8"/>
      <c r="Z27" s="8"/>
    </row>
    <row r="28" spans="1:26" ht="15.75" customHeight="1">
      <c r="A28" s="8" t="s">
        <v>1203</v>
      </c>
      <c r="B28" s="8" t="s">
        <v>1161</v>
      </c>
      <c r="C28" s="13">
        <v>1</v>
      </c>
      <c r="D28" s="8" t="s">
        <v>1162</v>
      </c>
      <c r="E28" s="8" t="s">
        <v>1163</v>
      </c>
      <c r="F28" s="8" t="str">
        <f>UnitControlCenter!$B$3</f>
        <v>million metric tons / year</v>
      </c>
      <c r="G28" s="8" t="s">
        <v>1204</v>
      </c>
      <c r="H28" s="8" t="s">
        <v>1205</v>
      </c>
      <c r="I28" s="8" t="s">
        <v>1206</v>
      </c>
      <c r="J28" s="8"/>
      <c r="K28" s="8"/>
      <c r="L28" s="8"/>
      <c r="M28" s="8"/>
      <c r="N28" s="8"/>
      <c r="O28" s="8"/>
      <c r="P28" s="8"/>
      <c r="Q28" s="8"/>
      <c r="R28" s="8"/>
      <c r="S28" s="8"/>
      <c r="T28" s="8"/>
      <c r="U28" s="8"/>
      <c r="V28" s="8"/>
      <c r="W28" s="8"/>
      <c r="X28" s="8"/>
      <c r="Y28" s="8"/>
      <c r="Z28" s="8"/>
    </row>
    <row r="29" spans="1:26" ht="15.75" customHeight="1">
      <c r="A29" s="8" t="s">
        <v>1203</v>
      </c>
      <c r="B29" s="8" t="s">
        <v>1207</v>
      </c>
      <c r="C29" s="13">
        <v>1</v>
      </c>
      <c r="D29" s="8" t="s">
        <v>1162</v>
      </c>
      <c r="E29" s="8" t="s">
        <v>1163</v>
      </c>
      <c r="F29" s="8" t="str">
        <f>UnitControlCenter!$B$3</f>
        <v>million metric tons / year</v>
      </c>
      <c r="G29" s="8" t="s">
        <v>1208</v>
      </c>
      <c r="H29" s="8" t="s">
        <v>1209</v>
      </c>
      <c r="I29" s="8" t="s">
        <v>1210</v>
      </c>
      <c r="J29" s="8"/>
      <c r="K29" s="8"/>
      <c r="L29" s="8"/>
      <c r="M29" s="8"/>
      <c r="N29" s="8"/>
      <c r="O29" s="8"/>
      <c r="P29" s="8"/>
      <c r="Q29" s="8"/>
      <c r="R29" s="8"/>
      <c r="S29" s="8"/>
      <c r="T29" s="8"/>
      <c r="U29" s="8"/>
      <c r="V29" s="8"/>
      <c r="W29" s="8"/>
      <c r="X29" s="8"/>
      <c r="Y29" s="8"/>
      <c r="Z29" s="8"/>
    </row>
    <row r="30" spans="1:26" ht="15.75" customHeight="1">
      <c r="A30" s="8" t="s">
        <v>1203</v>
      </c>
      <c r="B30" s="8" t="s">
        <v>1211</v>
      </c>
      <c r="C30" s="13">
        <v>1</v>
      </c>
      <c r="D30" s="8" t="s">
        <v>1162</v>
      </c>
      <c r="E30" s="8" t="s">
        <v>1163</v>
      </c>
      <c r="F30" s="8" t="str">
        <f>UnitControlCenter!$B$3</f>
        <v>million metric tons / year</v>
      </c>
      <c r="G30" s="8" t="s">
        <v>1212</v>
      </c>
      <c r="H30" s="8" t="s">
        <v>1213</v>
      </c>
      <c r="I30" s="8" t="s">
        <v>1214</v>
      </c>
      <c r="J30" s="8"/>
      <c r="K30" s="8"/>
      <c r="L30" s="8"/>
      <c r="M30" s="8"/>
      <c r="N30" s="8"/>
      <c r="O30" s="8"/>
      <c r="P30" s="8"/>
      <c r="Q30" s="8"/>
      <c r="R30" s="8"/>
      <c r="S30" s="8"/>
      <c r="T30" s="8"/>
      <c r="U30" s="8"/>
      <c r="V30" s="8"/>
      <c r="W30" s="8"/>
      <c r="X30" s="8"/>
      <c r="Y30" s="8"/>
      <c r="Z30" s="8"/>
    </row>
    <row r="31" spans="1:26" ht="15.75" customHeight="1">
      <c r="A31" s="73" t="s">
        <v>1203</v>
      </c>
      <c r="B31" s="73" t="s">
        <v>1175</v>
      </c>
      <c r="C31" s="74">
        <v>0</v>
      </c>
      <c r="D31" s="73" t="s">
        <v>1154</v>
      </c>
      <c r="E31" s="73" t="s">
        <v>1155</v>
      </c>
      <c r="F31" s="73" t="str">
        <f>UnitControlCenter!$B$6</f>
        <v>g CO2 / 2019 dollar</v>
      </c>
      <c r="G31" s="73" t="s">
        <v>1215</v>
      </c>
      <c r="H31" s="73"/>
      <c r="I31" s="73"/>
      <c r="J31" s="73"/>
      <c r="K31" s="73"/>
      <c r="L31" s="73"/>
      <c r="M31" s="73"/>
      <c r="N31" s="73"/>
      <c r="O31" s="73"/>
      <c r="P31" s="73"/>
      <c r="Q31" s="73"/>
      <c r="R31" s="73"/>
      <c r="S31" s="73"/>
      <c r="T31" s="8"/>
      <c r="U31" s="8"/>
      <c r="V31" s="8"/>
      <c r="W31" s="8"/>
      <c r="X31" s="8"/>
      <c r="Y31" s="8"/>
      <c r="Z31" s="8"/>
    </row>
    <row r="32" spans="1:26" ht="15.75" customHeight="1">
      <c r="A32" s="8" t="s">
        <v>1216</v>
      </c>
      <c r="B32" s="8" t="s">
        <v>1217</v>
      </c>
      <c r="C32" s="13">
        <v>1</v>
      </c>
      <c r="D32" s="8" t="s">
        <v>1154</v>
      </c>
      <c r="E32" s="8" t="s">
        <v>1218</v>
      </c>
      <c r="F32" s="8" t="str">
        <f>UnitControlCenter!$B$3</f>
        <v>million metric tons / year</v>
      </c>
      <c r="G32" s="8" t="s">
        <v>1219</v>
      </c>
      <c r="H32" s="8"/>
      <c r="I32" s="8"/>
      <c r="J32" s="8"/>
      <c r="K32" s="8"/>
      <c r="L32" s="8"/>
      <c r="M32" s="8"/>
      <c r="N32" s="8"/>
      <c r="O32" s="8"/>
      <c r="P32" s="8"/>
      <c r="Q32" s="8"/>
      <c r="R32" s="8"/>
      <c r="S32" s="8"/>
      <c r="T32" s="8"/>
      <c r="U32" s="8"/>
      <c r="V32" s="8"/>
      <c r="W32" s="8"/>
      <c r="X32" s="8"/>
      <c r="Y32" s="8"/>
      <c r="Z32" s="8"/>
    </row>
    <row r="33" spans="1:26" ht="15.75" customHeight="1">
      <c r="A33" s="8" t="s">
        <v>1216</v>
      </c>
      <c r="B33" s="8" t="s">
        <v>571</v>
      </c>
      <c r="C33" s="13">
        <v>1</v>
      </c>
      <c r="D33" s="8" t="s">
        <v>1154</v>
      </c>
      <c r="E33" s="8" t="s">
        <v>1218</v>
      </c>
      <c r="F33" s="8" t="str">
        <f>UnitControlCenter!$B$3</f>
        <v>million metric tons / year</v>
      </c>
      <c r="G33" s="8" t="s">
        <v>1177</v>
      </c>
      <c r="H33" s="8"/>
      <c r="I33" s="8"/>
      <c r="J33" s="8"/>
      <c r="K33" s="8"/>
      <c r="L33" s="8"/>
      <c r="M33" s="8"/>
      <c r="N33" s="8"/>
      <c r="O33" s="8"/>
      <c r="P33" s="8"/>
      <c r="Q33" s="8"/>
      <c r="R33" s="8"/>
      <c r="S33" s="8"/>
      <c r="T33" s="8"/>
      <c r="U33" s="8"/>
      <c r="V33" s="8"/>
      <c r="W33" s="8"/>
      <c r="X33" s="8"/>
      <c r="Y33" s="8"/>
      <c r="Z33" s="8"/>
    </row>
    <row r="34" spans="1:26" ht="15.75" customHeight="1">
      <c r="A34" s="8" t="s">
        <v>1216</v>
      </c>
      <c r="B34" s="8" t="s">
        <v>1178</v>
      </c>
      <c r="C34" s="13">
        <v>1</v>
      </c>
      <c r="D34" s="8" t="s">
        <v>1154</v>
      </c>
      <c r="E34" s="8" t="s">
        <v>1218</v>
      </c>
      <c r="F34" s="8" t="str">
        <f>UnitControlCenter!$B$3</f>
        <v>million metric tons / year</v>
      </c>
      <c r="G34" s="8" t="s">
        <v>1179</v>
      </c>
      <c r="H34" s="8"/>
      <c r="I34" s="8"/>
      <c r="J34" s="8"/>
      <c r="K34" s="8"/>
      <c r="L34" s="8"/>
      <c r="M34" s="8"/>
      <c r="N34" s="8"/>
      <c r="O34" s="8"/>
      <c r="P34" s="8"/>
      <c r="Q34" s="8"/>
      <c r="R34" s="8"/>
      <c r="S34" s="8"/>
      <c r="T34" s="8"/>
      <c r="U34" s="8"/>
      <c r="V34" s="8"/>
      <c r="W34" s="8"/>
      <c r="X34" s="8"/>
      <c r="Y34" s="8"/>
      <c r="Z34" s="8"/>
    </row>
    <row r="35" spans="1:26" ht="15.75" customHeight="1">
      <c r="A35" s="8" t="s">
        <v>1216</v>
      </c>
      <c r="B35" s="8" t="s">
        <v>1180</v>
      </c>
      <c r="C35" s="13">
        <v>1</v>
      </c>
      <c r="D35" s="8" t="s">
        <v>1154</v>
      </c>
      <c r="E35" s="8" t="s">
        <v>1218</v>
      </c>
      <c r="F35" s="8" t="str">
        <f>UnitControlCenter!$B$3</f>
        <v>million metric tons / year</v>
      </c>
      <c r="G35" s="8" t="s">
        <v>1181</v>
      </c>
      <c r="H35" s="8"/>
      <c r="I35" s="8"/>
      <c r="J35" s="8"/>
      <c r="K35" s="8"/>
      <c r="L35" s="8"/>
      <c r="M35" s="8"/>
      <c r="N35" s="8"/>
      <c r="O35" s="8"/>
      <c r="P35" s="8"/>
      <c r="Q35" s="8"/>
      <c r="R35" s="8"/>
      <c r="S35" s="8"/>
      <c r="T35" s="8"/>
      <c r="U35" s="8"/>
      <c r="V35" s="8"/>
      <c r="W35" s="8"/>
      <c r="X35" s="8"/>
      <c r="Y35" s="8"/>
      <c r="Z35" s="8"/>
    </row>
    <row r="36" spans="1:26" ht="15.75" customHeight="1">
      <c r="A36" s="8" t="s">
        <v>1216</v>
      </c>
      <c r="B36" s="8" t="s">
        <v>845</v>
      </c>
      <c r="C36" s="13">
        <v>1</v>
      </c>
      <c r="D36" s="8" t="s">
        <v>1154</v>
      </c>
      <c r="E36" s="8" t="s">
        <v>1218</v>
      </c>
      <c r="F36" s="8" t="str">
        <f>UnitControlCenter!$B$3</f>
        <v>million metric tons / year</v>
      </c>
      <c r="G36" s="8" t="s">
        <v>1182</v>
      </c>
      <c r="H36" s="8"/>
      <c r="I36" s="8"/>
      <c r="J36" s="8"/>
      <c r="K36" s="8"/>
      <c r="L36" s="8"/>
      <c r="M36" s="8"/>
      <c r="N36" s="8"/>
      <c r="O36" s="8"/>
      <c r="P36" s="8"/>
      <c r="Q36" s="8"/>
      <c r="R36" s="8"/>
      <c r="S36" s="8"/>
      <c r="T36" s="8"/>
      <c r="U36" s="8"/>
      <c r="V36" s="8"/>
      <c r="W36" s="8"/>
      <c r="X36" s="8"/>
      <c r="Y36" s="8"/>
      <c r="Z36" s="8"/>
    </row>
    <row r="37" spans="1:26" ht="15.75" customHeight="1">
      <c r="A37" s="8" t="s">
        <v>1216</v>
      </c>
      <c r="B37" s="8" t="s">
        <v>553</v>
      </c>
      <c r="C37" s="13">
        <v>1</v>
      </c>
      <c r="D37" s="8" t="s">
        <v>1154</v>
      </c>
      <c r="E37" s="8" t="s">
        <v>1218</v>
      </c>
      <c r="F37" s="8" t="str">
        <f>UnitControlCenter!$B$3</f>
        <v>million metric tons / year</v>
      </c>
      <c r="G37" s="8" t="s">
        <v>1220</v>
      </c>
      <c r="H37" s="8"/>
      <c r="I37" s="8"/>
      <c r="J37" s="8"/>
      <c r="K37" s="8"/>
      <c r="L37" s="8"/>
      <c r="M37" s="8"/>
      <c r="N37" s="8"/>
      <c r="O37" s="8"/>
      <c r="P37" s="8"/>
      <c r="Q37" s="8"/>
      <c r="R37" s="8"/>
      <c r="S37" s="8"/>
      <c r="T37" s="8"/>
      <c r="U37" s="8"/>
      <c r="V37" s="8"/>
      <c r="W37" s="8"/>
      <c r="X37" s="8"/>
      <c r="Y37" s="8"/>
      <c r="Z37" s="8"/>
    </row>
    <row r="38" spans="1:26" ht="15.75" customHeight="1">
      <c r="A38" s="73" t="s">
        <v>1216</v>
      </c>
      <c r="B38" s="73" t="s">
        <v>57</v>
      </c>
      <c r="C38" s="74">
        <v>1</v>
      </c>
      <c r="D38" s="73" t="s">
        <v>1154</v>
      </c>
      <c r="E38" s="73" t="s">
        <v>1218</v>
      </c>
      <c r="F38" s="73" t="str">
        <f>UnitControlCenter!$B$3</f>
        <v>million metric tons / year</v>
      </c>
      <c r="G38" s="73" t="s">
        <v>1186</v>
      </c>
      <c r="H38" s="73"/>
      <c r="I38" s="73"/>
      <c r="J38" s="73"/>
      <c r="K38" s="73"/>
      <c r="L38" s="73"/>
      <c r="M38" s="73"/>
      <c r="N38" s="73"/>
      <c r="O38" s="73"/>
      <c r="P38" s="73"/>
      <c r="Q38" s="73"/>
      <c r="R38" s="73"/>
      <c r="S38" s="73"/>
      <c r="T38" s="8"/>
      <c r="U38" s="8"/>
      <c r="V38" s="8"/>
      <c r="W38" s="8"/>
      <c r="X38" s="8"/>
      <c r="Y38" s="8"/>
      <c r="Z38" s="8"/>
    </row>
    <row r="39" spans="1:26" ht="15.75" customHeight="1">
      <c r="A39" s="8" t="s">
        <v>1221</v>
      </c>
      <c r="B39" s="8" t="s">
        <v>1222</v>
      </c>
      <c r="C39" s="13">
        <v>1</v>
      </c>
      <c r="D39" s="8" t="s">
        <v>1162</v>
      </c>
      <c r="E39" s="8" t="s">
        <v>1223</v>
      </c>
      <c r="F39" s="8" t="str">
        <f>UnitControlCenter!$B$7</f>
        <v>2019 dollars / ton CO2e abated, Annual average abatement (MtCO2e)</v>
      </c>
      <c r="G39" s="8" t="s">
        <v>1224</v>
      </c>
      <c r="H39" s="8"/>
      <c r="I39" s="8"/>
      <c r="J39" s="8"/>
      <c r="K39" s="8"/>
      <c r="L39" s="8"/>
      <c r="M39" s="8"/>
      <c r="N39" s="8"/>
      <c r="O39" s="8"/>
      <c r="P39" s="8"/>
      <c r="Q39" s="8"/>
      <c r="R39" s="8"/>
      <c r="S39" s="8"/>
      <c r="T39" s="8"/>
      <c r="U39" s="8"/>
      <c r="V39" s="8"/>
      <c r="W39" s="8"/>
      <c r="X39" s="8"/>
      <c r="Y39" s="8"/>
      <c r="Z39" s="8"/>
    </row>
    <row r="40" spans="1:26" ht="15.75" customHeight="1">
      <c r="A40" s="73" t="s">
        <v>1221</v>
      </c>
      <c r="B40" s="73" t="s">
        <v>1225</v>
      </c>
      <c r="C40" s="74">
        <v>1</v>
      </c>
      <c r="D40" s="73" t="s">
        <v>1162</v>
      </c>
      <c r="E40" s="73" t="s">
        <v>1223</v>
      </c>
      <c r="F40" s="73" t="str">
        <f>UnitControlCenter!$B$7</f>
        <v>2019 dollars / ton CO2e abated, Annual average abatement (MtCO2e)</v>
      </c>
      <c r="G40" s="73" t="s">
        <v>1224</v>
      </c>
      <c r="H40" s="73"/>
      <c r="I40" s="73"/>
      <c r="J40" s="73"/>
      <c r="K40" s="73"/>
      <c r="L40" s="73"/>
      <c r="M40" s="73"/>
      <c r="N40" s="73"/>
      <c r="O40" s="73"/>
      <c r="P40" s="73"/>
      <c r="Q40" s="73"/>
      <c r="R40" s="73"/>
      <c r="S40" s="73"/>
      <c r="T40" s="8"/>
      <c r="U40" s="8"/>
      <c r="V40" s="8"/>
      <c r="W40" s="8"/>
      <c r="X40" s="8"/>
      <c r="Y40" s="8"/>
      <c r="Z40" s="8"/>
    </row>
    <row r="41" spans="1:26" ht="15.75" customHeight="1">
      <c r="A41" s="8" t="s">
        <v>1226</v>
      </c>
      <c r="B41" s="8" t="s">
        <v>1227</v>
      </c>
      <c r="C41" s="13">
        <v>1</v>
      </c>
      <c r="D41" s="8" t="s">
        <v>1162</v>
      </c>
      <c r="E41" s="8" t="s">
        <v>1155</v>
      </c>
      <c r="F41" s="8" t="str">
        <f>UnitControlCenter!$B$8</f>
        <v>billion 2019 dollars / year</v>
      </c>
      <c r="G41" s="8" t="s">
        <v>1228</v>
      </c>
      <c r="H41" s="8" t="s">
        <v>1229</v>
      </c>
      <c r="I41" s="8" t="s">
        <v>1230</v>
      </c>
      <c r="J41" s="8"/>
      <c r="K41" s="8"/>
      <c r="L41" s="8"/>
      <c r="M41" s="8"/>
      <c r="N41" s="8"/>
      <c r="O41" s="8"/>
      <c r="P41" s="8"/>
      <c r="Q41" s="8"/>
      <c r="R41" s="8"/>
      <c r="S41" s="8"/>
      <c r="T41" s="8"/>
      <c r="U41" s="8"/>
      <c r="V41" s="8"/>
      <c r="W41" s="8"/>
      <c r="X41" s="8"/>
      <c r="Y41" s="8"/>
      <c r="Z41" s="8"/>
    </row>
    <row r="42" spans="1:26" ht="15.75" customHeight="1">
      <c r="A42" s="8" t="s">
        <v>1226</v>
      </c>
      <c r="B42" s="75" t="s">
        <v>1231</v>
      </c>
      <c r="C42" s="13">
        <v>1</v>
      </c>
      <c r="D42" s="8" t="s">
        <v>1154</v>
      </c>
      <c r="E42" s="8" t="s">
        <v>1155</v>
      </c>
      <c r="F42" s="8" t="str">
        <f>UnitControlCenter!$B$8</f>
        <v>billion 2019 dollars / year</v>
      </c>
      <c r="G42" s="8" t="s">
        <v>1232</v>
      </c>
      <c r="H42" s="8"/>
      <c r="I42" s="8"/>
      <c r="J42" s="8"/>
      <c r="K42" s="8"/>
      <c r="L42" s="8"/>
      <c r="M42" s="8"/>
      <c r="N42" s="8"/>
      <c r="O42" s="8"/>
      <c r="P42" s="8"/>
      <c r="Q42" s="8"/>
      <c r="R42" s="8"/>
      <c r="S42" s="8"/>
      <c r="T42" s="8"/>
      <c r="U42" s="8"/>
      <c r="V42" s="8"/>
      <c r="W42" s="8"/>
      <c r="X42" s="8"/>
      <c r="Y42" s="8"/>
      <c r="Z42" s="8"/>
    </row>
    <row r="43" spans="1:26" ht="15.75" customHeight="1">
      <c r="A43" s="8" t="s">
        <v>1226</v>
      </c>
      <c r="B43" s="8" t="s">
        <v>1233</v>
      </c>
      <c r="C43" s="13">
        <v>1</v>
      </c>
      <c r="D43" s="8" t="s">
        <v>1162</v>
      </c>
      <c r="E43" s="8" t="s">
        <v>1163</v>
      </c>
      <c r="F43" s="8" t="str">
        <f>UnitControlCenter!$B$8</f>
        <v>billion 2019 dollars / year</v>
      </c>
      <c r="G43" s="8" t="s">
        <v>1234</v>
      </c>
      <c r="H43" s="8" t="s">
        <v>1235</v>
      </c>
      <c r="I43" s="8" t="s">
        <v>1236</v>
      </c>
      <c r="J43" s="8"/>
      <c r="K43" s="8"/>
      <c r="L43" s="8"/>
      <c r="M43" s="8"/>
      <c r="N43" s="8"/>
      <c r="O43" s="8"/>
      <c r="P43" s="8"/>
      <c r="Q43" s="8"/>
      <c r="R43" s="8"/>
      <c r="S43" s="8"/>
      <c r="T43" s="8"/>
      <c r="U43" s="8"/>
      <c r="V43" s="8"/>
      <c r="W43" s="8"/>
      <c r="X43" s="8"/>
      <c r="Y43" s="8"/>
      <c r="Z43" s="8"/>
    </row>
    <row r="44" spans="1:26" ht="15.75" customHeight="1">
      <c r="A44" s="8" t="s">
        <v>1226</v>
      </c>
      <c r="B44" s="75" t="s">
        <v>1237</v>
      </c>
      <c r="C44" s="13">
        <v>1</v>
      </c>
      <c r="D44" s="8" t="s">
        <v>1154</v>
      </c>
      <c r="E44" s="8" t="s">
        <v>1155</v>
      </c>
      <c r="F44" s="8" t="str">
        <f>UnitControlCenter!$B$9</f>
        <v>billion 2019 dollars</v>
      </c>
      <c r="G44" s="8" t="s">
        <v>1238</v>
      </c>
      <c r="H44" s="8"/>
      <c r="I44" s="8"/>
      <c r="J44" s="8"/>
      <c r="K44" s="8"/>
      <c r="L44" s="8"/>
      <c r="M44" s="8"/>
      <c r="N44" s="8"/>
      <c r="O44" s="8"/>
      <c r="P44" s="8"/>
      <c r="Q44" s="8"/>
      <c r="R44" s="8"/>
      <c r="S44" s="8"/>
      <c r="T44" s="8"/>
      <c r="U44" s="8"/>
      <c r="V44" s="8"/>
      <c r="W44" s="8"/>
      <c r="X44" s="8"/>
      <c r="Y44" s="8"/>
      <c r="Z44" s="8"/>
    </row>
    <row r="45" spans="1:26" ht="15.75" customHeight="1">
      <c r="A45" s="8" t="s">
        <v>1226</v>
      </c>
      <c r="B45" s="75" t="s">
        <v>1239</v>
      </c>
      <c r="C45" s="13">
        <v>1</v>
      </c>
      <c r="D45" s="8" t="s">
        <v>1154</v>
      </c>
      <c r="E45" s="8" t="s">
        <v>1155</v>
      </c>
      <c r="F45" s="8" t="str">
        <f>UnitControlCenter!$B$8</f>
        <v>billion 2019 dollars / year</v>
      </c>
      <c r="G45" s="8" t="s">
        <v>1240</v>
      </c>
      <c r="H45" s="8"/>
      <c r="I45" s="8"/>
      <c r="J45" s="8"/>
      <c r="K45" s="8"/>
      <c r="L45" s="8"/>
      <c r="M45" s="8"/>
      <c r="N45" s="8"/>
      <c r="O45" s="8"/>
      <c r="P45" s="8"/>
      <c r="Q45" s="8"/>
      <c r="R45" s="8"/>
      <c r="S45" s="8"/>
      <c r="T45" s="8"/>
      <c r="U45" s="8"/>
      <c r="V45" s="8"/>
      <c r="W45" s="8"/>
      <c r="X45" s="8"/>
      <c r="Y45" s="8"/>
      <c r="Z45" s="8"/>
    </row>
    <row r="46" spans="1:26" ht="15.75" customHeight="1">
      <c r="A46" s="73" t="s">
        <v>1226</v>
      </c>
      <c r="B46" s="76" t="s">
        <v>1241</v>
      </c>
      <c r="C46" s="74">
        <v>1</v>
      </c>
      <c r="D46" s="73" t="s">
        <v>1162</v>
      </c>
      <c r="E46" s="73" t="s">
        <v>1155</v>
      </c>
      <c r="F46" s="73" t="str">
        <f>UnitControlCenter!$B$8</f>
        <v>billion 2019 dollars / year</v>
      </c>
      <c r="G46" s="73" t="s">
        <v>1242</v>
      </c>
      <c r="H46" s="73" t="s">
        <v>1243</v>
      </c>
      <c r="I46" s="73" t="s">
        <v>1244</v>
      </c>
      <c r="J46" s="73"/>
      <c r="K46" s="73"/>
      <c r="L46" s="73"/>
      <c r="M46" s="73"/>
      <c r="N46" s="73"/>
      <c r="O46" s="73"/>
      <c r="P46" s="73"/>
      <c r="Q46" s="73"/>
      <c r="R46" s="73"/>
      <c r="S46" s="73"/>
      <c r="T46" s="8"/>
      <c r="U46" s="8"/>
      <c r="V46" s="8"/>
      <c r="W46" s="8"/>
      <c r="X46" s="8"/>
      <c r="Y46" s="8"/>
      <c r="Z46" s="8"/>
    </row>
    <row r="47" spans="1:26" ht="15.75" customHeight="1">
      <c r="A47" s="8" t="s">
        <v>1245</v>
      </c>
      <c r="B47" s="75" t="s">
        <v>1246</v>
      </c>
      <c r="C47" s="13">
        <v>1</v>
      </c>
      <c r="D47" s="8" t="s">
        <v>1162</v>
      </c>
      <c r="E47" s="8" t="s">
        <v>1155</v>
      </c>
      <c r="F47" s="8" t="str">
        <f>UnitControlCenter!$B$10</f>
        <v>jobs</v>
      </c>
      <c r="G47" s="8" t="s">
        <v>1247</v>
      </c>
      <c r="H47" s="8" t="s">
        <v>1248</v>
      </c>
      <c r="I47" s="8" t="s">
        <v>1249</v>
      </c>
      <c r="J47" s="8"/>
      <c r="K47" s="8"/>
      <c r="L47" s="8"/>
      <c r="M47" s="8"/>
      <c r="N47" s="8"/>
      <c r="O47" s="8"/>
      <c r="P47" s="8"/>
      <c r="Q47" s="8"/>
      <c r="R47" s="8"/>
      <c r="S47" s="8"/>
      <c r="T47" s="8"/>
      <c r="U47" s="8"/>
      <c r="V47" s="8"/>
      <c r="W47" s="8"/>
      <c r="X47" s="8"/>
      <c r="Y47" s="8"/>
      <c r="Z47" s="8"/>
    </row>
    <row r="48" spans="1:26" ht="15.75" customHeight="1">
      <c r="A48" s="8" t="s">
        <v>1245</v>
      </c>
      <c r="B48" s="75" t="s">
        <v>1250</v>
      </c>
      <c r="C48" s="13">
        <v>1</v>
      </c>
      <c r="D48" s="8" t="s">
        <v>1162</v>
      </c>
      <c r="E48" s="8" t="s">
        <v>1155</v>
      </c>
      <c r="F48" s="8" t="str">
        <f>UnitControlCenter!$B$10</f>
        <v>jobs</v>
      </c>
      <c r="G48" s="8" t="s">
        <v>1251</v>
      </c>
      <c r="H48" s="8" t="s">
        <v>1252</v>
      </c>
      <c r="I48" s="8" t="s">
        <v>1253</v>
      </c>
      <c r="J48" s="8"/>
      <c r="K48" s="8"/>
      <c r="L48" s="8"/>
      <c r="M48" s="8"/>
      <c r="N48" s="8"/>
      <c r="O48" s="8"/>
      <c r="P48" s="8"/>
      <c r="Q48" s="8"/>
      <c r="R48" s="8"/>
      <c r="S48" s="8"/>
      <c r="T48" s="8"/>
      <c r="U48" s="8"/>
      <c r="V48" s="8"/>
      <c r="W48" s="8"/>
      <c r="X48" s="8"/>
      <c r="Y48" s="8"/>
      <c r="Z48" s="8"/>
    </row>
    <row r="49" spans="1:26" ht="15.75" customHeight="1">
      <c r="A49" s="8" t="s">
        <v>1245</v>
      </c>
      <c r="B49" s="75" t="s">
        <v>1254</v>
      </c>
      <c r="C49" s="13">
        <v>1</v>
      </c>
      <c r="D49" s="8" t="s">
        <v>1162</v>
      </c>
      <c r="E49" s="8" t="s">
        <v>1155</v>
      </c>
      <c r="F49" s="8" t="str">
        <f>UnitControlCenter!$B$10</f>
        <v>jobs</v>
      </c>
      <c r="G49" s="8" t="s">
        <v>1255</v>
      </c>
      <c r="H49" s="8" t="s">
        <v>1256</v>
      </c>
      <c r="I49" s="8" t="s">
        <v>1257</v>
      </c>
      <c r="J49" s="8"/>
      <c r="K49" s="8"/>
      <c r="L49" s="8"/>
      <c r="M49" s="8"/>
      <c r="N49" s="8"/>
      <c r="O49" s="8"/>
      <c r="P49" s="8"/>
      <c r="Q49" s="8"/>
      <c r="R49" s="8"/>
      <c r="S49" s="8"/>
      <c r="T49" s="8"/>
      <c r="U49" s="8"/>
      <c r="V49" s="8"/>
      <c r="W49" s="8"/>
      <c r="X49" s="8"/>
      <c r="Y49" s="8"/>
      <c r="Z49" s="8"/>
    </row>
    <row r="50" spans="1:26" ht="15.75" customHeight="1">
      <c r="A50" s="8" t="s">
        <v>1245</v>
      </c>
      <c r="B50" s="75" t="s">
        <v>1258</v>
      </c>
      <c r="C50" s="13">
        <v>1</v>
      </c>
      <c r="D50" s="8" t="s">
        <v>1162</v>
      </c>
      <c r="E50" s="8" t="s">
        <v>1155</v>
      </c>
      <c r="F50" s="8" t="str">
        <f>UnitControlCenter!$B$10</f>
        <v>jobs</v>
      </c>
      <c r="G50" s="8" t="s">
        <v>1259</v>
      </c>
      <c r="H50" s="8" t="s">
        <v>1248</v>
      </c>
      <c r="I50" s="8" t="s">
        <v>1249</v>
      </c>
      <c r="J50" s="8"/>
      <c r="K50" s="8"/>
      <c r="L50" s="8"/>
      <c r="M50" s="8"/>
      <c r="N50" s="8"/>
      <c r="O50" s="8"/>
      <c r="P50" s="8"/>
      <c r="Q50" s="8"/>
      <c r="R50" s="8"/>
      <c r="S50" s="8"/>
      <c r="T50" s="8"/>
      <c r="U50" s="8"/>
      <c r="V50" s="8"/>
      <c r="W50" s="8"/>
      <c r="X50" s="8"/>
      <c r="Y50" s="8"/>
      <c r="Z50" s="8"/>
    </row>
    <row r="51" spans="1:26" ht="15.75" customHeight="1">
      <c r="A51" s="8" t="s">
        <v>1245</v>
      </c>
      <c r="B51" s="75" t="s">
        <v>1260</v>
      </c>
      <c r="C51" s="13">
        <v>1</v>
      </c>
      <c r="D51" s="8" t="s">
        <v>1162</v>
      </c>
      <c r="E51" s="8" t="s">
        <v>1155</v>
      </c>
      <c r="F51" s="8" t="str">
        <f>UnitControlCenter!$B$8</f>
        <v>billion 2019 dollars / year</v>
      </c>
      <c r="G51" s="8" t="s">
        <v>1261</v>
      </c>
      <c r="H51" s="8" t="s">
        <v>1262</v>
      </c>
      <c r="I51" s="8" t="s">
        <v>1249</v>
      </c>
      <c r="J51" s="8"/>
      <c r="K51" s="8"/>
      <c r="L51" s="8"/>
      <c r="M51" s="8"/>
      <c r="N51" s="8"/>
      <c r="O51" s="8"/>
      <c r="P51" s="8"/>
      <c r="Q51" s="8"/>
      <c r="R51" s="8"/>
      <c r="S51" s="8"/>
      <c r="T51" s="8"/>
      <c r="U51" s="8"/>
      <c r="V51" s="8"/>
      <c r="W51" s="8"/>
      <c r="X51" s="8"/>
      <c r="Y51" s="8"/>
      <c r="Z51" s="8"/>
    </row>
    <row r="52" spans="1:26" ht="15.75" customHeight="1">
      <c r="A52" s="8" t="s">
        <v>1245</v>
      </c>
      <c r="B52" s="75" t="s">
        <v>1263</v>
      </c>
      <c r="C52" s="13">
        <v>1</v>
      </c>
      <c r="D52" s="8" t="s">
        <v>1162</v>
      </c>
      <c r="E52" s="8" t="s">
        <v>1155</v>
      </c>
      <c r="F52" s="8" t="str">
        <f>UnitControlCenter!$B$12</f>
        <v>% change</v>
      </c>
      <c r="G52" s="8" t="s">
        <v>1264</v>
      </c>
      <c r="H52" s="8" t="s">
        <v>1262</v>
      </c>
      <c r="I52" s="8" t="s">
        <v>1249</v>
      </c>
      <c r="J52" s="8"/>
      <c r="K52" s="8"/>
      <c r="L52" s="8"/>
      <c r="M52" s="8"/>
      <c r="N52" s="8"/>
      <c r="O52" s="8"/>
      <c r="P52" s="8"/>
      <c r="Q52" s="8"/>
      <c r="R52" s="8"/>
      <c r="S52" s="8"/>
      <c r="T52" s="8"/>
      <c r="U52" s="8"/>
      <c r="V52" s="8"/>
      <c r="W52" s="8"/>
      <c r="X52" s="8"/>
      <c r="Y52" s="8"/>
      <c r="Z52" s="8"/>
    </row>
    <row r="53" spans="1:26" ht="15.75" customHeight="1">
      <c r="A53" s="8" t="s">
        <v>1245</v>
      </c>
      <c r="B53" s="75" t="s">
        <v>1265</v>
      </c>
      <c r="C53" s="13">
        <v>1</v>
      </c>
      <c r="D53" s="8" t="s">
        <v>1162</v>
      </c>
      <c r="E53" s="8" t="s">
        <v>1155</v>
      </c>
      <c r="F53" s="8" t="str">
        <f>UnitControlCenter!$B$8</f>
        <v>billion 2019 dollars / year</v>
      </c>
      <c r="G53" s="8" t="s">
        <v>1266</v>
      </c>
      <c r="H53" s="8" t="s">
        <v>1256</v>
      </c>
      <c r="I53" s="8" t="s">
        <v>1257</v>
      </c>
      <c r="J53" s="8"/>
      <c r="K53" s="8"/>
      <c r="L53" s="8"/>
      <c r="M53" s="8"/>
      <c r="N53" s="8"/>
      <c r="O53" s="8"/>
      <c r="P53" s="8"/>
      <c r="Q53" s="8"/>
      <c r="R53" s="8"/>
      <c r="S53" s="8"/>
      <c r="T53" s="8"/>
      <c r="U53" s="8"/>
      <c r="V53" s="8"/>
      <c r="W53" s="8"/>
      <c r="X53" s="8"/>
      <c r="Y53" s="8"/>
      <c r="Z53" s="8"/>
    </row>
    <row r="54" spans="1:26" ht="15.75" customHeight="1">
      <c r="A54" s="8" t="s">
        <v>1245</v>
      </c>
      <c r="B54" s="75" t="s">
        <v>1267</v>
      </c>
      <c r="C54" s="13">
        <v>1</v>
      </c>
      <c r="D54" s="8" t="s">
        <v>1162</v>
      </c>
      <c r="E54" s="8" t="s">
        <v>1155</v>
      </c>
      <c r="F54" s="8" t="str">
        <f>UnitControlCenter!$B$8</f>
        <v>billion 2019 dollars / year</v>
      </c>
      <c r="G54" s="8" t="s">
        <v>1268</v>
      </c>
      <c r="H54" s="8" t="s">
        <v>1269</v>
      </c>
      <c r="I54" s="8" t="s">
        <v>1249</v>
      </c>
      <c r="J54" s="8"/>
      <c r="K54" s="8"/>
      <c r="L54" s="8"/>
      <c r="M54" s="8"/>
      <c r="N54" s="8"/>
      <c r="O54" s="8"/>
      <c r="P54" s="8"/>
      <c r="Q54" s="8"/>
      <c r="R54" s="8"/>
      <c r="S54" s="8"/>
      <c r="T54" s="8"/>
      <c r="U54" s="8"/>
      <c r="V54" s="8"/>
      <c r="W54" s="8"/>
      <c r="X54" s="8"/>
      <c r="Y54" s="8"/>
      <c r="Z54" s="8"/>
    </row>
    <row r="55" spans="1:26" ht="15.75" customHeight="1">
      <c r="A55" s="8" t="s">
        <v>1245</v>
      </c>
      <c r="B55" s="75" t="s">
        <v>1270</v>
      </c>
      <c r="C55" s="13">
        <v>1</v>
      </c>
      <c r="D55" s="8" t="s">
        <v>1154</v>
      </c>
      <c r="E55" s="8" t="s">
        <v>1155</v>
      </c>
      <c r="F55" s="8" t="str">
        <f>UnitControlCenter!$B$13</f>
        <v>2019 dollars / employee-year</v>
      </c>
      <c r="G55" s="8" t="s">
        <v>1271</v>
      </c>
      <c r="H55" s="8"/>
      <c r="I55" s="8"/>
      <c r="J55" s="8"/>
      <c r="K55" s="8"/>
      <c r="L55" s="8"/>
      <c r="M55" s="8"/>
      <c r="N55" s="8"/>
      <c r="O55" s="8"/>
      <c r="P55" s="8"/>
      <c r="Q55" s="8"/>
      <c r="R55" s="8"/>
      <c r="S55" s="8"/>
      <c r="T55" s="8"/>
      <c r="U55" s="8"/>
      <c r="V55" s="8"/>
      <c r="W55" s="8"/>
      <c r="X55" s="8"/>
      <c r="Y55" s="8"/>
      <c r="Z55" s="8"/>
    </row>
    <row r="56" spans="1:26" ht="15.75" customHeight="1">
      <c r="A56" s="73" t="s">
        <v>1245</v>
      </c>
      <c r="B56" s="76" t="s">
        <v>1272</v>
      </c>
      <c r="C56" s="74">
        <v>1</v>
      </c>
      <c r="D56" s="73" t="s">
        <v>1162</v>
      </c>
      <c r="E56" s="73" t="s">
        <v>1155</v>
      </c>
      <c r="F56" s="73" t="str">
        <f>UnitControlCenter!$B$8</f>
        <v>billion 2019 dollars / year</v>
      </c>
      <c r="G56" s="73" t="s">
        <v>1273</v>
      </c>
      <c r="H56" s="73" t="s">
        <v>1256</v>
      </c>
      <c r="I56" s="73" t="s">
        <v>1257</v>
      </c>
      <c r="J56" s="73"/>
      <c r="K56" s="73"/>
      <c r="L56" s="73"/>
      <c r="M56" s="73"/>
      <c r="N56" s="73"/>
      <c r="O56" s="73"/>
      <c r="P56" s="73"/>
      <c r="Q56" s="73"/>
      <c r="R56" s="73"/>
      <c r="S56" s="73"/>
      <c r="T56" s="8"/>
      <c r="U56" s="8"/>
      <c r="V56" s="8"/>
      <c r="W56" s="8"/>
      <c r="X56" s="8"/>
      <c r="Y56" s="8"/>
      <c r="Z56" s="8"/>
    </row>
    <row r="57" spans="1:26" ht="15.75" customHeight="1">
      <c r="A57" s="8" t="s">
        <v>1274</v>
      </c>
      <c r="B57" s="8" t="s">
        <v>1275</v>
      </c>
      <c r="C57" s="13">
        <v>1</v>
      </c>
      <c r="D57" s="8" t="s">
        <v>1162</v>
      </c>
      <c r="E57" s="8" t="s">
        <v>1155</v>
      </c>
      <c r="F57" s="8" t="str">
        <f>UnitControlCenter!$B$8</f>
        <v>billion 2019 dollars / year</v>
      </c>
      <c r="G57" s="8" t="s">
        <v>1276</v>
      </c>
      <c r="H57" s="8" t="s">
        <v>1277</v>
      </c>
      <c r="I57" s="8" t="s">
        <v>1278</v>
      </c>
      <c r="J57" s="8"/>
      <c r="K57" s="8"/>
      <c r="L57" s="8"/>
      <c r="M57" s="8"/>
      <c r="N57" s="8"/>
      <c r="O57" s="8"/>
      <c r="P57" s="8"/>
      <c r="Q57" s="8"/>
      <c r="R57" s="8"/>
      <c r="S57" s="8"/>
      <c r="T57" s="8"/>
      <c r="U57" s="8"/>
      <c r="V57" s="8"/>
      <c r="W57" s="8"/>
      <c r="X57" s="8"/>
      <c r="Y57" s="8"/>
      <c r="Z57" s="8"/>
    </row>
    <row r="58" spans="1:26" ht="15.75" customHeight="1">
      <c r="A58" s="8" t="s">
        <v>1274</v>
      </c>
      <c r="B58" s="8" t="s">
        <v>1279</v>
      </c>
      <c r="C58" s="13">
        <v>1</v>
      </c>
      <c r="D58" s="8" t="s">
        <v>1162</v>
      </c>
      <c r="E58" s="8" t="s">
        <v>1155</v>
      </c>
      <c r="F58" s="8" t="str">
        <f>UnitControlCenter!$B$8</f>
        <v>billion 2019 dollars / year</v>
      </c>
      <c r="G58" s="8" t="s">
        <v>1280</v>
      </c>
      <c r="H58" s="8" t="s">
        <v>1281</v>
      </c>
      <c r="I58" s="8" t="s">
        <v>1282</v>
      </c>
      <c r="J58" s="8"/>
      <c r="K58" s="8"/>
      <c r="L58" s="8"/>
      <c r="M58" s="8"/>
      <c r="N58" s="8"/>
      <c r="O58" s="8"/>
      <c r="P58" s="8"/>
      <c r="Q58" s="8"/>
      <c r="R58" s="8"/>
      <c r="S58" s="8"/>
      <c r="T58" s="8"/>
      <c r="U58" s="8"/>
      <c r="V58" s="8"/>
      <c r="W58" s="8"/>
      <c r="X58" s="8"/>
      <c r="Y58" s="8"/>
      <c r="Z58" s="8"/>
    </row>
    <row r="59" spans="1:26" ht="15.75" customHeight="1">
      <c r="A59" s="8" t="s">
        <v>1274</v>
      </c>
      <c r="B59" s="8" t="s">
        <v>1283</v>
      </c>
      <c r="C59" s="13">
        <v>1</v>
      </c>
      <c r="D59" s="8" t="s">
        <v>1162</v>
      </c>
      <c r="E59" s="8" t="s">
        <v>1155</v>
      </c>
      <c r="F59" s="8" t="str">
        <f>UnitControlCenter!$B$8</f>
        <v>billion 2019 dollars / year</v>
      </c>
      <c r="G59" s="8" t="s">
        <v>1284</v>
      </c>
      <c r="H59" s="8" t="s">
        <v>1285</v>
      </c>
      <c r="I59" s="8" t="s">
        <v>1286</v>
      </c>
      <c r="J59" s="8"/>
      <c r="K59" s="8"/>
      <c r="L59" s="8"/>
      <c r="M59" s="8"/>
      <c r="N59" s="8"/>
      <c r="O59" s="8"/>
      <c r="P59" s="8"/>
      <c r="Q59" s="8"/>
      <c r="R59" s="8"/>
      <c r="S59" s="8"/>
      <c r="T59" s="8"/>
      <c r="U59" s="8"/>
      <c r="V59" s="8"/>
      <c r="W59" s="8"/>
      <c r="X59" s="8"/>
      <c r="Y59" s="8"/>
      <c r="Z59" s="8"/>
    </row>
    <row r="60" spans="1:26" ht="15.75" customHeight="1">
      <c r="A60" s="8" t="s">
        <v>1274</v>
      </c>
      <c r="B60" s="8" t="s">
        <v>1287</v>
      </c>
      <c r="C60" s="13">
        <v>1</v>
      </c>
      <c r="D60" s="8" t="s">
        <v>1162</v>
      </c>
      <c r="E60" s="8" t="s">
        <v>1155</v>
      </c>
      <c r="F60" s="8" t="str">
        <f>UnitControlCenter!$B$8</f>
        <v>billion 2019 dollars / year</v>
      </c>
      <c r="G60" s="8" t="s">
        <v>1288</v>
      </c>
      <c r="H60" s="8" t="s">
        <v>1281</v>
      </c>
      <c r="I60" s="8" t="s">
        <v>1289</v>
      </c>
      <c r="J60" s="8"/>
      <c r="K60" s="8"/>
      <c r="L60" s="8"/>
      <c r="M60" s="8"/>
      <c r="N60" s="8"/>
      <c r="O60" s="8"/>
      <c r="P60" s="8"/>
      <c r="Q60" s="8"/>
      <c r="R60" s="8"/>
      <c r="S60" s="8"/>
      <c r="T60" s="8"/>
      <c r="U60" s="8"/>
      <c r="V60" s="8"/>
      <c r="W60" s="8"/>
      <c r="X60" s="8"/>
      <c r="Y60" s="8"/>
      <c r="Z60" s="8"/>
    </row>
    <row r="61" spans="1:26" ht="15.75" customHeight="1">
      <c r="A61" s="8" t="s">
        <v>1274</v>
      </c>
      <c r="B61" s="8" t="s">
        <v>1290</v>
      </c>
      <c r="C61" s="13">
        <v>1</v>
      </c>
      <c r="D61" s="8" t="s">
        <v>1162</v>
      </c>
      <c r="E61" s="8" t="s">
        <v>1155</v>
      </c>
      <c r="F61" s="8" t="str">
        <f>UnitControlCenter!$B$8</f>
        <v>billion 2019 dollars / year</v>
      </c>
      <c r="G61" s="8" t="s">
        <v>1291</v>
      </c>
      <c r="H61" s="8" t="s">
        <v>1281</v>
      </c>
      <c r="I61" s="8" t="s">
        <v>1292</v>
      </c>
      <c r="J61" s="8"/>
      <c r="K61" s="8"/>
      <c r="L61" s="8"/>
      <c r="M61" s="8"/>
      <c r="N61" s="8"/>
      <c r="O61" s="8"/>
      <c r="P61" s="8"/>
      <c r="Q61" s="8"/>
      <c r="R61" s="8"/>
      <c r="S61" s="8"/>
      <c r="T61" s="8"/>
      <c r="U61" s="8"/>
      <c r="V61" s="8"/>
      <c r="W61" s="8"/>
      <c r="X61" s="8"/>
      <c r="Y61" s="8"/>
      <c r="Z61" s="8"/>
    </row>
    <row r="62" spans="1:26" ht="15.75" customHeight="1">
      <c r="A62" s="8" t="s">
        <v>1274</v>
      </c>
      <c r="B62" s="8" t="s">
        <v>1293</v>
      </c>
      <c r="C62" s="13">
        <v>1</v>
      </c>
      <c r="D62" s="8" t="s">
        <v>1162</v>
      </c>
      <c r="E62" s="8" t="s">
        <v>1155</v>
      </c>
      <c r="F62" s="8" t="str">
        <f>UnitControlCenter!$B$8</f>
        <v>billion 2019 dollars / year</v>
      </c>
      <c r="G62" s="8" t="s">
        <v>1294</v>
      </c>
      <c r="H62" s="8" t="s">
        <v>1285</v>
      </c>
      <c r="I62" s="8" t="s">
        <v>1286</v>
      </c>
      <c r="J62" s="8"/>
      <c r="K62" s="8"/>
      <c r="L62" s="8"/>
      <c r="M62" s="8"/>
      <c r="N62" s="8"/>
      <c r="O62" s="8"/>
      <c r="P62" s="8"/>
      <c r="Q62" s="8"/>
      <c r="R62" s="8"/>
      <c r="S62" s="8"/>
      <c r="T62" s="8"/>
      <c r="U62" s="8"/>
      <c r="V62" s="8"/>
      <c r="W62" s="8"/>
      <c r="X62" s="8"/>
      <c r="Y62" s="8"/>
      <c r="Z62" s="8"/>
    </row>
    <row r="63" spans="1:26" ht="15.75" customHeight="1">
      <c r="A63" s="8" t="s">
        <v>1274</v>
      </c>
      <c r="B63" s="8" t="s">
        <v>1295</v>
      </c>
      <c r="C63" s="13">
        <v>1</v>
      </c>
      <c r="D63" s="8" t="s">
        <v>1162</v>
      </c>
      <c r="E63" s="8" t="s">
        <v>1155</v>
      </c>
      <c r="F63" s="8" t="str">
        <f>UnitControlCenter!$B$8</f>
        <v>billion 2019 dollars / year</v>
      </c>
      <c r="G63" s="8" t="s">
        <v>1296</v>
      </c>
      <c r="H63" s="8" t="s">
        <v>1285</v>
      </c>
      <c r="I63" s="8" t="s">
        <v>1286</v>
      </c>
      <c r="J63" s="8"/>
      <c r="K63" s="8"/>
      <c r="L63" s="8"/>
      <c r="M63" s="8"/>
      <c r="N63" s="8"/>
      <c r="O63" s="8"/>
      <c r="P63" s="8"/>
      <c r="Q63" s="8"/>
      <c r="R63" s="8"/>
      <c r="S63" s="8"/>
      <c r="T63" s="8"/>
      <c r="U63" s="8"/>
      <c r="V63" s="8"/>
      <c r="W63" s="8"/>
      <c r="X63" s="8"/>
      <c r="Y63" s="8"/>
      <c r="Z63" s="8"/>
    </row>
    <row r="64" spans="1:26" ht="15.75" customHeight="1">
      <c r="A64" s="8" t="s">
        <v>1274</v>
      </c>
      <c r="B64" s="8" t="s">
        <v>1297</v>
      </c>
      <c r="C64" s="13">
        <v>1</v>
      </c>
      <c r="D64" s="8" t="s">
        <v>1162</v>
      </c>
      <c r="E64" s="8" t="s">
        <v>1155</v>
      </c>
      <c r="F64" s="8" t="str">
        <f>UnitControlCenter!$B$8</f>
        <v>billion 2019 dollars / year</v>
      </c>
      <c r="G64" s="8" t="s">
        <v>1298</v>
      </c>
      <c r="H64" s="8" t="s">
        <v>1285</v>
      </c>
      <c r="I64" s="8" t="s">
        <v>1286</v>
      </c>
      <c r="J64" s="8"/>
      <c r="K64" s="8"/>
      <c r="L64" s="8"/>
      <c r="M64" s="8"/>
      <c r="N64" s="8"/>
      <c r="O64" s="8"/>
      <c r="P64" s="8"/>
      <c r="Q64" s="8"/>
      <c r="R64" s="8"/>
      <c r="S64" s="8"/>
      <c r="T64" s="8"/>
      <c r="U64" s="8"/>
      <c r="V64" s="8"/>
      <c r="W64" s="8"/>
      <c r="X64" s="8"/>
      <c r="Y64" s="8"/>
      <c r="Z64" s="8"/>
    </row>
    <row r="65" spans="1:26" ht="15.75" customHeight="1">
      <c r="A65" s="8" t="s">
        <v>1274</v>
      </c>
      <c r="B65" s="8" t="s">
        <v>1299</v>
      </c>
      <c r="C65" s="13">
        <v>1</v>
      </c>
      <c r="D65" s="8" t="s">
        <v>1162</v>
      </c>
      <c r="E65" s="8" t="s">
        <v>1155</v>
      </c>
      <c r="F65" s="8" t="str">
        <f>UnitControlCenter!$B$8</f>
        <v>billion 2019 dollars / year</v>
      </c>
      <c r="G65" s="8" t="s">
        <v>1300</v>
      </c>
      <c r="H65" s="8" t="s">
        <v>1285</v>
      </c>
      <c r="I65" s="8" t="s">
        <v>1301</v>
      </c>
      <c r="J65" s="8"/>
      <c r="K65" s="8"/>
      <c r="L65" s="8"/>
      <c r="M65" s="8"/>
      <c r="N65" s="8"/>
      <c r="O65" s="8"/>
      <c r="P65" s="8"/>
      <c r="Q65" s="8"/>
      <c r="R65" s="8"/>
      <c r="S65" s="8"/>
      <c r="T65" s="8"/>
      <c r="U65" s="8"/>
      <c r="V65" s="8"/>
      <c r="W65" s="8"/>
      <c r="X65" s="8"/>
      <c r="Y65" s="8"/>
      <c r="Z65" s="8"/>
    </row>
    <row r="66" spans="1:26" ht="15.75" customHeight="1">
      <c r="A66" s="73" t="s">
        <v>1274</v>
      </c>
      <c r="B66" s="73" t="s">
        <v>1302</v>
      </c>
      <c r="C66" s="74">
        <v>1</v>
      </c>
      <c r="D66" s="73" t="s">
        <v>1162</v>
      </c>
      <c r="E66" s="73" t="s">
        <v>1155</v>
      </c>
      <c r="F66" s="73" t="str">
        <f>UnitControlCenter!$B$8</f>
        <v>billion 2019 dollars / year</v>
      </c>
      <c r="G66" s="73" t="s">
        <v>1303</v>
      </c>
      <c r="H66" s="73" t="s">
        <v>1285</v>
      </c>
      <c r="I66" s="73" t="s">
        <v>1304</v>
      </c>
      <c r="J66" s="73"/>
      <c r="K66" s="73"/>
      <c r="L66" s="73"/>
      <c r="M66" s="73"/>
      <c r="N66" s="73"/>
      <c r="O66" s="73"/>
      <c r="P66" s="73"/>
      <c r="Q66" s="73"/>
      <c r="R66" s="73"/>
      <c r="S66" s="73"/>
      <c r="T66" s="8"/>
      <c r="U66" s="8"/>
      <c r="V66" s="8"/>
      <c r="W66" s="8"/>
      <c r="X66" s="8"/>
      <c r="Y66" s="8"/>
      <c r="Z66" s="8"/>
    </row>
    <row r="67" spans="1:26" ht="15.75" customHeight="1">
      <c r="A67" s="8" t="s">
        <v>1305</v>
      </c>
      <c r="B67" s="8" t="s">
        <v>1306</v>
      </c>
      <c r="C67" s="13">
        <v>1</v>
      </c>
      <c r="D67" s="8" t="s">
        <v>1154</v>
      </c>
      <c r="E67" s="8" t="s">
        <v>1307</v>
      </c>
      <c r="F67" s="8" t="str">
        <f>UnitControlCenter!$B$11</f>
        <v>incidents / year</v>
      </c>
      <c r="G67" s="8" t="s">
        <v>1308</v>
      </c>
      <c r="H67" s="8"/>
      <c r="I67" s="8"/>
      <c r="J67" s="8"/>
      <c r="K67" s="8"/>
      <c r="L67" s="8"/>
      <c r="M67" s="8"/>
      <c r="N67" s="8"/>
      <c r="O67" s="8"/>
      <c r="P67" s="8"/>
      <c r="Q67" s="8"/>
      <c r="R67" s="8"/>
      <c r="S67" s="8"/>
      <c r="T67" s="8"/>
      <c r="U67" s="8"/>
      <c r="V67" s="8"/>
      <c r="W67" s="8"/>
      <c r="X67" s="8"/>
      <c r="Y67" s="8"/>
      <c r="Z67" s="8"/>
    </row>
    <row r="68" spans="1:26" ht="15.75" customHeight="1">
      <c r="A68" s="8" t="s">
        <v>1305</v>
      </c>
      <c r="B68" s="8" t="s">
        <v>1309</v>
      </c>
      <c r="C68" s="13">
        <v>1</v>
      </c>
      <c r="D68" s="8" t="s">
        <v>1154</v>
      </c>
      <c r="E68" s="8" t="s">
        <v>1155</v>
      </c>
      <c r="F68" s="8" t="str">
        <f>UnitControlCenter!$B$11</f>
        <v>incidents / year</v>
      </c>
      <c r="G68" s="8" t="s">
        <v>1308</v>
      </c>
      <c r="H68" s="8"/>
      <c r="I68" s="8"/>
      <c r="J68" s="8"/>
      <c r="K68" s="8"/>
      <c r="L68" s="8"/>
      <c r="M68" s="8"/>
      <c r="N68" s="8"/>
      <c r="O68" s="8"/>
      <c r="P68" s="8"/>
      <c r="Q68" s="8"/>
      <c r="R68" s="8"/>
      <c r="S68" s="8"/>
      <c r="T68" s="8"/>
      <c r="U68" s="8"/>
      <c r="V68" s="8"/>
      <c r="W68" s="8"/>
      <c r="X68" s="8"/>
      <c r="Y68" s="8"/>
      <c r="Z68" s="8"/>
    </row>
    <row r="69" spans="1:26" ht="15.75" customHeight="1">
      <c r="A69" s="8" t="s">
        <v>1305</v>
      </c>
      <c r="B69" s="8" t="s">
        <v>1310</v>
      </c>
      <c r="C69" s="13">
        <v>1</v>
      </c>
      <c r="D69" s="8" t="s">
        <v>1154</v>
      </c>
      <c r="E69" s="8" t="s">
        <v>1155</v>
      </c>
      <c r="F69" s="8" t="str">
        <f>UnitControlCenter!$B$8</f>
        <v>billion 2019 dollars / year</v>
      </c>
      <c r="G69" s="8" t="s">
        <v>1311</v>
      </c>
      <c r="H69" s="8"/>
      <c r="I69" s="8"/>
      <c r="J69" s="8"/>
      <c r="K69" s="8"/>
      <c r="L69" s="8"/>
      <c r="M69" s="8"/>
      <c r="N69" s="8"/>
      <c r="O69" s="8"/>
      <c r="P69" s="8"/>
      <c r="Q69" s="8"/>
      <c r="R69" s="8"/>
      <c r="S69" s="8"/>
      <c r="T69" s="8"/>
      <c r="U69" s="8"/>
      <c r="V69" s="8"/>
      <c r="W69" s="8"/>
      <c r="X69" s="8"/>
      <c r="Y69" s="8"/>
      <c r="Z69" s="8"/>
    </row>
    <row r="70" spans="1:26" ht="15.75" customHeight="1">
      <c r="A70" s="8" t="s">
        <v>1305</v>
      </c>
      <c r="B70" s="8" t="s">
        <v>1312</v>
      </c>
      <c r="C70" s="13">
        <v>1</v>
      </c>
      <c r="D70" s="8" t="s">
        <v>1154</v>
      </c>
      <c r="E70" s="8" t="s">
        <v>1155</v>
      </c>
      <c r="F70" s="8" t="str">
        <f>UnitControlCenter!$B$11</f>
        <v>incidents / year</v>
      </c>
      <c r="G70" s="8" t="s">
        <v>1313</v>
      </c>
      <c r="H70" s="8"/>
      <c r="I70" s="8"/>
      <c r="J70" s="8"/>
      <c r="K70" s="8"/>
      <c r="L70" s="8"/>
      <c r="M70" s="8"/>
      <c r="N70" s="8"/>
      <c r="O70" s="8"/>
      <c r="P70" s="8"/>
      <c r="Q70" s="8"/>
      <c r="R70" s="8"/>
      <c r="S70" s="8"/>
      <c r="T70" s="8"/>
      <c r="U70" s="8"/>
      <c r="V70" s="8"/>
      <c r="W70" s="8"/>
      <c r="X70" s="8"/>
      <c r="Y70" s="8"/>
      <c r="Z70" s="8"/>
    </row>
    <row r="71" spans="1:26" ht="15.75" customHeight="1">
      <c r="A71" s="8" t="s">
        <v>1305</v>
      </c>
      <c r="B71" s="8" t="s">
        <v>1314</v>
      </c>
      <c r="C71" s="13">
        <v>1</v>
      </c>
      <c r="D71" s="8" t="s">
        <v>1154</v>
      </c>
      <c r="E71" s="8" t="s">
        <v>1155</v>
      </c>
      <c r="F71" s="8" t="str">
        <f>UnitControlCenter!$B$11</f>
        <v>incidents / year</v>
      </c>
      <c r="G71" s="8" t="s">
        <v>1315</v>
      </c>
      <c r="H71" s="8"/>
      <c r="I71" s="8"/>
      <c r="J71" s="8"/>
      <c r="K71" s="8"/>
      <c r="L71" s="8"/>
      <c r="M71" s="8"/>
      <c r="N71" s="8"/>
      <c r="O71" s="8"/>
      <c r="P71" s="8"/>
      <c r="Q71" s="8"/>
      <c r="R71" s="8"/>
      <c r="S71" s="8"/>
      <c r="T71" s="8"/>
      <c r="U71" s="8"/>
      <c r="V71" s="8"/>
      <c r="W71" s="8"/>
      <c r="X71" s="8"/>
      <c r="Y71" s="8"/>
      <c r="Z71" s="8"/>
    </row>
    <row r="72" spans="1:26" ht="15.75" customHeight="1">
      <c r="A72" s="8" t="s">
        <v>1305</v>
      </c>
      <c r="B72" s="8" t="s">
        <v>1316</v>
      </c>
      <c r="C72" s="13">
        <v>1</v>
      </c>
      <c r="D72" s="8" t="s">
        <v>1154</v>
      </c>
      <c r="E72" s="8" t="s">
        <v>1155</v>
      </c>
      <c r="F72" s="8" t="str">
        <f>UnitControlCenter!$B$11</f>
        <v>incidents / year</v>
      </c>
      <c r="G72" s="8" t="s">
        <v>1317</v>
      </c>
      <c r="H72" s="8"/>
      <c r="I72" s="8"/>
      <c r="J72" s="8"/>
      <c r="K72" s="8"/>
      <c r="L72" s="8"/>
      <c r="M72" s="8"/>
      <c r="N72" s="8"/>
      <c r="O72" s="8"/>
      <c r="P72" s="8"/>
      <c r="Q72" s="8"/>
      <c r="R72" s="8"/>
      <c r="S72" s="8"/>
      <c r="T72" s="8"/>
      <c r="U72" s="8"/>
      <c r="V72" s="8"/>
      <c r="W72" s="8"/>
      <c r="X72" s="8"/>
      <c r="Y72" s="8"/>
      <c r="Z72" s="8"/>
    </row>
    <row r="73" spans="1:26" ht="15.75" customHeight="1">
      <c r="A73" s="8" t="s">
        <v>1305</v>
      </c>
      <c r="B73" s="8" t="s">
        <v>1318</v>
      </c>
      <c r="C73" s="13">
        <v>1</v>
      </c>
      <c r="D73" s="8" t="s">
        <v>1154</v>
      </c>
      <c r="E73" s="8" t="s">
        <v>1155</v>
      </c>
      <c r="F73" s="8" t="str">
        <f>UnitControlCenter!$B$11</f>
        <v>incidents / year</v>
      </c>
      <c r="G73" s="8" t="s">
        <v>1319</v>
      </c>
      <c r="H73" s="8"/>
      <c r="I73" s="8"/>
      <c r="J73" s="8"/>
      <c r="K73" s="8"/>
      <c r="L73" s="8"/>
      <c r="M73" s="8"/>
      <c r="N73" s="8"/>
      <c r="O73" s="8"/>
      <c r="P73" s="8"/>
      <c r="Q73" s="8"/>
      <c r="R73" s="8"/>
      <c r="S73" s="8"/>
      <c r="T73" s="8"/>
      <c r="U73" s="8"/>
      <c r="V73" s="8"/>
      <c r="W73" s="8"/>
      <c r="X73" s="8"/>
      <c r="Y73" s="8"/>
      <c r="Z73" s="8"/>
    </row>
    <row r="74" spans="1:26" ht="15.75" customHeight="1">
      <c r="A74" s="8" t="s">
        <v>1305</v>
      </c>
      <c r="B74" s="8" t="s">
        <v>1320</v>
      </c>
      <c r="C74" s="13">
        <v>1</v>
      </c>
      <c r="D74" s="8" t="s">
        <v>1154</v>
      </c>
      <c r="E74" s="8" t="s">
        <v>1155</v>
      </c>
      <c r="F74" s="8" t="str">
        <f>UnitControlCenter!$B$11</f>
        <v>incidents / year</v>
      </c>
      <c r="G74" s="8" t="s">
        <v>1321</v>
      </c>
      <c r="H74" s="8"/>
      <c r="I74" s="8"/>
      <c r="J74" s="8"/>
      <c r="K74" s="8"/>
      <c r="L74" s="8"/>
      <c r="M74" s="8"/>
      <c r="N74" s="8"/>
      <c r="O74" s="8"/>
      <c r="P74" s="8"/>
      <c r="Q74" s="8"/>
      <c r="R74" s="8"/>
      <c r="S74" s="8"/>
      <c r="T74" s="8"/>
      <c r="U74" s="8"/>
      <c r="V74" s="8"/>
      <c r="W74" s="8"/>
      <c r="X74" s="8"/>
      <c r="Y74" s="8"/>
      <c r="Z74" s="8"/>
    </row>
    <row r="75" spans="1:26" ht="15.75" customHeight="1">
      <c r="A75" s="8" t="s">
        <v>1305</v>
      </c>
      <c r="B75" s="8" t="s">
        <v>1322</v>
      </c>
      <c r="C75" s="13">
        <v>1</v>
      </c>
      <c r="D75" s="8" t="s">
        <v>1154</v>
      </c>
      <c r="E75" s="8" t="s">
        <v>1155</v>
      </c>
      <c r="F75" s="8" t="str">
        <f>UnitControlCenter!$B$11</f>
        <v>incidents / year</v>
      </c>
      <c r="G75" s="8" t="s">
        <v>1323</v>
      </c>
      <c r="H75" s="8"/>
      <c r="I75" s="8"/>
      <c r="J75" s="8"/>
      <c r="K75" s="8"/>
      <c r="L75" s="8"/>
      <c r="M75" s="8"/>
      <c r="N75" s="8"/>
      <c r="O75" s="8"/>
      <c r="P75" s="8"/>
      <c r="Q75" s="8"/>
      <c r="R75" s="8"/>
      <c r="S75" s="8"/>
      <c r="T75" s="8"/>
      <c r="U75" s="8"/>
      <c r="V75" s="8"/>
      <c r="W75" s="8"/>
      <c r="X75" s="8"/>
      <c r="Y75" s="8"/>
      <c r="Z75" s="8"/>
    </row>
    <row r="76" spans="1:26" ht="15.75" customHeight="1">
      <c r="A76" s="73" t="s">
        <v>1305</v>
      </c>
      <c r="B76" s="73" t="s">
        <v>1324</v>
      </c>
      <c r="C76" s="74">
        <v>1</v>
      </c>
      <c r="D76" s="73" t="s">
        <v>1154</v>
      </c>
      <c r="E76" s="73" t="s">
        <v>1155</v>
      </c>
      <c r="F76" s="73" t="str">
        <f>UnitControlCenter!$B$11</f>
        <v>incidents / year</v>
      </c>
      <c r="G76" s="73" t="s">
        <v>1325</v>
      </c>
      <c r="H76" s="73"/>
      <c r="I76" s="73"/>
      <c r="J76" s="73"/>
      <c r="K76" s="73"/>
      <c r="L76" s="73"/>
      <c r="M76" s="73"/>
      <c r="N76" s="73"/>
      <c r="O76" s="73"/>
      <c r="P76" s="73"/>
      <c r="Q76" s="73"/>
      <c r="R76" s="73"/>
      <c r="S76" s="73"/>
      <c r="T76" s="8"/>
      <c r="U76" s="8"/>
      <c r="V76" s="8"/>
      <c r="W76" s="8"/>
      <c r="X76" s="8"/>
      <c r="Y76" s="8"/>
      <c r="Z76" s="8"/>
    </row>
    <row r="77" spans="1:26" ht="15.75" customHeight="1">
      <c r="A77" s="8" t="s">
        <v>1326</v>
      </c>
      <c r="B77" s="8" t="s">
        <v>1327</v>
      </c>
      <c r="C77" s="13">
        <v>1</v>
      </c>
      <c r="D77" s="8" t="s">
        <v>1162</v>
      </c>
      <c r="E77" s="8" t="s">
        <v>1163</v>
      </c>
      <c r="F77" s="8" t="str">
        <f>UnitControlCenter!$B$15</f>
        <v>terawatt-hours (TWh) / year</v>
      </c>
      <c r="G77" s="8" t="s">
        <v>1328</v>
      </c>
      <c r="H77" s="8" t="s">
        <v>1329</v>
      </c>
      <c r="I77" s="8" t="s">
        <v>1330</v>
      </c>
      <c r="J77" s="8"/>
      <c r="K77" s="8"/>
      <c r="L77" s="8"/>
      <c r="M77" s="8"/>
      <c r="N77" s="8"/>
      <c r="O77" s="8"/>
      <c r="P77" s="8"/>
      <c r="Q77" s="8"/>
      <c r="R77" s="8"/>
      <c r="S77" s="8"/>
      <c r="T77" s="8"/>
      <c r="U77" s="8"/>
      <c r="V77" s="8"/>
      <c r="W77" s="8"/>
      <c r="X77" s="8"/>
      <c r="Y77" s="8"/>
      <c r="Z77" s="8"/>
    </row>
    <row r="78" spans="1:26" ht="15.75" customHeight="1">
      <c r="A78" s="8" t="s">
        <v>1326</v>
      </c>
      <c r="B78" s="8" t="s">
        <v>1331</v>
      </c>
      <c r="C78" s="13">
        <v>1</v>
      </c>
      <c r="D78" s="8" t="s">
        <v>1162</v>
      </c>
      <c r="E78" s="8" t="s">
        <v>1155</v>
      </c>
      <c r="F78" s="8" t="str">
        <f>UnitControlCenter!$B$15</f>
        <v>terawatt-hours (TWh) / year</v>
      </c>
      <c r="G78" s="8" t="s">
        <v>1332</v>
      </c>
      <c r="H78" s="8" t="s">
        <v>1333</v>
      </c>
      <c r="I78" s="8" t="s">
        <v>1334</v>
      </c>
      <c r="J78" s="8"/>
      <c r="K78" s="8"/>
      <c r="L78" s="8"/>
      <c r="M78" s="8"/>
      <c r="N78" s="8"/>
      <c r="O78" s="8"/>
      <c r="P78" s="8"/>
      <c r="Q78" s="8"/>
      <c r="R78" s="8"/>
      <c r="S78" s="8"/>
      <c r="T78" s="8"/>
      <c r="U78" s="8"/>
      <c r="V78" s="8"/>
      <c r="W78" s="8"/>
      <c r="X78" s="8"/>
      <c r="Y78" s="8"/>
      <c r="Z78" s="8"/>
    </row>
    <row r="79" spans="1:26" ht="15.75" customHeight="1">
      <c r="A79" s="8" t="s">
        <v>1326</v>
      </c>
      <c r="B79" s="8" t="s">
        <v>1335</v>
      </c>
      <c r="C79" s="13">
        <v>1</v>
      </c>
      <c r="D79" s="8" t="s">
        <v>1162</v>
      </c>
      <c r="E79" s="8" t="s">
        <v>1163</v>
      </c>
      <c r="F79" s="8" t="str">
        <f>UnitControlCenter!$B$16</f>
        <v>gigawatts (GW) / year</v>
      </c>
      <c r="G79" s="8" t="s">
        <v>1336</v>
      </c>
      <c r="H79" s="8" t="s">
        <v>1337</v>
      </c>
      <c r="I79" s="8" t="s">
        <v>1338</v>
      </c>
      <c r="J79" s="8"/>
      <c r="K79" s="8"/>
      <c r="L79" s="8"/>
      <c r="M79" s="8"/>
      <c r="N79" s="8"/>
      <c r="O79" s="8"/>
      <c r="P79" s="8"/>
      <c r="Q79" s="8"/>
      <c r="R79" s="8"/>
      <c r="S79" s="8"/>
      <c r="T79" s="8"/>
      <c r="U79" s="8"/>
      <c r="V79" s="8"/>
      <c r="W79" s="8"/>
      <c r="X79" s="8"/>
      <c r="Y79" s="8"/>
      <c r="Z79" s="8"/>
    </row>
    <row r="80" spans="1:26" ht="15.75" customHeight="1">
      <c r="A80" s="8" t="s">
        <v>1326</v>
      </c>
      <c r="B80" s="8" t="s">
        <v>1339</v>
      </c>
      <c r="C80" s="13">
        <v>1</v>
      </c>
      <c r="D80" s="8" t="s">
        <v>1162</v>
      </c>
      <c r="E80" s="8" t="s">
        <v>1155</v>
      </c>
      <c r="F80" s="8" t="str">
        <f>UnitControlCenter!$B$16</f>
        <v>gigawatts (GW) / year</v>
      </c>
      <c r="G80" s="8" t="s">
        <v>1340</v>
      </c>
      <c r="H80" s="8" t="s">
        <v>1341</v>
      </c>
      <c r="I80" s="8" t="s">
        <v>1342</v>
      </c>
      <c r="J80" s="8"/>
      <c r="K80" s="8"/>
      <c r="L80" s="8"/>
      <c r="M80" s="8"/>
      <c r="N80" s="8"/>
      <c r="O80" s="8"/>
      <c r="P80" s="8"/>
      <c r="Q80" s="8"/>
      <c r="R80" s="8"/>
      <c r="S80" s="8"/>
      <c r="T80" s="8"/>
      <c r="U80" s="8"/>
      <c r="V80" s="8"/>
      <c r="W80" s="8"/>
      <c r="X80" s="8"/>
      <c r="Y80" s="8"/>
      <c r="Z80" s="8"/>
    </row>
    <row r="81" spans="1:26" ht="15.75" customHeight="1">
      <c r="A81" s="73" t="s">
        <v>1326</v>
      </c>
      <c r="B81" s="73" t="s">
        <v>1343</v>
      </c>
      <c r="C81" s="74">
        <v>1</v>
      </c>
      <c r="D81" s="73" t="s">
        <v>1162</v>
      </c>
      <c r="E81" s="73" t="s">
        <v>1163</v>
      </c>
      <c r="F81" s="73" t="str">
        <f>UnitControlCenter!$B$15</f>
        <v>terawatt-hours (TWh) / year</v>
      </c>
      <c r="G81" s="73" t="s">
        <v>1344</v>
      </c>
      <c r="H81" s="73" t="s">
        <v>1345</v>
      </c>
      <c r="I81" s="73" t="s">
        <v>1346</v>
      </c>
      <c r="J81" s="73"/>
      <c r="K81" s="73"/>
      <c r="L81" s="73"/>
      <c r="M81" s="73"/>
      <c r="N81" s="73"/>
      <c r="O81" s="73"/>
      <c r="P81" s="73"/>
      <c r="Q81" s="73"/>
      <c r="R81" s="73"/>
      <c r="S81" s="73"/>
      <c r="T81" s="8"/>
      <c r="U81" s="8"/>
      <c r="V81" s="8"/>
      <c r="W81" s="8"/>
      <c r="X81" s="8"/>
      <c r="Y81" s="8"/>
      <c r="Z81" s="8"/>
    </row>
    <row r="82" spans="1:26" ht="15.75" customHeight="1">
      <c r="A82" s="8" t="s">
        <v>1347</v>
      </c>
      <c r="B82" s="8" t="s">
        <v>1348</v>
      </c>
      <c r="C82" s="13">
        <v>1</v>
      </c>
      <c r="D82" s="8" t="s">
        <v>1162</v>
      </c>
      <c r="E82" s="8" t="s">
        <v>1349</v>
      </c>
      <c r="F82" s="8" t="str">
        <f>UnitControlCenter!$B$17</f>
        <v>2019 dollars / megawatt-hour (MWh)</v>
      </c>
      <c r="G82" s="8" t="s">
        <v>1350</v>
      </c>
      <c r="H82" s="8" t="s">
        <v>1351</v>
      </c>
      <c r="I82" s="8" t="s">
        <v>1352</v>
      </c>
      <c r="J82" s="8"/>
      <c r="K82" s="8"/>
      <c r="L82" s="8"/>
      <c r="M82" s="8"/>
      <c r="N82" s="8"/>
      <c r="O82" s="8"/>
      <c r="P82" s="8"/>
      <c r="Q82" s="8"/>
      <c r="R82" s="8"/>
      <c r="S82" s="8"/>
      <c r="T82" s="8"/>
      <c r="U82" s="8"/>
      <c r="V82" s="8"/>
      <c r="W82" s="8"/>
      <c r="X82" s="8"/>
      <c r="Y82" s="8"/>
      <c r="Z82" s="8"/>
    </row>
    <row r="83" spans="1:26" ht="15.75" customHeight="1">
      <c r="A83" s="8" t="s">
        <v>1347</v>
      </c>
      <c r="B83" s="8" t="s">
        <v>1353</v>
      </c>
      <c r="C83" s="13">
        <v>1</v>
      </c>
      <c r="D83" s="8" t="s">
        <v>1162</v>
      </c>
      <c r="E83" s="8" t="s">
        <v>1163</v>
      </c>
      <c r="F83" s="8" t="str">
        <f>UnitControlCenter!$B$15</f>
        <v>terawatt-hours (TWh) / year</v>
      </c>
      <c r="G83" s="8" t="s">
        <v>1354</v>
      </c>
      <c r="H83" s="8" t="s">
        <v>1355</v>
      </c>
      <c r="I83" s="8" t="s">
        <v>1356</v>
      </c>
      <c r="J83" s="8"/>
      <c r="K83" s="8"/>
      <c r="L83" s="8"/>
      <c r="M83" s="8"/>
      <c r="N83" s="8"/>
      <c r="O83" s="8"/>
      <c r="P83" s="8"/>
      <c r="Q83" s="8"/>
      <c r="R83" s="8"/>
      <c r="S83" s="8"/>
      <c r="T83" s="8"/>
      <c r="U83" s="8"/>
      <c r="V83" s="8"/>
      <c r="W83" s="8"/>
      <c r="X83" s="8"/>
      <c r="Y83" s="8"/>
      <c r="Z83" s="8"/>
    </row>
    <row r="84" spans="1:26" ht="15.75" customHeight="1">
      <c r="A84" s="8" t="s">
        <v>1347</v>
      </c>
      <c r="B84" s="8" t="s">
        <v>1357</v>
      </c>
      <c r="C84" s="13">
        <v>1</v>
      </c>
      <c r="D84" s="8" t="s">
        <v>1162</v>
      </c>
      <c r="E84" s="8" t="s">
        <v>1163</v>
      </c>
      <c r="F84" s="8" t="str">
        <f>UnitControlCenter!$B$18</f>
        <v>cubic km / yr</v>
      </c>
      <c r="G84" s="8" t="s">
        <v>1358</v>
      </c>
      <c r="H84" s="8" t="s">
        <v>1359</v>
      </c>
      <c r="I84" s="8" t="s">
        <v>1360</v>
      </c>
      <c r="J84" s="8"/>
      <c r="K84" s="8"/>
      <c r="L84" s="8"/>
      <c r="M84" s="8"/>
      <c r="N84" s="8"/>
      <c r="O84" s="8"/>
      <c r="P84" s="8"/>
      <c r="Q84" s="8"/>
      <c r="R84" s="8"/>
      <c r="S84" s="8"/>
      <c r="T84" s="8"/>
      <c r="U84" s="8"/>
      <c r="V84" s="8"/>
      <c r="W84" s="8"/>
      <c r="X84" s="8"/>
      <c r="Y84" s="8"/>
      <c r="Z84" s="8"/>
    </row>
    <row r="85" spans="1:26" ht="15.75" customHeight="1">
      <c r="A85" s="73" t="s">
        <v>1347</v>
      </c>
      <c r="B85" s="73" t="s">
        <v>1361</v>
      </c>
      <c r="C85" s="74">
        <v>1</v>
      </c>
      <c r="D85" s="73" t="s">
        <v>1162</v>
      </c>
      <c r="E85" s="73" t="s">
        <v>1163</v>
      </c>
      <c r="F85" s="73" t="str">
        <f>UnitControlCenter!$B$18</f>
        <v>cubic km / yr</v>
      </c>
      <c r="G85" s="73" t="s">
        <v>1362</v>
      </c>
      <c r="H85" s="73" t="s">
        <v>1363</v>
      </c>
      <c r="I85" s="73" t="s">
        <v>1364</v>
      </c>
      <c r="J85" s="8"/>
      <c r="K85" s="8"/>
      <c r="L85" s="8"/>
      <c r="M85" s="8"/>
      <c r="N85" s="8"/>
      <c r="O85" s="8"/>
      <c r="P85" s="8"/>
      <c r="Q85" s="8"/>
      <c r="R85" s="8"/>
      <c r="S85" s="8"/>
      <c r="T85" s="8"/>
      <c r="U85" s="8"/>
      <c r="V85" s="8"/>
      <c r="W85" s="8"/>
      <c r="X85" s="8"/>
      <c r="Y85" s="8"/>
      <c r="Z85" s="8"/>
    </row>
    <row r="86" spans="1:26" ht="15.75" customHeight="1">
      <c r="A86" s="8" t="s">
        <v>1365</v>
      </c>
      <c r="B86" s="8" t="s">
        <v>1366</v>
      </c>
      <c r="C86" s="13">
        <v>1</v>
      </c>
      <c r="D86" s="8" t="s">
        <v>1162</v>
      </c>
      <c r="E86" s="8" t="s">
        <v>1163</v>
      </c>
      <c r="F86" s="8" t="str">
        <f>UnitControlCenter!$B$21</f>
        <v>million vehicles / year</v>
      </c>
      <c r="G86" s="8" t="s">
        <v>1367</v>
      </c>
      <c r="H86" s="8" t="s">
        <v>1368</v>
      </c>
      <c r="I86" s="8" t="s">
        <v>1369</v>
      </c>
      <c r="J86" s="8"/>
      <c r="K86" s="8"/>
      <c r="L86" s="8"/>
      <c r="M86" s="8"/>
      <c r="N86" s="8"/>
      <c r="O86" s="8"/>
      <c r="P86" s="8"/>
      <c r="Q86" s="8"/>
      <c r="R86" s="8"/>
      <c r="S86" s="8"/>
      <c r="T86" s="8"/>
      <c r="U86" s="8"/>
      <c r="V86" s="8"/>
      <c r="W86" s="8"/>
      <c r="X86" s="8"/>
      <c r="Y86" s="8"/>
      <c r="Z86" s="8"/>
    </row>
    <row r="87" spans="1:26" ht="15.75" customHeight="1">
      <c r="A87" s="8" t="s">
        <v>1365</v>
      </c>
      <c r="B87" s="8" t="s">
        <v>1370</v>
      </c>
      <c r="C87" s="13">
        <v>1</v>
      </c>
      <c r="D87" s="8" t="s">
        <v>1162</v>
      </c>
      <c r="E87" s="8" t="s">
        <v>1163</v>
      </c>
      <c r="F87" s="8" t="str">
        <f>UnitControlCenter!$B$22</f>
        <v>thousand vehicles / year</v>
      </c>
      <c r="G87" s="8" t="s">
        <v>1371</v>
      </c>
      <c r="H87" s="8" t="s">
        <v>1372</v>
      </c>
      <c r="I87" s="8" t="s">
        <v>1373</v>
      </c>
      <c r="J87" s="8"/>
      <c r="K87" s="8"/>
      <c r="L87" s="8"/>
      <c r="M87" s="8"/>
      <c r="N87" s="8"/>
      <c r="O87" s="8"/>
      <c r="P87" s="8"/>
      <c r="Q87" s="8"/>
      <c r="R87" s="8"/>
      <c r="S87" s="8"/>
      <c r="T87" s="8"/>
      <c r="U87" s="8"/>
      <c r="V87" s="8"/>
      <c r="W87" s="8"/>
      <c r="X87" s="8"/>
      <c r="Y87" s="8"/>
      <c r="Z87" s="8"/>
    </row>
    <row r="88" spans="1:26" ht="15.75" customHeight="1">
      <c r="A88" s="8" t="s">
        <v>1365</v>
      </c>
      <c r="B88" s="8" t="s">
        <v>1374</v>
      </c>
      <c r="C88" s="13">
        <v>1</v>
      </c>
      <c r="D88" s="8" t="s">
        <v>1162</v>
      </c>
      <c r="E88" s="8" t="s">
        <v>1163</v>
      </c>
      <c r="F88" s="8" t="str">
        <f>UnitControlCenter!$B$22</f>
        <v>thousand vehicles / year</v>
      </c>
      <c r="G88" s="8" t="s">
        <v>1375</v>
      </c>
      <c r="H88" s="8" t="s">
        <v>1368</v>
      </c>
      <c r="I88" s="8" t="s">
        <v>1369</v>
      </c>
      <c r="J88" s="8"/>
      <c r="K88" s="8"/>
      <c r="L88" s="8"/>
      <c r="M88" s="8"/>
      <c r="N88" s="8"/>
      <c r="O88" s="8"/>
      <c r="P88" s="8"/>
      <c r="Q88" s="8"/>
      <c r="R88" s="8"/>
      <c r="S88" s="8"/>
      <c r="T88" s="8"/>
      <c r="U88" s="8"/>
      <c r="V88" s="8"/>
      <c r="W88" s="8"/>
      <c r="X88" s="8"/>
      <c r="Y88" s="8"/>
      <c r="Z88" s="8"/>
    </row>
    <row r="89" spans="1:26" ht="15.75" customHeight="1">
      <c r="A89" s="8" t="s">
        <v>1365</v>
      </c>
      <c r="B89" s="8" t="s">
        <v>1376</v>
      </c>
      <c r="C89" s="13">
        <v>1</v>
      </c>
      <c r="D89" s="8" t="s">
        <v>1162</v>
      </c>
      <c r="E89" s="8" t="s">
        <v>1163</v>
      </c>
      <c r="F89" s="8" t="str">
        <f>UnitControlCenter!$B$22</f>
        <v>thousand vehicles / year</v>
      </c>
      <c r="G89" s="8" t="s">
        <v>1377</v>
      </c>
      <c r="H89" s="8" t="s">
        <v>1372</v>
      </c>
      <c r="I89" s="8" t="s">
        <v>1373</v>
      </c>
      <c r="J89" s="8"/>
      <c r="K89" s="8"/>
      <c r="L89" s="8"/>
      <c r="M89" s="8"/>
      <c r="N89" s="8"/>
      <c r="O89" s="8"/>
      <c r="P89" s="8"/>
      <c r="Q89" s="8"/>
      <c r="R89" s="8"/>
      <c r="S89" s="8"/>
      <c r="T89" s="8"/>
      <c r="U89" s="8"/>
      <c r="V89" s="8"/>
      <c r="W89" s="8"/>
      <c r="X89" s="8"/>
      <c r="Y89" s="8"/>
      <c r="Z89" s="8"/>
    </row>
    <row r="90" spans="1:26" ht="15.75" customHeight="1">
      <c r="A90" s="8" t="s">
        <v>1365</v>
      </c>
      <c r="B90" s="8" t="s">
        <v>1378</v>
      </c>
      <c r="C90" s="13">
        <v>1</v>
      </c>
      <c r="D90" s="8" t="s">
        <v>1162</v>
      </c>
      <c r="E90" s="8" t="s">
        <v>1163</v>
      </c>
      <c r="F90" s="8" t="str">
        <f>UnitControlCenter!$B$22</f>
        <v>thousand vehicles / year</v>
      </c>
      <c r="G90" s="8" t="s">
        <v>1379</v>
      </c>
      <c r="H90" s="8" t="s">
        <v>1380</v>
      </c>
      <c r="I90" s="8" t="s">
        <v>1381</v>
      </c>
      <c r="J90" s="8"/>
      <c r="K90" s="8"/>
      <c r="L90" s="8"/>
      <c r="M90" s="8"/>
      <c r="N90" s="8"/>
      <c r="O90" s="8"/>
      <c r="P90" s="8"/>
      <c r="Q90" s="8"/>
      <c r="R90" s="8"/>
      <c r="S90" s="8"/>
      <c r="T90" s="8"/>
      <c r="U90" s="8"/>
      <c r="V90" s="8"/>
      <c r="W90" s="8"/>
      <c r="X90" s="8"/>
      <c r="Y90" s="8"/>
      <c r="Z90" s="8"/>
    </row>
    <row r="91" spans="1:26" ht="15.75" customHeight="1">
      <c r="A91" s="8" t="s">
        <v>1365</v>
      </c>
      <c r="B91" s="8" t="s">
        <v>1382</v>
      </c>
      <c r="C91" s="13">
        <v>1</v>
      </c>
      <c r="D91" s="8" t="s">
        <v>1162</v>
      </c>
      <c r="E91" s="8" t="s">
        <v>1163</v>
      </c>
      <c r="F91" s="8" t="str">
        <f>UnitControlCenter!$B$23</f>
        <v>million vehicles</v>
      </c>
      <c r="G91" s="8" t="s">
        <v>1383</v>
      </c>
      <c r="H91" s="8" t="s">
        <v>1368</v>
      </c>
      <c r="I91" s="8" t="s">
        <v>1369</v>
      </c>
      <c r="J91" s="8"/>
      <c r="K91" s="8"/>
      <c r="L91" s="8"/>
      <c r="M91" s="8"/>
      <c r="N91" s="8"/>
      <c r="O91" s="8"/>
      <c r="P91" s="8"/>
      <c r="Q91" s="8"/>
      <c r="R91" s="8"/>
      <c r="S91" s="8"/>
      <c r="T91" s="8"/>
      <c r="U91" s="8"/>
      <c r="V91" s="8"/>
      <c r="W91" s="8"/>
      <c r="X91" s="8"/>
      <c r="Y91" s="8"/>
      <c r="Z91" s="8"/>
    </row>
    <row r="92" spans="1:26" ht="15.75" customHeight="1">
      <c r="A92" s="8" t="s">
        <v>1365</v>
      </c>
      <c r="B92" s="8" t="s">
        <v>1384</v>
      </c>
      <c r="C92" s="13">
        <v>1</v>
      </c>
      <c r="D92" s="8" t="s">
        <v>1162</v>
      </c>
      <c r="E92" s="8" t="s">
        <v>1163</v>
      </c>
      <c r="F92" s="8" t="str">
        <f>UnitControlCenter!$B$24</f>
        <v>thousand vehicles</v>
      </c>
      <c r="G92" s="8" t="s">
        <v>1385</v>
      </c>
      <c r="H92" s="8" t="s">
        <v>1372</v>
      </c>
      <c r="I92" s="8" t="s">
        <v>1373</v>
      </c>
      <c r="J92" s="8"/>
      <c r="K92" s="8"/>
      <c r="L92" s="8"/>
      <c r="M92" s="8"/>
      <c r="N92" s="8"/>
      <c r="O92" s="8"/>
      <c r="P92" s="8"/>
      <c r="Q92" s="8"/>
      <c r="R92" s="8"/>
      <c r="S92" s="8"/>
      <c r="T92" s="8"/>
      <c r="U92" s="8"/>
      <c r="V92" s="8"/>
      <c r="W92" s="8"/>
      <c r="X92" s="8"/>
      <c r="Y92" s="8"/>
      <c r="Z92" s="8"/>
    </row>
    <row r="93" spans="1:26" ht="15.75" customHeight="1">
      <c r="A93" s="8" t="s">
        <v>1365</v>
      </c>
      <c r="B93" s="8" t="s">
        <v>1386</v>
      </c>
      <c r="C93" s="13">
        <v>1</v>
      </c>
      <c r="D93" s="8" t="s">
        <v>1162</v>
      </c>
      <c r="E93" s="8" t="s">
        <v>1163</v>
      </c>
      <c r="F93" s="8" t="str">
        <f>UnitControlCenter!$B$23</f>
        <v>million vehicles</v>
      </c>
      <c r="G93" s="8" t="s">
        <v>1387</v>
      </c>
      <c r="H93" s="8" t="s">
        <v>1368</v>
      </c>
      <c r="I93" s="8" t="s">
        <v>1369</v>
      </c>
      <c r="J93" s="8"/>
      <c r="K93" s="8"/>
      <c r="L93" s="8"/>
      <c r="M93" s="8"/>
      <c r="N93" s="8"/>
      <c r="O93" s="8"/>
      <c r="P93" s="8"/>
      <c r="Q93" s="8"/>
      <c r="R93" s="8"/>
      <c r="S93" s="8"/>
      <c r="T93" s="8"/>
      <c r="U93" s="8"/>
      <c r="V93" s="8"/>
      <c r="W93" s="8"/>
      <c r="X93" s="8"/>
      <c r="Y93" s="8"/>
      <c r="Z93" s="8"/>
    </row>
    <row r="94" spans="1:26" ht="15.75" customHeight="1">
      <c r="A94" s="8" t="s">
        <v>1365</v>
      </c>
      <c r="B94" s="8" t="s">
        <v>1388</v>
      </c>
      <c r="C94" s="13">
        <v>1</v>
      </c>
      <c r="D94" s="8" t="s">
        <v>1162</v>
      </c>
      <c r="E94" s="8" t="s">
        <v>1163</v>
      </c>
      <c r="F94" s="8" t="str">
        <f>UnitControlCenter!$B$23</f>
        <v>million vehicles</v>
      </c>
      <c r="G94" s="8" t="s">
        <v>1389</v>
      </c>
      <c r="H94" s="8" t="s">
        <v>1372</v>
      </c>
      <c r="I94" s="8" t="s">
        <v>1373</v>
      </c>
      <c r="J94" s="8"/>
      <c r="K94" s="8"/>
      <c r="L94" s="8"/>
      <c r="M94" s="8"/>
      <c r="N94" s="8"/>
      <c r="O94" s="8"/>
      <c r="P94" s="8"/>
      <c r="Q94" s="8"/>
      <c r="R94" s="8"/>
      <c r="S94" s="8"/>
      <c r="T94" s="8"/>
      <c r="U94" s="8"/>
      <c r="V94" s="8"/>
      <c r="W94" s="8"/>
      <c r="X94" s="8"/>
      <c r="Y94" s="8"/>
      <c r="Z94" s="8"/>
    </row>
    <row r="95" spans="1:26" ht="15.75" customHeight="1">
      <c r="A95" s="73" t="s">
        <v>1365</v>
      </c>
      <c r="B95" s="73" t="s">
        <v>1390</v>
      </c>
      <c r="C95" s="74">
        <v>1</v>
      </c>
      <c r="D95" s="73" t="s">
        <v>1162</v>
      </c>
      <c r="E95" s="73" t="s">
        <v>1163</v>
      </c>
      <c r="F95" s="73" t="str">
        <f>UnitControlCenter!$B$23</f>
        <v>million vehicles</v>
      </c>
      <c r="G95" s="73" t="s">
        <v>1391</v>
      </c>
      <c r="H95" s="73" t="s">
        <v>1380</v>
      </c>
      <c r="I95" s="73" t="s">
        <v>1381</v>
      </c>
      <c r="J95" s="73"/>
      <c r="K95" s="73"/>
      <c r="L95" s="73"/>
      <c r="M95" s="73"/>
      <c r="N95" s="73"/>
      <c r="O95" s="73"/>
      <c r="P95" s="73"/>
      <c r="Q95" s="73"/>
      <c r="R95" s="73"/>
      <c r="S95" s="73"/>
      <c r="T95" s="8"/>
      <c r="U95" s="8"/>
      <c r="V95" s="8"/>
      <c r="W95" s="8"/>
      <c r="X95" s="8"/>
      <c r="Y95" s="8"/>
      <c r="Z95" s="8"/>
    </row>
    <row r="96" spans="1:26" ht="15.75" customHeight="1">
      <c r="A96" s="8" t="s">
        <v>1392</v>
      </c>
      <c r="B96" s="8" t="s">
        <v>1393</v>
      </c>
      <c r="C96" s="13">
        <v>1</v>
      </c>
      <c r="D96" s="8" t="s">
        <v>1162</v>
      </c>
      <c r="E96" s="8" t="s">
        <v>1163</v>
      </c>
      <c r="F96" s="8" t="str">
        <f>UnitControlCenter!$B$3</f>
        <v>million metric tons / year</v>
      </c>
      <c r="G96" s="8" t="s">
        <v>1394</v>
      </c>
      <c r="H96" s="8" t="s">
        <v>1395</v>
      </c>
      <c r="I96" s="8" t="s">
        <v>1396</v>
      </c>
      <c r="J96" s="8"/>
      <c r="K96" s="8"/>
      <c r="L96" s="8"/>
      <c r="M96" s="8"/>
      <c r="N96" s="8"/>
      <c r="O96" s="8"/>
      <c r="P96" s="8"/>
      <c r="Q96" s="8"/>
      <c r="R96" s="8"/>
      <c r="S96" s="8"/>
      <c r="T96" s="8"/>
      <c r="U96" s="8"/>
      <c r="V96" s="8"/>
      <c r="W96" s="8"/>
      <c r="X96" s="8"/>
      <c r="Y96" s="8"/>
      <c r="Z96" s="8"/>
    </row>
    <row r="97" spans="1:26" ht="15.75" customHeight="1">
      <c r="A97" s="8" t="s">
        <v>1392</v>
      </c>
      <c r="B97" s="8" t="s">
        <v>1397</v>
      </c>
      <c r="C97" s="13">
        <v>1</v>
      </c>
      <c r="D97" s="8" t="s">
        <v>1162</v>
      </c>
      <c r="E97" s="8" t="s">
        <v>1163</v>
      </c>
      <c r="F97" s="8" t="str">
        <f>UnitControlCenter!$B$25</f>
        <v>quads / year</v>
      </c>
      <c r="G97" s="8" t="s">
        <v>1398</v>
      </c>
      <c r="H97" s="8" t="s">
        <v>1399</v>
      </c>
      <c r="I97" s="8" t="s">
        <v>1400</v>
      </c>
      <c r="J97" s="8"/>
      <c r="K97" s="8"/>
      <c r="L97" s="8"/>
      <c r="M97" s="8"/>
      <c r="N97" s="8"/>
      <c r="O97" s="8"/>
      <c r="P97" s="8"/>
      <c r="Q97" s="8"/>
      <c r="R97" s="8"/>
      <c r="S97" s="8"/>
      <c r="T97" s="8"/>
      <c r="U97" s="8"/>
      <c r="V97" s="8"/>
      <c r="W97" s="8"/>
      <c r="X97" s="8"/>
      <c r="Y97" s="8"/>
      <c r="Z97" s="8"/>
    </row>
    <row r="98" spans="1:26" ht="15.75" customHeight="1">
      <c r="A98" s="8" t="s">
        <v>1392</v>
      </c>
      <c r="B98" s="8" t="s">
        <v>1401</v>
      </c>
      <c r="C98" s="13">
        <v>1</v>
      </c>
      <c r="D98" s="8" t="s">
        <v>1162</v>
      </c>
      <c r="E98" s="8" t="s">
        <v>1163</v>
      </c>
      <c r="F98" s="8" t="str">
        <f>UnitControlCenter!$B$25</f>
        <v>quads / year</v>
      </c>
      <c r="G98" s="8" t="s">
        <v>1402</v>
      </c>
      <c r="H98" s="8" t="s">
        <v>1395</v>
      </c>
      <c r="I98" s="8" t="s">
        <v>1396</v>
      </c>
      <c r="J98" s="8"/>
      <c r="K98" s="8"/>
      <c r="L98" s="8"/>
      <c r="M98" s="8"/>
      <c r="N98" s="8"/>
      <c r="O98" s="8"/>
      <c r="P98" s="8"/>
      <c r="Q98" s="8"/>
      <c r="R98" s="8"/>
      <c r="S98" s="8"/>
      <c r="T98" s="8"/>
      <c r="U98" s="8"/>
      <c r="V98" s="8"/>
      <c r="W98" s="8"/>
      <c r="X98" s="8"/>
      <c r="Y98" s="8"/>
      <c r="Z98" s="8"/>
    </row>
    <row r="99" spans="1:26" ht="15.75" customHeight="1">
      <c r="A99" s="8" t="s">
        <v>1392</v>
      </c>
      <c r="B99" s="8" t="s">
        <v>1403</v>
      </c>
      <c r="C99" s="13">
        <v>1</v>
      </c>
      <c r="D99" s="8" t="s">
        <v>1162</v>
      </c>
      <c r="E99" s="8" t="s">
        <v>1163</v>
      </c>
      <c r="F99" s="8" t="str">
        <f>UnitControlCenter!$B$19</f>
        <v>trillion passenger-miles / year</v>
      </c>
      <c r="G99" s="8" t="s">
        <v>1404</v>
      </c>
      <c r="H99" s="8" t="s">
        <v>1405</v>
      </c>
      <c r="I99" s="8" t="s">
        <v>1406</v>
      </c>
      <c r="J99" s="8"/>
      <c r="K99" s="8"/>
      <c r="L99" s="8"/>
      <c r="M99" s="8"/>
      <c r="N99" s="8"/>
      <c r="O99" s="8"/>
      <c r="P99" s="8"/>
      <c r="Q99" s="8"/>
      <c r="R99" s="8"/>
      <c r="S99" s="8"/>
      <c r="T99" s="8"/>
      <c r="U99" s="8"/>
      <c r="V99" s="8"/>
      <c r="W99" s="8"/>
      <c r="X99" s="8"/>
      <c r="Y99" s="8"/>
      <c r="Z99" s="8"/>
    </row>
    <row r="100" spans="1:26" ht="15.75" customHeight="1">
      <c r="A100" s="73" t="s">
        <v>1392</v>
      </c>
      <c r="B100" s="73" t="s">
        <v>1407</v>
      </c>
      <c r="C100" s="74">
        <v>1</v>
      </c>
      <c r="D100" s="73" t="s">
        <v>1162</v>
      </c>
      <c r="E100" s="73" t="s">
        <v>1163</v>
      </c>
      <c r="F100" s="73" t="str">
        <f>UnitControlCenter!$B$20</f>
        <v>trillion freight ton-miles / year</v>
      </c>
      <c r="G100" s="73" t="s">
        <v>1408</v>
      </c>
      <c r="H100" s="73" t="s">
        <v>1409</v>
      </c>
      <c r="I100" s="73" t="s">
        <v>1410</v>
      </c>
      <c r="J100" s="73"/>
      <c r="K100" s="73"/>
      <c r="L100" s="73"/>
      <c r="M100" s="73"/>
      <c r="N100" s="73"/>
      <c r="O100" s="73"/>
      <c r="P100" s="73"/>
      <c r="Q100" s="73"/>
      <c r="R100" s="73"/>
      <c r="S100" s="73"/>
      <c r="T100" s="8"/>
      <c r="U100" s="8"/>
      <c r="V100" s="8"/>
      <c r="W100" s="8"/>
      <c r="X100" s="8"/>
      <c r="Y100" s="8"/>
      <c r="Z100" s="8"/>
    </row>
    <row r="101" spans="1:26" ht="15.75" customHeight="1">
      <c r="A101" s="8" t="s">
        <v>1411</v>
      </c>
      <c r="B101" s="8" t="s">
        <v>1412</v>
      </c>
      <c r="C101" s="13">
        <v>1</v>
      </c>
      <c r="D101" s="8" t="s">
        <v>1162</v>
      </c>
      <c r="E101" s="8" t="s">
        <v>1163</v>
      </c>
      <c r="F101" s="8" t="str">
        <f>UnitControlCenter!$B$25</f>
        <v>quads / year</v>
      </c>
      <c r="G101" s="8" t="s">
        <v>1413</v>
      </c>
      <c r="H101" s="8" t="s">
        <v>1414</v>
      </c>
      <c r="I101" s="8" t="s">
        <v>1415</v>
      </c>
      <c r="J101" s="8"/>
      <c r="K101" s="8"/>
      <c r="L101" s="8"/>
      <c r="M101" s="8"/>
      <c r="N101" s="8"/>
      <c r="O101" s="8"/>
      <c r="P101" s="8"/>
      <c r="Q101" s="8"/>
      <c r="R101" s="8"/>
      <c r="S101" s="8"/>
      <c r="T101" s="8"/>
      <c r="U101" s="8"/>
      <c r="V101" s="8"/>
      <c r="W101" s="8"/>
      <c r="X101" s="8"/>
      <c r="Y101" s="8"/>
      <c r="Z101" s="8"/>
    </row>
    <row r="102" spans="1:26" ht="15.75" customHeight="1">
      <c r="A102" s="8" t="s">
        <v>1411</v>
      </c>
      <c r="B102" s="8" t="s">
        <v>1416</v>
      </c>
      <c r="C102" s="13">
        <v>1</v>
      </c>
      <c r="D102" s="8" t="s">
        <v>1162</v>
      </c>
      <c r="E102" s="8" t="s">
        <v>1163</v>
      </c>
      <c r="F102" s="8" t="str">
        <f>UnitControlCenter!$B$25</f>
        <v>quads / year</v>
      </c>
      <c r="G102" s="8" t="s">
        <v>1417</v>
      </c>
      <c r="H102" s="8" t="s">
        <v>1418</v>
      </c>
      <c r="I102" s="8" t="s">
        <v>1419</v>
      </c>
      <c r="J102" s="8"/>
      <c r="K102" s="8"/>
      <c r="L102" s="8"/>
      <c r="M102" s="8"/>
      <c r="N102" s="8"/>
      <c r="O102" s="8"/>
      <c r="P102" s="8"/>
      <c r="Q102" s="8"/>
      <c r="R102" s="8"/>
      <c r="S102" s="8"/>
      <c r="T102" s="8"/>
      <c r="U102" s="8"/>
      <c r="V102" s="8"/>
      <c r="W102" s="8"/>
      <c r="X102" s="8"/>
      <c r="Y102" s="8"/>
      <c r="Z102" s="8"/>
    </row>
    <row r="103" spans="1:26" ht="15.75" customHeight="1">
      <c r="A103" s="8" t="s">
        <v>1411</v>
      </c>
      <c r="B103" s="8" t="s">
        <v>1420</v>
      </c>
      <c r="C103" s="13">
        <v>1</v>
      </c>
      <c r="D103" s="8" t="s">
        <v>1162</v>
      </c>
      <c r="E103" s="8" t="s">
        <v>1163</v>
      </c>
      <c r="F103" s="8" t="str">
        <f>UnitControlCenter!$B$25</f>
        <v>quads / year</v>
      </c>
      <c r="G103" s="8" t="s">
        <v>1421</v>
      </c>
      <c r="H103" s="8" t="s">
        <v>1414</v>
      </c>
      <c r="I103" s="8" t="s">
        <v>1415</v>
      </c>
      <c r="J103" s="8"/>
      <c r="K103" s="8"/>
      <c r="L103" s="8"/>
      <c r="M103" s="8"/>
      <c r="N103" s="8"/>
      <c r="O103" s="8"/>
      <c r="P103" s="8"/>
      <c r="Q103" s="8"/>
      <c r="R103" s="8"/>
      <c r="S103" s="8"/>
      <c r="T103" s="8"/>
      <c r="U103" s="8"/>
      <c r="V103" s="8"/>
      <c r="W103" s="8"/>
      <c r="X103" s="8"/>
      <c r="Y103" s="8"/>
      <c r="Z103" s="8"/>
    </row>
    <row r="104" spans="1:26" ht="15.75" customHeight="1">
      <c r="A104" s="73" t="s">
        <v>1411</v>
      </c>
      <c r="B104" s="73" t="s">
        <v>1422</v>
      </c>
      <c r="C104" s="74">
        <v>1</v>
      </c>
      <c r="D104" s="73" t="s">
        <v>1162</v>
      </c>
      <c r="E104" s="73" t="s">
        <v>1163</v>
      </c>
      <c r="F104" s="73" t="str">
        <f>UnitControlCenter!$B$25</f>
        <v>quads / year</v>
      </c>
      <c r="G104" s="73" t="s">
        <v>1423</v>
      </c>
      <c r="H104" s="73" t="s">
        <v>1418</v>
      </c>
      <c r="I104" s="73" t="s">
        <v>1419</v>
      </c>
      <c r="J104" s="73"/>
      <c r="K104" s="73"/>
      <c r="L104" s="73"/>
      <c r="M104" s="73"/>
      <c r="N104" s="73"/>
      <c r="O104" s="73"/>
      <c r="P104" s="73"/>
      <c r="Q104" s="73"/>
      <c r="R104" s="73"/>
      <c r="S104" s="73"/>
      <c r="T104" s="8"/>
      <c r="U104" s="8"/>
      <c r="V104" s="8"/>
      <c r="W104" s="8"/>
      <c r="X104" s="8"/>
      <c r="Y104" s="8"/>
      <c r="Z104" s="8"/>
    </row>
    <row r="105" spans="1:26" ht="15.75" customHeight="1">
      <c r="A105" s="8" t="s">
        <v>1424</v>
      </c>
      <c r="B105" s="8" t="s">
        <v>1425</v>
      </c>
      <c r="C105" s="13">
        <v>1</v>
      </c>
      <c r="D105" s="8" t="s">
        <v>1162</v>
      </c>
      <c r="E105" s="8" t="s">
        <v>1163</v>
      </c>
      <c r="F105" s="8" t="str">
        <f>UnitControlCenter!$B$3</f>
        <v>million metric tons / year</v>
      </c>
      <c r="G105" s="8" t="s">
        <v>1426</v>
      </c>
      <c r="H105" s="8" t="s">
        <v>1414</v>
      </c>
      <c r="I105" s="8" t="s">
        <v>1415</v>
      </c>
      <c r="J105" s="8"/>
      <c r="K105" s="8"/>
      <c r="L105" s="8"/>
      <c r="M105" s="8"/>
      <c r="N105" s="8"/>
      <c r="O105" s="8"/>
      <c r="P105" s="8"/>
      <c r="Q105" s="8"/>
      <c r="R105" s="8"/>
      <c r="S105" s="8"/>
      <c r="T105" s="8"/>
      <c r="U105" s="8"/>
      <c r="V105" s="8"/>
      <c r="W105" s="8"/>
      <c r="X105" s="8"/>
      <c r="Y105" s="8"/>
      <c r="Z105" s="8"/>
    </row>
    <row r="106" spans="1:26" ht="15.75" customHeight="1">
      <c r="A106" s="8" t="s">
        <v>1424</v>
      </c>
      <c r="B106" s="8" t="s">
        <v>1427</v>
      </c>
      <c r="C106" s="13">
        <v>1</v>
      </c>
      <c r="D106" s="8" t="s">
        <v>1162</v>
      </c>
      <c r="E106" s="8" t="s">
        <v>1163</v>
      </c>
      <c r="F106" s="8" t="str">
        <f>UnitControlCenter!$B$3</f>
        <v>million metric tons / year</v>
      </c>
      <c r="G106" s="8" t="s">
        <v>1428</v>
      </c>
      <c r="H106" s="8" t="s">
        <v>1173</v>
      </c>
      <c r="I106" s="8" t="s">
        <v>1174</v>
      </c>
      <c r="J106" s="8"/>
      <c r="K106" s="8"/>
      <c r="L106" s="8"/>
      <c r="M106" s="8"/>
      <c r="N106" s="8"/>
      <c r="O106" s="8"/>
      <c r="P106" s="8"/>
      <c r="Q106" s="8"/>
      <c r="R106" s="8"/>
      <c r="S106" s="8"/>
      <c r="T106" s="8"/>
      <c r="U106" s="8"/>
      <c r="V106" s="8"/>
      <c r="W106" s="8"/>
      <c r="X106" s="8"/>
      <c r="Y106" s="8"/>
      <c r="Z106" s="8"/>
    </row>
    <row r="107" spans="1:26" ht="15.75" customHeight="1">
      <c r="A107" s="8" t="s">
        <v>1424</v>
      </c>
      <c r="B107" s="8" t="s">
        <v>1429</v>
      </c>
      <c r="C107" s="13">
        <v>1</v>
      </c>
      <c r="D107" s="8" t="s">
        <v>1162</v>
      </c>
      <c r="E107" s="8" t="s">
        <v>1163</v>
      </c>
      <c r="F107" s="8" t="str">
        <f>UnitControlCenter!$B$3</f>
        <v>million metric tons / year</v>
      </c>
      <c r="G107" s="8" t="s">
        <v>1430</v>
      </c>
      <c r="H107" s="8" t="s">
        <v>1414</v>
      </c>
      <c r="I107" s="8" t="s">
        <v>1415</v>
      </c>
      <c r="J107" s="8"/>
      <c r="K107" s="8"/>
      <c r="L107" s="8"/>
      <c r="M107" s="8"/>
      <c r="N107" s="8"/>
      <c r="O107" s="8"/>
      <c r="P107" s="8"/>
      <c r="Q107" s="8"/>
      <c r="R107" s="8"/>
      <c r="S107" s="8"/>
      <c r="T107" s="8"/>
      <c r="U107" s="8"/>
      <c r="V107" s="8"/>
      <c r="W107" s="8"/>
      <c r="X107" s="8"/>
      <c r="Y107" s="8"/>
      <c r="Z107" s="8"/>
    </row>
    <row r="108" spans="1:26" ht="15.75" customHeight="1">
      <c r="A108" s="8" t="s">
        <v>1424</v>
      </c>
      <c r="B108" s="8" t="s">
        <v>1431</v>
      </c>
      <c r="C108" s="13">
        <v>1</v>
      </c>
      <c r="D108" s="8" t="s">
        <v>1162</v>
      </c>
      <c r="E108" s="8" t="s">
        <v>1163</v>
      </c>
      <c r="F108" s="8" t="str">
        <f>UnitControlCenter!$B$3</f>
        <v>million metric tons / year</v>
      </c>
      <c r="G108" s="8" t="s">
        <v>1432</v>
      </c>
      <c r="H108" s="8" t="s">
        <v>1173</v>
      </c>
      <c r="I108" s="8" t="s">
        <v>1174</v>
      </c>
      <c r="J108" s="8"/>
      <c r="K108" s="8"/>
      <c r="L108" s="8"/>
      <c r="M108" s="8"/>
      <c r="N108" s="8"/>
      <c r="O108" s="8"/>
      <c r="P108" s="8"/>
      <c r="Q108" s="8"/>
      <c r="R108" s="8"/>
      <c r="S108" s="8"/>
      <c r="T108" s="8"/>
      <c r="U108" s="8"/>
      <c r="V108" s="8"/>
      <c r="W108" s="8"/>
      <c r="X108" s="8"/>
      <c r="Y108" s="8"/>
      <c r="Z108" s="8"/>
    </row>
    <row r="109" spans="1:26" ht="15.75" customHeight="1">
      <c r="A109" s="8" t="s">
        <v>1424</v>
      </c>
      <c r="B109" s="8" t="s">
        <v>1433</v>
      </c>
      <c r="C109" s="13">
        <v>1</v>
      </c>
      <c r="D109" s="8" t="s">
        <v>1162</v>
      </c>
      <c r="E109" s="8" t="s">
        <v>1163</v>
      </c>
      <c r="F109" s="8" t="str">
        <f>UnitControlCenter!$B$3</f>
        <v>million metric tons / year</v>
      </c>
      <c r="G109" s="8" t="s">
        <v>1434</v>
      </c>
      <c r="H109" s="8" t="s">
        <v>1414</v>
      </c>
      <c r="I109" s="8" t="s">
        <v>1415</v>
      </c>
      <c r="J109" s="8"/>
      <c r="K109" s="8"/>
      <c r="L109" s="8"/>
      <c r="M109" s="8"/>
      <c r="N109" s="8"/>
      <c r="O109" s="8"/>
      <c r="P109" s="8"/>
      <c r="Q109" s="8"/>
      <c r="R109" s="8"/>
      <c r="S109" s="8"/>
      <c r="T109" s="8"/>
      <c r="U109" s="8"/>
      <c r="V109" s="8"/>
      <c r="W109" s="8"/>
      <c r="X109" s="8"/>
      <c r="Y109" s="8"/>
      <c r="Z109" s="8"/>
    </row>
    <row r="110" spans="1:26" ht="15.75" customHeight="1">
      <c r="A110" s="73" t="s">
        <v>1424</v>
      </c>
      <c r="B110" s="73" t="s">
        <v>1435</v>
      </c>
      <c r="C110" s="74">
        <v>1</v>
      </c>
      <c r="D110" s="73" t="s">
        <v>1162</v>
      </c>
      <c r="E110" s="73" t="s">
        <v>1163</v>
      </c>
      <c r="F110" s="73" t="str">
        <f>UnitControlCenter!$B$3</f>
        <v>million metric tons / year</v>
      </c>
      <c r="G110" s="73" t="s">
        <v>1436</v>
      </c>
      <c r="H110" s="73" t="s">
        <v>1437</v>
      </c>
      <c r="I110" s="73" t="s">
        <v>1438</v>
      </c>
      <c r="J110" s="73"/>
      <c r="K110" s="73"/>
      <c r="L110" s="73"/>
      <c r="M110" s="73"/>
      <c r="N110" s="73"/>
      <c r="O110" s="73"/>
      <c r="P110" s="73"/>
      <c r="Q110" s="73"/>
      <c r="R110" s="73"/>
      <c r="S110" s="73"/>
      <c r="T110" s="8"/>
      <c r="U110" s="8"/>
      <c r="V110" s="8"/>
      <c r="W110" s="8"/>
      <c r="X110" s="8"/>
      <c r="Y110" s="8"/>
      <c r="Z110" s="8"/>
    </row>
    <row r="111" spans="1:26" ht="15.75" customHeight="1">
      <c r="A111" s="8" t="s">
        <v>1439</v>
      </c>
      <c r="B111" s="8" t="s">
        <v>1440</v>
      </c>
      <c r="C111" s="13">
        <v>1</v>
      </c>
      <c r="D111" s="8" t="s">
        <v>1162</v>
      </c>
      <c r="E111" s="8" t="s">
        <v>1163</v>
      </c>
      <c r="F111" s="8" t="str">
        <f>UnitControlCenter!$B$25</f>
        <v>quads / year</v>
      </c>
      <c r="G111" s="8" t="s">
        <v>1441</v>
      </c>
      <c r="H111" s="8" t="s">
        <v>1442</v>
      </c>
      <c r="I111" s="8" t="s">
        <v>1443</v>
      </c>
      <c r="J111" s="8"/>
      <c r="K111" s="8"/>
      <c r="L111" s="8"/>
      <c r="M111" s="8"/>
      <c r="N111" s="8"/>
      <c r="O111" s="8"/>
      <c r="P111" s="8"/>
      <c r="Q111" s="8"/>
      <c r="R111" s="8"/>
      <c r="S111" s="8"/>
      <c r="T111" s="8"/>
      <c r="U111" s="8"/>
      <c r="V111" s="8"/>
      <c r="W111" s="8"/>
      <c r="X111" s="8"/>
      <c r="Y111" s="8"/>
      <c r="Z111" s="8"/>
    </row>
    <row r="112" spans="1:26" ht="15.75" customHeight="1">
      <c r="A112" s="8" t="s">
        <v>1439</v>
      </c>
      <c r="B112" s="8" t="s">
        <v>1444</v>
      </c>
      <c r="C112" s="13">
        <v>1</v>
      </c>
      <c r="D112" s="8" t="s">
        <v>1162</v>
      </c>
      <c r="E112" s="8" t="s">
        <v>1163</v>
      </c>
      <c r="F112" s="8" t="str">
        <f>UnitControlCenter!$B$25</f>
        <v>quads / year</v>
      </c>
      <c r="G112" s="8" t="s">
        <v>1445</v>
      </c>
      <c r="H112" s="8" t="s">
        <v>1446</v>
      </c>
      <c r="I112" s="8" t="s">
        <v>1447</v>
      </c>
      <c r="J112" s="8"/>
      <c r="K112" s="8"/>
      <c r="L112" s="8"/>
      <c r="M112" s="8"/>
      <c r="N112" s="8"/>
      <c r="O112" s="8"/>
      <c r="P112" s="8"/>
      <c r="Q112" s="8"/>
      <c r="R112" s="8"/>
      <c r="S112" s="8"/>
      <c r="T112" s="8"/>
      <c r="U112" s="8"/>
      <c r="V112" s="8"/>
      <c r="W112" s="8"/>
      <c r="X112" s="8"/>
      <c r="Y112" s="8"/>
      <c r="Z112" s="8"/>
    </row>
    <row r="113" spans="1:26" ht="15.75" customHeight="1">
      <c r="A113" s="73" t="s">
        <v>1439</v>
      </c>
      <c r="B113" s="73" t="s">
        <v>1448</v>
      </c>
      <c r="C113" s="74">
        <v>1</v>
      </c>
      <c r="D113" s="73" t="s">
        <v>1162</v>
      </c>
      <c r="E113" s="73" t="s">
        <v>1163</v>
      </c>
      <c r="F113" s="73" t="str">
        <f>UnitControlCenter!$B$25</f>
        <v>quads / year</v>
      </c>
      <c r="G113" s="73" t="s">
        <v>1449</v>
      </c>
      <c r="H113" s="73" t="s">
        <v>1450</v>
      </c>
      <c r="I113" s="73" t="s">
        <v>1451</v>
      </c>
      <c r="J113" s="73"/>
      <c r="K113" s="73"/>
      <c r="L113" s="73"/>
      <c r="M113" s="73"/>
      <c r="N113" s="73"/>
      <c r="O113" s="73"/>
      <c r="P113" s="73"/>
      <c r="Q113" s="73"/>
      <c r="R113" s="73"/>
      <c r="S113" s="73"/>
      <c r="T113" s="8"/>
      <c r="U113" s="8"/>
      <c r="V113" s="8"/>
      <c r="W113" s="8"/>
      <c r="X113" s="8"/>
      <c r="Y113" s="8"/>
      <c r="Z113" s="8"/>
    </row>
    <row r="114" spans="1:26" ht="15.75" customHeight="1">
      <c r="A114" s="8" t="s">
        <v>1452</v>
      </c>
      <c r="B114" s="8" t="s">
        <v>1453</v>
      </c>
      <c r="C114" s="13">
        <v>1</v>
      </c>
      <c r="D114" s="8" t="s">
        <v>1162</v>
      </c>
      <c r="E114" s="8" t="s">
        <v>1163</v>
      </c>
      <c r="F114" s="8" t="str">
        <f>UnitControlCenter!$B$25</f>
        <v>quads / year</v>
      </c>
      <c r="G114" s="8" t="s">
        <v>1454</v>
      </c>
      <c r="H114" s="8" t="s">
        <v>1455</v>
      </c>
      <c r="I114" s="8" t="s">
        <v>1456</v>
      </c>
      <c r="J114" s="8"/>
      <c r="K114" s="8"/>
      <c r="L114" s="8"/>
      <c r="M114" s="8"/>
      <c r="N114" s="8"/>
      <c r="O114" s="8"/>
      <c r="P114" s="8"/>
      <c r="Q114" s="8"/>
      <c r="R114" s="8"/>
      <c r="S114" s="8"/>
      <c r="T114" s="8"/>
      <c r="U114" s="8"/>
      <c r="V114" s="8"/>
      <c r="W114" s="8"/>
      <c r="X114" s="8"/>
      <c r="Y114" s="8"/>
      <c r="Z114" s="8"/>
    </row>
    <row r="115" spans="1:26" ht="15.75" customHeight="1">
      <c r="A115" s="8" t="s">
        <v>1452</v>
      </c>
      <c r="B115" s="8" t="s">
        <v>1457</v>
      </c>
      <c r="C115" s="13">
        <v>1</v>
      </c>
      <c r="D115" s="8" t="s">
        <v>1162</v>
      </c>
      <c r="E115" s="8" t="s">
        <v>1163</v>
      </c>
      <c r="F115" s="8" t="str">
        <f>UnitControlCenter!$B$25</f>
        <v>quads / year</v>
      </c>
      <c r="G115" s="8" t="s">
        <v>1458</v>
      </c>
      <c r="H115" s="8" t="s">
        <v>1459</v>
      </c>
      <c r="I115" s="8" t="s">
        <v>1460</v>
      </c>
      <c r="J115" s="8"/>
      <c r="K115" s="8"/>
      <c r="L115" s="8"/>
      <c r="M115" s="8"/>
      <c r="N115" s="8"/>
      <c r="O115" s="8"/>
      <c r="P115" s="8"/>
      <c r="Q115" s="8"/>
      <c r="R115" s="8"/>
      <c r="S115" s="8"/>
      <c r="T115" s="8"/>
      <c r="U115" s="8"/>
      <c r="V115" s="8"/>
      <c r="W115" s="8"/>
      <c r="X115" s="8"/>
      <c r="Y115" s="8"/>
      <c r="Z115" s="8"/>
    </row>
    <row r="116" spans="1:26" ht="15.75" customHeight="1">
      <c r="A116" s="8" t="s">
        <v>1452</v>
      </c>
      <c r="B116" s="8" t="s">
        <v>1175</v>
      </c>
      <c r="C116" s="13">
        <v>0</v>
      </c>
      <c r="D116" s="8" t="s">
        <v>1154</v>
      </c>
      <c r="E116" s="8" t="s">
        <v>1155</v>
      </c>
      <c r="F116" s="8" t="str">
        <f>UnitControlCenter!$B$26</f>
        <v>thousand BTU / 2019 dollar</v>
      </c>
      <c r="G116" s="8" t="s">
        <v>1461</v>
      </c>
      <c r="H116" s="8"/>
      <c r="I116" s="8"/>
      <c r="J116" s="8"/>
      <c r="K116" s="8"/>
      <c r="L116" s="8"/>
      <c r="M116" s="8"/>
      <c r="N116" s="8"/>
      <c r="O116" s="8"/>
      <c r="P116" s="8"/>
      <c r="Q116" s="8"/>
      <c r="R116" s="8"/>
      <c r="S116" s="8"/>
      <c r="T116" s="8"/>
      <c r="U116" s="8"/>
      <c r="V116" s="8"/>
      <c r="W116" s="8"/>
      <c r="X116" s="8"/>
      <c r="Y116" s="8"/>
      <c r="Z116" s="8"/>
    </row>
    <row r="117" spans="1:26" ht="15.75" customHeight="1">
      <c r="A117" s="8" t="s">
        <v>1452</v>
      </c>
      <c r="B117" s="8" t="s">
        <v>1462</v>
      </c>
      <c r="C117" s="13">
        <v>1</v>
      </c>
      <c r="D117" s="8" t="s">
        <v>1154</v>
      </c>
      <c r="E117" s="8" t="s">
        <v>1155</v>
      </c>
      <c r="F117" s="8" t="str">
        <f>UnitControlCenter!$B$15</f>
        <v>terawatt-hours (TWh) / year</v>
      </c>
      <c r="G117" s="8" t="s">
        <v>1463</v>
      </c>
      <c r="H117" s="8"/>
      <c r="I117" s="8"/>
      <c r="J117" s="8"/>
      <c r="K117" s="8"/>
      <c r="L117" s="8"/>
      <c r="M117" s="8"/>
      <c r="N117" s="8"/>
      <c r="O117" s="8"/>
      <c r="P117" s="8"/>
      <c r="Q117" s="8"/>
      <c r="R117" s="8"/>
      <c r="S117" s="8"/>
      <c r="T117" s="8"/>
      <c r="U117" s="8"/>
      <c r="V117" s="8"/>
      <c r="W117" s="8"/>
      <c r="X117" s="8"/>
      <c r="Y117" s="8"/>
      <c r="Z117" s="8"/>
    </row>
    <row r="118" spans="1:26" ht="15.75" customHeight="1">
      <c r="A118" s="8" t="s">
        <v>1452</v>
      </c>
      <c r="B118" s="8" t="s">
        <v>1464</v>
      </c>
      <c r="C118" s="13">
        <v>1</v>
      </c>
      <c r="D118" s="8" t="s">
        <v>1154</v>
      </c>
      <c r="E118" s="8" t="s">
        <v>1155</v>
      </c>
      <c r="F118" s="8" t="str">
        <f>UnitControlCenter!$B$27</f>
        <v>millions of short tons / year</v>
      </c>
      <c r="G118" s="8" t="s">
        <v>1465</v>
      </c>
      <c r="H118" s="8"/>
      <c r="I118" s="8"/>
      <c r="J118" s="8"/>
      <c r="K118" s="8"/>
      <c r="L118" s="8"/>
      <c r="M118" s="8"/>
      <c r="N118" s="8"/>
      <c r="O118" s="8"/>
      <c r="P118" s="8"/>
      <c r="Q118" s="8"/>
      <c r="R118" s="8"/>
      <c r="S118" s="8"/>
      <c r="T118" s="8"/>
      <c r="U118" s="8"/>
      <c r="V118" s="8"/>
      <c r="W118" s="8"/>
      <c r="X118" s="8"/>
      <c r="Y118" s="8"/>
      <c r="Z118" s="8"/>
    </row>
    <row r="119" spans="1:26" ht="15.75" customHeight="1">
      <c r="A119" s="8" t="s">
        <v>1452</v>
      </c>
      <c r="B119" s="8" t="s">
        <v>1466</v>
      </c>
      <c r="C119" s="13">
        <v>1</v>
      </c>
      <c r="D119" s="8" t="s">
        <v>1154</v>
      </c>
      <c r="E119" s="8" t="s">
        <v>1155</v>
      </c>
      <c r="F119" s="8" t="str">
        <f>UnitControlCenter!$B$27</f>
        <v>millions of short tons / year</v>
      </c>
      <c r="G119" s="8" t="s">
        <v>1467</v>
      </c>
      <c r="H119" s="8"/>
      <c r="I119" s="8"/>
      <c r="J119" s="8"/>
      <c r="K119" s="8"/>
      <c r="L119" s="8"/>
      <c r="M119" s="8"/>
      <c r="N119" s="8"/>
      <c r="O119" s="8"/>
      <c r="P119" s="8"/>
      <c r="Q119" s="8"/>
      <c r="R119" s="8"/>
      <c r="S119" s="8"/>
      <c r="T119" s="8"/>
      <c r="U119" s="8"/>
      <c r="V119" s="8"/>
      <c r="W119" s="8"/>
      <c r="X119" s="8"/>
      <c r="Y119" s="8"/>
      <c r="Z119" s="8"/>
    </row>
    <row r="120" spans="1:26" ht="15.75" customHeight="1">
      <c r="A120" s="8" t="s">
        <v>1452</v>
      </c>
      <c r="B120" s="8" t="s">
        <v>1468</v>
      </c>
      <c r="C120" s="13">
        <v>1</v>
      </c>
      <c r="D120" s="8" t="s">
        <v>1154</v>
      </c>
      <c r="E120" s="8" t="s">
        <v>1155</v>
      </c>
      <c r="F120" s="8" t="str">
        <f>UnitControlCenter!$B$28</f>
        <v>trillion cubic feet / year</v>
      </c>
      <c r="G120" s="8" t="s">
        <v>1469</v>
      </c>
      <c r="H120" s="8"/>
      <c r="I120" s="8"/>
      <c r="J120" s="8"/>
      <c r="K120" s="8"/>
      <c r="L120" s="8"/>
      <c r="M120" s="8"/>
      <c r="N120" s="8"/>
      <c r="O120" s="8"/>
      <c r="P120" s="8"/>
      <c r="Q120" s="8"/>
      <c r="R120" s="8"/>
      <c r="S120" s="8"/>
      <c r="T120" s="8"/>
      <c r="U120" s="8"/>
      <c r="V120" s="8"/>
      <c r="W120" s="8"/>
      <c r="X120" s="8"/>
      <c r="Y120" s="8"/>
      <c r="Z120" s="8"/>
    </row>
    <row r="121" spans="1:26" ht="15.75" customHeight="1">
      <c r="A121" s="8" t="s">
        <v>1452</v>
      </c>
      <c r="B121" s="8" t="s">
        <v>1470</v>
      </c>
      <c r="C121" s="13">
        <v>1</v>
      </c>
      <c r="D121" s="8" t="s">
        <v>1154</v>
      </c>
      <c r="E121" s="8" t="s">
        <v>1155</v>
      </c>
      <c r="F121" s="8" t="str">
        <f>UnitControlCenter!$B$29</f>
        <v>million barrels / year</v>
      </c>
      <c r="G121" s="8" t="s">
        <v>1471</v>
      </c>
      <c r="H121" s="8"/>
      <c r="I121" s="8"/>
      <c r="J121" s="8"/>
      <c r="K121" s="8"/>
      <c r="L121" s="8"/>
      <c r="M121" s="8"/>
      <c r="N121" s="8"/>
      <c r="O121" s="8"/>
      <c r="P121" s="8"/>
      <c r="Q121" s="8"/>
      <c r="R121" s="8"/>
      <c r="S121" s="8"/>
      <c r="T121" s="8"/>
      <c r="U121" s="8"/>
      <c r="V121" s="8"/>
      <c r="W121" s="8"/>
      <c r="X121" s="8"/>
      <c r="Y121" s="8"/>
      <c r="Z121" s="8"/>
    </row>
    <row r="122" spans="1:26" ht="15.75" customHeight="1">
      <c r="A122" s="8" t="s">
        <v>1452</v>
      </c>
      <c r="B122" s="8" t="s">
        <v>1472</v>
      </c>
      <c r="C122" s="13">
        <v>1</v>
      </c>
      <c r="D122" s="8" t="s">
        <v>1154</v>
      </c>
      <c r="E122" s="8" t="s">
        <v>1155</v>
      </c>
      <c r="F122" s="8" t="str">
        <f>UnitControlCenter!$B$29</f>
        <v>million barrels / year</v>
      </c>
      <c r="G122" s="8" t="s">
        <v>1473</v>
      </c>
      <c r="H122" s="8"/>
      <c r="I122" s="8"/>
      <c r="J122" s="8"/>
      <c r="K122" s="8"/>
      <c r="L122" s="8"/>
      <c r="M122" s="8"/>
      <c r="N122" s="8"/>
      <c r="O122" s="8"/>
      <c r="P122" s="8"/>
      <c r="Q122" s="8"/>
      <c r="R122" s="8"/>
      <c r="S122" s="8"/>
      <c r="T122" s="8"/>
      <c r="U122" s="8"/>
      <c r="V122" s="8"/>
      <c r="W122" s="8"/>
      <c r="X122" s="8"/>
      <c r="Y122" s="8"/>
      <c r="Z122" s="8"/>
    </row>
    <row r="123" spans="1:26" ht="15.75" customHeight="1">
      <c r="A123" s="8" t="s">
        <v>1452</v>
      </c>
      <c r="B123" s="8" t="s">
        <v>1474</v>
      </c>
      <c r="C123" s="13">
        <v>1</v>
      </c>
      <c r="D123" s="8" t="s">
        <v>1154</v>
      </c>
      <c r="E123" s="8" t="s">
        <v>1155</v>
      </c>
      <c r="F123" s="8" t="str">
        <f>UnitControlCenter!$B$27</f>
        <v>millions of short tons / year</v>
      </c>
      <c r="G123" s="8" t="s">
        <v>1475</v>
      </c>
      <c r="H123" s="8"/>
      <c r="I123" s="8"/>
      <c r="J123" s="8"/>
      <c r="K123" s="8"/>
      <c r="L123" s="8"/>
      <c r="M123" s="8"/>
      <c r="N123" s="8"/>
      <c r="O123" s="8"/>
      <c r="P123" s="8"/>
      <c r="Q123" s="8"/>
      <c r="R123" s="8"/>
      <c r="S123" s="8"/>
      <c r="T123" s="8"/>
      <c r="U123" s="8"/>
      <c r="V123" s="8"/>
      <c r="W123" s="8"/>
      <c r="X123" s="8"/>
      <c r="Y123" s="8"/>
      <c r="Z123" s="8"/>
    </row>
    <row r="124" spans="1:26" ht="15.75" customHeight="1">
      <c r="A124" s="8" t="s">
        <v>1452</v>
      </c>
      <c r="B124" s="8" t="s">
        <v>1476</v>
      </c>
      <c r="C124" s="13">
        <v>1</v>
      </c>
      <c r="D124" s="8" t="s">
        <v>1154</v>
      </c>
      <c r="E124" s="8" t="s">
        <v>1155</v>
      </c>
      <c r="F124" s="8" t="str">
        <f>UnitControlCenter!$B$30</f>
        <v>million gallons / year</v>
      </c>
      <c r="G124" s="8" t="s">
        <v>1477</v>
      </c>
      <c r="H124" s="8"/>
      <c r="I124" s="8"/>
      <c r="J124" s="8"/>
      <c r="K124" s="8"/>
      <c r="L124" s="8"/>
      <c r="M124" s="8"/>
      <c r="N124" s="8"/>
      <c r="O124" s="8"/>
      <c r="P124" s="8"/>
      <c r="Q124" s="8"/>
      <c r="R124" s="8"/>
      <c r="S124" s="8"/>
      <c r="T124" s="8"/>
      <c r="U124" s="8"/>
      <c r="V124" s="8"/>
      <c r="W124" s="8"/>
      <c r="X124" s="8"/>
      <c r="Y124" s="8"/>
      <c r="Z124" s="8"/>
    </row>
    <row r="125" spans="1:26" ht="15.75" customHeight="1">
      <c r="A125" s="8" t="s">
        <v>1452</v>
      </c>
      <c r="B125" s="8" t="s">
        <v>1478</v>
      </c>
      <c r="C125" s="13">
        <v>1</v>
      </c>
      <c r="D125" s="8" t="s">
        <v>1154</v>
      </c>
      <c r="E125" s="8" t="s">
        <v>1155</v>
      </c>
      <c r="F125" s="8" t="str">
        <f>UnitControlCenter!$B$27</f>
        <v>millions of short tons / year</v>
      </c>
      <c r="G125" s="8" t="s">
        <v>1479</v>
      </c>
      <c r="H125" s="8"/>
      <c r="I125" s="8"/>
      <c r="J125" s="8"/>
      <c r="K125" s="8"/>
      <c r="L125" s="8"/>
      <c r="M125" s="8"/>
      <c r="N125" s="8"/>
      <c r="O125" s="8"/>
      <c r="P125" s="8"/>
      <c r="Q125" s="8"/>
      <c r="R125" s="8"/>
      <c r="S125" s="8"/>
      <c r="T125" s="8"/>
      <c r="U125" s="8"/>
      <c r="V125" s="8"/>
      <c r="W125" s="8"/>
      <c r="X125" s="8"/>
      <c r="Y125" s="8"/>
      <c r="Z125" s="8"/>
    </row>
    <row r="126" spans="1:26" ht="15.75" customHeight="1">
      <c r="A126" s="73" t="s">
        <v>1452</v>
      </c>
      <c r="B126" s="73" t="s">
        <v>1480</v>
      </c>
      <c r="C126" s="74">
        <v>1</v>
      </c>
      <c r="D126" s="73" t="s">
        <v>1154</v>
      </c>
      <c r="E126" s="73" t="s">
        <v>1155</v>
      </c>
      <c r="F126" s="73" t="str">
        <f>UnitControlCenter!$B$5</f>
        <v>thousand metric tons / year</v>
      </c>
      <c r="G126" s="73" t="s">
        <v>1481</v>
      </c>
      <c r="H126" s="73"/>
      <c r="I126" s="73"/>
      <c r="J126" s="73"/>
      <c r="K126" s="73"/>
      <c r="L126" s="73"/>
      <c r="M126" s="73"/>
      <c r="N126" s="73"/>
      <c r="O126" s="73"/>
      <c r="P126" s="73"/>
      <c r="Q126" s="73"/>
      <c r="R126" s="73"/>
      <c r="S126" s="73"/>
      <c r="T126" s="8"/>
      <c r="U126" s="8"/>
      <c r="V126" s="8"/>
      <c r="W126" s="8"/>
      <c r="X126" s="8"/>
      <c r="Y126" s="8"/>
      <c r="Z126" s="8"/>
    </row>
    <row r="127" spans="1:26" ht="15.75" customHeight="1">
      <c r="A127" s="8" t="s">
        <v>1482</v>
      </c>
      <c r="B127" s="8" t="s">
        <v>1483</v>
      </c>
      <c r="C127" s="13">
        <v>1</v>
      </c>
      <c r="D127" s="8" t="s">
        <v>1162</v>
      </c>
      <c r="E127" s="8" t="s">
        <v>1163</v>
      </c>
      <c r="F127" s="8" t="str">
        <f>UnitControlCenter!$B$31</f>
        <v>trillion BTU / year</v>
      </c>
      <c r="G127" s="8" t="s">
        <v>1484</v>
      </c>
      <c r="H127" s="8" t="s">
        <v>1485</v>
      </c>
      <c r="I127" s="8" t="s">
        <v>1486</v>
      </c>
      <c r="J127" s="8"/>
      <c r="K127" s="8"/>
      <c r="L127" s="8"/>
      <c r="M127" s="8"/>
      <c r="N127" s="8"/>
      <c r="O127" s="8"/>
      <c r="P127" s="8"/>
      <c r="Q127" s="8"/>
      <c r="R127" s="8"/>
      <c r="S127" s="8"/>
      <c r="T127" s="8"/>
      <c r="U127" s="8"/>
      <c r="V127" s="8"/>
      <c r="W127" s="8"/>
      <c r="X127" s="8"/>
      <c r="Y127" s="8"/>
      <c r="Z127" s="8"/>
    </row>
    <row r="128" spans="1:26" ht="15.75" customHeight="1">
      <c r="A128" s="8" t="s">
        <v>1482</v>
      </c>
      <c r="B128" s="8" t="s">
        <v>1487</v>
      </c>
      <c r="C128" s="13">
        <v>1</v>
      </c>
      <c r="D128" s="8" t="s">
        <v>1162</v>
      </c>
      <c r="E128" s="8" t="s">
        <v>1155</v>
      </c>
      <c r="F128" s="8" t="str">
        <f>UnitControlCenter!$B$31</f>
        <v>trillion BTU / year</v>
      </c>
      <c r="G128" s="8" t="s">
        <v>1488</v>
      </c>
      <c r="H128" s="8" t="s">
        <v>1485</v>
      </c>
      <c r="I128" s="8" t="s">
        <v>1486</v>
      </c>
      <c r="J128" s="8"/>
      <c r="K128" s="8"/>
      <c r="L128" s="8"/>
      <c r="M128" s="8"/>
      <c r="N128" s="8"/>
      <c r="O128" s="8"/>
      <c r="P128" s="8"/>
      <c r="Q128" s="8"/>
      <c r="R128" s="8"/>
      <c r="S128" s="8"/>
      <c r="T128" s="8"/>
      <c r="U128" s="8"/>
      <c r="V128" s="8"/>
      <c r="W128" s="8"/>
      <c r="X128" s="8"/>
      <c r="Y128" s="8"/>
      <c r="Z128" s="8"/>
    </row>
    <row r="129" spans="1:26" ht="15.75" customHeight="1">
      <c r="A129" s="8" t="s">
        <v>1482</v>
      </c>
      <c r="B129" s="8" t="s">
        <v>1489</v>
      </c>
      <c r="C129" s="13">
        <v>1</v>
      </c>
      <c r="D129" s="8" t="s">
        <v>1162</v>
      </c>
      <c r="E129" s="8" t="s">
        <v>1163</v>
      </c>
      <c r="F129" s="8" t="str">
        <f>UnitControlCenter!$B$8</f>
        <v>billion 2019 dollars / year</v>
      </c>
      <c r="G129" s="8" t="s">
        <v>1490</v>
      </c>
      <c r="H129" s="8" t="s">
        <v>1485</v>
      </c>
      <c r="I129" s="8" t="s">
        <v>1486</v>
      </c>
      <c r="J129" s="8"/>
      <c r="K129" s="8"/>
      <c r="L129" s="8"/>
      <c r="M129" s="8"/>
      <c r="N129" s="8"/>
      <c r="O129" s="8"/>
      <c r="P129" s="8"/>
      <c r="Q129" s="8"/>
      <c r="R129" s="8"/>
      <c r="S129" s="8"/>
      <c r="T129" s="8"/>
      <c r="U129" s="8"/>
      <c r="V129" s="8"/>
      <c r="W129" s="8"/>
      <c r="X129" s="8"/>
      <c r="Y129" s="8"/>
      <c r="Z129" s="8"/>
    </row>
    <row r="130" spans="1:26" ht="15.75" customHeight="1">
      <c r="A130" s="8" t="s">
        <v>1482</v>
      </c>
      <c r="B130" s="8" t="s">
        <v>1491</v>
      </c>
      <c r="C130" s="13">
        <v>1</v>
      </c>
      <c r="D130" s="8" t="s">
        <v>1162</v>
      </c>
      <c r="E130" s="8" t="s">
        <v>1155</v>
      </c>
      <c r="F130" s="8" t="str">
        <f>UnitControlCenter!$B$8</f>
        <v>billion 2019 dollars / year</v>
      </c>
      <c r="G130" s="8" t="s">
        <v>1492</v>
      </c>
      <c r="H130" s="8" t="s">
        <v>1485</v>
      </c>
      <c r="I130" s="8" t="s">
        <v>1486</v>
      </c>
      <c r="J130" s="8"/>
      <c r="K130" s="8"/>
      <c r="L130" s="8"/>
      <c r="M130" s="8"/>
      <c r="N130" s="8"/>
      <c r="O130" s="8"/>
      <c r="P130" s="8"/>
      <c r="Q130" s="8"/>
      <c r="R130" s="8"/>
      <c r="S130" s="8"/>
      <c r="T130" s="8"/>
      <c r="U130" s="8"/>
      <c r="V130" s="8"/>
      <c r="W130" s="8"/>
      <c r="X130" s="8"/>
      <c r="Y130" s="8"/>
      <c r="Z130" s="8"/>
    </row>
    <row r="131" spans="1:26" ht="15.75" customHeight="1">
      <c r="A131" s="8" t="s">
        <v>1482</v>
      </c>
      <c r="B131" s="8" t="s">
        <v>1493</v>
      </c>
      <c r="C131" s="13">
        <v>1</v>
      </c>
      <c r="D131" s="8" t="s">
        <v>1162</v>
      </c>
      <c r="E131" s="8" t="s">
        <v>1163</v>
      </c>
      <c r="F131" s="8" t="str">
        <f>UnitControlCenter!B3</f>
        <v>million metric tons / year</v>
      </c>
      <c r="G131" s="8" t="s">
        <v>1494</v>
      </c>
      <c r="H131" s="8" t="s">
        <v>1495</v>
      </c>
      <c r="I131" s="8" t="s">
        <v>1496</v>
      </c>
      <c r="J131" s="8"/>
      <c r="K131" s="8"/>
      <c r="L131" s="8"/>
      <c r="M131" s="8"/>
      <c r="N131" s="8"/>
      <c r="O131" s="8"/>
      <c r="P131" s="8"/>
      <c r="Q131" s="8"/>
      <c r="R131" s="8"/>
      <c r="S131" s="8"/>
      <c r="T131" s="8"/>
      <c r="U131" s="8"/>
      <c r="V131" s="8"/>
      <c r="W131" s="8"/>
      <c r="X131" s="8"/>
      <c r="Y131" s="8"/>
      <c r="Z131" s="8"/>
    </row>
    <row r="132" spans="1:26" ht="15.75" customHeight="1">
      <c r="A132" s="8" t="s">
        <v>1482</v>
      </c>
      <c r="B132" s="8" t="s">
        <v>1497</v>
      </c>
      <c r="C132" s="13">
        <v>1</v>
      </c>
      <c r="D132" s="8" t="s">
        <v>1162</v>
      </c>
      <c r="E132" s="8" t="s">
        <v>1155</v>
      </c>
      <c r="F132" s="8" t="str">
        <f>UnitControlCenter!B3</f>
        <v>million metric tons / year</v>
      </c>
      <c r="G132" s="8" t="s">
        <v>1498</v>
      </c>
      <c r="H132" s="8" t="s">
        <v>1495</v>
      </c>
      <c r="I132" s="8" t="s">
        <v>1496</v>
      </c>
      <c r="J132" s="8"/>
      <c r="K132" s="8"/>
      <c r="L132" s="8"/>
      <c r="M132" s="8"/>
      <c r="N132" s="8"/>
      <c r="O132" s="8"/>
      <c r="P132" s="8"/>
      <c r="Q132" s="8"/>
      <c r="R132" s="8"/>
      <c r="S132" s="8"/>
      <c r="T132" s="8"/>
      <c r="U132" s="8"/>
      <c r="V132" s="8"/>
      <c r="W132" s="8"/>
      <c r="X132" s="8"/>
      <c r="Y132" s="8"/>
      <c r="Z132" s="8"/>
    </row>
    <row r="133" spans="1:26" ht="15.75" customHeight="1">
      <c r="A133" s="8" t="s">
        <v>1482</v>
      </c>
      <c r="B133" s="8" t="s">
        <v>1499</v>
      </c>
      <c r="C133" s="13">
        <v>1</v>
      </c>
      <c r="D133" s="8" t="s">
        <v>1162</v>
      </c>
      <c r="E133" s="8" t="s">
        <v>1163</v>
      </c>
      <c r="F133" s="8" t="str">
        <f>UnitControlCenter!$B$31</f>
        <v>trillion BTU / year</v>
      </c>
      <c r="G133" s="8" t="s">
        <v>1500</v>
      </c>
      <c r="H133" s="8" t="s">
        <v>1501</v>
      </c>
      <c r="I133" s="8" t="s">
        <v>1502</v>
      </c>
      <c r="J133" s="8"/>
      <c r="K133" s="8"/>
      <c r="L133" s="8"/>
      <c r="M133" s="8"/>
      <c r="N133" s="8"/>
      <c r="O133" s="8"/>
      <c r="P133" s="8"/>
      <c r="Q133" s="8"/>
      <c r="R133" s="8"/>
      <c r="S133" s="8"/>
      <c r="T133" s="8"/>
      <c r="U133" s="8"/>
      <c r="V133" s="8"/>
      <c r="W133" s="8"/>
      <c r="X133" s="8"/>
      <c r="Y133" s="8"/>
      <c r="Z133" s="8"/>
    </row>
    <row r="134" spans="1:26" ht="15.75" customHeight="1">
      <c r="A134" s="8" t="s">
        <v>1482</v>
      </c>
      <c r="B134" s="8" t="s">
        <v>1503</v>
      </c>
      <c r="C134" s="13">
        <v>1</v>
      </c>
      <c r="D134" s="8" t="s">
        <v>1162</v>
      </c>
      <c r="E134" s="8" t="s">
        <v>1155</v>
      </c>
      <c r="F134" s="8" t="str">
        <f>UnitControlCenter!$B$31</f>
        <v>trillion BTU / year</v>
      </c>
      <c r="G134" s="8" t="s">
        <v>1504</v>
      </c>
      <c r="H134" s="8" t="s">
        <v>1501</v>
      </c>
      <c r="I134" s="8" t="s">
        <v>1505</v>
      </c>
      <c r="J134" s="8"/>
      <c r="K134" s="8"/>
      <c r="L134" s="8"/>
      <c r="M134" s="8"/>
      <c r="N134" s="8"/>
      <c r="O134" s="8"/>
      <c r="P134" s="8"/>
      <c r="Q134" s="8"/>
      <c r="R134" s="8"/>
      <c r="S134" s="8"/>
      <c r="T134" s="8"/>
      <c r="U134" s="8"/>
      <c r="V134" s="8"/>
      <c r="W134" s="8"/>
      <c r="X134" s="8"/>
      <c r="Y134" s="8"/>
      <c r="Z134" s="8"/>
    </row>
    <row r="135" spans="1:26" ht="15.75" customHeight="1">
      <c r="A135" s="8" t="s">
        <v>1482</v>
      </c>
      <c r="B135" s="8" t="s">
        <v>1506</v>
      </c>
      <c r="C135" s="13">
        <v>1</v>
      </c>
      <c r="D135" s="8" t="s">
        <v>1162</v>
      </c>
      <c r="E135" s="8" t="s">
        <v>1163</v>
      </c>
      <c r="F135" s="8" t="str">
        <f>UnitControlCenter!$B$8</f>
        <v>billion 2019 dollars / year</v>
      </c>
      <c r="G135" s="8" t="s">
        <v>1507</v>
      </c>
      <c r="H135" s="8" t="s">
        <v>1501</v>
      </c>
      <c r="I135" s="8" t="s">
        <v>1508</v>
      </c>
      <c r="J135" s="8"/>
      <c r="K135" s="8"/>
      <c r="L135" s="8"/>
      <c r="M135" s="8"/>
      <c r="N135" s="8"/>
      <c r="O135" s="8"/>
      <c r="P135" s="8"/>
      <c r="Q135" s="8"/>
      <c r="R135" s="8"/>
      <c r="S135" s="8"/>
      <c r="T135" s="8"/>
      <c r="U135" s="8"/>
      <c r="V135" s="8"/>
      <c r="W135" s="8"/>
      <c r="X135" s="8"/>
      <c r="Y135" s="8"/>
      <c r="Z135" s="8"/>
    </row>
    <row r="136" spans="1:26" ht="15.75" customHeight="1">
      <c r="A136" s="8" t="s">
        <v>1482</v>
      </c>
      <c r="B136" s="8" t="s">
        <v>1509</v>
      </c>
      <c r="C136" s="13">
        <v>1</v>
      </c>
      <c r="D136" s="8" t="s">
        <v>1162</v>
      </c>
      <c r="E136" s="8" t="s">
        <v>1155</v>
      </c>
      <c r="F136" s="8" t="str">
        <f>UnitControlCenter!$B$8</f>
        <v>billion 2019 dollars / year</v>
      </c>
      <c r="G136" s="8" t="s">
        <v>1510</v>
      </c>
      <c r="H136" s="8" t="s">
        <v>1501</v>
      </c>
      <c r="I136" s="8" t="s">
        <v>1511</v>
      </c>
      <c r="J136" s="8"/>
      <c r="K136" s="8"/>
      <c r="L136" s="8"/>
      <c r="M136" s="8"/>
      <c r="N136" s="8"/>
      <c r="O136" s="8"/>
      <c r="P136" s="8"/>
      <c r="Q136" s="8"/>
      <c r="R136" s="8"/>
      <c r="S136" s="8"/>
      <c r="T136" s="8"/>
      <c r="U136" s="8"/>
      <c r="V136" s="8"/>
      <c r="W136" s="8"/>
      <c r="X136" s="8"/>
      <c r="Y136" s="8"/>
      <c r="Z136" s="8"/>
    </row>
    <row r="137" spans="1:26" ht="15.75" customHeight="1">
      <c r="A137" s="8" t="s">
        <v>1482</v>
      </c>
      <c r="B137" s="8" t="s">
        <v>1512</v>
      </c>
      <c r="C137" s="13">
        <v>1</v>
      </c>
      <c r="D137" s="8" t="s">
        <v>1162</v>
      </c>
      <c r="E137" s="8" t="s">
        <v>1163</v>
      </c>
      <c r="F137" s="8" t="str">
        <f>UnitControlCenter!$B$25</f>
        <v>quads / year</v>
      </c>
      <c r="G137" s="8" t="s">
        <v>1513</v>
      </c>
      <c r="H137" s="8" t="s">
        <v>1514</v>
      </c>
      <c r="I137" s="8" t="s">
        <v>1515</v>
      </c>
      <c r="J137" s="8"/>
      <c r="K137" s="8"/>
      <c r="L137" s="8"/>
      <c r="M137" s="8"/>
      <c r="N137" s="8"/>
      <c r="O137" s="8"/>
      <c r="P137" s="8"/>
      <c r="Q137" s="8"/>
      <c r="R137" s="8"/>
      <c r="S137" s="8"/>
      <c r="T137" s="8"/>
      <c r="U137" s="8"/>
      <c r="V137" s="8"/>
      <c r="W137" s="8"/>
      <c r="X137" s="8"/>
      <c r="Y137" s="8"/>
      <c r="Z137" s="8"/>
    </row>
    <row r="138" spans="1:26" ht="15.75" customHeight="1">
      <c r="A138" s="73" t="s">
        <v>1482</v>
      </c>
      <c r="B138" s="73" t="s">
        <v>1516</v>
      </c>
      <c r="C138" s="74">
        <v>1</v>
      </c>
      <c r="D138" s="73" t="s">
        <v>1162</v>
      </c>
      <c r="E138" s="73" t="s">
        <v>1155</v>
      </c>
      <c r="F138" s="73" t="str">
        <f>UnitControlCenter!$B$25</f>
        <v>quads / year</v>
      </c>
      <c r="G138" s="73" t="s">
        <v>1517</v>
      </c>
      <c r="H138" s="73" t="s">
        <v>1514</v>
      </c>
      <c r="I138" s="73" t="s">
        <v>1515</v>
      </c>
      <c r="J138" s="73"/>
      <c r="K138" s="73"/>
      <c r="L138" s="73"/>
      <c r="M138" s="73"/>
      <c r="N138" s="73"/>
      <c r="O138" s="73"/>
      <c r="P138" s="73"/>
      <c r="Q138" s="73"/>
      <c r="R138" s="73"/>
      <c r="S138" s="73"/>
      <c r="T138" s="8"/>
      <c r="U138" s="8"/>
      <c r="V138" s="8"/>
      <c r="W138" s="8"/>
      <c r="X138" s="8"/>
      <c r="Y138" s="8"/>
      <c r="Z138" s="8"/>
    </row>
    <row r="139" spans="1:26" ht="15.75" customHeight="1">
      <c r="A139" s="8" t="s">
        <v>1518</v>
      </c>
      <c r="B139" s="8" t="s">
        <v>845</v>
      </c>
      <c r="C139" s="13">
        <v>1</v>
      </c>
      <c r="D139" s="8" t="s">
        <v>1162</v>
      </c>
      <c r="E139" s="8" t="s">
        <v>1349</v>
      </c>
      <c r="F139" s="8" t="str">
        <f>UnitControlCenter!$B$17</f>
        <v>2019 dollars / megawatt-hour (MWh)</v>
      </c>
      <c r="G139" s="8" t="s">
        <v>1519</v>
      </c>
      <c r="H139" s="8" t="s">
        <v>1520</v>
      </c>
      <c r="I139" s="8" t="s">
        <v>1521</v>
      </c>
      <c r="J139" s="8"/>
      <c r="K139" s="8"/>
      <c r="L139" s="8"/>
      <c r="M139" s="8"/>
      <c r="N139" s="8"/>
      <c r="O139" s="8"/>
      <c r="P139" s="8"/>
      <c r="Q139" s="8"/>
      <c r="R139" s="8"/>
      <c r="S139" s="8"/>
      <c r="T139" s="8"/>
      <c r="U139" s="8"/>
      <c r="V139" s="8"/>
      <c r="W139" s="8"/>
      <c r="X139" s="8"/>
      <c r="Y139" s="8"/>
      <c r="Z139" s="8"/>
    </row>
    <row r="140" spans="1:26" ht="15.75" customHeight="1">
      <c r="A140" s="8" t="s">
        <v>1518</v>
      </c>
      <c r="B140" s="8" t="s">
        <v>362</v>
      </c>
      <c r="C140" s="13">
        <v>1</v>
      </c>
      <c r="D140" s="8" t="s">
        <v>1162</v>
      </c>
      <c r="E140" s="8" t="s">
        <v>1349</v>
      </c>
      <c r="F140" s="8" t="str">
        <f>UnitControlCenter!$B$32</f>
        <v>2019 dollars / short ton</v>
      </c>
      <c r="G140" s="8" t="s">
        <v>1522</v>
      </c>
      <c r="H140" s="8" t="s">
        <v>1523</v>
      </c>
      <c r="I140" s="8" t="s">
        <v>1524</v>
      </c>
      <c r="J140" s="8"/>
      <c r="K140" s="8"/>
      <c r="L140" s="8"/>
      <c r="M140" s="8"/>
      <c r="N140" s="8"/>
      <c r="O140" s="8"/>
      <c r="P140" s="8"/>
      <c r="Q140" s="8"/>
      <c r="R140" s="8"/>
      <c r="S140" s="8"/>
      <c r="T140" s="8"/>
      <c r="U140" s="8"/>
      <c r="V140" s="8"/>
      <c r="W140" s="8"/>
      <c r="X140" s="8"/>
      <c r="Y140" s="8"/>
      <c r="Z140" s="8"/>
    </row>
    <row r="141" spans="1:26" ht="15.75" customHeight="1">
      <c r="A141" s="8" t="s">
        <v>1518</v>
      </c>
      <c r="B141" s="8" t="s">
        <v>392</v>
      </c>
      <c r="C141" s="13">
        <v>1</v>
      </c>
      <c r="D141" s="8" t="s">
        <v>1162</v>
      </c>
      <c r="E141" s="8" t="s">
        <v>1349</v>
      </c>
      <c r="F141" s="8" t="str">
        <f>UnitControlCenter!$B$32</f>
        <v>2019 dollars / short ton</v>
      </c>
      <c r="G141" s="8" t="s">
        <v>1525</v>
      </c>
      <c r="H141" s="8" t="s">
        <v>828</v>
      </c>
      <c r="I141" s="8" t="s">
        <v>1526</v>
      </c>
      <c r="J141" s="8"/>
      <c r="K141" s="8"/>
      <c r="L141" s="8"/>
      <c r="M141" s="8"/>
      <c r="N141" s="8"/>
      <c r="O141" s="8"/>
      <c r="P141" s="8"/>
      <c r="Q141" s="8"/>
      <c r="R141" s="8"/>
      <c r="S141" s="8"/>
      <c r="T141" s="8"/>
      <c r="U141" s="8"/>
      <c r="V141" s="8"/>
      <c r="W141" s="8"/>
      <c r="X141" s="8"/>
      <c r="Y141" s="8"/>
      <c r="Z141" s="8"/>
    </row>
    <row r="142" spans="1:26" ht="15.75" customHeight="1">
      <c r="A142" s="8" t="s">
        <v>1518</v>
      </c>
      <c r="B142" s="8" t="s">
        <v>532</v>
      </c>
      <c r="C142" s="13">
        <v>1</v>
      </c>
      <c r="D142" s="8" t="s">
        <v>1162</v>
      </c>
      <c r="E142" s="8" t="s">
        <v>1349</v>
      </c>
      <c r="F142" s="8" t="str">
        <f>UnitControlCenter!$B$33</f>
        <v>2019 dollars / thousand cubic feet</v>
      </c>
      <c r="G142" s="8" t="s">
        <v>1527</v>
      </c>
      <c r="H142" s="8" t="s">
        <v>1528</v>
      </c>
      <c r="I142" s="8" t="s">
        <v>1529</v>
      </c>
      <c r="J142" s="8"/>
      <c r="K142" s="8"/>
      <c r="L142" s="8"/>
      <c r="M142" s="8"/>
      <c r="N142" s="8"/>
      <c r="O142" s="8"/>
      <c r="P142" s="8"/>
      <c r="Q142" s="8"/>
      <c r="R142" s="8"/>
      <c r="S142" s="8"/>
      <c r="T142" s="8"/>
      <c r="U142" s="8"/>
      <c r="V142" s="8"/>
      <c r="W142" s="8"/>
      <c r="X142" s="8"/>
      <c r="Y142" s="8"/>
      <c r="Z142" s="8"/>
    </row>
    <row r="143" spans="1:26" ht="15.75" customHeight="1">
      <c r="A143" s="8" t="s">
        <v>1518</v>
      </c>
      <c r="B143" s="8" t="s">
        <v>724</v>
      </c>
      <c r="C143" s="13">
        <v>1</v>
      </c>
      <c r="D143" s="8" t="s">
        <v>1162</v>
      </c>
      <c r="E143" s="8" t="s">
        <v>1349</v>
      </c>
      <c r="F143" s="8" t="str">
        <f>UnitControlCenter!$B$34</f>
        <v>2019 dollars / gallon</v>
      </c>
      <c r="G143" s="8" t="s">
        <v>1530</v>
      </c>
      <c r="H143" s="8" t="s">
        <v>820</v>
      </c>
      <c r="I143" s="13">
        <v>969696</v>
      </c>
      <c r="J143" s="8"/>
      <c r="K143" s="8"/>
      <c r="L143" s="8"/>
      <c r="M143" s="8"/>
      <c r="N143" s="8"/>
      <c r="O143" s="8"/>
      <c r="P143" s="8"/>
      <c r="Q143" s="8"/>
      <c r="R143" s="8"/>
      <c r="S143" s="8"/>
      <c r="T143" s="8"/>
      <c r="U143" s="8"/>
      <c r="V143" s="8"/>
      <c r="W143" s="8"/>
      <c r="X143" s="8"/>
      <c r="Y143" s="8"/>
      <c r="Z143" s="8"/>
    </row>
    <row r="144" spans="1:26" ht="15.75" customHeight="1">
      <c r="A144" s="8" t="s">
        <v>1518</v>
      </c>
      <c r="B144" s="8" t="s">
        <v>727</v>
      </c>
      <c r="C144" s="13">
        <v>1</v>
      </c>
      <c r="D144" s="8" t="s">
        <v>1162</v>
      </c>
      <c r="E144" s="8" t="s">
        <v>1349</v>
      </c>
      <c r="F144" s="8" t="str">
        <f>UnitControlCenter!$B$34</f>
        <v>2019 dollars / gallon</v>
      </c>
      <c r="G144" s="8" t="s">
        <v>1531</v>
      </c>
      <c r="H144" s="8" t="s">
        <v>1528</v>
      </c>
      <c r="I144" s="8" t="s">
        <v>1529</v>
      </c>
      <c r="J144" s="8"/>
      <c r="K144" s="8"/>
      <c r="L144" s="8"/>
      <c r="M144" s="8"/>
      <c r="N144" s="8"/>
      <c r="O144" s="8"/>
      <c r="P144" s="8"/>
      <c r="Q144" s="8"/>
      <c r="R144" s="8"/>
      <c r="S144" s="8"/>
      <c r="T144" s="8"/>
      <c r="U144" s="8"/>
      <c r="V144" s="8"/>
      <c r="W144" s="8"/>
      <c r="X144" s="8"/>
      <c r="Y144" s="8"/>
      <c r="Z144" s="8"/>
    </row>
    <row r="145" spans="1:26" ht="15.75" customHeight="1">
      <c r="A145" s="8" t="s">
        <v>1518</v>
      </c>
      <c r="B145" s="8" t="s">
        <v>384</v>
      </c>
      <c r="C145" s="13">
        <v>1</v>
      </c>
      <c r="D145" s="8" t="s">
        <v>1162</v>
      </c>
      <c r="E145" s="8" t="s">
        <v>1349</v>
      </c>
      <c r="F145" s="8" t="str">
        <f>UnitControlCenter!$B$32</f>
        <v>2019 dollars / short ton</v>
      </c>
      <c r="G145" s="8" t="s">
        <v>1532</v>
      </c>
      <c r="H145" s="8" t="s">
        <v>1533</v>
      </c>
      <c r="I145" s="8" t="s">
        <v>1534</v>
      </c>
      <c r="J145" s="8"/>
      <c r="K145" s="8"/>
      <c r="L145" s="8"/>
      <c r="M145" s="8"/>
      <c r="N145" s="8"/>
      <c r="O145" s="8"/>
      <c r="P145" s="8"/>
      <c r="Q145" s="8"/>
      <c r="R145" s="8"/>
      <c r="S145" s="8"/>
      <c r="T145" s="8"/>
      <c r="U145" s="8"/>
      <c r="V145" s="8"/>
      <c r="W145" s="8"/>
      <c r="X145" s="8"/>
      <c r="Y145" s="8"/>
      <c r="Z145" s="8"/>
    </row>
    <row r="146" spans="1:26" ht="15.75" customHeight="1">
      <c r="A146" s="8" t="s">
        <v>1518</v>
      </c>
      <c r="B146" s="8" t="s">
        <v>399</v>
      </c>
      <c r="C146" s="13">
        <v>1</v>
      </c>
      <c r="D146" s="8" t="s">
        <v>1162</v>
      </c>
      <c r="E146" s="8" t="s">
        <v>1349</v>
      </c>
      <c r="F146" s="8" t="str">
        <f>UnitControlCenter!$B$35</f>
        <v>2019 dollars / barrel</v>
      </c>
      <c r="G146" s="8" t="s">
        <v>1535</v>
      </c>
      <c r="H146" s="8" t="s">
        <v>1536</v>
      </c>
      <c r="I146" s="8" t="s">
        <v>1537</v>
      </c>
      <c r="J146" s="8"/>
      <c r="K146" s="8"/>
      <c r="L146" s="8"/>
      <c r="M146" s="8"/>
      <c r="N146" s="8"/>
      <c r="O146" s="8"/>
      <c r="P146" s="8"/>
      <c r="Q146" s="8"/>
      <c r="R146" s="8"/>
      <c r="S146" s="8"/>
      <c r="T146" s="8"/>
      <c r="U146" s="8"/>
      <c r="V146" s="8"/>
      <c r="W146" s="8"/>
      <c r="X146" s="8"/>
      <c r="Y146" s="8"/>
      <c r="Z146" s="8"/>
    </row>
    <row r="147" spans="1:26" ht="15.75" customHeight="1">
      <c r="A147" s="8" t="s">
        <v>1518</v>
      </c>
      <c r="B147" s="8" t="s">
        <v>1538</v>
      </c>
      <c r="C147" s="13">
        <v>1</v>
      </c>
      <c r="D147" s="8" t="s">
        <v>1162</v>
      </c>
      <c r="E147" s="8" t="s">
        <v>1349</v>
      </c>
      <c r="F147" s="8" t="str">
        <f>UnitControlCenter!$B$34</f>
        <v>2019 dollars / gallon</v>
      </c>
      <c r="G147" s="8" t="s">
        <v>1539</v>
      </c>
      <c r="H147" s="8" t="s">
        <v>1540</v>
      </c>
      <c r="I147" s="8" t="s">
        <v>1541</v>
      </c>
      <c r="J147" s="8"/>
      <c r="K147" s="8"/>
      <c r="L147" s="8"/>
      <c r="M147" s="8"/>
      <c r="N147" s="8"/>
      <c r="O147" s="8"/>
      <c r="P147" s="8"/>
      <c r="Q147" s="8"/>
      <c r="R147" s="8"/>
      <c r="S147" s="8"/>
      <c r="T147" s="8"/>
      <c r="U147" s="8"/>
      <c r="V147" s="8"/>
      <c r="W147" s="8"/>
      <c r="X147" s="8"/>
      <c r="Y147" s="8"/>
      <c r="Z147" s="8"/>
    </row>
    <row r="148" spans="1:26" ht="15.75" customHeight="1">
      <c r="A148" s="73" t="s">
        <v>1518</v>
      </c>
      <c r="B148" s="73" t="s">
        <v>873</v>
      </c>
      <c r="C148" s="74">
        <v>1</v>
      </c>
      <c r="D148" s="73" t="s">
        <v>1162</v>
      </c>
      <c r="E148" s="73" t="s">
        <v>1349</v>
      </c>
      <c r="F148" s="73" t="str">
        <f>UnitControlCenter!$B$36</f>
        <v>2019 dollars / kg</v>
      </c>
      <c r="G148" s="73" t="s">
        <v>1542</v>
      </c>
      <c r="H148" s="73" t="s">
        <v>1543</v>
      </c>
      <c r="I148" s="73" t="s">
        <v>1544</v>
      </c>
      <c r="J148" s="73"/>
      <c r="K148" s="73"/>
      <c r="L148" s="73"/>
      <c r="M148" s="73"/>
      <c r="N148" s="73"/>
      <c r="O148" s="73"/>
      <c r="P148" s="73"/>
      <c r="Q148" s="73"/>
      <c r="R148" s="73"/>
      <c r="S148" s="73"/>
      <c r="T148" s="8"/>
      <c r="U148" s="8"/>
      <c r="V148" s="8"/>
      <c r="W148" s="8"/>
      <c r="X148" s="8"/>
      <c r="Y148" s="8"/>
      <c r="Z148" s="8"/>
    </row>
    <row r="149" spans="1:26" ht="15.75" customHeight="1">
      <c r="A149" s="8" t="s">
        <v>1545</v>
      </c>
      <c r="B149" s="8" t="s">
        <v>1546</v>
      </c>
      <c r="C149" s="13">
        <v>1</v>
      </c>
      <c r="D149" s="8" t="s">
        <v>1154</v>
      </c>
      <c r="E149" s="8" t="s">
        <v>1155</v>
      </c>
      <c r="F149" s="8" t="str">
        <f>UnitControlCenter!$B$37</f>
        <v>2019 dollars / kilowatt-hour (kWh)</v>
      </c>
      <c r="G149" s="8" t="s">
        <v>1547</v>
      </c>
      <c r="H149" s="8"/>
      <c r="I149" s="8"/>
      <c r="J149" s="8"/>
      <c r="K149" s="8"/>
      <c r="L149" s="8"/>
      <c r="M149" s="8"/>
      <c r="N149" s="8"/>
      <c r="O149" s="8"/>
      <c r="P149" s="8"/>
      <c r="Q149" s="8"/>
      <c r="R149" s="8"/>
      <c r="S149" s="8"/>
      <c r="T149" s="8"/>
      <c r="U149" s="8"/>
      <c r="V149" s="8"/>
      <c r="W149" s="8"/>
      <c r="X149" s="8"/>
      <c r="Y149" s="8"/>
      <c r="Z149" s="8"/>
    </row>
    <row r="150" spans="1:26" ht="15.75" customHeight="1">
      <c r="A150" s="8" t="s">
        <v>1545</v>
      </c>
      <c r="B150" s="8" t="s">
        <v>1548</v>
      </c>
      <c r="C150" s="13">
        <v>1</v>
      </c>
      <c r="D150" s="8" t="s">
        <v>1162</v>
      </c>
      <c r="E150" s="8" t="s">
        <v>1155</v>
      </c>
      <c r="F150" s="8" t="str">
        <f>UnitControlCenter!$B$38</f>
        <v>cost of eqpt. to capture 1 metric ton CO2e/yr (2019 dollars)</v>
      </c>
      <c r="G150" s="8" t="s">
        <v>1549</v>
      </c>
      <c r="H150" s="8" t="s">
        <v>1550</v>
      </c>
      <c r="I150" s="8" t="s">
        <v>1551</v>
      </c>
      <c r="J150" s="8"/>
      <c r="K150" s="8"/>
      <c r="L150" s="8"/>
      <c r="M150" s="8"/>
      <c r="N150" s="8"/>
      <c r="O150" s="8"/>
      <c r="P150" s="8"/>
      <c r="Q150" s="8"/>
      <c r="R150" s="8"/>
      <c r="S150" s="8"/>
      <c r="T150" s="8"/>
      <c r="U150" s="8"/>
      <c r="V150" s="8"/>
      <c r="W150" s="8"/>
      <c r="X150" s="8"/>
      <c r="Y150" s="8"/>
      <c r="Z150" s="8"/>
    </row>
    <row r="151" spans="1:26" ht="15.75" customHeight="1">
      <c r="A151" s="8" t="s">
        <v>1545</v>
      </c>
      <c r="B151" s="8" t="s">
        <v>1552</v>
      </c>
      <c r="C151" s="13">
        <v>1</v>
      </c>
      <c r="D151" s="8" t="s">
        <v>1154</v>
      </c>
      <c r="E151" s="8" t="s">
        <v>1155</v>
      </c>
      <c r="F151" s="8" t="str">
        <f>UnitControlCenter!$B$39</f>
        <v>million 2019 dollars / megawatt (MW)</v>
      </c>
      <c r="G151" s="8" t="s">
        <v>1553</v>
      </c>
      <c r="H151" s="8"/>
      <c r="I151" s="8"/>
      <c r="J151" s="8"/>
      <c r="K151" s="8"/>
      <c r="L151" s="8"/>
      <c r="M151" s="8"/>
      <c r="N151" s="8"/>
      <c r="O151" s="8"/>
      <c r="P151" s="8"/>
      <c r="Q151" s="8"/>
      <c r="R151" s="8"/>
      <c r="S151" s="8"/>
      <c r="T151" s="8"/>
      <c r="U151" s="8"/>
      <c r="V151" s="8"/>
      <c r="W151" s="8"/>
      <c r="X151" s="8"/>
      <c r="Y151" s="8"/>
      <c r="Z151" s="8"/>
    </row>
    <row r="152" spans="1:26" ht="15.75" customHeight="1">
      <c r="A152" s="8" t="s">
        <v>1545</v>
      </c>
      <c r="B152" s="8" t="s">
        <v>1554</v>
      </c>
      <c r="C152" s="13">
        <v>1</v>
      </c>
      <c r="D152" s="8" t="s">
        <v>1154</v>
      </c>
      <c r="E152" s="8" t="s">
        <v>1155</v>
      </c>
      <c r="F152" s="8" t="str">
        <f>UnitControlCenter!$B$39</f>
        <v>million 2019 dollars / megawatt (MW)</v>
      </c>
      <c r="G152" s="8" t="s">
        <v>1555</v>
      </c>
      <c r="H152" s="8"/>
      <c r="I152" s="8"/>
      <c r="J152" s="8"/>
      <c r="K152" s="8"/>
      <c r="L152" s="8"/>
      <c r="M152" s="8"/>
      <c r="N152" s="8"/>
      <c r="O152" s="8"/>
      <c r="P152" s="8"/>
      <c r="Q152" s="8"/>
      <c r="R152" s="8"/>
      <c r="S152" s="8"/>
      <c r="T152" s="8"/>
      <c r="U152" s="8"/>
      <c r="V152" s="8"/>
      <c r="W152" s="8"/>
      <c r="X152" s="8"/>
      <c r="Y152" s="8"/>
      <c r="Z152" s="8"/>
    </row>
    <row r="153" spans="1:26" ht="15.75" customHeight="1">
      <c r="A153" s="8" t="s">
        <v>1545</v>
      </c>
      <c r="B153" s="8" t="s">
        <v>1556</v>
      </c>
      <c r="C153" s="13">
        <v>1</v>
      </c>
      <c r="D153" s="8" t="s">
        <v>1154</v>
      </c>
      <c r="E153" s="8" t="s">
        <v>1155</v>
      </c>
      <c r="F153" s="8" t="str">
        <f>UnitControlCenter!$B$39</f>
        <v>million 2019 dollars / megawatt (MW)</v>
      </c>
      <c r="G153" s="8" t="s">
        <v>1557</v>
      </c>
      <c r="H153" s="8"/>
      <c r="I153" s="8"/>
      <c r="J153" s="8"/>
      <c r="K153" s="8"/>
      <c r="L153" s="8"/>
      <c r="M153" s="8"/>
      <c r="N153" s="8"/>
      <c r="O153" s="8"/>
      <c r="P153" s="8"/>
      <c r="Q153" s="8"/>
      <c r="R153" s="8"/>
      <c r="S153" s="8"/>
      <c r="T153" s="8"/>
      <c r="U153" s="8"/>
      <c r="V153" s="8"/>
      <c r="W153" s="8"/>
      <c r="X153" s="8"/>
      <c r="Y153" s="8"/>
      <c r="Z153" s="8"/>
    </row>
    <row r="154" spans="1:26" ht="15.75" customHeight="1">
      <c r="A154" s="73" t="s">
        <v>1545</v>
      </c>
      <c r="B154" s="73" t="s">
        <v>1558</v>
      </c>
      <c r="C154" s="74">
        <v>1</v>
      </c>
      <c r="D154" s="73" t="s">
        <v>1154</v>
      </c>
      <c r="E154" s="73" t="s">
        <v>1155</v>
      </c>
      <c r="F154" s="73" t="str">
        <f>UnitControlCenter!$B$40</f>
        <v>cost of eqpt. to produce 1 kg H2/yr (2019 dollars)</v>
      </c>
      <c r="G154" s="73" t="s">
        <v>1559</v>
      </c>
      <c r="H154" s="73"/>
      <c r="I154" s="73"/>
      <c r="J154" s="73"/>
      <c r="K154" s="73"/>
      <c r="L154" s="73"/>
      <c r="M154" s="73"/>
      <c r="N154" s="73"/>
      <c r="O154" s="73"/>
      <c r="P154" s="73"/>
      <c r="Q154" s="73"/>
      <c r="R154" s="73"/>
      <c r="S154" s="73"/>
      <c r="T154" s="8"/>
      <c r="U154" s="8"/>
      <c r="V154" s="8"/>
      <c r="W154" s="8"/>
      <c r="X154" s="8"/>
      <c r="Y154" s="8"/>
      <c r="Z154" s="8"/>
    </row>
    <row r="155" spans="1:26"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conditionalFormatting sqref="C47:C51 C2:C43 C54:C154">
    <cfRule type="cellIs" dxfId="7" priority="1" operator="equal">
      <formula>0</formula>
    </cfRule>
  </conditionalFormatting>
  <conditionalFormatting sqref="C47:C51 C2:C43 C54:C154">
    <cfRule type="cellIs" dxfId="6" priority="2" operator="equal">
      <formula>1</formula>
    </cfRule>
  </conditionalFormatting>
  <conditionalFormatting sqref="C52:C53">
    <cfRule type="cellIs" dxfId="5" priority="3" operator="equal">
      <formula>0</formula>
    </cfRule>
  </conditionalFormatting>
  <conditionalFormatting sqref="C52:C53">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C46">
    <cfRule type="cellIs" dxfId="1" priority="7" operator="equal">
      <formula>0</formula>
    </cfRule>
  </conditionalFormatting>
  <conditionalFormatting sqref="C45:C46">
    <cfRule type="cellIs" dxfId="0" priority="8" operator="equal">
      <formula>1</formula>
    </cfRule>
  </conditionalFormatting>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Z1000"/>
  <sheetViews>
    <sheetView workbookViewId="0"/>
  </sheetViews>
  <sheetFormatPr defaultColWidth="12.625" defaultRowHeight="15" customHeight="1"/>
  <cols>
    <col min="1" max="1" width="11.625" customWidth="1"/>
    <col min="2" max="2" width="8" customWidth="1"/>
    <col min="3" max="3" width="7.75" customWidth="1"/>
    <col min="4" max="4" width="40.25" customWidth="1"/>
    <col min="5" max="5" width="8" customWidth="1"/>
    <col min="6" max="26" width="7.75" customWidth="1"/>
  </cols>
  <sheetData>
    <row r="1" spans="1:26" ht="14.25">
      <c r="A1" s="5" t="s">
        <v>1560</v>
      </c>
      <c r="B1" s="77"/>
      <c r="C1" s="6"/>
      <c r="D1" s="6"/>
    </row>
    <row r="2" spans="1:26" ht="14.25">
      <c r="A2" s="1" t="s">
        <v>1561</v>
      </c>
      <c r="B2" s="78" t="s">
        <v>1562</v>
      </c>
      <c r="C2" s="1" t="s">
        <v>1563</v>
      </c>
      <c r="D2" s="1" t="s">
        <v>1564</v>
      </c>
    </row>
    <row r="3" spans="1:26" ht="14.25">
      <c r="A3" s="2" t="s">
        <v>1565</v>
      </c>
      <c r="B3" s="7" t="s">
        <v>1566</v>
      </c>
      <c r="C3" s="79"/>
      <c r="D3" s="80" t="s">
        <v>386</v>
      </c>
    </row>
    <row r="4" spans="1:26" ht="14.25">
      <c r="A4" s="2" t="s">
        <v>1567</v>
      </c>
      <c r="B4" s="81" t="s">
        <v>1568</v>
      </c>
      <c r="C4" s="82"/>
      <c r="D4" s="80" t="s">
        <v>384</v>
      </c>
    </row>
    <row r="5" spans="1:26" ht="14.25">
      <c r="A5" s="80" t="s">
        <v>1569</v>
      </c>
      <c r="B5" s="7" t="s">
        <v>1570</v>
      </c>
      <c r="C5" s="83"/>
      <c r="D5" s="80" t="s">
        <v>382</v>
      </c>
    </row>
    <row r="6" spans="1:26" ht="14.25">
      <c r="A6" s="2" t="s">
        <v>1571</v>
      </c>
      <c r="B6" s="7" t="s">
        <v>1526</v>
      </c>
      <c r="C6" s="84"/>
      <c r="D6" s="80" t="s">
        <v>1572</v>
      </c>
    </row>
    <row r="7" spans="1:26" ht="14.25">
      <c r="A7" s="2" t="s">
        <v>1573</v>
      </c>
      <c r="B7" s="7" t="s">
        <v>1574</v>
      </c>
      <c r="C7" s="85"/>
      <c r="D7" s="80" t="s">
        <v>1575</v>
      </c>
    </row>
    <row r="8" spans="1:26" ht="14.25">
      <c r="A8" s="80" t="s">
        <v>1576</v>
      </c>
      <c r="B8" s="7" t="s">
        <v>1577</v>
      </c>
      <c r="C8" s="86"/>
      <c r="D8" s="80" t="s">
        <v>378</v>
      </c>
    </row>
    <row r="9" spans="1:26" ht="14.25">
      <c r="A9" s="2" t="s">
        <v>1578</v>
      </c>
      <c r="B9" s="7" t="s">
        <v>1579</v>
      </c>
      <c r="C9" s="87"/>
      <c r="D9" s="80" t="s">
        <v>395</v>
      </c>
    </row>
    <row r="10" spans="1:26" ht="14.25">
      <c r="A10" s="2" t="s">
        <v>1580</v>
      </c>
      <c r="B10" s="88" t="s">
        <v>1581</v>
      </c>
      <c r="C10" s="89"/>
      <c r="D10" s="80" t="s">
        <v>375</v>
      </c>
    </row>
    <row r="11" spans="1:26" ht="14.25">
      <c r="A11" s="2" t="s">
        <v>1582</v>
      </c>
      <c r="B11" s="7" t="s">
        <v>1583</v>
      </c>
      <c r="C11" s="90"/>
      <c r="D11" s="80" t="s">
        <v>372</v>
      </c>
    </row>
    <row r="12" spans="1:26" ht="14.25">
      <c r="A12" s="2" t="s">
        <v>1584</v>
      </c>
      <c r="B12" s="81" t="s">
        <v>1585</v>
      </c>
      <c r="C12" s="91"/>
      <c r="D12" s="80" t="s">
        <v>1586</v>
      </c>
    </row>
    <row r="13" spans="1:26" ht="14.25">
      <c r="A13" s="80" t="s">
        <v>1587</v>
      </c>
      <c r="B13" s="7" t="s">
        <v>1588</v>
      </c>
      <c r="C13" s="92"/>
      <c r="D13" s="80" t="s">
        <v>401</v>
      </c>
    </row>
    <row r="14" spans="1:26" ht="14.25">
      <c r="A14" s="2" t="s">
        <v>1589</v>
      </c>
      <c r="B14" s="81" t="s">
        <v>1590</v>
      </c>
      <c r="C14" s="93"/>
      <c r="D14" s="80" t="s">
        <v>388</v>
      </c>
    </row>
    <row r="15" spans="1:26" ht="14.25">
      <c r="A15" s="2" t="s">
        <v>1591</v>
      </c>
      <c r="B15" s="81" t="s">
        <v>1592</v>
      </c>
      <c r="C15" s="94"/>
      <c r="D15" s="2" t="s">
        <v>399</v>
      </c>
      <c r="E15" s="2"/>
      <c r="F15" s="2"/>
      <c r="G15" s="2"/>
      <c r="H15" s="2"/>
      <c r="I15" s="2"/>
      <c r="J15" s="2"/>
      <c r="K15" s="2"/>
      <c r="L15" s="2"/>
      <c r="M15" s="2"/>
      <c r="N15" s="2"/>
      <c r="O15" s="2"/>
      <c r="P15" s="2"/>
      <c r="Q15" s="2"/>
      <c r="R15" s="2"/>
      <c r="S15" s="2"/>
      <c r="T15" s="2"/>
      <c r="U15" s="2"/>
      <c r="V15" s="2"/>
      <c r="W15" s="2"/>
      <c r="X15" s="2"/>
      <c r="Y15" s="2"/>
      <c r="Z15" s="2"/>
    </row>
    <row r="16" spans="1:26" ht="14.25">
      <c r="A16" s="2" t="s">
        <v>1593</v>
      </c>
      <c r="B16" s="7">
        <v>740000</v>
      </c>
      <c r="C16" s="95"/>
      <c r="D16" s="2" t="s">
        <v>397</v>
      </c>
      <c r="E16" s="2"/>
      <c r="F16" s="2"/>
      <c r="G16" s="2"/>
      <c r="H16" s="2"/>
      <c r="I16" s="2"/>
      <c r="J16" s="2"/>
      <c r="K16" s="2"/>
      <c r="L16" s="2"/>
      <c r="M16" s="2"/>
      <c r="N16" s="2"/>
      <c r="O16" s="2"/>
      <c r="P16" s="2"/>
      <c r="Q16" s="2"/>
      <c r="R16" s="2"/>
      <c r="S16" s="2"/>
      <c r="T16" s="2"/>
      <c r="U16" s="2"/>
      <c r="V16" s="2"/>
      <c r="W16" s="2"/>
      <c r="X16" s="2"/>
      <c r="Y16" s="2"/>
      <c r="Z16" s="2"/>
    </row>
    <row r="17" spans="1:26" ht="14.25">
      <c r="A17" s="2" t="s">
        <v>1594</v>
      </c>
      <c r="B17" s="7" t="s">
        <v>1595</v>
      </c>
      <c r="C17" s="96"/>
      <c r="D17" s="80" t="s">
        <v>390</v>
      </c>
    </row>
    <row r="18" spans="1:26" ht="14.25">
      <c r="A18" s="2" t="s">
        <v>1596</v>
      </c>
      <c r="B18" s="81" t="s">
        <v>1597</v>
      </c>
      <c r="C18" s="97"/>
      <c r="D18" s="80" t="s">
        <v>369</v>
      </c>
    </row>
    <row r="19" spans="1:26" ht="14.25">
      <c r="A19" s="2" t="s">
        <v>1598</v>
      </c>
      <c r="B19" s="7" t="s">
        <v>1599</v>
      </c>
      <c r="C19" s="98"/>
      <c r="D19" s="80" t="s">
        <v>392</v>
      </c>
    </row>
    <row r="20" spans="1:26" ht="14.25">
      <c r="A20" s="2" t="s">
        <v>1600</v>
      </c>
      <c r="B20" s="81" t="s">
        <v>1601</v>
      </c>
      <c r="C20" s="99"/>
      <c r="D20" s="80" t="s">
        <v>362</v>
      </c>
    </row>
    <row r="21" spans="1:26" ht="15.75" customHeight="1">
      <c r="A21" s="80" t="s">
        <v>1602</v>
      </c>
      <c r="B21" s="7" t="s">
        <v>1603</v>
      </c>
      <c r="C21" s="100"/>
      <c r="D21" s="80" t="s">
        <v>1604</v>
      </c>
    </row>
    <row r="22" spans="1:26" ht="15.75" customHeight="1">
      <c r="B22" s="7"/>
    </row>
    <row r="23" spans="1:26" ht="15.75" customHeight="1">
      <c r="A23" s="5" t="s">
        <v>1605</v>
      </c>
      <c r="B23" s="7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c r="A24" s="1" t="s">
        <v>1561</v>
      </c>
      <c r="B24" s="78" t="s">
        <v>1562</v>
      </c>
      <c r="C24" s="1" t="s">
        <v>1563</v>
      </c>
      <c r="D24" s="1" t="s">
        <v>1606</v>
      </c>
      <c r="E24" s="1"/>
      <c r="F24" s="1"/>
      <c r="G24" s="1"/>
      <c r="H24" s="1"/>
      <c r="I24" s="1"/>
      <c r="J24" s="1"/>
      <c r="K24" s="1"/>
      <c r="L24" s="1"/>
      <c r="M24" s="1"/>
      <c r="N24" s="1"/>
      <c r="O24" s="1"/>
      <c r="P24" s="1"/>
      <c r="Q24" s="1"/>
      <c r="R24" s="1"/>
      <c r="S24" s="1"/>
      <c r="T24" s="1"/>
      <c r="U24" s="1"/>
      <c r="V24" s="1"/>
      <c r="W24" s="1"/>
      <c r="X24" s="1"/>
      <c r="Y24" s="1"/>
      <c r="Z24" s="1"/>
    </row>
    <row r="25" spans="1:26" ht="15.75" customHeight="1">
      <c r="A25" s="80" t="s">
        <v>1578</v>
      </c>
      <c r="B25" s="7" t="s">
        <v>1579</v>
      </c>
      <c r="C25" s="87"/>
      <c r="D25" s="80" t="s">
        <v>1607</v>
      </c>
    </row>
    <row r="26" spans="1:26" ht="15.75" customHeight="1">
      <c r="A26" s="2" t="s">
        <v>1580</v>
      </c>
      <c r="B26" s="88" t="s">
        <v>1581</v>
      </c>
      <c r="C26" s="89"/>
      <c r="D26" s="2" t="s">
        <v>1608</v>
      </c>
      <c r="E26" s="2"/>
      <c r="F26" s="2"/>
      <c r="G26" s="2"/>
      <c r="H26" s="2"/>
      <c r="I26" s="2"/>
      <c r="J26" s="2"/>
      <c r="K26" s="2"/>
      <c r="L26" s="2"/>
      <c r="M26" s="2"/>
      <c r="N26" s="2"/>
      <c r="O26" s="2"/>
      <c r="P26" s="2"/>
      <c r="Q26" s="2"/>
      <c r="R26" s="2"/>
      <c r="S26" s="2"/>
      <c r="T26" s="2"/>
      <c r="U26" s="2"/>
      <c r="V26" s="2"/>
      <c r="W26" s="2"/>
      <c r="X26" s="2"/>
      <c r="Y26" s="2"/>
      <c r="Z26" s="2"/>
    </row>
    <row r="27" spans="1:26" ht="15.75" customHeight="1">
      <c r="A27" s="80" t="s">
        <v>1596</v>
      </c>
      <c r="B27" s="7" t="s">
        <v>1597</v>
      </c>
      <c r="C27" s="97"/>
      <c r="D27" s="80" t="s">
        <v>57</v>
      </c>
    </row>
    <row r="28" spans="1:26" ht="15.75" customHeight="1">
      <c r="A28" s="80" t="s">
        <v>1571</v>
      </c>
      <c r="B28" s="7" t="s">
        <v>1526</v>
      </c>
      <c r="C28" s="84"/>
      <c r="D28" s="80" t="s">
        <v>845</v>
      </c>
    </row>
    <row r="29" spans="1:26" ht="15.75" customHeight="1">
      <c r="A29" s="80" t="s">
        <v>1600</v>
      </c>
      <c r="B29" s="7">
        <v>969696</v>
      </c>
      <c r="C29" s="99"/>
      <c r="D29" s="80" t="s">
        <v>553</v>
      </c>
    </row>
    <row r="30" spans="1:26" ht="15.75" customHeight="1">
      <c r="A30" s="80" t="s">
        <v>1567</v>
      </c>
      <c r="B30" s="7" t="s">
        <v>1568</v>
      </c>
      <c r="C30" s="82"/>
      <c r="D30" s="80" t="s">
        <v>1184</v>
      </c>
    </row>
    <row r="31" spans="1:26" ht="15.75" customHeight="1">
      <c r="A31" s="80" t="s">
        <v>1582</v>
      </c>
      <c r="B31" s="7" t="s">
        <v>1583</v>
      </c>
      <c r="C31" s="90"/>
      <c r="D31" s="80" t="s">
        <v>571</v>
      </c>
    </row>
    <row r="32" spans="1:26" ht="15.75" customHeight="1">
      <c r="A32" s="2" t="s">
        <v>1594</v>
      </c>
      <c r="B32" s="7" t="s">
        <v>1595</v>
      </c>
      <c r="C32" s="96"/>
      <c r="D32" s="2" t="s">
        <v>569</v>
      </c>
      <c r="E32" s="2"/>
      <c r="F32" s="2"/>
      <c r="G32" s="2"/>
      <c r="H32" s="2"/>
      <c r="I32" s="2"/>
      <c r="J32" s="2"/>
      <c r="K32" s="2"/>
      <c r="L32" s="2"/>
      <c r="M32" s="2"/>
      <c r="N32" s="2"/>
      <c r="O32" s="2"/>
      <c r="P32" s="2"/>
      <c r="Q32" s="2"/>
      <c r="R32" s="2"/>
      <c r="S32" s="2"/>
      <c r="T32" s="2"/>
      <c r="U32" s="2"/>
      <c r="V32" s="2"/>
      <c r="W32" s="2"/>
      <c r="X32" s="2"/>
      <c r="Y32" s="2"/>
      <c r="Z32" s="2"/>
    </row>
    <row r="33" spans="1:26" ht="15.75" customHeight="1">
      <c r="A33" s="80" t="s">
        <v>1565</v>
      </c>
      <c r="B33" s="7" t="s">
        <v>1566</v>
      </c>
      <c r="C33" s="101"/>
      <c r="D33" s="80" t="s">
        <v>1180</v>
      </c>
    </row>
    <row r="34" spans="1:26" ht="15.75" customHeight="1">
      <c r="A34" s="2" t="s">
        <v>1591</v>
      </c>
      <c r="B34" s="81" t="s">
        <v>1592</v>
      </c>
      <c r="C34" s="94"/>
      <c r="D34" s="2" t="s">
        <v>1609</v>
      </c>
      <c r="E34" s="2"/>
      <c r="F34" s="2"/>
      <c r="G34" s="2"/>
      <c r="H34" s="2"/>
      <c r="I34" s="2"/>
      <c r="J34" s="2"/>
      <c r="K34" s="2"/>
      <c r="L34" s="2"/>
      <c r="M34" s="2"/>
      <c r="N34" s="2"/>
      <c r="O34" s="2"/>
      <c r="P34" s="2"/>
      <c r="Q34" s="2"/>
      <c r="R34" s="2"/>
      <c r="S34" s="2"/>
      <c r="T34" s="2"/>
      <c r="U34" s="2"/>
      <c r="V34" s="2"/>
      <c r="W34" s="2"/>
      <c r="X34" s="2"/>
      <c r="Y34" s="2"/>
      <c r="Z34" s="2"/>
    </row>
    <row r="35" spans="1:26" ht="15.75" customHeight="1">
      <c r="B35" s="7"/>
    </row>
    <row r="36" spans="1:26" ht="15.75" customHeight="1">
      <c r="A36" s="5" t="s">
        <v>1610</v>
      </c>
      <c r="B36" s="7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c r="A37" s="1" t="s">
        <v>1561</v>
      </c>
      <c r="B37" s="78" t="s">
        <v>1562</v>
      </c>
      <c r="C37" s="1" t="s">
        <v>1563</v>
      </c>
      <c r="D37" s="1" t="s">
        <v>1564</v>
      </c>
      <c r="E37" s="2"/>
      <c r="F37" s="2"/>
      <c r="G37" s="2"/>
      <c r="H37" s="2"/>
      <c r="I37" s="2"/>
      <c r="J37" s="2"/>
      <c r="K37" s="2"/>
      <c r="L37" s="2"/>
      <c r="M37" s="2"/>
      <c r="N37" s="2"/>
      <c r="O37" s="2"/>
      <c r="P37" s="2"/>
      <c r="Q37" s="2"/>
      <c r="R37" s="2"/>
      <c r="S37" s="2"/>
      <c r="T37" s="2"/>
      <c r="U37" s="2"/>
      <c r="V37" s="2"/>
      <c r="W37" s="2"/>
      <c r="X37" s="2"/>
      <c r="Y37" s="2"/>
      <c r="Z37" s="2"/>
    </row>
    <row r="38" spans="1:26" ht="15.75" customHeight="1">
      <c r="A38" s="2" t="s">
        <v>1596</v>
      </c>
      <c r="B38" s="81" t="s">
        <v>1597</v>
      </c>
      <c r="C38" s="97"/>
      <c r="D38" s="2" t="s">
        <v>1611</v>
      </c>
      <c r="E38" s="2"/>
      <c r="F38" s="2"/>
      <c r="G38" s="2"/>
      <c r="H38" s="2"/>
      <c r="I38" s="2"/>
      <c r="J38" s="2"/>
      <c r="K38" s="2"/>
      <c r="L38" s="2"/>
      <c r="M38" s="2"/>
      <c r="N38" s="2"/>
      <c r="O38" s="2"/>
      <c r="P38" s="2"/>
      <c r="Q38" s="2"/>
      <c r="R38" s="2"/>
      <c r="S38" s="2"/>
      <c r="T38" s="2"/>
      <c r="U38" s="2"/>
      <c r="V38" s="2"/>
      <c r="W38" s="2"/>
      <c r="X38" s="2"/>
      <c r="Y38" s="2"/>
      <c r="Z38" s="2"/>
    </row>
    <row r="39" spans="1:26" ht="15.75" customHeight="1">
      <c r="A39" s="2" t="s">
        <v>1600</v>
      </c>
      <c r="B39" s="7">
        <v>969696</v>
      </c>
      <c r="C39" s="99"/>
      <c r="D39" s="2" t="s">
        <v>1612</v>
      </c>
      <c r="E39" s="2"/>
      <c r="F39" s="2"/>
      <c r="G39" s="2"/>
      <c r="H39" s="2"/>
      <c r="I39" s="2"/>
      <c r="J39" s="2"/>
      <c r="K39" s="2"/>
      <c r="L39" s="2"/>
      <c r="M39" s="2"/>
      <c r="N39" s="2"/>
      <c r="O39" s="2"/>
      <c r="P39" s="2"/>
      <c r="Q39" s="2"/>
      <c r="R39" s="2"/>
      <c r="S39" s="2"/>
      <c r="T39" s="2"/>
      <c r="U39" s="2"/>
      <c r="V39" s="2"/>
      <c r="W39" s="2"/>
      <c r="X39" s="2"/>
      <c r="Y39" s="2"/>
      <c r="Z39" s="2"/>
    </row>
    <row r="40" spans="1:26" ht="15.75" customHeight="1">
      <c r="A40" s="2" t="s">
        <v>1567</v>
      </c>
      <c r="B40" s="7" t="s">
        <v>1568</v>
      </c>
      <c r="C40" s="82"/>
      <c r="D40" s="2" t="s">
        <v>1613</v>
      </c>
      <c r="E40" s="2"/>
      <c r="F40" s="2"/>
      <c r="G40" s="2"/>
      <c r="H40" s="2"/>
      <c r="I40" s="2"/>
      <c r="J40" s="2"/>
      <c r="K40" s="2"/>
      <c r="L40" s="2"/>
      <c r="M40" s="2"/>
      <c r="N40" s="2"/>
      <c r="O40" s="2"/>
      <c r="P40" s="2"/>
      <c r="Q40" s="2"/>
      <c r="R40" s="2"/>
      <c r="S40" s="2"/>
      <c r="T40" s="2"/>
      <c r="U40" s="2"/>
      <c r="V40" s="2"/>
      <c r="W40" s="2"/>
      <c r="X40" s="2"/>
      <c r="Y40" s="2"/>
      <c r="Z40" s="2"/>
    </row>
    <row r="41" spans="1:26" ht="15.75" customHeight="1">
      <c r="A41" s="2" t="s">
        <v>1591</v>
      </c>
      <c r="B41" s="81" t="s">
        <v>1592</v>
      </c>
      <c r="C41" s="94"/>
      <c r="D41" s="2" t="s">
        <v>1614</v>
      </c>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5" t="s">
        <v>1615</v>
      </c>
      <c r="B43" s="7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c r="A44" s="1" t="s">
        <v>1561</v>
      </c>
      <c r="B44" s="78" t="s">
        <v>1562</v>
      </c>
      <c r="C44" s="1" t="s">
        <v>1563</v>
      </c>
      <c r="D44" s="1" t="s">
        <v>1564</v>
      </c>
      <c r="E44" s="2"/>
      <c r="F44" s="2"/>
      <c r="G44" s="2"/>
      <c r="H44" s="2"/>
      <c r="I44" s="2"/>
      <c r="J44" s="2"/>
      <c r="K44" s="2"/>
      <c r="L44" s="2"/>
      <c r="M44" s="2"/>
      <c r="N44" s="2"/>
      <c r="O44" s="2"/>
      <c r="P44" s="2"/>
      <c r="Q44" s="2"/>
      <c r="R44" s="2"/>
      <c r="S44" s="2"/>
      <c r="T44" s="2"/>
      <c r="U44" s="2"/>
      <c r="V44" s="2"/>
      <c r="W44" s="2"/>
      <c r="X44" s="2"/>
      <c r="Y44" s="2"/>
      <c r="Z44" s="2"/>
    </row>
    <row r="45" spans="1:26" ht="15.75" customHeight="1">
      <c r="A45" s="2" t="s">
        <v>1567</v>
      </c>
      <c r="B45" s="7" t="s">
        <v>1568</v>
      </c>
      <c r="C45" s="82"/>
      <c r="D45" s="2" t="s">
        <v>87</v>
      </c>
      <c r="E45" s="2"/>
      <c r="F45" s="2"/>
      <c r="G45" s="2"/>
      <c r="H45" s="2"/>
      <c r="I45" s="2"/>
      <c r="J45" s="2"/>
      <c r="K45" s="2"/>
      <c r="L45" s="2"/>
      <c r="M45" s="2"/>
      <c r="N45" s="2"/>
      <c r="O45" s="2"/>
      <c r="P45" s="2"/>
      <c r="Q45" s="2"/>
      <c r="R45" s="2"/>
      <c r="S45" s="2"/>
      <c r="T45" s="2"/>
      <c r="U45" s="2"/>
      <c r="V45" s="2"/>
      <c r="W45" s="2"/>
      <c r="X45" s="2"/>
      <c r="Y45" s="2"/>
      <c r="Z45" s="2"/>
    </row>
    <row r="46" spans="1:26" ht="15.75" customHeight="1">
      <c r="A46" s="2" t="s">
        <v>1589</v>
      </c>
      <c r="B46" s="81" t="s">
        <v>1590</v>
      </c>
      <c r="C46" s="93"/>
      <c r="D46" s="2" t="s">
        <v>1616</v>
      </c>
      <c r="E46" s="2"/>
      <c r="F46" s="2"/>
      <c r="G46" s="2"/>
      <c r="H46" s="2"/>
      <c r="I46" s="2"/>
      <c r="J46" s="2"/>
      <c r="K46" s="2"/>
      <c r="L46" s="2"/>
      <c r="M46" s="2"/>
      <c r="N46" s="2"/>
      <c r="O46" s="2"/>
      <c r="P46" s="2"/>
      <c r="Q46" s="2"/>
      <c r="R46" s="2"/>
      <c r="S46" s="2"/>
      <c r="T46" s="2"/>
      <c r="U46" s="2"/>
      <c r="V46" s="2"/>
      <c r="W46" s="2"/>
      <c r="X46" s="2"/>
      <c r="Y46" s="2"/>
      <c r="Z46" s="2"/>
    </row>
    <row r="47" spans="1:26" ht="15.75" customHeight="1">
      <c r="A47" s="2" t="s">
        <v>1596</v>
      </c>
      <c r="B47" s="81" t="s">
        <v>1597</v>
      </c>
      <c r="C47" s="97"/>
      <c r="D47" s="2" t="s">
        <v>85</v>
      </c>
      <c r="E47" s="2"/>
      <c r="F47" s="2"/>
      <c r="G47" s="2"/>
      <c r="H47" s="2"/>
      <c r="I47" s="2"/>
      <c r="J47" s="2"/>
      <c r="K47" s="2"/>
      <c r="L47" s="2"/>
      <c r="M47" s="2"/>
      <c r="N47" s="2"/>
      <c r="O47" s="2"/>
      <c r="P47" s="2"/>
      <c r="Q47" s="2"/>
      <c r="R47" s="2"/>
      <c r="S47" s="2"/>
      <c r="T47" s="2"/>
      <c r="U47" s="2"/>
      <c r="V47" s="2"/>
      <c r="W47" s="2"/>
      <c r="X47" s="2"/>
      <c r="Y47" s="2"/>
      <c r="Z47" s="2"/>
    </row>
    <row r="48" spans="1:26" ht="15.75" customHeight="1">
      <c r="A48" s="2" t="s">
        <v>1600</v>
      </c>
      <c r="B48" s="81" t="s">
        <v>1601</v>
      </c>
      <c r="C48" s="99"/>
      <c r="D48" s="2" t="s">
        <v>1189</v>
      </c>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5" t="s">
        <v>1617</v>
      </c>
      <c r="B50" s="7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c r="A51" s="1" t="s">
        <v>1561</v>
      </c>
      <c r="B51" s="78" t="s">
        <v>1562</v>
      </c>
      <c r="C51" s="1" t="s">
        <v>1563</v>
      </c>
      <c r="D51" s="1" t="s">
        <v>1564</v>
      </c>
      <c r="E51" s="2"/>
      <c r="F51" s="2"/>
      <c r="G51" s="2"/>
      <c r="H51" s="2"/>
      <c r="I51" s="2"/>
      <c r="J51" s="2"/>
      <c r="K51" s="2"/>
      <c r="L51" s="2"/>
      <c r="M51" s="2"/>
      <c r="N51" s="2"/>
      <c r="O51" s="2"/>
      <c r="P51" s="2"/>
      <c r="Q51" s="2"/>
      <c r="R51" s="2"/>
      <c r="S51" s="2"/>
      <c r="T51" s="2"/>
      <c r="U51" s="2"/>
      <c r="V51" s="2"/>
      <c r="W51" s="2"/>
      <c r="X51" s="2"/>
      <c r="Y51" s="2"/>
      <c r="Z51" s="2"/>
    </row>
    <row r="52" spans="1:26" ht="15.75" customHeight="1">
      <c r="A52" s="2" t="s">
        <v>1596</v>
      </c>
      <c r="B52" s="81" t="s">
        <v>1597</v>
      </c>
      <c r="C52" s="97"/>
      <c r="D52" s="2" t="s">
        <v>1618</v>
      </c>
      <c r="E52" s="2"/>
      <c r="F52" s="2"/>
      <c r="G52" s="2"/>
      <c r="H52" s="2"/>
      <c r="I52" s="2"/>
      <c r="J52" s="2"/>
      <c r="K52" s="2"/>
      <c r="L52" s="2"/>
      <c r="M52" s="2"/>
      <c r="N52" s="2"/>
      <c r="O52" s="2"/>
      <c r="P52" s="2"/>
      <c r="Q52" s="2"/>
      <c r="R52" s="2"/>
      <c r="S52" s="2"/>
      <c r="T52" s="2"/>
      <c r="U52" s="2"/>
      <c r="V52" s="2"/>
      <c r="W52" s="2"/>
      <c r="X52" s="2"/>
      <c r="Y52" s="2"/>
      <c r="Z52" s="2"/>
    </row>
    <row r="53" spans="1:26" ht="15.75" customHeight="1">
      <c r="A53" s="2" t="s">
        <v>1578</v>
      </c>
      <c r="B53" s="7" t="s">
        <v>1579</v>
      </c>
      <c r="C53" s="87"/>
      <c r="D53" s="2" t="s">
        <v>1619</v>
      </c>
      <c r="E53" s="2"/>
      <c r="F53" s="2"/>
      <c r="G53" s="2"/>
      <c r="H53" s="2"/>
      <c r="I53" s="2"/>
      <c r="J53" s="2"/>
      <c r="K53" s="2"/>
      <c r="L53" s="2"/>
      <c r="M53" s="2"/>
      <c r="N53" s="2"/>
      <c r="O53" s="2"/>
      <c r="P53" s="2"/>
      <c r="Q53" s="2"/>
      <c r="R53" s="2"/>
      <c r="S53" s="2"/>
      <c r="T53" s="2"/>
      <c r="U53" s="2"/>
      <c r="V53" s="2"/>
      <c r="W53" s="2"/>
      <c r="X53" s="2"/>
      <c r="Y53" s="2"/>
      <c r="Z53" s="2"/>
    </row>
    <row r="54" spans="1:26" ht="15.75" customHeight="1">
      <c r="A54" s="2" t="s">
        <v>1571</v>
      </c>
      <c r="B54" s="7" t="s">
        <v>1526</v>
      </c>
      <c r="C54" s="84"/>
      <c r="D54" s="2" t="s">
        <v>880</v>
      </c>
      <c r="E54" s="2"/>
      <c r="F54" s="2"/>
      <c r="G54" s="2"/>
      <c r="H54" s="2"/>
      <c r="I54" s="2"/>
      <c r="J54" s="2"/>
      <c r="K54" s="2"/>
      <c r="L54" s="2"/>
      <c r="M54" s="2"/>
      <c r="N54" s="2"/>
      <c r="O54" s="2"/>
      <c r="P54" s="2"/>
      <c r="Q54" s="2"/>
      <c r="R54" s="2"/>
      <c r="S54" s="2"/>
      <c r="T54" s="2"/>
      <c r="U54" s="2"/>
      <c r="V54" s="2"/>
      <c r="W54" s="2"/>
      <c r="X54" s="2"/>
      <c r="Y54" s="2"/>
      <c r="Z54" s="2"/>
    </row>
    <row r="55" spans="1:26" ht="15.75" customHeight="1">
      <c r="A55" s="2" t="s">
        <v>1567</v>
      </c>
      <c r="B55" s="81" t="s">
        <v>1568</v>
      </c>
      <c r="C55" s="82"/>
      <c r="D55" s="2" t="s">
        <v>1620</v>
      </c>
      <c r="E55" s="2"/>
      <c r="F55" s="2"/>
      <c r="G55" s="2"/>
      <c r="H55" s="2"/>
      <c r="I55" s="2"/>
      <c r="J55" s="2"/>
      <c r="K55" s="2"/>
      <c r="L55" s="2"/>
      <c r="M55" s="2"/>
      <c r="N55" s="2"/>
      <c r="O55" s="2"/>
      <c r="P55" s="2"/>
      <c r="Q55" s="2"/>
      <c r="R55" s="2"/>
      <c r="S55" s="2"/>
      <c r="T55" s="2"/>
      <c r="U55" s="2"/>
      <c r="V55" s="2"/>
      <c r="W55" s="2"/>
      <c r="X55" s="2"/>
      <c r="Y55" s="2"/>
      <c r="Z55" s="2"/>
    </row>
    <row r="56" spans="1:26" ht="15.75" customHeight="1">
      <c r="A56" s="2" t="s">
        <v>1589</v>
      </c>
      <c r="B56" s="81" t="s">
        <v>1590</v>
      </c>
      <c r="C56" s="93"/>
      <c r="D56" s="2" t="s">
        <v>1217</v>
      </c>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5" t="s">
        <v>1621</v>
      </c>
      <c r="B58" s="7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c r="A59" s="1" t="s">
        <v>1561</v>
      </c>
      <c r="B59" s="78" t="s">
        <v>1562</v>
      </c>
      <c r="C59" s="1" t="s">
        <v>1563</v>
      </c>
      <c r="D59" s="1" t="s">
        <v>1564</v>
      </c>
      <c r="E59" s="2"/>
      <c r="F59" s="2"/>
      <c r="G59" s="2"/>
      <c r="H59" s="2"/>
      <c r="I59" s="2"/>
      <c r="J59" s="2"/>
      <c r="K59" s="2"/>
      <c r="L59" s="2"/>
      <c r="M59" s="2"/>
      <c r="N59" s="2"/>
      <c r="O59" s="2"/>
      <c r="P59" s="2"/>
      <c r="Q59" s="2"/>
      <c r="R59" s="2"/>
      <c r="S59" s="2"/>
      <c r="T59" s="2"/>
      <c r="U59" s="2"/>
      <c r="V59" s="2"/>
      <c r="W59" s="2"/>
      <c r="X59" s="2"/>
      <c r="Y59" s="2"/>
      <c r="Z59" s="2"/>
    </row>
    <row r="60" spans="1:26" ht="15.75" customHeight="1">
      <c r="A60" s="2" t="s">
        <v>1578</v>
      </c>
      <c r="B60" s="7" t="s">
        <v>1579</v>
      </c>
      <c r="C60" s="87"/>
      <c r="D60" s="2" t="s">
        <v>1622</v>
      </c>
      <c r="E60" s="2"/>
      <c r="F60" s="2"/>
      <c r="G60" s="2"/>
      <c r="H60" s="2"/>
      <c r="I60" s="2"/>
      <c r="J60" s="2"/>
      <c r="K60" s="2"/>
      <c r="L60" s="2"/>
      <c r="M60" s="2"/>
      <c r="N60" s="2"/>
      <c r="O60" s="2"/>
      <c r="P60" s="2"/>
      <c r="Q60" s="2"/>
      <c r="R60" s="2"/>
      <c r="S60" s="2"/>
      <c r="T60" s="2"/>
      <c r="U60" s="2"/>
      <c r="V60" s="2"/>
      <c r="W60" s="2"/>
      <c r="X60" s="2"/>
      <c r="Y60" s="2"/>
      <c r="Z60" s="2"/>
    </row>
    <row r="61" spans="1:26" ht="15.75" customHeight="1">
      <c r="A61" s="2" t="s">
        <v>1596</v>
      </c>
      <c r="B61" s="81" t="s">
        <v>1597</v>
      </c>
      <c r="C61" s="97"/>
      <c r="D61" s="2" t="s">
        <v>1623</v>
      </c>
      <c r="E61" s="2"/>
      <c r="F61" s="2"/>
      <c r="G61" s="2"/>
      <c r="H61" s="2"/>
      <c r="I61" s="2"/>
      <c r="J61" s="2"/>
      <c r="K61" s="2"/>
      <c r="L61" s="2"/>
      <c r="M61" s="2"/>
      <c r="N61" s="2"/>
      <c r="O61" s="2"/>
      <c r="P61" s="2"/>
      <c r="Q61" s="2"/>
      <c r="R61" s="2"/>
      <c r="S61" s="2"/>
      <c r="T61" s="2"/>
      <c r="U61" s="2"/>
      <c r="V61" s="2"/>
      <c r="W61" s="2"/>
      <c r="X61" s="2"/>
      <c r="Y61" s="2"/>
      <c r="Z61" s="2"/>
    </row>
    <row r="62" spans="1:26" ht="15.75" customHeight="1">
      <c r="A62" s="2" t="s">
        <v>1565</v>
      </c>
      <c r="B62" s="7" t="s">
        <v>1566</v>
      </c>
      <c r="C62" s="101"/>
      <c r="D62" s="2" t="s">
        <v>1624</v>
      </c>
      <c r="E62" s="2"/>
      <c r="F62" s="2"/>
      <c r="G62" s="2"/>
      <c r="H62" s="2"/>
      <c r="I62" s="2"/>
      <c r="J62" s="2"/>
      <c r="K62" s="2"/>
      <c r="L62" s="2"/>
      <c r="M62" s="2"/>
      <c r="N62" s="2"/>
      <c r="O62" s="2"/>
      <c r="P62" s="2"/>
      <c r="Q62" s="2"/>
      <c r="R62" s="2"/>
      <c r="S62" s="2"/>
      <c r="T62" s="2"/>
      <c r="U62" s="2"/>
      <c r="V62" s="2"/>
      <c r="W62" s="2"/>
      <c r="X62" s="2"/>
      <c r="Y62" s="2"/>
      <c r="Z62" s="2"/>
    </row>
    <row r="63" spans="1:26" ht="15.75" customHeight="1">
      <c r="A63" s="2" t="s">
        <v>1602</v>
      </c>
      <c r="B63" s="7" t="s">
        <v>1603</v>
      </c>
      <c r="C63" s="100"/>
      <c r="D63" s="2" t="s">
        <v>1625</v>
      </c>
      <c r="E63" s="2"/>
      <c r="F63" s="2"/>
      <c r="G63" s="2"/>
      <c r="H63" s="2"/>
      <c r="I63" s="2"/>
      <c r="J63" s="2"/>
      <c r="K63" s="2"/>
      <c r="L63" s="2"/>
      <c r="M63" s="2"/>
      <c r="N63" s="2"/>
      <c r="O63" s="2"/>
      <c r="P63" s="2"/>
      <c r="Q63" s="2"/>
      <c r="R63" s="2"/>
      <c r="S63" s="2"/>
      <c r="T63" s="2"/>
      <c r="U63" s="2"/>
      <c r="V63" s="2"/>
      <c r="W63" s="2"/>
      <c r="X63" s="2"/>
      <c r="Y63" s="2"/>
      <c r="Z63" s="2"/>
    </row>
    <row r="64" spans="1:26" ht="15.75" customHeight="1">
      <c r="A64" s="2" t="s">
        <v>1594</v>
      </c>
      <c r="B64" s="7" t="s">
        <v>1595</v>
      </c>
      <c r="C64" s="96"/>
      <c r="D64" s="2" t="s">
        <v>1626</v>
      </c>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5" t="s">
        <v>1627</v>
      </c>
      <c r="B66" s="7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c r="A67" s="1" t="s">
        <v>1561</v>
      </c>
      <c r="B67" s="78" t="s">
        <v>1562</v>
      </c>
      <c r="C67" s="1" t="s">
        <v>1563</v>
      </c>
      <c r="D67" s="1" t="s">
        <v>1564</v>
      </c>
      <c r="E67" s="2"/>
      <c r="F67" s="2"/>
      <c r="G67" s="2"/>
      <c r="H67" s="2"/>
      <c r="I67" s="2"/>
      <c r="J67" s="2"/>
      <c r="K67" s="2"/>
      <c r="L67" s="2"/>
      <c r="M67" s="2"/>
      <c r="N67" s="2"/>
      <c r="O67" s="2"/>
      <c r="P67" s="2"/>
      <c r="Q67" s="2"/>
      <c r="R67" s="2"/>
      <c r="S67" s="2"/>
      <c r="T67" s="2"/>
      <c r="U67" s="2"/>
      <c r="V67" s="2"/>
      <c r="W67" s="2"/>
      <c r="X67" s="2"/>
      <c r="Y67" s="2"/>
      <c r="Z67" s="2"/>
    </row>
    <row r="68" spans="1:26" ht="15.75" customHeight="1">
      <c r="A68" s="2" t="s">
        <v>1591</v>
      </c>
      <c r="B68" s="81" t="s">
        <v>1592</v>
      </c>
      <c r="C68" s="94"/>
      <c r="D68" s="2" t="s">
        <v>1047</v>
      </c>
      <c r="E68" s="2"/>
      <c r="F68" s="2"/>
      <c r="G68" s="2"/>
      <c r="H68" s="2"/>
      <c r="I68" s="2"/>
      <c r="J68" s="2"/>
      <c r="K68" s="2"/>
      <c r="L68" s="2"/>
      <c r="M68" s="2"/>
      <c r="N68" s="2"/>
      <c r="O68" s="2"/>
      <c r="P68" s="2"/>
      <c r="Q68" s="2"/>
      <c r="R68" s="2"/>
      <c r="S68" s="2"/>
      <c r="T68" s="2"/>
      <c r="U68" s="2"/>
      <c r="V68" s="2"/>
      <c r="W68" s="2"/>
      <c r="X68" s="2"/>
      <c r="Y68" s="2"/>
      <c r="Z68" s="2"/>
    </row>
    <row r="69" spans="1:26" ht="15.75" customHeight="1">
      <c r="A69" s="2" t="s">
        <v>1578</v>
      </c>
      <c r="B69" s="7" t="s">
        <v>1579</v>
      </c>
      <c r="C69" s="87"/>
      <c r="D69" s="2" t="s">
        <v>1067</v>
      </c>
      <c r="E69" s="2"/>
      <c r="F69" s="2"/>
      <c r="G69" s="2"/>
      <c r="H69" s="2"/>
      <c r="I69" s="2"/>
      <c r="J69" s="2"/>
      <c r="K69" s="2"/>
      <c r="L69" s="2"/>
      <c r="M69" s="2"/>
      <c r="N69" s="2"/>
      <c r="O69" s="2"/>
      <c r="P69" s="2"/>
      <c r="Q69" s="2"/>
      <c r="R69" s="2"/>
      <c r="S69" s="2"/>
      <c r="T69" s="2"/>
      <c r="U69" s="2"/>
      <c r="V69" s="2"/>
      <c r="W69" s="2"/>
      <c r="X69" s="2"/>
      <c r="Y69" s="2"/>
      <c r="Z69" s="2"/>
    </row>
    <row r="70" spans="1:26" ht="15.75" customHeight="1">
      <c r="A70" s="2" t="s">
        <v>1594</v>
      </c>
      <c r="B70" s="7" t="s">
        <v>1595</v>
      </c>
      <c r="C70" s="96"/>
      <c r="D70" s="2" t="s">
        <v>171</v>
      </c>
      <c r="E70" s="2"/>
      <c r="F70" s="2"/>
      <c r="G70" s="2"/>
      <c r="H70" s="2"/>
      <c r="I70" s="2"/>
      <c r="J70" s="2"/>
      <c r="K70" s="2"/>
      <c r="L70" s="2"/>
      <c r="M70" s="2"/>
      <c r="N70" s="2"/>
      <c r="O70" s="2"/>
      <c r="P70" s="2"/>
      <c r="Q70" s="2"/>
      <c r="R70" s="2"/>
      <c r="S70" s="2"/>
      <c r="T70" s="2"/>
      <c r="U70" s="2"/>
      <c r="V70" s="2"/>
      <c r="W70" s="2"/>
      <c r="X70" s="2"/>
      <c r="Y70" s="2"/>
      <c r="Z70" s="2"/>
    </row>
    <row r="71" spans="1:26" ht="15.75" customHeight="1">
      <c r="A71" s="2" t="s">
        <v>1582</v>
      </c>
      <c r="B71" s="7" t="s">
        <v>1583</v>
      </c>
      <c r="C71" s="90"/>
      <c r="D71" s="2" t="s">
        <v>1072</v>
      </c>
      <c r="E71" s="2"/>
      <c r="F71" s="2"/>
      <c r="G71" s="2"/>
      <c r="H71" s="2"/>
      <c r="I71" s="2"/>
      <c r="J71" s="2"/>
      <c r="K71" s="2"/>
      <c r="L71" s="2"/>
      <c r="M71" s="2"/>
      <c r="N71" s="2"/>
      <c r="O71" s="2"/>
      <c r="P71" s="2"/>
      <c r="Q71" s="2"/>
      <c r="R71" s="2"/>
      <c r="S71" s="2"/>
      <c r="T71" s="2"/>
      <c r="U71" s="2"/>
      <c r="V71" s="2"/>
      <c r="W71" s="2"/>
      <c r="X71" s="2"/>
      <c r="Y71" s="2"/>
      <c r="Z71" s="2"/>
    </row>
    <row r="72" spans="1:26" ht="15.75" customHeight="1">
      <c r="A72" s="2" t="s">
        <v>1571</v>
      </c>
      <c r="B72" s="7" t="s">
        <v>1526</v>
      </c>
      <c r="C72" s="84"/>
      <c r="D72" s="2" t="s">
        <v>1075</v>
      </c>
      <c r="E72" s="2"/>
      <c r="F72" s="2"/>
      <c r="G72" s="2"/>
      <c r="H72" s="2"/>
      <c r="I72" s="2"/>
      <c r="J72" s="2"/>
      <c r="K72" s="2"/>
      <c r="L72" s="2"/>
      <c r="M72" s="2"/>
      <c r="N72" s="2"/>
      <c r="O72" s="2"/>
      <c r="P72" s="2"/>
      <c r="Q72" s="2"/>
      <c r="R72" s="2"/>
      <c r="S72" s="2"/>
      <c r="T72" s="2"/>
      <c r="U72" s="2"/>
      <c r="V72" s="2"/>
      <c r="W72" s="2"/>
      <c r="X72" s="2"/>
      <c r="Y72" s="2"/>
      <c r="Z72" s="2"/>
    </row>
    <row r="73" spans="1:26" ht="15.75" customHeight="1">
      <c r="A73" s="2" t="s">
        <v>1600</v>
      </c>
      <c r="B73" s="81" t="s">
        <v>1601</v>
      </c>
      <c r="C73" s="99"/>
      <c r="D73" s="2" t="s">
        <v>324</v>
      </c>
      <c r="E73" s="2"/>
      <c r="F73" s="2"/>
      <c r="G73" s="2"/>
      <c r="H73" s="2"/>
      <c r="I73" s="2"/>
      <c r="J73" s="2"/>
      <c r="K73" s="2"/>
      <c r="L73" s="2"/>
      <c r="M73" s="2"/>
      <c r="N73" s="2"/>
      <c r="O73" s="2"/>
      <c r="P73" s="2"/>
      <c r="Q73" s="2"/>
      <c r="R73" s="2"/>
      <c r="S73" s="2"/>
      <c r="T73" s="2"/>
      <c r="U73" s="2"/>
      <c r="V73" s="2"/>
      <c r="W73" s="2"/>
      <c r="X73" s="2"/>
      <c r="Y73" s="2"/>
      <c r="Z73" s="2"/>
    </row>
    <row r="74" spans="1:26" ht="15.75" customHeight="1">
      <c r="A74" s="2" t="s">
        <v>1596</v>
      </c>
      <c r="B74" s="81" t="s">
        <v>1597</v>
      </c>
      <c r="C74" s="97"/>
      <c r="D74" s="2" t="s">
        <v>1080</v>
      </c>
      <c r="E74" s="2"/>
      <c r="F74" s="2"/>
      <c r="G74" s="2"/>
      <c r="H74" s="2"/>
      <c r="I74" s="2"/>
      <c r="J74" s="2"/>
      <c r="K74" s="2"/>
      <c r="L74" s="2"/>
      <c r="M74" s="2"/>
      <c r="N74" s="2"/>
      <c r="O74" s="2"/>
      <c r="P74" s="2"/>
      <c r="Q74" s="2"/>
      <c r="R74" s="2"/>
      <c r="S74" s="2"/>
      <c r="T74" s="2"/>
      <c r="U74" s="2"/>
      <c r="V74" s="2"/>
      <c r="W74" s="2"/>
      <c r="X74" s="2"/>
      <c r="Y74" s="2"/>
      <c r="Z74" s="2"/>
    </row>
    <row r="75" spans="1:26" ht="15.75" customHeight="1">
      <c r="A75" s="2" t="s">
        <v>1567</v>
      </c>
      <c r="B75" s="81" t="s">
        <v>1568</v>
      </c>
      <c r="C75" s="82"/>
      <c r="D75" s="2" t="s">
        <v>1083</v>
      </c>
      <c r="E75" s="2"/>
      <c r="F75" s="2"/>
      <c r="G75" s="2"/>
      <c r="H75" s="2"/>
      <c r="I75" s="2"/>
      <c r="J75" s="2"/>
      <c r="K75" s="2"/>
      <c r="L75" s="2"/>
      <c r="M75" s="2"/>
      <c r="N75" s="2"/>
      <c r="O75" s="2"/>
      <c r="P75" s="2"/>
      <c r="Q75" s="2"/>
      <c r="R75" s="2"/>
      <c r="S75" s="2"/>
      <c r="T75" s="2"/>
      <c r="U75" s="2"/>
      <c r="V75" s="2"/>
      <c r="W75" s="2"/>
      <c r="X75" s="2"/>
      <c r="Y75" s="2"/>
      <c r="Z75" s="2"/>
    </row>
    <row r="76" spans="1:26" ht="15.75" customHeight="1">
      <c r="A76" s="2" t="s">
        <v>1565</v>
      </c>
      <c r="B76" s="7" t="s">
        <v>1566</v>
      </c>
      <c r="C76" s="101"/>
      <c r="D76" s="2" t="s">
        <v>1086</v>
      </c>
      <c r="E76" s="2"/>
      <c r="F76" s="2"/>
      <c r="G76" s="2"/>
      <c r="H76" s="2"/>
      <c r="I76" s="2"/>
      <c r="J76" s="2"/>
      <c r="K76" s="2"/>
      <c r="L76" s="2"/>
      <c r="M76" s="2"/>
      <c r="N76" s="2"/>
      <c r="O76" s="2"/>
      <c r="P76" s="2"/>
      <c r="Q76" s="2"/>
      <c r="R76" s="2"/>
      <c r="S76" s="2"/>
      <c r="T76" s="2"/>
      <c r="U76" s="2"/>
      <c r="V76" s="2"/>
      <c r="W76" s="2"/>
      <c r="X76" s="2"/>
      <c r="Y76" s="2"/>
      <c r="Z76" s="2"/>
    </row>
    <row r="77" spans="1:26" ht="15.75" customHeight="1">
      <c r="A77" s="2" t="s">
        <v>1589</v>
      </c>
      <c r="B77" s="81" t="s">
        <v>1590</v>
      </c>
      <c r="C77" s="93"/>
      <c r="D77" s="2" t="s">
        <v>1217</v>
      </c>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5" t="s">
        <v>1628</v>
      </c>
      <c r="B79" s="7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c r="A80" s="1" t="s">
        <v>1561</v>
      </c>
      <c r="B80" s="78" t="s">
        <v>1562</v>
      </c>
      <c r="C80" s="1" t="s">
        <v>1563</v>
      </c>
      <c r="D80" s="1" t="s">
        <v>1564</v>
      </c>
      <c r="E80" s="2"/>
      <c r="F80" s="2"/>
      <c r="G80" s="2"/>
      <c r="H80" s="2"/>
      <c r="I80" s="2"/>
      <c r="J80" s="2"/>
      <c r="K80" s="2"/>
      <c r="L80" s="2"/>
      <c r="M80" s="2"/>
      <c r="N80" s="2"/>
      <c r="O80" s="2"/>
      <c r="P80" s="2"/>
      <c r="Q80" s="2"/>
      <c r="R80" s="2"/>
      <c r="S80" s="2"/>
      <c r="T80" s="2"/>
      <c r="U80" s="2"/>
      <c r="V80" s="2"/>
      <c r="W80" s="2"/>
      <c r="X80" s="2"/>
      <c r="Y80" s="2"/>
      <c r="Z80" s="2"/>
    </row>
    <row r="81" spans="1:26" ht="15.75" customHeight="1">
      <c r="A81" s="2" t="s">
        <v>1596</v>
      </c>
      <c r="B81" s="81" t="s">
        <v>1597</v>
      </c>
      <c r="C81" s="97"/>
      <c r="D81" s="2" t="s">
        <v>1629</v>
      </c>
      <c r="E81" s="2"/>
      <c r="F81" s="2"/>
      <c r="G81" s="2"/>
      <c r="H81" s="2"/>
      <c r="I81" s="2"/>
      <c r="J81" s="2"/>
      <c r="K81" s="2"/>
      <c r="L81" s="2"/>
      <c r="M81" s="2"/>
      <c r="N81" s="2"/>
      <c r="O81" s="2"/>
      <c r="P81" s="2"/>
      <c r="Q81" s="2"/>
      <c r="R81" s="2"/>
      <c r="S81" s="2"/>
      <c r="T81" s="2"/>
      <c r="U81" s="2"/>
      <c r="V81" s="2"/>
      <c r="W81" s="2"/>
      <c r="X81" s="2"/>
      <c r="Y81" s="2"/>
      <c r="Z81" s="2"/>
    </row>
    <row r="82" spans="1:26" ht="15.75" customHeight="1">
      <c r="A82" s="2" t="s">
        <v>1578</v>
      </c>
      <c r="B82" s="7" t="s">
        <v>1579</v>
      </c>
      <c r="C82" s="87"/>
      <c r="D82" s="2" t="s">
        <v>1630</v>
      </c>
      <c r="E82" s="2"/>
      <c r="F82" s="2"/>
      <c r="G82" s="2"/>
      <c r="H82" s="2"/>
      <c r="I82" s="2"/>
      <c r="J82" s="2"/>
      <c r="K82" s="2"/>
      <c r="L82" s="2"/>
      <c r="M82" s="2"/>
      <c r="N82" s="2"/>
      <c r="O82" s="2"/>
      <c r="P82" s="2"/>
      <c r="Q82" s="2"/>
      <c r="R82" s="2"/>
      <c r="S82" s="2"/>
      <c r="T82" s="2"/>
      <c r="U82" s="2"/>
      <c r="V82" s="2"/>
      <c r="W82" s="2"/>
      <c r="X82" s="2"/>
      <c r="Y82" s="2"/>
      <c r="Z82" s="2"/>
    </row>
    <row r="83" spans="1:26" ht="15.75" customHeight="1">
      <c r="A83" s="2" t="s">
        <v>1571</v>
      </c>
      <c r="B83" s="7" t="s">
        <v>1526</v>
      </c>
      <c r="C83" s="84"/>
      <c r="D83" s="2" t="s">
        <v>1631</v>
      </c>
      <c r="E83" s="2"/>
      <c r="F83" s="2"/>
      <c r="G83" s="2"/>
      <c r="H83" s="2"/>
      <c r="I83" s="2"/>
      <c r="J83" s="2"/>
      <c r="K83" s="2"/>
      <c r="L83" s="2"/>
      <c r="M83" s="2"/>
      <c r="N83" s="2"/>
      <c r="O83" s="2"/>
      <c r="P83" s="2"/>
      <c r="Q83" s="2"/>
      <c r="R83" s="2"/>
      <c r="S83" s="2"/>
      <c r="T83" s="2"/>
      <c r="U83" s="2"/>
      <c r="V83" s="2"/>
      <c r="W83" s="2"/>
      <c r="X83" s="2"/>
      <c r="Y83" s="2"/>
      <c r="Z83" s="2"/>
    </row>
    <row r="84" spans="1:26" ht="15.75" customHeight="1">
      <c r="A84" s="2" t="s">
        <v>1589</v>
      </c>
      <c r="B84" s="81" t="s">
        <v>1590</v>
      </c>
      <c r="C84" s="93"/>
      <c r="D84" s="2" t="s">
        <v>1217</v>
      </c>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5" t="s">
        <v>1250</v>
      </c>
      <c r="B86" s="7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c r="A87" s="1" t="s">
        <v>1561</v>
      </c>
      <c r="B87" s="78" t="s">
        <v>1562</v>
      </c>
      <c r="C87" s="1" t="s">
        <v>1563</v>
      </c>
      <c r="D87" s="1" t="s">
        <v>1564</v>
      </c>
      <c r="E87" s="2"/>
      <c r="F87" s="2"/>
      <c r="G87" s="2"/>
      <c r="H87" s="2"/>
      <c r="I87" s="2"/>
      <c r="J87" s="2"/>
      <c r="K87" s="2"/>
      <c r="L87" s="2"/>
      <c r="M87" s="2"/>
      <c r="N87" s="2"/>
      <c r="O87" s="2"/>
      <c r="P87" s="2"/>
      <c r="Q87" s="2"/>
      <c r="R87" s="2"/>
      <c r="S87" s="2"/>
      <c r="T87" s="2"/>
      <c r="U87" s="2"/>
      <c r="V87" s="2"/>
      <c r="W87" s="2"/>
      <c r="X87" s="2"/>
      <c r="Y87" s="2"/>
      <c r="Z87" s="2"/>
    </row>
    <row r="88" spans="1:26" ht="15.75" customHeight="1">
      <c r="A88" s="2" t="s">
        <v>1578</v>
      </c>
      <c r="B88" s="7" t="s">
        <v>1579</v>
      </c>
      <c r="C88" s="87"/>
      <c r="D88" s="2" t="s">
        <v>1632</v>
      </c>
      <c r="E88" s="2"/>
      <c r="F88" s="2"/>
      <c r="G88" s="2"/>
      <c r="H88" s="2"/>
      <c r="I88" s="2"/>
      <c r="J88" s="2"/>
      <c r="K88" s="2"/>
      <c r="L88" s="2"/>
      <c r="M88" s="2"/>
      <c r="N88" s="2"/>
      <c r="O88" s="2"/>
      <c r="P88" s="2"/>
      <c r="Q88" s="2"/>
      <c r="R88" s="2"/>
      <c r="S88" s="2"/>
      <c r="T88" s="2"/>
      <c r="U88" s="2"/>
      <c r="V88" s="2"/>
      <c r="W88" s="2"/>
      <c r="X88" s="2"/>
      <c r="Y88" s="2"/>
      <c r="Z88" s="2"/>
    </row>
    <row r="89" spans="1:26" ht="15.75" customHeight="1">
      <c r="A89" s="2" t="s">
        <v>1567</v>
      </c>
      <c r="B89" s="81" t="s">
        <v>1568</v>
      </c>
      <c r="C89" s="82"/>
      <c r="D89" s="2" t="s">
        <v>1633</v>
      </c>
      <c r="E89" s="2"/>
      <c r="F89" s="2"/>
      <c r="G89" s="2"/>
      <c r="H89" s="2"/>
      <c r="I89" s="2"/>
      <c r="J89" s="2"/>
      <c r="K89" s="2"/>
      <c r="L89" s="2"/>
      <c r="M89" s="2"/>
      <c r="N89" s="2"/>
      <c r="O89" s="2"/>
      <c r="P89" s="2"/>
      <c r="Q89" s="2"/>
      <c r="R89" s="2"/>
      <c r="S89" s="2"/>
      <c r="T89" s="2"/>
      <c r="U89" s="2"/>
      <c r="V89" s="2"/>
      <c r="W89" s="2"/>
      <c r="X89" s="2"/>
      <c r="Y89" s="2"/>
      <c r="Z89" s="2"/>
    </row>
    <row r="90" spans="1:26" ht="15.75" customHeight="1">
      <c r="A90" s="2" t="s">
        <v>1589</v>
      </c>
      <c r="B90" s="81" t="s">
        <v>1590</v>
      </c>
      <c r="C90" s="93"/>
      <c r="D90" s="2" t="s">
        <v>1217</v>
      </c>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7"/>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5" t="s">
        <v>1634</v>
      </c>
      <c r="B92" s="77"/>
      <c r="C92" s="6"/>
      <c r="D92" s="6"/>
      <c r="E92" s="2"/>
      <c r="F92" s="2"/>
      <c r="G92" s="2"/>
      <c r="H92" s="2"/>
      <c r="I92" s="2"/>
      <c r="J92" s="2"/>
      <c r="K92" s="2"/>
      <c r="L92" s="2"/>
      <c r="M92" s="2"/>
      <c r="N92" s="2"/>
      <c r="O92" s="2"/>
      <c r="P92" s="2"/>
      <c r="Q92" s="2"/>
      <c r="R92" s="2"/>
      <c r="S92" s="2"/>
      <c r="T92" s="2"/>
      <c r="U92" s="2"/>
      <c r="V92" s="2"/>
      <c r="W92" s="2"/>
      <c r="X92" s="2"/>
      <c r="Y92" s="2"/>
      <c r="Z92" s="2"/>
    </row>
    <row r="93" spans="1:26" ht="15.75" customHeight="1">
      <c r="A93" s="1" t="s">
        <v>1561</v>
      </c>
      <c r="B93" s="78" t="s">
        <v>1562</v>
      </c>
      <c r="C93" s="1" t="s">
        <v>1563</v>
      </c>
      <c r="D93" s="1" t="s">
        <v>1564</v>
      </c>
      <c r="E93" s="2"/>
      <c r="F93" s="2"/>
      <c r="G93" s="2"/>
      <c r="H93" s="2"/>
      <c r="I93" s="2"/>
      <c r="J93" s="2"/>
      <c r="K93" s="2"/>
      <c r="L93" s="2"/>
      <c r="M93" s="2"/>
      <c r="N93" s="2"/>
      <c r="O93" s="2"/>
      <c r="P93" s="2"/>
      <c r="Q93" s="2"/>
      <c r="R93" s="2"/>
      <c r="S93" s="2"/>
      <c r="T93" s="2"/>
      <c r="U93" s="2"/>
      <c r="V93" s="2"/>
      <c r="W93" s="2"/>
      <c r="X93" s="2"/>
      <c r="Y93" s="2"/>
      <c r="Z93" s="2"/>
    </row>
    <row r="94" spans="1:26" ht="15.75" customHeight="1">
      <c r="A94" s="2" t="s">
        <v>1596</v>
      </c>
      <c r="B94" s="81" t="s">
        <v>1597</v>
      </c>
      <c r="C94" s="97"/>
      <c r="D94" s="2" t="s">
        <v>1635</v>
      </c>
      <c r="E94" s="2"/>
      <c r="F94" s="2"/>
      <c r="G94" s="2"/>
      <c r="H94" s="2"/>
      <c r="I94" s="2"/>
      <c r="J94" s="2"/>
      <c r="K94" s="2"/>
      <c r="L94" s="2"/>
      <c r="M94" s="2"/>
      <c r="N94" s="2"/>
      <c r="O94" s="2"/>
      <c r="P94" s="2"/>
      <c r="Q94" s="2"/>
      <c r="R94" s="2"/>
      <c r="S94" s="2"/>
      <c r="T94" s="2"/>
      <c r="U94" s="2"/>
      <c r="V94" s="2"/>
      <c r="W94" s="2"/>
      <c r="X94" s="2"/>
      <c r="Y94" s="2"/>
      <c r="Z94" s="2"/>
    </row>
    <row r="95" spans="1:26" ht="15.75" customHeight="1">
      <c r="A95" s="2" t="s">
        <v>1602</v>
      </c>
      <c r="B95" s="7" t="s">
        <v>1603</v>
      </c>
      <c r="C95" s="100"/>
      <c r="D95" s="2" t="s">
        <v>1636</v>
      </c>
      <c r="E95" s="2"/>
      <c r="F95" s="2"/>
      <c r="G95" s="2"/>
      <c r="H95" s="2"/>
      <c r="I95" s="2"/>
      <c r="J95" s="2"/>
      <c r="K95" s="2"/>
      <c r="L95" s="2"/>
      <c r="M95" s="2"/>
      <c r="N95" s="2"/>
      <c r="O95" s="2"/>
      <c r="P95" s="2"/>
      <c r="Q95" s="2"/>
      <c r="R95" s="2"/>
      <c r="S95" s="2"/>
      <c r="T95" s="2"/>
      <c r="U95" s="2"/>
      <c r="V95" s="2"/>
      <c r="W95" s="2"/>
      <c r="X95" s="2"/>
      <c r="Y95" s="2"/>
      <c r="Z95" s="2"/>
    </row>
    <row r="96" spans="1:26" ht="15.75" customHeight="1">
      <c r="A96" s="2" t="s">
        <v>1594</v>
      </c>
      <c r="B96" s="7" t="s">
        <v>1595</v>
      </c>
      <c r="C96" s="96"/>
      <c r="D96" s="2" t="s">
        <v>1637</v>
      </c>
      <c r="E96" s="2"/>
      <c r="F96" s="2"/>
      <c r="G96" s="2"/>
      <c r="H96" s="2"/>
      <c r="I96" s="2"/>
      <c r="J96" s="2"/>
      <c r="K96" s="2"/>
      <c r="L96" s="2"/>
      <c r="M96" s="2"/>
      <c r="N96" s="2"/>
      <c r="O96" s="2"/>
      <c r="P96" s="2"/>
      <c r="Q96" s="2"/>
      <c r="R96" s="2"/>
      <c r="S96" s="2"/>
      <c r="T96" s="2"/>
      <c r="U96" s="2"/>
      <c r="V96" s="2"/>
      <c r="W96" s="2"/>
      <c r="X96" s="2"/>
      <c r="Y96" s="2"/>
      <c r="Z96" s="2"/>
    </row>
    <row r="97" spans="1:26" ht="15.75" customHeight="1">
      <c r="A97" s="2" t="s">
        <v>1589</v>
      </c>
      <c r="B97" s="81" t="s">
        <v>1590</v>
      </c>
      <c r="C97" s="93"/>
      <c r="D97" s="2" t="s">
        <v>1217</v>
      </c>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7"/>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5" t="s">
        <v>1638</v>
      </c>
      <c r="B99" s="77"/>
      <c r="C99" s="6"/>
      <c r="D99" s="6"/>
      <c r="E99" s="2"/>
      <c r="F99" s="2"/>
      <c r="G99" s="2"/>
      <c r="H99" s="2"/>
      <c r="I99" s="2"/>
      <c r="J99" s="2"/>
      <c r="K99" s="2"/>
      <c r="L99" s="2"/>
      <c r="M99" s="2"/>
      <c r="N99" s="2"/>
      <c r="O99" s="2"/>
      <c r="P99" s="2"/>
      <c r="Q99" s="2"/>
      <c r="R99" s="2"/>
      <c r="S99" s="2"/>
      <c r="T99" s="2"/>
      <c r="U99" s="2"/>
      <c r="V99" s="2"/>
      <c r="W99" s="2"/>
      <c r="X99" s="2"/>
      <c r="Y99" s="2"/>
      <c r="Z99" s="2"/>
    </row>
    <row r="100" spans="1:26" ht="15.75" customHeight="1">
      <c r="A100" s="1" t="s">
        <v>1561</v>
      </c>
      <c r="B100" s="78" t="s">
        <v>1562</v>
      </c>
      <c r="C100" s="1" t="s">
        <v>1563</v>
      </c>
      <c r="D100" s="1" t="s">
        <v>1564</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t="s">
        <v>1589</v>
      </c>
      <c r="B101" s="81" t="s">
        <v>1590</v>
      </c>
      <c r="C101" s="93"/>
      <c r="D101" s="2" t="s">
        <v>1639</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t="s">
        <v>1578</v>
      </c>
      <c r="B102" s="7" t="s">
        <v>1579</v>
      </c>
      <c r="C102" s="87"/>
      <c r="D102" s="2" t="s">
        <v>1640</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t="s">
        <v>1594</v>
      </c>
      <c r="B103" s="7" t="s">
        <v>1595</v>
      </c>
      <c r="C103" s="96"/>
      <c r="D103" s="2" t="s">
        <v>1641</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t="s">
        <v>1582</v>
      </c>
      <c r="B104" s="7" t="s">
        <v>1583</v>
      </c>
      <c r="C104" s="90"/>
      <c r="D104" s="2" t="s">
        <v>1642</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t="s">
        <v>1571</v>
      </c>
      <c r="B105" s="7" t="s">
        <v>1526</v>
      </c>
      <c r="C105" s="84"/>
      <c r="D105" s="2" t="s">
        <v>1643</v>
      </c>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t="s">
        <v>1600</v>
      </c>
      <c r="B106" s="81" t="s">
        <v>1601</v>
      </c>
      <c r="C106" s="99"/>
      <c r="D106" s="2" t="s">
        <v>1644</v>
      </c>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t="s">
        <v>1596</v>
      </c>
      <c r="B107" s="81" t="s">
        <v>1597</v>
      </c>
      <c r="C107" s="97"/>
      <c r="D107" s="2" t="s">
        <v>1645</v>
      </c>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t="s">
        <v>1567</v>
      </c>
      <c r="B108" s="81" t="s">
        <v>1568</v>
      </c>
      <c r="C108" s="82"/>
      <c r="D108" s="2" t="s">
        <v>1646</v>
      </c>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t="s">
        <v>1565</v>
      </c>
      <c r="B109" s="7" t="s">
        <v>1566</v>
      </c>
      <c r="C109" s="101"/>
      <c r="D109" s="2" t="s">
        <v>1647</v>
      </c>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7"/>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5" t="s">
        <v>1648</v>
      </c>
      <c r="B111" s="77"/>
      <c r="C111" s="6"/>
      <c r="D111" s="6"/>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1" t="s">
        <v>1561</v>
      </c>
      <c r="B112" s="78" t="s">
        <v>1562</v>
      </c>
      <c r="C112" s="1" t="s">
        <v>1563</v>
      </c>
      <c r="D112" s="1" t="s">
        <v>1564</v>
      </c>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t="s">
        <v>1567</v>
      </c>
      <c r="B113" s="81" t="s">
        <v>1568</v>
      </c>
      <c r="C113" s="82"/>
      <c r="D113" s="2" t="s">
        <v>1649</v>
      </c>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t="s">
        <v>1571</v>
      </c>
      <c r="B114" s="7" t="s">
        <v>1526</v>
      </c>
      <c r="C114" s="84"/>
      <c r="D114" s="2" t="s">
        <v>1650</v>
      </c>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t="s">
        <v>1596</v>
      </c>
      <c r="B115" s="81" t="s">
        <v>1597</v>
      </c>
      <c r="C115" s="97"/>
      <c r="D115" s="2" t="s">
        <v>1651</v>
      </c>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t="s">
        <v>1578</v>
      </c>
      <c r="B116" s="7" t="s">
        <v>1579</v>
      </c>
      <c r="C116" s="87"/>
      <c r="D116" s="2" t="s">
        <v>1652</v>
      </c>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t="s">
        <v>1589</v>
      </c>
      <c r="B117" s="81" t="s">
        <v>1590</v>
      </c>
      <c r="C117" s="93"/>
      <c r="D117" s="2" t="s">
        <v>1217</v>
      </c>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7"/>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5" t="s">
        <v>1653</v>
      </c>
      <c r="B119" s="77"/>
      <c r="C119" s="6"/>
      <c r="D119" s="6"/>
    </row>
    <row r="120" spans="1:26" ht="15.75" customHeight="1">
      <c r="A120" s="1" t="s">
        <v>1561</v>
      </c>
      <c r="B120" s="78" t="s">
        <v>1562</v>
      </c>
      <c r="C120" s="1" t="s">
        <v>1563</v>
      </c>
      <c r="D120" s="1" t="s">
        <v>1564</v>
      </c>
    </row>
    <row r="121" spans="1:26" ht="15.75" customHeight="1">
      <c r="A121" s="2" t="s">
        <v>1571</v>
      </c>
      <c r="B121" s="7" t="s">
        <v>1526</v>
      </c>
      <c r="C121" s="84"/>
      <c r="D121" s="80" t="s">
        <v>970</v>
      </c>
    </row>
    <row r="122" spans="1:26" ht="15.75" customHeight="1">
      <c r="A122" s="80" t="s">
        <v>1600</v>
      </c>
      <c r="B122" s="81" t="s">
        <v>1601</v>
      </c>
      <c r="C122" s="99"/>
      <c r="D122" s="80" t="s">
        <v>977</v>
      </c>
    </row>
    <row r="123" spans="1:26" ht="15.75" customHeight="1">
      <c r="A123" s="80" t="s">
        <v>1596</v>
      </c>
      <c r="B123" s="81" t="s">
        <v>1597</v>
      </c>
      <c r="C123" s="97"/>
      <c r="D123" s="80" t="s">
        <v>974</v>
      </c>
    </row>
    <row r="124" spans="1:26" ht="15.75" customHeight="1">
      <c r="A124" s="80" t="s">
        <v>1565</v>
      </c>
      <c r="B124" s="7" t="s">
        <v>1566</v>
      </c>
      <c r="C124" s="79"/>
      <c r="D124" s="80" t="s">
        <v>989</v>
      </c>
      <c r="E124" s="7"/>
    </row>
    <row r="125" spans="1:26" ht="15.75" customHeight="1">
      <c r="A125" s="2" t="s">
        <v>1578</v>
      </c>
      <c r="B125" s="7" t="s">
        <v>1579</v>
      </c>
      <c r="C125" s="87"/>
      <c r="D125" s="80" t="s">
        <v>986</v>
      </c>
    </row>
    <row r="126" spans="1:26" ht="15.75" customHeight="1">
      <c r="A126" s="80" t="s">
        <v>1589</v>
      </c>
      <c r="B126" s="81" t="s">
        <v>1590</v>
      </c>
      <c r="C126" s="93"/>
      <c r="D126" s="80" t="s">
        <v>980</v>
      </c>
    </row>
    <row r="127" spans="1:26" ht="15.75" customHeight="1">
      <c r="A127" s="80" t="s">
        <v>1567</v>
      </c>
      <c r="B127" s="81" t="s">
        <v>1568</v>
      </c>
      <c r="C127" s="82"/>
      <c r="D127" s="80" t="s">
        <v>1654</v>
      </c>
    </row>
    <row r="128" spans="1:26" ht="15.75" customHeight="1">
      <c r="B128" s="7"/>
    </row>
    <row r="129" spans="1:8" ht="15.75" customHeight="1">
      <c r="A129" s="5" t="s">
        <v>1655</v>
      </c>
      <c r="B129" s="77"/>
      <c r="C129" s="6"/>
      <c r="D129" s="6"/>
    </row>
    <row r="130" spans="1:8" ht="15.75" customHeight="1">
      <c r="A130" s="1" t="s">
        <v>1561</v>
      </c>
      <c r="B130" s="78" t="s">
        <v>1562</v>
      </c>
      <c r="C130" s="1" t="s">
        <v>1563</v>
      </c>
      <c r="D130" s="1" t="s">
        <v>1564</v>
      </c>
    </row>
    <row r="131" spans="1:8" ht="15.75" customHeight="1">
      <c r="A131" s="2" t="s">
        <v>1596</v>
      </c>
      <c r="B131" s="81" t="s">
        <v>1597</v>
      </c>
      <c r="C131" s="97"/>
      <c r="D131" s="80" t="s">
        <v>167</v>
      </c>
    </row>
    <row r="132" spans="1:8" ht="15.75" customHeight="1">
      <c r="A132" s="2" t="s">
        <v>1580</v>
      </c>
      <c r="B132" s="88" t="s">
        <v>1581</v>
      </c>
      <c r="C132" s="89"/>
      <c r="D132" s="80" t="s">
        <v>1656</v>
      </c>
    </row>
    <row r="133" spans="1:8" ht="15.75" customHeight="1">
      <c r="A133" s="2" t="s">
        <v>1602</v>
      </c>
      <c r="B133" s="7" t="s">
        <v>1603</v>
      </c>
      <c r="C133" s="100"/>
      <c r="D133" s="80" t="s">
        <v>1657</v>
      </c>
    </row>
    <row r="134" spans="1:8" ht="15.75" customHeight="1">
      <c r="A134" s="2" t="s">
        <v>1567</v>
      </c>
      <c r="B134" s="81" t="s">
        <v>1568</v>
      </c>
      <c r="C134" s="82"/>
      <c r="D134" s="80" t="s">
        <v>1658</v>
      </c>
    </row>
    <row r="135" spans="1:8" ht="15.75" customHeight="1">
      <c r="A135" s="2" t="s">
        <v>1582</v>
      </c>
      <c r="B135" s="7" t="s">
        <v>1583</v>
      </c>
      <c r="C135" s="90"/>
      <c r="D135" s="80" t="s">
        <v>1659</v>
      </c>
    </row>
    <row r="136" spans="1:8" ht="15.75" customHeight="1">
      <c r="A136" s="2" t="s">
        <v>1578</v>
      </c>
      <c r="B136" s="7" t="s">
        <v>1579</v>
      </c>
      <c r="C136" s="87"/>
      <c r="D136" s="80" t="s">
        <v>1660</v>
      </c>
    </row>
    <row r="137" spans="1:8" ht="15.75" customHeight="1">
      <c r="A137" s="2" t="s">
        <v>1576</v>
      </c>
      <c r="B137" s="7" t="s">
        <v>1577</v>
      </c>
      <c r="C137" s="86"/>
      <c r="D137" s="80" t="s">
        <v>1661</v>
      </c>
    </row>
    <row r="138" spans="1:8" ht="15.75" customHeight="1">
      <c r="A138" s="2" t="s">
        <v>1589</v>
      </c>
      <c r="B138" s="81" t="s">
        <v>1590</v>
      </c>
      <c r="C138" s="93"/>
      <c r="D138" s="80" t="s">
        <v>1662</v>
      </c>
    </row>
    <row r="139" spans="1:8" ht="15.75" customHeight="1">
      <c r="A139" s="2" t="s">
        <v>1571</v>
      </c>
      <c r="B139" s="7" t="s">
        <v>1526</v>
      </c>
      <c r="C139" s="84"/>
      <c r="D139" s="80" t="s">
        <v>1663</v>
      </c>
    </row>
    <row r="140" spans="1:8" ht="15.75" customHeight="1">
      <c r="A140" s="2" t="s">
        <v>1594</v>
      </c>
      <c r="B140" s="7" t="s">
        <v>1595</v>
      </c>
      <c r="C140" s="96"/>
      <c r="D140" s="80" t="s">
        <v>1664</v>
      </c>
    </row>
    <row r="141" spans="1:8" ht="15.75" customHeight="1">
      <c r="A141" s="2" t="s">
        <v>1600</v>
      </c>
      <c r="B141" s="81" t="s">
        <v>1601</v>
      </c>
      <c r="C141" s="99"/>
      <c r="D141" s="80" t="s">
        <v>1665</v>
      </c>
    </row>
    <row r="142" spans="1:8" ht="15.75" customHeight="1">
      <c r="B142" s="7"/>
    </row>
    <row r="143" spans="1:8" ht="15.75" customHeight="1">
      <c r="A143" s="5" t="s">
        <v>1666</v>
      </c>
      <c r="B143" s="77"/>
      <c r="C143" s="6"/>
      <c r="D143" s="6"/>
    </row>
    <row r="144" spans="1:8" ht="15.75" customHeight="1">
      <c r="A144" s="1" t="s">
        <v>1561</v>
      </c>
      <c r="B144" s="78" t="s">
        <v>1562</v>
      </c>
      <c r="C144" s="1" t="s">
        <v>1563</v>
      </c>
      <c r="D144" s="1" t="s">
        <v>1564</v>
      </c>
      <c r="F144" s="2"/>
      <c r="G144" s="2"/>
      <c r="H144" s="2"/>
    </row>
    <row r="145" spans="1:8" ht="15.75" customHeight="1">
      <c r="A145" s="2" t="s">
        <v>1567</v>
      </c>
      <c r="B145" s="81" t="s">
        <v>1568</v>
      </c>
      <c r="C145" s="82"/>
      <c r="D145" s="80" t="s">
        <v>1667</v>
      </c>
      <c r="F145" s="2"/>
      <c r="G145" s="7"/>
      <c r="H145" s="2"/>
    </row>
    <row r="146" spans="1:8" ht="15.75" customHeight="1">
      <c r="A146" s="2" t="s">
        <v>1600</v>
      </c>
      <c r="B146" s="81" t="s">
        <v>1601</v>
      </c>
      <c r="C146" s="99"/>
      <c r="D146" s="80" t="s">
        <v>1668</v>
      </c>
      <c r="F146" s="2"/>
      <c r="G146" s="7"/>
      <c r="H146" s="2"/>
    </row>
    <row r="147" spans="1:8" ht="15.75" customHeight="1">
      <c r="A147" s="2" t="s">
        <v>1571</v>
      </c>
      <c r="B147" s="7" t="s">
        <v>1526</v>
      </c>
      <c r="C147" s="84"/>
      <c r="D147" s="80" t="s">
        <v>1669</v>
      </c>
      <c r="F147" s="2"/>
      <c r="G147" s="7"/>
      <c r="H147" s="2"/>
    </row>
    <row r="148" spans="1:8" ht="15.75" customHeight="1">
      <c r="A148" s="2" t="s">
        <v>1578</v>
      </c>
      <c r="B148" s="7" t="s">
        <v>1579</v>
      </c>
      <c r="C148" s="87"/>
      <c r="D148" s="80" t="s">
        <v>1670</v>
      </c>
      <c r="F148" s="2"/>
      <c r="G148" s="7"/>
      <c r="H148" s="2"/>
    </row>
    <row r="149" spans="1:8" ht="15.75" customHeight="1">
      <c r="A149" s="2" t="s">
        <v>1596</v>
      </c>
      <c r="B149" s="81" t="s">
        <v>1597</v>
      </c>
      <c r="C149" s="97"/>
      <c r="D149" s="80" t="s">
        <v>1671</v>
      </c>
      <c r="F149" s="2"/>
      <c r="G149" s="7"/>
      <c r="H149" s="2"/>
    </row>
    <row r="150" spans="1:8" ht="15.75" customHeight="1">
      <c r="A150" s="2" t="s">
        <v>1589</v>
      </c>
      <c r="B150" s="81" t="s">
        <v>1590</v>
      </c>
      <c r="C150" s="93"/>
      <c r="D150" s="80" t="s">
        <v>573</v>
      </c>
      <c r="F150" s="2"/>
      <c r="G150" s="7"/>
      <c r="H150" s="2"/>
    </row>
    <row r="151" spans="1:8" ht="15.75" customHeight="1">
      <c r="B151" s="7"/>
      <c r="F151" s="2"/>
      <c r="G151" s="2"/>
      <c r="H151" s="2"/>
    </row>
    <row r="152" spans="1:8" ht="15.75" customHeight="1">
      <c r="A152" s="5" t="s">
        <v>1672</v>
      </c>
      <c r="B152" s="77"/>
      <c r="C152" s="6"/>
      <c r="D152" s="6"/>
      <c r="F152" s="2"/>
      <c r="G152" s="2"/>
      <c r="H152" s="2"/>
    </row>
    <row r="153" spans="1:8" ht="15.75" customHeight="1">
      <c r="A153" s="1" t="s">
        <v>1561</v>
      </c>
      <c r="B153" s="78" t="s">
        <v>1562</v>
      </c>
      <c r="C153" s="1" t="s">
        <v>1563</v>
      </c>
      <c r="D153" s="1" t="s">
        <v>1564</v>
      </c>
    </row>
    <row r="154" spans="1:8" ht="15.75" customHeight="1">
      <c r="A154" s="2" t="s">
        <v>1589</v>
      </c>
      <c r="B154" s="81" t="s">
        <v>1590</v>
      </c>
      <c r="C154" s="93"/>
      <c r="D154" s="80" t="s">
        <v>266</v>
      </c>
    </row>
    <row r="155" spans="1:8" ht="15.75" customHeight="1">
      <c r="A155" s="2" t="s">
        <v>1567</v>
      </c>
      <c r="B155" s="81" t="s">
        <v>1568</v>
      </c>
      <c r="C155" s="82"/>
      <c r="D155" s="80" t="s">
        <v>263</v>
      </c>
    </row>
    <row r="156" spans="1:8" ht="15.75" customHeight="1">
      <c r="A156" s="2" t="s">
        <v>1571</v>
      </c>
      <c r="B156" s="7" t="s">
        <v>1526</v>
      </c>
      <c r="C156" s="84"/>
      <c r="D156" s="80" t="s">
        <v>261</v>
      </c>
    </row>
    <row r="157" spans="1:8" ht="15.75" customHeight="1">
      <c r="A157" s="2" t="s">
        <v>1578</v>
      </c>
      <c r="B157" s="7" t="s">
        <v>1579</v>
      </c>
      <c r="C157" s="87"/>
      <c r="D157" s="80" t="s">
        <v>259</v>
      </c>
    </row>
    <row r="158" spans="1:8" ht="15.75" customHeight="1">
      <c r="A158" s="2" t="s">
        <v>1596</v>
      </c>
      <c r="B158" s="81" t="s">
        <v>1597</v>
      </c>
      <c r="C158" s="97"/>
      <c r="D158" s="80" t="s">
        <v>252</v>
      </c>
    </row>
    <row r="159" spans="1:8" ht="15.75" customHeight="1">
      <c r="B159" s="7"/>
    </row>
    <row r="160" spans="1:8" ht="15.75" customHeight="1">
      <c r="A160" s="5" t="s">
        <v>1673</v>
      </c>
      <c r="B160" s="77"/>
      <c r="C160" s="6"/>
      <c r="D160" s="6"/>
    </row>
    <row r="161" spans="1:26" ht="15.75" customHeight="1">
      <c r="A161" s="1" t="s">
        <v>1561</v>
      </c>
      <c r="B161" s="78" t="s">
        <v>1562</v>
      </c>
      <c r="C161" s="1" t="s">
        <v>1563</v>
      </c>
      <c r="D161" s="1" t="s">
        <v>1564</v>
      </c>
    </row>
    <row r="162" spans="1:26" ht="15.75" customHeight="1">
      <c r="A162" s="2" t="s">
        <v>1580</v>
      </c>
      <c r="B162" s="88" t="s">
        <v>1581</v>
      </c>
      <c r="C162" s="89"/>
      <c r="D162" s="80" t="s">
        <v>274</v>
      </c>
    </row>
    <row r="163" spans="1:26" ht="15.75" customHeight="1">
      <c r="A163" s="2" t="s">
        <v>1567</v>
      </c>
      <c r="B163" s="81" t="s">
        <v>1568</v>
      </c>
      <c r="C163" s="82"/>
      <c r="D163" s="80" t="s">
        <v>269</v>
      </c>
    </row>
    <row r="164" spans="1:26" ht="15.75" customHeight="1">
      <c r="A164" s="2" t="s">
        <v>1600</v>
      </c>
      <c r="B164" s="81" t="s">
        <v>1601</v>
      </c>
      <c r="C164" s="99"/>
      <c r="D164" s="80" t="s">
        <v>251</v>
      </c>
    </row>
    <row r="165" spans="1:26" ht="15.75" customHeight="1">
      <c r="B165" s="7"/>
    </row>
    <row r="166" spans="1:26" ht="15.75" customHeight="1">
      <c r="A166" s="5" t="s">
        <v>1674</v>
      </c>
      <c r="B166" s="77"/>
      <c r="C166" s="6"/>
      <c r="D166" s="6"/>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1" t="s">
        <v>1561</v>
      </c>
      <c r="B167" s="78" t="s">
        <v>1562</v>
      </c>
      <c r="C167" s="1" t="s">
        <v>1563</v>
      </c>
      <c r="D167" s="1" t="s">
        <v>1564</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t="s">
        <v>1565</v>
      </c>
      <c r="B168" s="7" t="s">
        <v>1566</v>
      </c>
      <c r="C168" s="79"/>
      <c r="D168" s="2" t="s">
        <v>873</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t="s">
        <v>1571</v>
      </c>
      <c r="B169" s="7" t="s">
        <v>1526</v>
      </c>
      <c r="C169" s="84"/>
      <c r="D169" s="2" t="s">
        <v>845</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t="s">
        <v>1596</v>
      </c>
      <c r="B170" s="81" t="s">
        <v>1597</v>
      </c>
      <c r="C170" s="97"/>
      <c r="D170" s="2" t="s">
        <v>532</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t="s">
        <v>1576</v>
      </c>
      <c r="B171" s="7" t="s">
        <v>1577</v>
      </c>
      <c r="C171" s="86"/>
      <c r="D171" s="2" t="s">
        <v>1675</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t="s">
        <v>1578</v>
      </c>
      <c r="B172" s="7" t="s">
        <v>1579</v>
      </c>
      <c r="C172" s="87"/>
      <c r="D172" s="2" t="s">
        <v>1676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t="s">
        <v>1567</v>
      </c>
      <c r="B173" s="81" t="s">
        <v>1568</v>
      </c>
      <c r="C173" s="82"/>
      <c r="D173" s="2" t="s">
        <v>865</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t="s">
        <v>1582</v>
      </c>
      <c r="B174" s="7" t="s">
        <v>1583</v>
      </c>
      <c r="C174" s="90"/>
      <c r="D174" s="2" t="s">
        <v>863</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t="s">
        <v>1589</v>
      </c>
      <c r="B175" s="81" t="s">
        <v>1590</v>
      </c>
      <c r="C175" s="93"/>
      <c r="D175" s="2" t="s">
        <v>727</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t="s">
        <v>1600</v>
      </c>
      <c r="B176" s="81" t="s">
        <v>1601</v>
      </c>
      <c r="C176" s="99"/>
      <c r="D176" s="2" t="s">
        <v>724</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5" t="s">
        <v>1677</v>
      </c>
      <c r="B178" s="7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1" t="s">
        <v>1561</v>
      </c>
      <c r="B179" s="78" t="s">
        <v>1562</v>
      </c>
      <c r="C179" s="1" t="s">
        <v>1563</v>
      </c>
      <c r="D179" s="1" t="s">
        <v>1564</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t="s">
        <v>1565</v>
      </c>
      <c r="B180" s="7" t="s">
        <v>1566</v>
      </c>
      <c r="C180" s="79"/>
      <c r="D180" s="2" t="s">
        <v>873</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t="s">
        <v>1594</v>
      </c>
      <c r="B181" s="7" t="s">
        <v>1595</v>
      </c>
      <c r="C181" s="96"/>
      <c r="D181" s="2" t="s">
        <v>1678</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t="s">
        <v>1567</v>
      </c>
      <c r="B182" s="81" t="s">
        <v>1568</v>
      </c>
      <c r="C182" s="82"/>
      <c r="D182" s="2" t="s">
        <v>384</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t="s">
        <v>1571</v>
      </c>
      <c r="B183" s="7" t="s">
        <v>1526</v>
      </c>
      <c r="C183" s="84"/>
      <c r="D183" s="2" t="s">
        <v>845</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t="s">
        <v>1596</v>
      </c>
      <c r="B184" s="81" t="s">
        <v>1597</v>
      </c>
      <c r="C184" s="97"/>
      <c r="D184" s="2" t="s">
        <v>532</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t="s">
        <v>1578</v>
      </c>
      <c r="B185" s="7" t="s">
        <v>1579</v>
      </c>
      <c r="C185" s="87"/>
      <c r="D185" s="2" t="s">
        <v>1679</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t="s">
        <v>1600</v>
      </c>
      <c r="B186" s="81" t="s">
        <v>1601</v>
      </c>
      <c r="C186" s="99"/>
      <c r="D186" s="2" t="s">
        <v>362</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t="s">
        <v>1591</v>
      </c>
      <c r="B187" s="81" t="s">
        <v>1592</v>
      </c>
      <c r="C187" s="94"/>
      <c r="D187" s="2" t="s">
        <v>399</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t="s">
        <v>1593</v>
      </c>
      <c r="B188" s="7">
        <v>740000</v>
      </c>
      <c r="C188" s="95"/>
      <c r="D188" s="2" t="s">
        <v>397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t="s">
        <v>1589</v>
      </c>
      <c r="B189" s="81" t="s">
        <v>1590</v>
      </c>
      <c r="C189" s="93"/>
      <c r="D189" s="2" t="s">
        <v>1680</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5" t="s">
        <v>1681</v>
      </c>
      <c r="B191" s="77"/>
      <c r="C191" s="6"/>
      <c r="D191" s="6"/>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1" t="s">
        <v>1561</v>
      </c>
      <c r="B192" s="78" t="s">
        <v>1562</v>
      </c>
      <c r="C192" s="1" t="s">
        <v>1563</v>
      </c>
      <c r="D192" s="1" t="s">
        <v>1564</v>
      </c>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t="s">
        <v>1565</v>
      </c>
      <c r="B193" s="7" t="s">
        <v>1566</v>
      </c>
      <c r="C193" s="79"/>
      <c r="D193" s="2" t="s">
        <v>873</v>
      </c>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t="s">
        <v>1600</v>
      </c>
      <c r="B194" s="81" t="s">
        <v>1601</v>
      </c>
      <c r="C194" s="99"/>
      <c r="D194" s="2" t="s">
        <v>362</v>
      </c>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t="s">
        <v>1594</v>
      </c>
      <c r="B195" s="7" t="s">
        <v>1595</v>
      </c>
      <c r="C195" s="96"/>
      <c r="D195" s="2" t="s">
        <v>1678</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t="s">
        <v>1567</v>
      </c>
      <c r="B196" s="81" t="s">
        <v>1568</v>
      </c>
      <c r="C196" s="82"/>
      <c r="D196" s="2" t="s">
        <v>384</v>
      </c>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t="s">
        <v>1576</v>
      </c>
      <c r="B197" s="7" t="s">
        <v>1577</v>
      </c>
      <c r="C197" s="86"/>
      <c r="D197" s="2" t="s">
        <v>1682</v>
      </c>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t="s">
        <v>1591</v>
      </c>
      <c r="B198" s="81" t="s">
        <v>1592</v>
      </c>
      <c r="C198" s="94"/>
      <c r="D198" s="2" t="s">
        <v>399</v>
      </c>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t="s">
        <v>1589</v>
      </c>
      <c r="B199" s="81" t="s">
        <v>1590</v>
      </c>
      <c r="C199" s="93"/>
      <c r="D199" s="2" t="s">
        <v>1680</v>
      </c>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t="s">
        <v>1578</v>
      </c>
      <c r="B200" s="7" t="s">
        <v>1579</v>
      </c>
      <c r="C200" s="87"/>
      <c r="D200" s="2" t="s">
        <v>1679</v>
      </c>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t="s">
        <v>1596</v>
      </c>
      <c r="B201" s="81" t="s">
        <v>1597</v>
      </c>
      <c r="C201" s="97"/>
      <c r="D201" s="2" t="s">
        <v>532</v>
      </c>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t="s">
        <v>1571</v>
      </c>
      <c r="B202" s="7" t="s">
        <v>1526</v>
      </c>
      <c r="C202" s="84"/>
      <c r="D202" s="2" t="s">
        <v>845</v>
      </c>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7"/>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5" t="s">
        <v>1683</v>
      </c>
      <c r="B204" s="77"/>
      <c r="C204" s="6"/>
      <c r="D204" s="6"/>
    </row>
    <row r="205" spans="1:26" ht="15.75" customHeight="1">
      <c r="A205" s="1" t="s">
        <v>1561</v>
      </c>
      <c r="B205" s="78" t="s">
        <v>1562</v>
      </c>
      <c r="C205" s="1" t="s">
        <v>1563</v>
      </c>
      <c r="D205" s="1" t="s">
        <v>1564</v>
      </c>
    </row>
    <row r="206" spans="1:26" ht="15.75" customHeight="1">
      <c r="A206" s="2" t="s">
        <v>1565</v>
      </c>
      <c r="B206" s="7" t="s">
        <v>1566</v>
      </c>
      <c r="C206" s="79"/>
      <c r="D206" s="2" t="s">
        <v>386</v>
      </c>
    </row>
    <row r="207" spans="1:26" ht="15.75" customHeight="1">
      <c r="A207" s="2" t="s">
        <v>1602</v>
      </c>
      <c r="B207" s="7" t="s">
        <v>1603</v>
      </c>
      <c r="C207" s="100"/>
      <c r="D207" s="80" t="s">
        <v>1684</v>
      </c>
    </row>
    <row r="208" spans="1:26" ht="15.75" customHeight="1">
      <c r="A208" s="2" t="s">
        <v>1587</v>
      </c>
      <c r="B208" s="7" t="s">
        <v>1588</v>
      </c>
      <c r="C208" s="92"/>
      <c r="D208" s="2" t="s">
        <v>401</v>
      </c>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t="s">
        <v>1567</v>
      </c>
      <c r="B209" s="81" t="s">
        <v>1568</v>
      </c>
      <c r="C209" s="82"/>
      <c r="D209" s="80" t="s">
        <v>384</v>
      </c>
    </row>
    <row r="210" spans="1:26" ht="15.75" customHeight="1">
      <c r="A210" s="2" t="s">
        <v>1571</v>
      </c>
      <c r="B210" s="7" t="s">
        <v>1526</v>
      </c>
      <c r="C210" s="84"/>
      <c r="D210" s="80" t="s">
        <v>1685</v>
      </c>
      <c r="E210" s="2"/>
    </row>
    <row r="211" spans="1:26" ht="15.75" customHeight="1">
      <c r="A211" s="2" t="s">
        <v>1576</v>
      </c>
      <c r="B211" s="7" t="s">
        <v>1577</v>
      </c>
      <c r="C211" s="86"/>
      <c r="D211" s="80" t="s">
        <v>1686</v>
      </c>
      <c r="E211" s="2"/>
    </row>
    <row r="212" spans="1:26" ht="15.75" customHeight="1">
      <c r="A212" s="2" t="s">
        <v>1580</v>
      </c>
      <c r="B212" s="88" t="s">
        <v>1581</v>
      </c>
      <c r="C212" s="89"/>
      <c r="D212" s="80" t="s">
        <v>375</v>
      </c>
      <c r="E212" s="2"/>
    </row>
    <row r="213" spans="1:26" ht="15.75" customHeight="1">
      <c r="A213" s="2" t="s">
        <v>1582</v>
      </c>
      <c r="B213" s="7" t="s">
        <v>1583</v>
      </c>
      <c r="C213" s="90"/>
      <c r="D213" s="80" t="s">
        <v>372</v>
      </c>
    </row>
    <row r="214" spans="1:26" ht="15.75" customHeight="1">
      <c r="A214" s="2" t="s">
        <v>1589</v>
      </c>
      <c r="B214" s="81" t="s">
        <v>1590</v>
      </c>
      <c r="C214" s="93"/>
      <c r="D214" s="80" t="s">
        <v>1687</v>
      </c>
    </row>
    <row r="215" spans="1:26" ht="15.75" customHeight="1">
      <c r="A215" s="2" t="s">
        <v>1596</v>
      </c>
      <c r="B215" s="81" t="s">
        <v>1597</v>
      </c>
      <c r="C215" s="97"/>
      <c r="D215" s="80" t="s">
        <v>532</v>
      </c>
    </row>
    <row r="216" spans="1:26" ht="15.75" customHeight="1">
      <c r="A216" s="2" t="s">
        <v>1598</v>
      </c>
      <c r="B216" s="7" t="s">
        <v>1599</v>
      </c>
      <c r="C216" s="98"/>
      <c r="D216" s="80" t="s">
        <v>392</v>
      </c>
    </row>
    <row r="217" spans="1:26" ht="15.75" customHeight="1">
      <c r="A217" s="2" t="s">
        <v>1600</v>
      </c>
      <c r="B217" s="81" t="s">
        <v>1601</v>
      </c>
      <c r="C217" s="99"/>
      <c r="D217" s="80" t="s">
        <v>362</v>
      </c>
    </row>
    <row r="218" spans="1:26" ht="15.75" customHeight="1">
      <c r="A218" s="2" t="s">
        <v>1593</v>
      </c>
      <c r="B218" s="7">
        <v>740000</v>
      </c>
      <c r="C218" s="95"/>
      <c r="D218" s="2" t="s">
        <v>397</v>
      </c>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5" t="s">
        <v>1688</v>
      </c>
      <c r="B220" s="77"/>
      <c r="C220" s="6"/>
      <c r="D220" s="6"/>
    </row>
    <row r="221" spans="1:26" ht="15.75" customHeight="1">
      <c r="A221" s="1" t="s">
        <v>1561</v>
      </c>
      <c r="B221" s="78" t="s">
        <v>1562</v>
      </c>
      <c r="C221" s="1" t="s">
        <v>1563</v>
      </c>
      <c r="D221" s="1" t="s">
        <v>1564</v>
      </c>
    </row>
    <row r="222" spans="1:26" ht="15.75" customHeight="1">
      <c r="A222" s="2" t="s">
        <v>1565</v>
      </c>
      <c r="B222" s="7" t="s">
        <v>1566</v>
      </c>
      <c r="C222" s="79"/>
      <c r="D222" s="2" t="s">
        <v>873</v>
      </c>
    </row>
    <row r="223" spans="1:26" ht="15.75" customHeight="1">
      <c r="A223" s="2" t="s">
        <v>1571</v>
      </c>
      <c r="B223" s="7" t="s">
        <v>1526</v>
      </c>
      <c r="C223" s="84"/>
      <c r="D223" s="2" t="s">
        <v>845</v>
      </c>
    </row>
    <row r="224" spans="1:26" ht="15.75" customHeight="1">
      <c r="A224" s="2" t="s">
        <v>1594</v>
      </c>
      <c r="B224" s="7" t="s">
        <v>1595</v>
      </c>
      <c r="C224" s="96"/>
      <c r="D224" s="2" t="s">
        <v>1678</v>
      </c>
      <c r="E224" s="2"/>
      <c r="F224" s="2"/>
      <c r="G224" s="2"/>
      <c r="H224" s="2"/>
      <c r="I224" s="2"/>
      <c r="J224" s="2"/>
      <c r="K224" s="2"/>
      <c r="L224" s="2"/>
      <c r="M224" s="2"/>
      <c r="N224" s="2"/>
      <c r="O224" s="2"/>
      <c r="P224" s="2"/>
      <c r="Q224" s="2"/>
      <c r="R224" s="2"/>
      <c r="S224" s="2"/>
      <c r="T224" s="2"/>
      <c r="U224" s="2"/>
      <c r="V224" s="2"/>
      <c r="W224" s="2"/>
      <c r="X224" s="2"/>
      <c r="Y224" s="2"/>
      <c r="Z224" s="2"/>
    </row>
    <row r="225" spans="1:4" ht="15.75" customHeight="1">
      <c r="A225" s="2" t="s">
        <v>1587</v>
      </c>
      <c r="B225" s="7" t="s">
        <v>1588</v>
      </c>
      <c r="C225" s="92"/>
      <c r="D225" s="2" t="s">
        <v>401</v>
      </c>
    </row>
    <row r="226" spans="1:4" ht="15.75" customHeight="1">
      <c r="A226" s="2" t="s">
        <v>1602</v>
      </c>
      <c r="B226" s="7" t="s">
        <v>1603</v>
      </c>
      <c r="C226" s="100"/>
      <c r="D226" s="2" t="s">
        <v>1684</v>
      </c>
    </row>
    <row r="227" spans="1:4" ht="15.75" customHeight="1">
      <c r="A227" s="2" t="s">
        <v>1567</v>
      </c>
      <c r="B227" s="81" t="s">
        <v>1568</v>
      </c>
      <c r="C227" s="82"/>
      <c r="D227" s="2" t="s">
        <v>384</v>
      </c>
    </row>
    <row r="228" spans="1:4" ht="15.75" customHeight="1">
      <c r="A228" s="2" t="s">
        <v>1582</v>
      </c>
      <c r="B228" s="7" t="s">
        <v>1583</v>
      </c>
      <c r="C228" s="90"/>
      <c r="D228" s="2" t="s">
        <v>1689</v>
      </c>
    </row>
    <row r="229" spans="1:4" ht="15.75" customHeight="1">
      <c r="A229" s="2" t="s">
        <v>1600</v>
      </c>
      <c r="B229" s="81" t="s">
        <v>1601</v>
      </c>
      <c r="C229" s="99"/>
      <c r="D229" s="2" t="s">
        <v>1690</v>
      </c>
    </row>
    <row r="230" spans="1:4" ht="15.75" customHeight="1">
      <c r="A230" s="2" t="s">
        <v>1596</v>
      </c>
      <c r="B230" s="81" t="s">
        <v>1597</v>
      </c>
      <c r="C230" s="97"/>
      <c r="D230" s="2" t="s">
        <v>532</v>
      </c>
    </row>
    <row r="231" spans="1:4" ht="15.75" customHeight="1">
      <c r="A231" s="2" t="s">
        <v>1589</v>
      </c>
      <c r="B231" s="81" t="s">
        <v>1590</v>
      </c>
      <c r="C231" s="93"/>
      <c r="D231" s="2" t="s">
        <v>1687</v>
      </c>
    </row>
    <row r="232" spans="1:4" ht="15.75" customHeight="1">
      <c r="A232" s="2" t="s">
        <v>1593</v>
      </c>
      <c r="B232" s="7">
        <v>740000</v>
      </c>
      <c r="C232" s="95"/>
      <c r="D232" s="2" t="s">
        <v>397</v>
      </c>
    </row>
    <row r="233" spans="1:4" ht="15.75" customHeight="1">
      <c r="B233" s="7"/>
    </row>
    <row r="234" spans="1:4" ht="15.75" customHeight="1">
      <c r="B234" s="7"/>
    </row>
    <row r="235" spans="1:4" ht="15.75" customHeight="1">
      <c r="B235" s="7"/>
    </row>
    <row r="236" spans="1:4" ht="15.75" customHeight="1">
      <c r="B236" s="7"/>
    </row>
    <row r="237" spans="1:4" ht="15.75" customHeight="1">
      <c r="B237" s="7"/>
    </row>
    <row r="238" spans="1:4" ht="15.75" customHeight="1">
      <c r="B238" s="7"/>
    </row>
    <row r="239" spans="1:4" ht="15.75" customHeight="1">
      <c r="B239" s="7"/>
    </row>
    <row r="240" spans="1:4" ht="15.75" customHeight="1">
      <c r="B240" s="7"/>
    </row>
    <row r="241" spans="2:2" ht="15.75" customHeight="1">
      <c r="B241" s="7"/>
    </row>
    <row r="242" spans="2:2" ht="15.75" customHeight="1">
      <c r="B242" s="7"/>
    </row>
    <row r="243" spans="2:2" ht="15.75" customHeight="1">
      <c r="B243" s="7"/>
    </row>
    <row r="244" spans="2:2" ht="15.75" customHeight="1">
      <c r="B244" s="7"/>
    </row>
    <row r="245" spans="2:2" ht="15.75" customHeight="1">
      <c r="B245" s="7"/>
    </row>
    <row r="246" spans="2:2" ht="15.75" customHeight="1">
      <c r="B246" s="7"/>
    </row>
    <row r="247" spans="2:2" ht="15.75" customHeight="1">
      <c r="B247" s="7"/>
    </row>
    <row r="248" spans="2:2" ht="15.75" customHeight="1">
      <c r="B248" s="7"/>
    </row>
    <row r="249" spans="2:2" ht="15.75" customHeight="1">
      <c r="B249" s="7"/>
    </row>
    <row r="250" spans="2:2" ht="15.75" customHeight="1">
      <c r="B250" s="7"/>
    </row>
    <row r="251" spans="2:2" ht="15.75" customHeight="1">
      <c r="B251" s="7"/>
    </row>
    <row r="252" spans="2:2" ht="15.75" customHeight="1">
      <c r="B252" s="7"/>
    </row>
    <row r="253" spans="2:2" ht="15.75" customHeight="1">
      <c r="B253" s="7"/>
    </row>
    <row r="254" spans="2:2" ht="15.75" customHeight="1">
      <c r="B254" s="7"/>
    </row>
    <row r="255" spans="2:2" ht="15.75" customHeight="1">
      <c r="B255" s="7"/>
    </row>
    <row r="256" spans="2:2" ht="15.75" customHeight="1">
      <c r="B256" s="7"/>
    </row>
    <row r="257" spans="2:2" ht="15.75" customHeight="1">
      <c r="B257" s="7"/>
    </row>
    <row r="258" spans="2:2" ht="15.75" customHeight="1">
      <c r="B258" s="7"/>
    </row>
    <row r="259" spans="2:2" ht="15.75" customHeight="1">
      <c r="B259" s="7"/>
    </row>
    <row r="260" spans="2:2" ht="15.75" customHeight="1">
      <c r="B260" s="7"/>
    </row>
    <row r="261" spans="2:2" ht="15.75" customHeight="1">
      <c r="B261" s="7"/>
    </row>
    <row r="262" spans="2:2" ht="15.75" customHeight="1">
      <c r="B262" s="7"/>
    </row>
    <row r="263" spans="2:2" ht="15.75" customHeight="1">
      <c r="B263" s="7"/>
    </row>
    <row r="264" spans="2:2" ht="15.75" customHeight="1">
      <c r="B264" s="7"/>
    </row>
    <row r="265" spans="2:2" ht="15.75" customHeight="1">
      <c r="B265" s="7"/>
    </row>
    <row r="266" spans="2:2" ht="15.75" customHeight="1">
      <c r="B266" s="7"/>
    </row>
    <row r="267" spans="2:2" ht="15.75" customHeight="1">
      <c r="B267" s="7"/>
    </row>
    <row r="268" spans="2:2" ht="15.75" customHeight="1">
      <c r="B268" s="7"/>
    </row>
    <row r="269" spans="2:2" ht="15.75" customHeight="1">
      <c r="B269" s="7"/>
    </row>
    <row r="270" spans="2:2" ht="15.75" customHeight="1">
      <c r="B270" s="7"/>
    </row>
    <row r="271" spans="2:2" ht="15.75" customHeight="1">
      <c r="B271" s="7"/>
    </row>
    <row r="272" spans="2:2" ht="15.75" customHeight="1">
      <c r="B272" s="7"/>
    </row>
    <row r="273" spans="2:2" ht="15.75" customHeight="1">
      <c r="B273" s="7"/>
    </row>
    <row r="274" spans="2:2" ht="15.75" customHeight="1">
      <c r="B274" s="7"/>
    </row>
    <row r="275" spans="2:2" ht="15.75" customHeight="1">
      <c r="B275" s="7"/>
    </row>
    <row r="276" spans="2:2" ht="15.75" customHeight="1">
      <c r="B276" s="7"/>
    </row>
    <row r="277" spans="2:2" ht="15.75" customHeight="1">
      <c r="B277" s="7"/>
    </row>
    <row r="278" spans="2:2" ht="15.75" customHeight="1">
      <c r="B278" s="7"/>
    </row>
    <row r="279" spans="2:2" ht="15.75" customHeight="1">
      <c r="B279" s="7"/>
    </row>
    <row r="280" spans="2:2" ht="15.75" customHeight="1">
      <c r="B280" s="7"/>
    </row>
    <row r="281" spans="2:2" ht="15.75" customHeight="1">
      <c r="B281" s="7"/>
    </row>
    <row r="282" spans="2:2" ht="15.75" customHeight="1">
      <c r="B282" s="7"/>
    </row>
    <row r="283" spans="2:2" ht="15.75" customHeight="1">
      <c r="B283" s="7"/>
    </row>
    <row r="284" spans="2:2" ht="15.75" customHeight="1">
      <c r="B284" s="7"/>
    </row>
    <row r="285" spans="2:2" ht="15.75" customHeight="1">
      <c r="B285" s="7"/>
    </row>
    <row r="286" spans="2:2" ht="15.75" customHeight="1">
      <c r="B286" s="7"/>
    </row>
    <row r="287" spans="2:2" ht="15.75" customHeight="1">
      <c r="B287" s="7"/>
    </row>
    <row r="288" spans="2:2" ht="15.75" customHeight="1">
      <c r="B288" s="7"/>
    </row>
    <row r="289" spans="2:2" ht="15.75" customHeight="1">
      <c r="B289" s="7"/>
    </row>
    <row r="290" spans="2:2" ht="15.75" customHeight="1">
      <c r="B290" s="7"/>
    </row>
    <row r="291" spans="2:2" ht="15.75" customHeight="1">
      <c r="B291" s="7"/>
    </row>
    <row r="292" spans="2:2" ht="15.75" customHeight="1">
      <c r="B292" s="7"/>
    </row>
    <row r="293" spans="2:2" ht="15.75" customHeight="1">
      <c r="B293" s="7"/>
    </row>
    <row r="294" spans="2:2" ht="15.75" customHeight="1">
      <c r="B294" s="7"/>
    </row>
    <row r="295" spans="2:2" ht="15.75" customHeight="1">
      <c r="B295" s="7"/>
    </row>
    <row r="296" spans="2:2" ht="15.75" customHeight="1">
      <c r="B296" s="7"/>
    </row>
    <row r="297" spans="2:2" ht="15.75" customHeight="1">
      <c r="B297" s="7"/>
    </row>
    <row r="298" spans="2:2" ht="15.75" customHeight="1">
      <c r="B298" s="7"/>
    </row>
    <row r="299" spans="2:2" ht="15.75" customHeight="1">
      <c r="B299" s="7"/>
    </row>
    <row r="300" spans="2:2" ht="15.75" customHeight="1">
      <c r="B300" s="7"/>
    </row>
    <row r="301" spans="2:2" ht="15.75" customHeight="1">
      <c r="B301" s="7"/>
    </row>
    <row r="302" spans="2:2" ht="15.75" customHeight="1">
      <c r="B302" s="7"/>
    </row>
    <row r="303" spans="2:2" ht="15.75" customHeight="1">
      <c r="B303" s="7"/>
    </row>
    <row r="304" spans="2:2" ht="15.75" customHeight="1">
      <c r="B304" s="7"/>
    </row>
    <row r="305" spans="2:2" ht="15.75" customHeight="1">
      <c r="B305" s="7"/>
    </row>
    <row r="306" spans="2:2" ht="15.75" customHeight="1">
      <c r="B306" s="7"/>
    </row>
    <row r="307" spans="2:2" ht="15.75" customHeight="1">
      <c r="B307" s="7"/>
    </row>
    <row r="308" spans="2:2" ht="15.75" customHeight="1">
      <c r="B308" s="7"/>
    </row>
    <row r="309" spans="2:2" ht="15.75" customHeight="1">
      <c r="B309" s="7"/>
    </row>
    <row r="310" spans="2:2" ht="15.75" customHeight="1">
      <c r="B310" s="7"/>
    </row>
    <row r="311" spans="2:2" ht="15.75" customHeight="1">
      <c r="B311" s="7"/>
    </row>
    <row r="312" spans="2:2" ht="15.75" customHeight="1">
      <c r="B312" s="7"/>
    </row>
    <row r="313" spans="2:2" ht="15.75" customHeight="1">
      <c r="B313" s="7"/>
    </row>
    <row r="314" spans="2:2" ht="15.75" customHeight="1">
      <c r="B314" s="7"/>
    </row>
    <row r="315" spans="2:2" ht="15.75" customHeight="1">
      <c r="B315" s="7"/>
    </row>
    <row r="316" spans="2:2" ht="15.75" customHeight="1">
      <c r="B316" s="7"/>
    </row>
    <row r="317" spans="2:2" ht="15.75" customHeight="1">
      <c r="B317" s="7"/>
    </row>
    <row r="318" spans="2:2" ht="15.75" customHeight="1">
      <c r="B318" s="7"/>
    </row>
    <row r="319" spans="2:2" ht="15.75" customHeight="1">
      <c r="B319" s="7"/>
    </row>
    <row r="320" spans="2:2" ht="15.75" customHeight="1">
      <c r="B320" s="7"/>
    </row>
    <row r="321" spans="2:2" ht="15.75" customHeight="1">
      <c r="B321" s="7"/>
    </row>
    <row r="322" spans="2:2" ht="15.75" customHeight="1">
      <c r="B322" s="7"/>
    </row>
    <row r="323" spans="2:2" ht="15.75" customHeight="1">
      <c r="B323" s="7"/>
    </row>
    <row r="324" spans="2:2" ht="15.75" customHeight="1">
      <c r="B324" s="7"/>
    </row>
    <row r="325" spans="2:2" ht="15.75" customHeight="1">
      <c r="B325" s="7"/>
    </row>
    <row r="326" spans="2:2" ht="15.75" customHeight="1">
      <c r="B326" s="7"/>
    </row>
    <row r="327" spans="2:2" ht="15.75" customHeight="1">
      <c r="B327" s="7"/>
    </row>
    <row r="328" spans="2:2" ht="15.75" customHeight="1">
      <c r="B328" s="7"/>
    </row>
    <row r="329" spans="2:2" ht="15.75" customHeight="1">
      <c r="B329" s="7"/>
    </row>
    <row r="330" spans="2:2" ht="15.75" customHeight="1">
      <c r="B330" s="7"/>
    </row>
    <row r="331" spans="2:2" ht="15.75" customHeight="1">
      <c r="B331" s="7"/>
    </row>
    <row r="332" spans="2:2" ht="15.75" customHeight="1">
      <c r="B332" s="7"/>
    </row>
    <row r="333" spans="2:2" ht="15.75" customHeight="1">
      <c r="B333" s="7"/>
    </row>
    <row r="334" spans="2:2" ht="15.75" customHeight="1">
      <c r="B334" s="7"/>
    </row>
    <row r="335" spans="2:2" ht="15.75" customHeight="1">
      <c r="B335" s="7"/>
    </row>
    <row r="336" spans="2:2" ht="15.75" customHeight="1">
      <c r="B336" s="7"/>
    </row>
    <row r="337" spans="2:2" ht="15.75" customHeight="1">
      <c r="B337" s="7"/>
    </row>
    <row r="338" spans="2:2" ht="15.75" customHeight="1">
      <c r="B338" s="7"/>
    </row>
    <row r="339" spans="2:2" ht="15.75" customHeight="1">
      <c r="B339" s="7"/>
    </row>
    <row r="340" spans="2:2" ht="15.75" customHeight="1">
      <c r="B340" s="7"/>
    </row>
    <row r="341" spans="2:2" ht="15.75" customHeight="1">
      <c r="B341" s="7"/>
    </row>
    <row r="342" spans="2:2" ht="15.75" customHeight="1">
      <c r="B342" s="7"/>
    </row>
    <row r="343" spans="2:2" ht="15.75" customHeight="1">
      <c r="B343" s="7"/>
    </row>
    <row r="344" spans="2:2" ht="15.75" customHeight="1">
      <c r="B344" s="7"/>
    </row>
    <row r="345" spans="2:2" ht="15.75" customHeight="1">
      <c r="B345" s="7"/>
    </row>
    <row r="346" spans="2:2" ht="15.75" customHeight="1">
      <c r="B346" s="7"/>
    </row>
    <row r="347" spans="2:2" ht="15.75" customHeight="1">
      <c r="B347" s="7"/>
    </row>
    <row r="348" spans="2:2" ht="15.75" customHeight="1">
      <c r="B348" s="7"/>
    </row>
    <row r="349" spans="2:2" ht="15.75" customHeight="1">
      <c r="B349" s="7"/>
    </row>
    <row r="350" spans="2:2" ht="15.75" customHeight="1">
      <c r="B350" s="7"/>
    </row>
    <row r="351" spans="2:2" ht="15.75" customHeight="1">
      <c r="B351" s="7"/>
    </row>
    <row r="352" spans="2:2" ht="15.75" customHeight="1">
      <c r="B352" s="7"/>
    </row>
    <row r="353" spans="2:2" ht="15.75" customHeight="1">
      <c r="B353" s="7"/>
    </row>
    <row r="354" spans="2:2" ht="15.75" customHeight="1">
      <c r="B354" s="7"/>
    </row>
    <row r="355" spans="2:2" ht="15.75" customHeight="1">
      <c r="B355" s="7"/>
    </row>
    <row r="356" spans="2:2" ht="15.75" customHeight="1">
      <c r="B356" s="7"/>
    </row>
    <row r="357" spans="2:2" ht="15.75" customHeight="1">
      <c r="B357" s="7"/>
    </row>
    <row r="358" spans="2:2" ht="15.75" customHeight="1">
      <c r="B358" s="7"/>
    </row>
    <row r="359" spans="2:2" ht="15.75" customHeight="1">
      <c r="B359" s="7"/>
    </row>
    <row r="360" spans="2:2" ht="15.75" customHeight="1">
      <c r="B360" s="7"/>
    </row>
    <row r="361" spans="2:2" ht="15.75" customHeight="1">
      <c r="B361" s="7"/>
    </row>
    <row r="362" spans="2:2" ht="15.75" customHeight="1">
      <c r="B362" s="7"/>
    </row>
    <row r="363" spans="2:2" ht="15.75" customHeight="1">
      <c r="B363" s="7"/>
    </row>
    <row r="364" spans="2:2" ht="15.75" customHeight="1">
      <c r="B364" s="7"/>
    </row>
    <row r="365" spans="2:2" ht="15.75" customHeight="1">
      <c r="B365" s="7"/>
    </row>
    <row r="366" spans="2:2" ht="15.75" customHeight="1">
      <c r="B366" s="7"/>
    </row>
    <row r="367" spans="2:2" ht="15.75" customHeight="1">
      <c r="B367" s="7"/>
    </row>
    <row r="368" spans="2:2" ht="15.75" customHeight="1">
      <c r="B368" s="7"/>
    </row>
    <row r="369" spans="2:2" ht="15.75" customHeight="1">
      <c r="B369" s="7"/>
    </row>
    <row r="370" spans="2:2" ht="15.75" customHeight="1">
      <c r="B370" s="7"/>
    </row>
    <row r="371" spans="2:2" ht="15.75" customHeight="1">
      <c r="B371" s="7"/>
    </row>
    <row r="372" spans="2:2" ht="15.75" customHeight="1">
      <c r="B372" s="7"/>
    </row>
    <row r="373" spans="2:2" ht="15.75" customHeight="1">
      <c r="B373" s="7"/>
    </row>
    <row r="374" spans="2:2" ht="15.75" customHeight="1">
      <c r="B374" s="7"/>
    </row>
    <row r="375" spans="2:2" ht="15.75" customHeight="1">
      <c r="B375" s="7"/>
    </row>
    <row r="376" spans="2:2" ht="15.75" customHeight="1">
      <c r="B376" s="7"/>
    </row>
    <row r="377" spans="2:2" ht="15.75" customHeight="1">
      <c r="B377" s="7"/>
    </row>
    <row r="378" spans="2:2" ht="15.75" customHeight="1">
      <c r="B378" s="7"/>
    </row>
    <row r="379" spans="2:2" ht="15.75" customHeight="1">
      <c r="B379" s="7"/>
    </row>
    <row r="380" spans="2:2" ht="15.75" customHeight="1">
      <c r="B380" s="7"/>
    </row>
    <row r="381" spans="2:2" ht="15.75" customHeight="1">
      <c r="B381" s="7"/>
    </row>
    <row r="382" spans="2:2" ht="15.75" customHeight="1">
      <c r="B382" s="7"/>
    </row>
    <row r="383" spans="2:2" ht="15.75" customHeight="1">
      <c r="B383" s="7"/>
    </row>
    <row r="384" spans="2:2" ht="15.75" customHeight="1">
      <c r="B384" s="7"/>
    </row>
    <row r="385" spans="2:2" ht="15.75" customHeight="1">
      <c r="B385" s="7"/>
    </row>
    <row r="386" spans="2:2" ht="15.75" customHeight="1">
      <c r="B386" s="7"/>
    </row>
    <row r="387" spans="2:2" ht="15.75" customHeight="1">
      <c r="B387" s="7"/>
    </row>
    <row r="388" spans="2:2" ht="15.75" customHeight="1">
      <c r="B388" s="7"/>
    </row>
    <row r="389" spans="2:2" ht="15.75" customHeight="1">
      <c r="B389" s="7"/>
    </row>
    <row r="390" spans="2:2" ht="15.75" customHeight="1">
      <c r="B390" s="7"/>
    </row>
    <row r="391" spans="2:2" ht="15.75" customHeight="1">
      <c r="B391" s="7"/>
    </row>
    <row r="392" spans="2:2" ht="15.75" customHeight="1">
      <c r="B392" s="7"/>
    </row>
    <row r="393" spans="2:2" ht="15.75" customHeight="1">
      <c r="B393" s="7"/>
    </row>
    <row r="394" spans="2:2" ht="15.75" customHeight="1">
      <c r="B394" s="7"/>
    </row>
    <row r="395" spans="2:2" ht="15.75" customHeight="1">
      <c r="B395" s="7"/>
    </row>
    <row r="396" spans="2:2" ht="15.75" customHeight="1">
      <c r="B396" s="7"/>
    </row>
    <row r="397" spans="2:2" ht="15.75" customHeight="1">
      <c r="B397" s="7"/>
    </row>
    <row r="398" spans="2:2" ht="15.75" customHeight="1">
      <c r="B398" s="7"/>
    </row>
    <row r="399" spans="2:2" ht="15.75" customHeight="1">
      <c r="B399" s="7"/>
    </row>
    <row r="400" spans="2:2" ht="15.75" customHeight="1">
      <c r="B400" s="7"/>
    </row>
    <row r="401" spans="2:2" ht="15.75" customHeight="1">
      <c r="B401" s="7"/>
    </row>
    <row r="402" spans="2:2" ht="15.75" customHeight="1">
      <c r="B402" s="7"/>
    </row>
    <row r="403" spans="2:2" ht="15.75" customHeight="1">
      <c r="B403" s="7"/>
    </row>
    <row r="404" spans="2:2" ht="15.75" customHeight="1">
      <c r="B404" s="7"/>
    </row>
    <row r="405" spans="2:2" ht="15.75" customHeight="1">
      <c r="B405" s="7"/>
    </row>
    <row r="406" spans="2:2" ht="15.75" customHeight="1">
      <c r="B406" s="7"/>
    </row>
    <row r="407" spans="2:2" ht="15.75" customHeight="1">
      <c r="B407" s="7"/>
    </row>
    <row r="408" spans="2:2" ht="15.75" customHeight="1">
      <c r="B408" s="7"/>
    </row>
    <row r="409" spans="2:2" ht="15.75" customHeight="1">
      <c r="B409" s="7"/>
    </row>
    <row r="410" spans="2:2" ht="15.75" customHeight="1">
      <c r="B410" s="7"/>
    </row>
    <row r="411" spans="2:2" ht="15.75" customHeight="1">
      <c r="B411" s="7"/>
    </row>
    <row r="412" spans="2:2" ht="15.75" customHeight="1">
      <c r="B412" s="7"/>
    </row>
    <row r="413" spans="2:2" ht="15.75" customHeight="1">
      <c r="B413" s="7"/>
    </row>
    <row r="414" spans="2:2" ht="15.75" customHeight="1">
      <c r="B414" s="7"/>
    </row>
    <row r="415" spans="2:2" ht="15.75" customHeight="1">
      <c r="B415" s="7"/>
    </row>
    <row r="416" spans="2:2" ht="15.75" customHeight="1">
      <c r="B416" s="7"/>
    </row>
    <row r="417" spans="2:2" ht="15.75" customHeight="1">
      <c r="B417" s="7"/>
    </row>
    <row r="418" spans="2:2" ht="15.75" customHeight="1">
      <c r="B418" s="7"/>
    </row>
    <row r="419" spans="2:2" ht="15.75" customHeight="1">
      <c r="B419" s="7"/>
    </row>
    <row r="420" spans="2:2" ht="15.75" customHeight="1">
      <c r="B420" s="7"/>
    </row>
    <row r="421" spans="2:2" ht="15.75" customHeight="1">
      <c r="B421" s="7"/>
    </row>
    <row r="422" spans="2:2" ht="15.75" customHeight="1">
      <c r="B422" s="7"/>
    </row>
    <row r="423" spans="2:2" ht="15.75" customHeight="1">
      <c r="B423" s="7"/>
    </row>
    <row r="424" spans="2:2" ht="15.75" customHeight="1">
      <c r="B424" s="7"/>
    </row>
    <row r="425" spans="2:2" ht="15.75" customHeight="1">
      <c r="B425" s="7"/>
    </row>
    <row r="426" spans="2:2" ht="15.75" customHeight="1">
      <c r="B426" s="7"/>
    </row>
    <row r="427" spans="2:2" ht="15.75" customHeight="1">
      <c r="B427" s="7"/>
    </row>
    <row r="428" spans="2:2" ht="15.75" customHeight="1">
      <c r="B428" s="7"/>
    </row>
    <row r="429" spans="2:2" ht="15.75" customHeight="1">
      <c r="B429" s="7"/>
    </row>
    <row r="430" spans="2:2" ht="15.75" customHeight="1">
      <c r="B430" s="7"/>
    </row>
    <row r="431" spans="2:2" ht="15.75" customHeight="1">
      <c r="B431" s="7"/>
    </row>
    <row r="432" spans="2:2" ht="15.75" customHeight="1">
      <c r="B432" s="7"/>
    </row>
    <row r="433" spans="2:2" ht="15.75" customHeight="1">
      <c r="B433" s="7"/>
    </row>
    <row r="434" spans="2:2" ht="15.75" customHeight="1">
      <c r="B434" s="7"/>
    </row>
    <row r="435" spans="2:2" ht="15.75" customHeight="1">
      <c r="B435" s="7"/>
    </row>
    <row r="436" spans="2:2" ht="15.75" customHeight="1">
      <c r="B436" s="7"/>
    </row>
    <row r="437" spans="2:2" ht="15.75" customHeight="1">
      <c r="B437" s="7"/>
    </row>
    <row r="438" spans="2:2" ht="15.75" customHeight="1">
      <c r="B438" s="7"/>
    </row>
    <row r="439" spans="2:2" ht="15.75" customHeight="1">
      <c r="B439" s="7"/>
    </row>
    <row r="440" spans="2:2" ht="15.75" customHeight="1">
      <c r="B440" s="7"/>
    </row>
    <row r="441" spans="2:2" ht="15.75" customHeight="1">
      <c r="B441" s="7"/>
    </row>
    <row r="442" spans="2:2" ht="15.75" customHeight="1">
      <c r="B442" s="7"/>
    </row>
    <row r="443" spans="2:2" ht="15.75" customHeight="1">
      <c r="B443" s="7"/>
    </row>
    <row r="444" spans="2:2" ht="15.75" customHeight="1">
      <c r="B444" s="7"/>
    </row>
    <row r="445" spans="2:2" ht="15.75" customHeight="1">
      <c r="B445" s="7"/>
    </row>
    <row r="446" spans="2:2" ht="15.75" customHeight="1">
      <c r="B446" s="7"/>
    </row>
    <row r="447" spans="2:2" ht="15.75" customHeight="1">
      <c r="B447" s="7"/>
    </row>
    <row r="448" spans="2:2" ht="15.75" customHeight="1">
      <c r="B448" s="7"/>
    </row>
    <row r="449" spans="2:2" ht="15.75" customHeight="1">
      <c r="B449" s="7"/>
    </row>
    <row r="450" spans="2:2" ht="15.75" customHeight="1">
      <c r="B450" s="7"/>
    </row>
    <row r="451" spans="2:2" ht="15.75" customHeight="1">
      <c r="B451" s="7"/>
    </row>
    <row r="452" spans="2:2" ht="15.75" customHeight="1">
      <c r="B452" s="7"/>
    </row>
    <row r="453" spans="2:2" ht="15.75" customHeight="1">
      <c r="B453" s="7"/>
    </row>
    <row r="454" spans="2:2" ht="15.75" customHeight="1">
      <c r="B454" s="7"/>
    </row>
    <row r="455" spans="2:2" ht="15.75" customHeight="1">
      <c r="B455" s="7"/>
    </row>
    <row r="456" spans="2:2" ht="15.75" customHeight="1">
      <c r="B456" s="7"/>
    </row>
    <row r="457" spans="2:2" ht="15.75" customHeight="1">
      <c r="B457" s="7"/>
    </row>
    <row r="458" spans="2:2" ht="15.75" customHeight="1">
      <c r="B458" s="7"/>
    </row>
    <row r="459" spans="2:2" ht="15.75" customHeight="1">
      <c r="B459" s="7"/>
    </row>
    <row r="460" spans="2:2" ht="15.75" customHeight="1">
      <c r="B460" s="7"/>
    </row>
    <row r="461" spans="2:2" ht="15.75" customHeight="1">
      <c r="B461" s="7"/>
    </row>
    <row r="462" spans="2:2" ht="15.75" customHeight="1">
      <c r="B462" s="7"/>
    </row>
    <row r="463" spans="2:2" ht="15.75" customHeight="1">
      <c r="B463" s="7"/>
    </row>
    <row r="464" spans="2:2" ht="15.75" customHeight="1">
      <c r="B464" s="7"/>
    </row>
    <row r="465" spans="2:2" ht="15.75" customHeight="1">
      <c r="B465" s="7"/>
    </row>
    <row r="466" spans="2:2" ht="15.75" customHeight="1">
      <c r="B466" s="7"/>
    </row>
    <row r="467" spans="2:2" ht="15.75" customHeight="1">
      <c r="B467" s="7"/>
    </row>
    <row r="468" spans="2:2" ht="15.75" customHeight="1">
      <c r="B468" s="7"/>
    </row>
    <row r="469" spans="2:2" ht="15.75" customHeight="1">
      <c r="B469" s="7"/>
    </row>
    <row r="470" spans="2:2" ht="15.75" customHeight="1">
      <c r="B470" s="7"/>
    </row>
    <row r="471" spans="2:2" ht="15.75" customHeight="1">
      <c r="B471" s="7"/>
    </row>
    <row r="472" spans="2:2" ht="15.75" customHeight="1">
      <c r="B472" s="7"/>
    </row>
    <row r="473" spans="2:2" ht="15.75" customHeight="1">
      <c r="B473" s="7"/>
    </row>
    <row r="474" spans="2:2" ht="15.75" customHeight="1">
      <c r="B474" s="7"/>
    </row>
    <row r="475" spans="2:2" ht="15.75" customHeight="1">
      <c r="B475" s="7"/>
    </row>
    <row r="476" spans="2:2" ht="15.75" customHeight="1">
      <c r="B476" s="7"/>
    </row>
    <row r="477" spans="2:2" ht="15.75" customHeight="1">
      <c r="B477" s="7"/>
    </row>
    <row r="478" spans="2:2" ht="15.75" customHeight="1">
      <c r="B478" s="7"/>
    </row>
    <row r="479" spans="2:2" ht="15.75" customHeight="1">
      <c r="B479" s="7"/>
    </row>
    <row r="480" spans="2:2" ht="15.75" customHeight="1">
      <c r="B480" s="7"/>
    </row>
    <row r="481" spans="2:2" ht="15.75" customHeight="1">
      <c r="B481" s="7"/>
    </row>
    <row r="482" spans="2:2" ht="15.75" customHeight="1">
      <c r="B482" s="7"/>
    </row>
    <row r="483" spans="2:2" ht="15.75" customHeight="1">
      <c r="B483" s="7"/>
    </row>
    <row r="484" spans="2:2" ht="15.75" customHeight="1">
      <c r="B484" s="7"/>
    </row>
    <row r="485" spans="2:2" ht="15.75" customHeight="1">
      <c r="B485" s="7"/>
    </row>
    <row r="486" spans="2:2" ht="15.75" customHeight="1">
      <c r="B486" s="7"/>
    </row>
    <row r="487" spans="2:2" ht="15.75" customHeight="1">
      <c r="B487" s="7"/>
    </row>
    <row r="488" spans="2:2" ht="15.75" customHeight="1">
      <c r="B488" s="7"/>
    </row>
    <row r="489" spans="2:2" ht="15.75" customHeight="1">
      <c r="B489" s="7"/>
    </row>
    <row r="490" spans="2:2" ht="15.75" customHeight="1">
      <c r="B490" s="7"/>
    </row>
    <row r="491" spans="2:2" ht="15.75" customHeight="1">
      <c r="B491" s="7"/>
    </row>
    <row r="492" spans="2:2" ht="15.75" customHeight="1">
      <c r="B492" s="7"/>
    </row>
    <row r="493" spans="2:2" ht="15.75" customHeight="1">
      <c r="B493" s="7"/>
    </row>
    <row r="494" spans="2:2" ht="15.75" customHeight="1">
      <c r="B494" s="7"/>
    </row>
    <row r="495" spans="2:2" ht="15.75" customHeight="1">
      <c r="B495" s="7"/>
    </row>
    <row r="496" spans="2:2" ht="15.75" customHeight="1">
      <c r="B496" s="7"/>
    </row>
    <row r="497" spans="2:2" ht="15.75" customHeight="1">
      <c r="B497" s="7"/>
    </row>
    <row r="498" spans="2:2" ht="15.75" customHeight="1">
      <c r="B498" s="7"/>
    </row>
    <row r="499" spans="2:2" ht="15.75" customHeight="1">
      <c r="B499" s="7"/>
    </row>
    <row r="500" spans="2:2" ht="15.75" customHeight="1">
      <c r="B500" s="7"/>
    </row>
    <row r="501" spans="2:2" ht="15.75" customHeight="1">
      <c r="B501" s="7"/>
    </row>
    <row r="502" spans="2:2" ht="15.75" customHeight="1">
      <c r="B502" s="7"/>
    </row>
    <row r="503" spans="2:2" ht="15.75" customHeight="1">
      <c r="B503" s="7"/>
    </row>
    <row r="504" spans="2:2" ht="15.75" customHeight="1">
      <c r="B504" s="7"/>
    </row>
    <row r="505" spans="2:2" ht="15.75" customHeight="1">
      <c r="B505" s="7"/>
    </row>
    <row r="506" spans="2:2" ht="15.75" customHeight="1">
      <c r="B506" s="7"/>
    </row>
    <row r="507" spans="2:2" ht="15.75" customHeight="1">
      <c r="B507" s="7"/>
    </row>
    <row r="508" spans="2:2" ht="15.75" customHeight="1">
      <c r="B508" s="7"/>
    </row>
    <row r="509" spans="2:2" ht="15.75" customHeight="1">
      <c r="B509" s="7"/>
    </row>
    <row r="510" spans="2:2" ht="15.75" customHeight="1">
      <c r="B510" s="7"/>
    </row>
    <row r="511" spans="2:2" ht="15.75" customHeight="1">
      <c r="B511" s="7"/>
    </row>
    <row r="512" spans="2:2" ht="15.75" customHeight="1">
      <c r="B512" s="7"/>
    </row>
    <row r="513" spans="2:2" ht="15.75" customHeight="1">
      <c r="B513" s="7"/>
    </row>
    <row r="514" spans="2:2" ht="15.75" customHeight="1">
      <c r="B514" s="7"/>
    </row>
    <row r="515" spans="2:2" ht="15.75" customHeight="1">
      <c r="B515" s="7"/>
    </row>
    <row r="516" spans="2:2" ht="15.75" customHeight="1">
      <c r="B516" s="7"/>
    </row>
    <row r="517" spans="2:2" ht="15.75" customHeight="1">
      <c r="B517" s="7"/>
    </row>
    <row r="518" spans="2:2" ht="15.75" customHeight="1">
      <c r="B518" s="7"/>
    </row>
    <row r="519" spans="2:2" ht="15.75" customHeight="1">
      <c r="B519" s="7"/>
    </row>
    <row r="520" spans="2:2" ht="15.75" customHeight="1">
      <c r="B520" s="7"/>
    </row>
    <row r="521" spans="2:2" ht="15.75" customHeight="1">
      <c r="B521" s="7"/>
    </row>
    <row r="522" spans="2:2" ht="15.75" customHeight="1">
      <c r="B522" s="7"/>
    </row>
    <row r="523" spans="2:2" ht="15.75" customHeight="1">
      <c r="B523" s="7"/>
    </row>
    <row r="524" spans="2:2" ht="15.75" customHeight="1">
      <c r="B524" s="7"/>
    </row>
    <row r="525" spans="2:2" ht="15.75" customHeight="1">
      <c r="B525" s="7"/>
    </row>
    <row r="526" spans="2:2" ht="15.75" customHeight="1">
      <c r="B526" s="7"/>
    </row>
    <row r="527" spans="2:2" ht="15.75" customHeight="1">
      <c r="B527" s="7"/>
    </row>
    <row r="528" spans="2:2" ht="15.75" customHeight="1">
      <c r="B528" s="7"/>
    </row>
    <row r="529" spans="2:2" ht="15.75" customHeight="1">
      <c r="B529" s="7"/>
    </row>
    <row r="530" spans="2:2" ht="15.75" customHeight="1">
      <c r="B530" s="7"/>
    </row>
    <row r="531" spans="2:2" ht="15.75" customHeight="1">
      <c r="B531" s="7"/>
    </row>
    <row r="532" spans="2:2" ht="15.75" customHeight="1">
      <c r="B532" s="7"/>
    </row>
    <row r="533" spans="2:2" ht="15.75" customHeight="1">
      <c r="B533" s="7"/>
    </row>
    <row r="534" spans="2:2" ht="15.75" customHeight="1">
      <c r="B534" s="7"/>
    </row>
    <row r="535" spans="2:2" ht="15.75" customHeight="1">
      <c r="B535" s="7"/>
    </row>
    <row r="536" spans="2:2" ht="15.75" customHeight="1">
      <c r="B536" s="7"/>
    </row>
    <row r="537" spans="2:2" ht="15.75" customHeight="1">
      <c r="B537" s="7"/>
    </row>
    <row r="538" spans="2:2" ht="15.75" customHeight="1">
      <c r="B538" s="7"/>
    </row>
    <row r="539" spans="2:2" ht="15.75" customHeight="1">
      <c r="B539" s="7"/>
    </row>
    <row r="540" spans="2:2" ht="15.75" customHeight="1">
      <c r="B540" s="7"/>
    </row>
    <row r="541" spans="2:2" ht="15.75" customHeight="1">
      <c r="B541" s="7"/>
    </row>
    <row r="542" spans="2:2" ht="15.75" customHeight="1">
      <c r="B542" s="7"/>
    </row>
    <row r="543" spans="2:2" ht="15.75" customHeight="1">
      <c r="B543" s="7"/>
    </row>
    <row r="544" spans="2:2" ht="15.75" customHeight="1">
      <c r="B544" s="7"/>
    </row>
    <row r="545" spans="2:2" ht="15.75" customHeight="1">
      <c r="B545" s="7"/>
    </row>
    <row r="546" spans="2:2" ht="15.75" customHeight="1">
      <c r="B546" s="7"/>
    </row>
    <row r="547" spans="2:2" ht="15.75" customHeight="1">
      <c r="B547" s="7"/>
    </row>
    <row r="548" spans="2:2" ht="15.75" customHeight="1">
      <c r="B548" s="7"/>
    </row>
    <row r="549" spans="2:2" ht="15.75" customHeight="1">
      <c r="B549" s="7"/>
    </row>
    <row r="550" spans="2:2" ht="15.75" customHeight="1">
      <c r="B550" s="7"/>
    </row>
    <row r="551" spans="2:2" ht="15.75" customHeight="1">
      <c r="B551" s="7"/>
    </row>
    <row r="552" spans="2:2" ht="15.75" customHeight="1">
      <c r="B552" s="7"/>
    </row>
    <row r="553" spans="2:2" ht="15.75" customHeight="1">
      <c r="B553" s="7"/>
    </row>
    <row r="554" spans="2:2" ht="15.75" customHeight="1">
      <c r="B554" s="7"/>
    </row>
    <row r="555" spans="2:2" ht="15.75" customHeight="1">
      <c r="B555" s="7"/>
    </row>
    <row r="556" spans="2:2" ht="15.75" customHeight="1">
      <c r="B556" s="7"/>
    </row>
    <row r="557" spans="2:2" ht="15.75" customHeight="1">
      <c r="B557" s="7"/>
    </row>
    <row r="558" spans="2:2" ht="15.75" customHeight="1">
      <c r="B558" s="7"/>
    </row>
    <row r="559" spans="2:2" ht="15.75" customHeight="1">
      <c r="B559" s="7"/>
    </row>
    <row r="560" spans="2:2" ht="15.75" customHeight="1">
      <c r="B560" s="7"/>
    </row>
    <row r="561" spans="2:2" ht="15.75" customHeight="1">
      <c r="B561" s="7"/>
    </row>
    <row r="562" spans="2:2" ht="15.75" customHeight="1">
      <c r="B562" s="7"/>
    </row>
    <row r="563" spans="2:2" ht="15.75" customHeight="1">
      <c r="B563" s="7"/>
    </row>
    <row r="564" spans="2:2" ht="15.75" customHeight="1">
      <c r="B564" s="7"/>
    </row>
    <row r="565" spans="2:2" ht="15.75" customHeight="1">
      <c r="B565" s="7"/>
    </row>
    <row r="566" spans="2:2" ht="15.75" customHeight="1">
      <c r="B566" s="7"/>
    </row>
    <row r="567" spans="2:2" ht="15.75" customHeight="1">
      <c r="B567" s="7"/>
    </row>
    <row r="568" spans="2:2" ht="15.75" customHeight="1">
      <c r="B568" s="7"/>
    </row>
    <row r="569" spans="2:2" ht="15.75" customHeight="1">
      <c r="B569" s="7"/>
    </row>
    <row r="570" spans="2:2" ht="15.75" customHeight="1">
      <c r="B570" s="7"/>
    </row>
    <row r="571" spans="2:2" ht="15.75" customHeight="1">
      <c r="B571" s="7"/>
    </row>
    <row r="572" spans="2:2" ht="15.75" customHeight="1">
      <c r="B572" s="7"/>
    </row>
    <row r="573" spans="2:2" ht="15.75" customHeight="1">
      <c r="B573" s="7"/>
    </row>
    <row r="574" spans="2:2" ht="15.75" customHeight="1">
      <c r="B574" s="7"/>
    </row>
    <row r="575" spans="2:2" ht="15.75" customHeight="1">
      <c r="B575" s="7"/>
    </row>
    <row r="576" spans="2:2" ht="15.75" customHeight="1">
      <c r="B576" s="7"/>
    </row>
    <row r="577" spans="2:2" ht="15.75" customHeight="1">
      <c r="B577" s="7"/>
    </row>
    <row r="578" spans="2:2" ht="15.75" customHeight="1">
      <c r="B578" s="7"/>
    </row>
    <row r="579" spans="2:2" ht="15.75" customHeight="1">
      <c r="B579" s="7"/>
    </row>
    <row r="580" spans="2:2" ht="15.75" customHeight="1">
      <c r="B580" s="7"/>
    </row>
    <row r="581" spans="2:2" ht="15.75" customHeight="1">
      <c r="B581" s="7"/>
    </row>
    <row r="582" spans="2:2" ht="15.75" customHeight="1">
      <c r="B582" s="7"/>
    </row>
    <row r="583" spans="2:2" ht="15.75" customHeight="1">
      <c r="B583" s="7"/>
    </row>
    <row r="584" spans="2:2" ht="15.75" customHeight="1">
      <c r="B584" s="7"/>
    </row>
    <row r="585" spans="2:2" ht="15.75" customHeight="1">
      <c r="B585" s="7"/>
    </row>
    <row r="586" spans="2:2" ht="15.75" customHeight="1">
      <c r="B586" s="7"/>
    </row>
    <row r="587" spans="2:2" ht="15.75" customHeight="1">
      <c r="B587" s="7"/>
    </row>
    <row r="588" spans="2:2" ht="15.75" customHeight="1">
      <c r="B588" s="7"/>
    </row>
    <row r="589" spans="2:2" ht="15.75" customHeight="1">
      <c r="B589" s="7"/>
    </row>
    <row r="590" spans="2:2" ht="15.75" customHeight="1">
      <c r="B590" s="7"/>
    </row>
    <row r="591" spans="2:2" ht="15.75" customHeight="1">
      <c r="B591" s="7"/>
    </row>
    <row r="592" spans="2:2" ht="15.75" customHeight="1">
      <c r="B592" s="7"/>
    </row>
    <row r="593" spans="2:2" ht="15.75" customHeight="1">
      <c r="B593" s="7"/>
    </row>
    <row r="594" spans="2:2" ht="15.75" customHeight="1">
      <c r="B594" s="7"/>
    </row>
    <row r="595" spans="2:2" ht="15.75" customHeight="1">
      <c r="B595" s="7"/>
    </row>
    <row r="596" spans="2:2" ht="15.75" customHeight="1">
      <c r="B596" s="7"/>
    </row>
    <row r="597" spans="2:2" ht="15.75" customHeight="1">
      <c r="B597" s="7"/>
    </row>
    <row r="598" spans="2:2" ht="15.75" customHeight="1">
      <c r="B598" s="7"/>
    </row>
    <row r="599" spans="2:2" ht="15.75" customHeight="1">
      <c r="B599" s="7"/>
    </row>
    <row r="600" spans="2:2" ht="15.75" customHeight="1">
      <c r="B600" s="7"/>
    </row>
    <row r="601" spans="2:2" ht="15.75" customHeight="1">
      <c r="B601" s="7"/>
    </row>
    <row r="602" spans="2:2" ht="15.75" customHeight="1">
      <c r="B602" s="7"/>
    </row>
    <row r="603" spans="2:2" ht="15.75" customHeight="1">
      <c r="B603" s="7"/>
    </row>
    <row r="604" spans="2:2" ht="15.75" customHeight="1">
      <c r="B604" s="7"/>
    </row>
    <row r="605" spans="2:2" ht="15.75" customHeight="1">
      <c r="B605" s="7"/>
    </row>
    <row r="606" spans="2:2" ht="15.75" customHeight="1">
      <c r="B606" s="7"/>
    </row>
    <row r="607" spans="2:2" ht="15.75" customHeight="1">
      <c r="B607" s="7"/>
    </row>
    <row r="608" spans="2:2" ht="15.75" customHeight="1">
      <c r="B608" s="7"/>
    </row>
    <row r="609" spans="2:2" ht="15.75" customHeight="1">
      <c r="B609" s="7"/>
    </row>
    <row r="610" spans="2:2" ht="15.75" customHeight="1">
      <c r="B610" s="7"/>
    </row>
    <row r="611" spans="2:2" ht="15.75" customHeight="1">
      <c r="B611" s="7"/>
    </row>
    <row r="612" spans="2:2" ht="15.75" customHeight="1">
      <c r="B612" s="7"/>
    </row>
    <row r="613" spans="2:2" ht="15.75" customHeight="1">
      <c r="B613" s="7"/>
    </row>
    <row r="614" spans="2:2" ht="15.75" customHeight="1">
      <c r="B614" s="7"/>
    </row>
    <row r="615" spans="2:2" ht="15.75" customHeight="1">
      <c r="B615" s="7"/>
    </row>
    <row r="616" spans="2:2" ht="15.75" customHeight="1">
      <c r="B616" s="7"/>
    </row>
    <row r="617" spans="2:2" ht="15.75" customHeight="1">
      <c r="B617" s="7"/>
    </row>
    <row r="618" spans="2:2" ht="15.75" customHeight="1">
      <c r="B618" s="7"/>
    </row>
    <row r="619" spans="2:2" ht="15.75" customHeight="1">
      <c r="B619" s="7"/>
    </row>
    <row r="620" spans="2:2" ht="15.75" customHeight="1">
      <c r="B620" s="7"/>
    </row>
    <row r="621" spans="2:2" ht="15.75" customHeight="1">
      <c r="B621" s="7"/>
    </row>
    <row r="622" spans="2:2" ht="15.75" customHeight="1">
      <c r="B622" s="7"/>
    </row>
    <row r="623" spans="2:2" ht="15.75" customHeight="1">
      <c r="B623" s="7"/>
    </row>
    <row r="624" spans="2:2" ht="15.75" customHeight="1">
      <c r="B624" s="7"/>
    </row>
    <row r="625" spans="2:2" ht="15.75" customHeight="1">
      <c r="B625" s="7"/>
    </row>
    <row r="626" spans="2:2" ht="15.75" customHeight="1">
      <c r="B626" s="7"/>
    </row>
    <row r="627" spans="2:2" ht="15.75" customHeight="1">
      <c r="B627" s="7"/>
    </row>
    <row r="628" spans="2:2" ht="15.75" customHeight="1">
      <c r="B628" s="7"/>
    </row>
    <row r="629" spans="2:2" ht="15.75" customHeight="1">
      <c r="B629" s="7"/>
    </row>
    <row r="630" spans="2:2" ht="15.75" customHeight="1">
      <c r="B630" s="7"/>
    </row>
    <row r="631" spans="2:2" ht="15.75" customHeight="1">
      <c r="B631" s="7"/>
    </row>
    <row r="632" spans="2:2" ht="15.75" customHeight="1">
      <c r="B632" s="7"/>
    </row>
    <row r="633" spans="2:2" ht="15.75" customHeight="1">
      <c r="B633" s="7"/>
    </row>
    <row r="634" spans="2:2" ht="15.75" customHeight="1">
      <c r="B634" s="7"/>
    </row>
    <row r="635" spans="2:2" ht="15.75" customHeight="1">
      <c r="B635" s="7"/>
    </row>
    <row r="636" spans="2:2" ht="15.75" customHeight="1">
      <c r="B636" s="7"/>
    </row>
    <row r="637" spans="2:2" ht="15.75" customHeight="1">
      <c r="B637" s="7"/>
    </row>
    <row r="638" spans="2:2" ht="15.75" customHeight="1">
      <c r="B638" s="7"/>
    </row>
    <row r="639" spans="2:2" ht="15.75" customHeight="1">
      <c r="B639" s="7"/>
    </row>
    <row r="640" spans="2:2" ht="15.75" customHeight="1">
      <c r="B640" s="7"/>
    </row>
    <row r="641" spans="2:2" ht="15.75" customHeight="1">
      <c r="B641" s="7"/>
    </row>
    <row r="642" spans="2:2" ht="15.75" customHeight="1">
      <c r="B642" s="7"/>
    </row>
    <row r="643" spans="2:2" ht="15.75" customHeight="1">
      <c r="B643" s="7"/>
    </row>
    <row r="644" spans="2:2" ht="15.75" customHeight="1">
      <c r="B644" s="7"/>
    </row>
    <row r="645" spans="2:2" ht="15.75" customHeight="1">
      <c r="B645" s="7"/>
    </row>
    <row r="646" spans="2:2" ht="15.75" customHeight="1">
      <c r="B646" s="7"/>
    </row>
    <row r="647" spans="2:2" ht="15.75" customHeight="1">
      <c r="B647" s="7"/>
    </row>
    <row r="648" spans="2:2" ht="15.75" customHeight="1">
      <c r="B648" s="7"/>
    </row>
    <row r="649" spans="2:2" ht="15.75" customHeight="1">
      <c r="B649" s="7"/>
    </row>
    <row r="650" spans="2:2" ht="15.75" customHeight="1">
      <c r="B650" s="7"/>
    </row>
    <row r="651" spans="2:2" ht="15.75" customHeight="1">
      <c r="B651" s="7"/>
    </row>
    <row r="652" spans="2:2" ht="15.75" customHeight="1">
      <c r="B652" s="7"/>
    </row>
    <row r="653" spans="2:2" ht="15.75" customHeight="1">
      <c r="B653" s="7"/>
    </row>
    <row r="654" spans="2:2" ht="15.75" customHeight="1">
      <c r="B654" s="7"/>
    </row>
    <row r="655" spans="2:2" ht="15.75" customHeight="1">
      <c r="B655" s="7"/>
    </row>
    <row r="656" spans="2:2" ht="15.75" customHeight="1">
      <c r="B656" s="7"/>
    </row>
    <row r="657" spans="2:2" ht="15.75" customHeight="1">
      <c r="B657" s="7"/>
    </row>
    <row r="658" spans="2:2" ht="15.75" customHeight="1">
      <c r="B658" s="7"/>
    </row>
    <row r="659" spans="2:2" ht="15.75" customHeight="1">
      <c r="B659" s="7"/>
    </row>
    <row r="660" spans="2:2" ht="15.75" customHeight="1">
      <c r="B660" s="7"/>
    </row>
    <row r="661" spans="2:2" ht="15.75" customHeight="1">
      <c r="B661" s="7"/>
    </row>
    <row r="662" spans="2:2" ht="15.75" customHeight="1">
      <c r="B662" s="7"/>
    </row>
    <row r="663" spans="2:2" ht="15.75" customHeight="1">
      <c r="B663" s="7"/>
    </row>
    <row r="664" spans="2:2" ht="15.75" customHeight="1">
      <c r="B664" s="7"/>
    </row>
    <row r="665" spans="2:2" ht="15.75" customHeight="1">
      <c r="B665" s="7"/>
    </row>
    <row r="666" spans="2:2" ht="15.75" customHeight="1">
      <c r="B666" s="7"/>
    </row>
    <row r="667" spans="2:2" ht="15.75" customHeight="1">
      <c r="B667" s="7"/>
    </row>
    <row r="668" spans="2:2" ht="15.75" customHeight="1">
      <c r="B668" s="7"/>
    </row>
    <row r="669" spans="2:2" ht="15.75" customHeight="1">
      <c r="B669" s="7"/>
    </row>
    <row r="670" spans="2:2" ht="15.75" customHeight="1">
      <c r="B670" s="7"/>
    </row>
    <row r="671" spans="2:2" ht="15.75" customHeight="1">
      <c r="B671" s="7"/>
    </row>
    <row r="672" spans="2:2" ht="15.75" customHeight="1">
      <c r="B672" s="7"/>
    </row>
    <row r="673" spans="2:2" ht="15.75" customHeight="1">
      <c r="B673" s="7"/>
    </row>
    <row r="674" spans="2:2" ht="15.75" customHeight="1">
      <c r="B674" s="7"/>
    </row>
    <row r="675" spans="2:2" ht="15.75" customHeight="1">
      <c r="B675" s="7"/>
    </row>
    <row r="676" spans="2:2" ht="15.75" customHeight="1">
      <c r="B676" s="7"/>
    </row>
    <row r="677" spans="2:2" ht="15.75" customHeight="1">
      <c r="B677" s="7"/>
    </row>
    <row r="678" spans="2:2" ht="15.75" customHeight="1">
      <c r="B678" s="7"/>
    </row>
    <row r="679" spans="2:2" ht="15.75" customHeight="1">
      <c r="B679" s="7"/>
    </row>
    <row r="680" spans="2:2" ht="15.75" customHeight="1">
      <c r="B680" s="7"/>
    </row>
    <row r="681" spans="2:2" ht="15.75" customHeight="1">
      <c r="B681" s="7"/>
    </row>
    <row r="682" spans="2:2" ht="15.75" customHeight="1">
      <c r="B682" s="7"/>
    </row>
    <row r="683" spans="2:2" ht="15.75" customHeight="1">
      <c r="B683" s="7"/>
    </row>
    <row r="684" spans="2:2" ht="15.75" customHeight="1">
      <c r="B684" s="7"/>
    </row>
    <row r="685" spans="2:2" ht="15.75" customHeight="1">
      <c r="B685" s="7"/>
    </row>
    <row r="686" spans="2:2" ht="15.75" customHeight="1">
      <c r="B686" s="7"/>
    </row>
    <row r="687" spans="2:2" ht="15.75" customHeight="1">
      <c r="B687" s="7"/>
    </row>
    <row r="688" spans="2:2" ht="15.75" customHeight="1">
      <c r="B688" s="7"/>
    </row>
    <row r="689" spans="2:2" ht="15.75" customHeight="1">
      <c r="B689" s="7"/>
    </row>
    <row r="690" spans="2:2" ht="15.75" customHeight="1">
      <c r="B690" s="7"/>
    </row>
    <row r="691" spans="2:2" ht="15.75" customHeight="1">
      <c r="B691" s="7"/>
    </row>
    <row r="692" spans="2:2" ht="15.75" customHeight="1">
      <c r="B692" s="7"/>
    </row>
    <row r="693" spans="2:2" ht="15.75" customHeight="1">
      <c r="B693" s="7"/>
    </row>
    <row r="694" spans="2:2" ht="15.75" customHeight="1">
      <c r="B694" s="7"/>
    </row>
    <row r="695" spans="2:2" ht="15.75" customHeight="1">
      <c r="B695" s="7"/>
    </row>
    <row r="696" spans="2:2" ht="15.75" customHeight="1">
      <c r="B696" s="7"/>
    </row>
    <row r="697" spans="2:2" ht="15.75" customHeight="1">
      <c r="B697" s="7"/>
    </row>
    <row r="698" spans="2:2" ht="15.75" customHeight="1">
      <c r="B698" s="7"/>
    </row>
    <row r="699" spans="2:2" ht="15.75" customHeight="1">
      <c r="B699" s="7"/>
    </row>
    <row r="700" spans="2:2" ht="15.75" customHeight="1">
      <c r="B700" s="7"/>
    </row>
    <row r="701" spans="2:2" ht="15.75" customHeight="1">
      <c r="B701" s="7"/>
    </row>
    <row r="702" spans="2:2" ht="15.75" customHeight="1">
      <c r="B702" s="7"/>
    </row>
    <row r="703" spans="2:2" ht="15.75" customHeight="1">
      <c r="B703" s="7"/>
    </row>
    <row r="704" spans="2:2" ht="15.75" customHeight="1">
      <c r="B704" s="7"/>
    </row>
    <row r="705" spans="2:2" ht="15.75" customHeight="1">
      <c r="B705" s="7"/>
    </row>
    <row r="706" spans="2:2" ht="15.75" customHeight="1">
      <c r="B706" s="7"/>
    </row>
    <row r="707" spans="2:2" ht="15.75" customHeight="1">
      <c r="B707" s="7"/>
    </row>
    <row r="708" spans="2:2" ht="15.75" customHeight="1">
      <c r="B708" s="7"/>
    </row>
    <row r="709" spans="2:2" ht="15.75" customHeight="1">
      <c r="B709" s="7"/>
    </row>
    <row r="710" spans="2:2" ht="15.75" customHeight="1">
      <c r="B710" s="7"/>
    </row>
    <row r="711" spans="2:2" ht="15.75" customHeight="1">
      <c r="B711" s="7"/>
    </row>
    <row r="712" spans="2:2" ht="15.75" customHeight="1">
      <c r="B712" s="7"/>
    </row>
    <row r="713" spans="2:2" ht="15.75" customHeight="1">
      <c r="B713" s="7"/>
    </row>
    <row r="714" spans="2:2" ht="15.75" customHeight="1">
      <c r="B714" s="7"/>
    </row>
    <row r="715" spans="2:2" ht="15.75" customHeight="1">
      <c r="B715" s="7"/>
    </row>
    <row r="716" spans="2:2" ht="15.75" customHeight="1">
      <c r="B716" s="7"/>
    </row>
    <row r="717" spans="2:2" ht="15.75" customHeight="1">
      <c r="B717" s="7"/>
    </row>
    <row r="718" spans="2:2" ht="15.75" customHeight="1">
      <c r="B718" s="7"/>
    </row>
    <row r="719" spans="2:2" ht="15.75" customHeight="1">
      <c r="B719" s="7"/>
    </row>
    <row r="720" spans="2:2" ht="15.75" customHeight="1">
      <c r="B720" s="7"/>
    </row>
    <row r="721" spans="2:2" ht="15.75" customHeight="1">
      <c r="B721" s="7"/>
    </row>
    <row r="722" spans="2:2" ht="15.75" customHeight="1">
      <c r="B722" s="7"/>
    </row>
    <row r="723" spans="2:2" ht="15.75" customHeight="1">
      <c r="B723" s="7"/>
    </row>
    <row r="724" spans="2:2" ht="15.75" customHeight="1">
      <c r="B724" s="7"/>
    </row>
    <row r="725" spans="2:2" ht="15.75" customHeight="1">
      <c r="B725" s="7"/>
    </row>
    <row r="726" spans="2:2" ht="15.75" customHeight="1">
      <c r="B726" s="7"/>
    </row>
    <row r="727" spans="2:2" ht="15.75" customHeight="1">
      <c r="B727" s="7"/>
    </row>
    <row r="728" spans="2:2" ht="15.75" customHeight="1">
      <c r="B728" s="7"/>
    </row>
    <row r="729" spans="2:2" ht="15.75" customHeight="1">
      <c r="B729" s="7"/>
    </row>
    <row r="730" spans="2:2" ht="15.75" customHeight="1">
      <c r="B730" s="7"/>
    </row>
    <row r="731" spans="2:2" ht="15.75" customHeight="1">
      <c r="B731" s="7"/>
    </row>
    <row r="732" spans="2:2" ht="15.75" customHeight="1">
      <c r="B732" s="7"/>
    </row>
    <row r="733" spans="2:2" ht="15.75" customHeight="1">
      <c r="B733" s="7"/>
    </row>
    <row r="734" spans="2:2" ht="15.75" customHeight="1">
      <c r="B734" s="7"/>
    </row>
    <row r="735" spans="2:2" ht="15.75" customHeight="1">
      <c r="B735" s="7"/>
    </row>
    <row r="736" spans="2:2" ht="15.75" customHeight="1">
      <c r="B736" s="7"/>
    </row>
    <row r="737" spans="2:2" ht="15.75" customHeight="1">
      <c r="B737" s="7"/>
    </row>
    <row r="738" spans="2:2" ht="15.75" customHeight="1">
      <c r="B738" s="7"/>
    </row>
    <row r="739" spans="2:2" ht="15.75" customHeight="1">
      <c r="B739" s="7"/>
    </row>
    <row r="740" spans="2:2" ht="15.75" customHeight="1">
      <c r="B740" s="7"/>
    </row>
    <row r="741" spans="2:2" ht="15.75" customHeight="1">
      <c r="B741" s="7"/>
    </row>
    <row r="742" spans="2:2" ht="15.75" customHeight="1">
      <c r="B742" s="7"/>
    </row>
    <row r="743" spans="2:2" ht="15.75" customHeight="1">
      <c r="B743" s="7"/>
    </row>
    <row r="744" spans="2:2" ht="15.75" customHeight="1">
      <c r="B744" s="7"/>
    </row>
    <row r="745" spans="2:2" ht="15.75" customHeight="1">
      <c r="B745" s="7"/>
    </row>
    <row r="746" spans="2:2" ht="15.75" customHeight="1">
      <c r="B746" s="7"/>
    </row>
    <row r="747" spans="2:2" ht="15.75" customHeight="1">
      <c r="B747" s="7"/>
    </row>
    <row r="748" spans="2:2" ht="15.75" customHeight="1">
      <c r="B748" s="7"/>
    </row>
    <row r="749" spans="2:2" ht="15.75" customHeight="1">
      <c r="B749" s="7"/>
    </row>
    <row r="750" spans="2:2" ht="15.75" customHeight="1">
      <c r="B750" s="7"/>
    </row>
    <row r="751" spans="2:2" ht="15.75" customHeight="1">
      <c r="B751" s="7"/>
    </row>
    <row r="752" spans="2:2" ht="15.75" customHeight="1">
      <c r="B752" s="7"/>
    </row>
    <row r="753" spans="2:2" ht="15.75" customHeight="1">
      <c r="B753" s="7"/>
    </row>
    <row r="754" spans="2:2" ht="15.75" customHeight="1">
      <c r="B754" s="7"/>
    </row>
    <row r="755" spans="2:2" ht="15.75" customHeight="1">
      <c r="B755" s="7"/>
    </row>
    <row r="756" spans="2:2" ht="15.75" customHeight="1">
      <c r="B756" s="7"/>
    </row>
    <row r="757" spans="2:2" ht="15.75" customHeight="1">
      <c r="B757" s="7"/>
    </row>
    <row r="758" spans="2:2" ht="15.75" customHeight="1">
      <c r="B758" s="7"/>
    </row>
    <row r="759" spans="2:2" ht="15.75" customHeight="1">
      <c r="B759" s="7"/>
    </row>
    <row r="760" spans="2:2" ht="15.75" customHeight="1">
      <c r="B760" s="7"/>
    </row>
    <row r="761" spans="2:2" ht="15.75" customHeight="1">
      <c r="B761" s="7"/>
    </row>
    <row r="762" spans="2:2" ht="15.75" customHeight="1">
      <c r="B762" s="7"/>
    </row>
    <row r="763" spans="2:2" ht="15.75" customHeight="1">
      <c r="B763" s="7"/>
    </row>
    <row r="764" spans="2:2" ht="15.75" customHeight="1">
      <c r="B764" s="7"/>
    </row>
    <row r="765" spans="2:2" ht="15.75" customHeight="1">
      <c r="B765" s="7"/>
    </row>
    <row r="766" spans="2:2" ht="15.75" customHeight="1">
      <c r="B766" s="7"/>
    </row>
    <row r="767" spans="2:2" ht="15.75" customHeight="1">
      <c r="B767" s="7"/>
    </row>
    <row r="768" spans="2:2" ht="15.75" customHeight="1">
      <c r="B768" s="7"/>
    </row>
    <row r="769" spans="2:2" ht="15.75" customHeight="1">
      <c r="B769" s="7"/>
    </row>
    <row r="770" spans="2:2" ht="15.75" customHeight="1">
      <c r="B770" s="7"/>
    </row>
    <row r="771" spans="2:2" ht="15.75" customHeight="1">
      <c r="B771" s="7"/>
    </row>
    <row r="772" spans="2:2" ht="15.75" customHeight="1">
      <c r="B772" s="7"/>
    </row>
    <row r="773" spans="2:2" ht="15.75" customHeight="1">
      <c r="B773" s="7"/>
    </row>
    <row r="774" spans="2:2" ht="15.75" customHeight="1">
      <c r="B774" s="7"/>
    </row>
    <row r="775" spans="2:2" ht="15.75" customHeight="1">
      <c r="B775" s="7"/>
    </row>
    <row r="776" spans="2:2" ht="15.75" customHeight="1">
      <c r="B776" s="7"/>
    </row>
    <row r="777" spans="2:2" ht="15.75" customHeight="1">
      <c r="B777" s="7"/>
    </row>
    <row r="778" spans="2:2" ht="15.75" customHeight="1">
      <c r="B778" s="7"/>
    </row>
    <row r="779" spans="2:2" ht="15.75" customHeight="1">
      <c r="B779" s="7"/>
    </row>
    <row r="780" spans="2:2" ht="15.75" customHeight="1">
      <c r="B780" s="7"/>
    </row>
    <row r="781" spans="2:2" ht="15.75" customHeight="1">
      <c r="B781" s="7"/>
    </row>
    <row r="782" spans="2:2" ht="15.75" customHeight="1">
      <c r="B782" s="7"/>
    </row>
    <row r="783" spans="2:2" ht="15.75" customHeight="1">
      <c r="B783" s="7"/>
    </row>
    <row r="784" spans="2:2" ht="15.75" customHeight="1">
      <c r="B784" s="7"/>
    </row>
    <row r="785" spans="2:2" ht="15.75" customHeight="1">
      <c r="B785" s="7"/>
    </row>
    <row r="786" spans="2:2" ht="15.75" customHeight="1">
      <c r="B786" s="7"/>
    </row>
    <row r="787" spans="2:2" ht="15.75" customHeight="1">
      <c r="B787" s="7"/>
    </row>
    <row r="788" spans="2:2" ht="15.75" customHeight="1">
      <c r="B788" s="7"/>
    </row>
    <row r="789" spans="2:2" ht="15.75" customHeight="1">
      <c r="B789" s="7"/>
    </row>
    <row r="790" spans="2:2" ht="15.75" customHeight="1">
      <c r="B790" s="7"/>
    </row>
    <row r="791" spans="2:2" ht="15.75" customHeight="1">
      <c r="B791" s="7"/>
    </row>
    <row r="792" spans="2:2" ht="15.75" customHeight="1">
      <c r="B792" s="7"/>
    </row>
    <row r="793" spans="2:2" ht="15.75" customHeight="1">
      <c r="B793" s="7"/>
    </row>
    <row r="794" spans="2:2" ht="15.75" customHeight="1">
      <c r="B794" s="7"/>
    </row>
    <row r="795" spans="2:2" ht="15.75" customHeight="1">
      <c r="B795" s="7"/>
    </row>
    <row r="796" spans="2:2" ht="15.75" customHeight="1">
      <c r="B796" s="7"/>
    </row>
    <row r="797" spans="2:2" ht="15.75" customHeight="1">
      <c r="B797" s="7"/>
    </row>
    <row r="798" spans="2:2" ht="15.75" customHeight="1">
      <c r="B798" s="7"/>
    </row>
    <row r="799" spans="2:2" ht="15.75" customHeight="1">
      <c r="B799" s="7"/>
    </row>
    <row r="800" spans="2:2" ht="15.75" customHeight="1">
      <c r="B800" s="7"/>
    </row>
    <row r="801" spans="2:2" ht="15.75" customHeight="1">
      <c r="B801" s="7"/>
    </row>
    <row r="802" spans="2:2" ht="15.75" customHeight="1">
      <c r="B802" s="7"/>
    </row>
    <row r="803" spans="2:2" ht="15.75" customHeight="1">
      <c r="B803" s="7"/>
    </row>
    <row r="804" spans="2:2" ht="15.75" customHeight="1">
      <c r="B804" s="7"/>
    </row>
    <row r="805" spans="2:2" ht="15.75" customHeight="1">
      <c r="B805" s="7"/>
    </row>
    <row r="806" spans="2:2" ht="15.75" customHeight="1">
      <c r="B806" s="7"/>
    </row>
    <row r="807" spans="2:2" ht="15.75" customHeight="1">
      <c r="B807" s="7"/>
    </row>
    <row r="808" spans="2:2" ht="15.75" customHeight="1">
      <c r="B808" s="7"/>
    </row>
    <row r="809" spans="2:2" ht="15.75" customHeight="1">
      <c r="B809" s="7"/>
    </row>
    <row r="810" spans="2:2" ht="15.75" customHeight="1">
      <c r="B810" s="7"/>
    </row>
    <row r="811" spans="2:2" ht="15.75" customHeight="1">
      <c r="B811" s="7"/>
    </row>
    <row r="812" spans="2:2" ht="15.75" customHeight="1">
      <c r="B812" s="7"/>
    </row>
    <row r="813" spans="2:2" ht="15.75" customHeight="1">
      <c r="B813" s="7"/>
    </row>
    <row r="814" spans="2:2" ht="15.75" customHeight="1">
      <c r="B814" s="7"/>
    </row>
    <row r="815" spans="2:2" ht="15.75" customHeight="1">
      <c r="B815" s="7"/>
    </row>
    <row r="816" spans="2:2" ht="15.75" customHeight="1">
      <c r="B816" s="7"/>
    </row>
    <row r="817" spans="2:2" ht="15.75" customHeight="1">
      <c r="B817" s="7"/>
    </row>
    <row r="818" spans="2:2" ht="15.75" customHeight="1">
      <c r="B818" s="7"/>
    </row>
    <row r="819" spans="2:2" ht="15.75" customHeight="1">
      <c r="B819" s="7"/>
    </row>
    <row r="820" spans="2:2" ht="15.75" customHeight="1">
      <c r="B820" s="7"/>
    </row>
    <row r="821" spans="2:2" ht="15.75" customHeight="1">
      <c r="B821" s="7"/>
    </row>
    <row r="822" spans="2:2" ht="15.75" customHeight="1">
      <c r="B822" s="7"/>
    </row>
    <row r="823" spans="2:2" ht="15.75" customHeight="1">
      <c r="B823" s="7"/>
    </row>
    <row r="824" spans="2:2" ht="15.75" customHeight="1">
      <c r="B824" s="7"/>
    </row>
    <row r="825" spans="2:2" ht="15.75" customHeight="1">
      <c r="B825" s="7"/>
    </row>
    <row r="826" spans="2:2" ht="15.75" customHeight="1">
      <c r="B826" s="7"/>
    </row>
    <row r="827" spans="2:2" ht="15.75" customHeight="1">
      <c r="B827" s="7"/>
    </row>
    <row r="828" spans="2:2" ht="15.75" customHeight="1">
      <c r="B828" s="7"/>
    </row>
    <row r="829" spans="2:2" ht="15.75" customHeight="1">
      <c r="B829" s="7"/>
    </row>
    <row r="830" spans="2:2" ht="15.75" customHeight="1">
      <c r="B830" s="7"/>
    </row>
    <row r="831" spans="2:2" ht="15.75" customHeight="1">
      <c r="B831" s="7"/>
    </row>
    <row r="832" spans="2:2" ht="15.75" customHeight="1">
      <c r="B832" s="7"/>
    </row>
    <row r="833" spans="2:2" ht="15.75" customHeight="1">
      <c r="B833" s="7"/>
    </row>
    <row r="834" spans="2:2" ht="15.75" customHeight="1">
      <c r="B834" s="7"/>
    </row>
    <row r="835" spans="2:2" ht="15.75" customHeight="1">
      <c r="B835" s="7"/>
    </row>
    <row r="836" spans="2:2" ht="15.75" customHeight="1">
      <c r="B836" s="7"/>
    </row>
    <row r="837" spans="2:2" ht="15.75" customHeight="1">
      <c r="B837" s="7"/>
    </row>
    <row r="838" spans="2:2" ht="15.75" customHeight="1">
      <c r="B838" s="7"/>
    </row>
    <row r="839" spans="2:2" ht="15.75" customHeight="1">
      <c r="B839" s="7"/>
    </row>
    <row r="840" spans="2:2" ht="15.75" customHeight="1">
      <c r="B840" s="7"/>
    </row>
    <row r="841" spans="2:2" ht="15.75" customHeight="1">
      <c r="B841" s="7"/>
    </row>
    <row r="842" spans="2:2" ht="15.75" customHeight="1">
      <c r="B842" s="7"/>
    </row>
    <row r="843" spans="2:2" ht="15.75" customHeight="1">
      <c r="B843" s="7"/>
    </row>
    <row r="844" spans="2:2" ht="15.75" customHeight="1">
      <c r="B844" s="7"/>
    </row>
    <row r="845" spans="2:2" ht="15.75" customHeight="1">
      <c r="B845" s="7"/>
    </row>
    <row r="846" spans="2:2" ht="15.75" customHeight="1">
      <c r="B846" s="7"/>
    </row>
    <row r="847" spans="2:2" ht="15.75" customHeight="1">
      <c r="B847" s="7"/>
    </row>
    <row r="848" spans="2:2" ht="15.75" customHeight="1">
      <c r="B848" s="7"/>
    </row>
    <row r="849" spans="2:2" ht="15.75" customHeight="1">
      <c r="B849" s="7"/>
    </row>
    <row r="850" spans="2:2" ht="15.75" customHeight="1">
      <c r="B850" s="7"/>
    </row>
    <row r="851" spans="2:2" ht="15.75" customHeight="1">
      <c r="B851" s="7"/>
    </row>
    <row r="852" spans="2:2" ht="15.75" customHeight="1">
      <c r="B852" s="7"/>
    </row>
    <row r="853" spans="2:2" ht="15.75" customHeight="1">
      <c r="B853" s="7"/>
    </row>
    <row r="854" spans="2:2" ht="15.75" customHeight="1">
      <c r="B854" s="7"/>
    </row>
    <row r="855" spans="2:2" ht="15.75" customHeight="1">
      <c r="B855" s="7"/>
    </row>
    <row r="856" spans="2:2" ht="15.75" customHeight="1">
      <c r="B856" s="7"/>
    </row>
    <row r="857" spans="2:2" ht="15.75" customHeight="1">
      <c r="B857" s="7"/>
    </row>
    <row r="858" spans="2:2" ht="15.75" customHeight="1">
      <c r="B858" s="7"/>
    </row>
    <row r="859" spans="2:2" ht="15.75" customHeight="1">
      <c r="B859" s="7"/>
    </row>
    <row r="860" spans="2:2" ht="15.75" customHeight="1">
      <c r="B860" s="7"/>
    </row>
    <row r="861" spans="2:2" ht="15.75" customHeight="1">
      <c r="B861" s="7"/>
    </row>
    <row r="862" spans="2:2" ht="15.75" customHeight="1">
      <c r="B862" s="7"/>
    </row>
    <row r="863" spans="2:2" ht="15.75" customHeight="1">
      <c r="B863" s="7"/>
    </row>
    <row r="864" spans="2:2" ht="15.75" customHeight="1">
      <c r="B864" s="7"/>
    </row>
    <row r="865" spans="2:2" ht="15.75" customHeight="1">
      <c r="B865" s="7"/>
    </row>
    <row r="866" spans="2:2" ht="15.75" customHeight="1">
      <c r="B866" s="7"/>
    </row>
    <row r="867" spans="2:2" ht="15.75" customHeight="1">
      <c r="B867" s="7"/>
    </row>
    <row r="868" spans="2:2" ht="15.75" customHeight="1">
      <c r="B868" s="7"/>
    </row>
    <row r="869" spans="2:2" ht="15.75" customHeight="1">
      <c r="B869" s="7"/>
    </row>
    <row r="870" spans="2:2" ht="15.75" customHeight="1">
      <c r="B870" s="7"/>
    </row>
    <row r="871" spans="2:2" ht="15.75" customHeight="1">
      <c r="B871" s="7"/>
    </row>
    <row r="872" spans="2:2" ht="15.75" customHeight="1">
      <c r="B872" s="7"/>
    </row>
    <row r="873" spans="2:2" ht="15.75" customHeight="1">
      <c r="B873" s="7"/>
    </row>
    <row r="874" spans="2:2" ht="15.75" customHeight="1">
      <c r="B874" s="7"/>
    </row>
    <row r="875" spans="2:2" ht="15.75" customHeight="1">
      <c r="B875" s="7"/>
    </row>
    <row r="876" spans="2:2" ht="15.75" customHeight="1">
      <c r="B876" s="7"/>
    </row>
    <row r="877" spans="2:2" ht="15.75" customHeight="1">
      <c r="B877" s="7"/>
    </row>
    <row r="878" spans="2:2" ht="15.75" customHeight="1">
      <c r="B878" s="7"/>
    </row>
    <row r="879" spans="2:2" ht="15.75" customHeight="1">
      <c r="B879" s="7"/>
    </row>
    <row r="880" spans="2:2" ht="15.75" customHeight="1">
      <c r="B880" s="7"/>
    </row>
    <row r="881" spans="2:2" ht="15.75" customHeight="1">
      <c r="B881" s="7"/>
    </row>
    <row r="882" spans="2:2" ht="15.75" customHeight="1">
      <c r="B882" s="7"/>
    </row>
    <row r="883" spans="2:2" ht="15.75" customHeight="1">
      <c r="B883" s="7"/>
    </row>
    <row r="884" spans="2:2" ht="15.75" customHeight="1">
      <c r="B884" s="7"/>
    </row>
    <row r="885" spans="2:2" ht="15.75" customHeight="1">
      <c r="B885" s="7"/>
    </row>
    <row r="886" spans="2:2" ht="15.75" customHeight="1">
      <c r="B886" s="7"/>
    </row>
    <row r="887" spans="2:2" ht="15.75" customHeight="1">
      <c r="B887" s="7"/>
    </row>
    <row r="888" spans="2:2" ht="15.75" customHeight="1">
      <c r="B888" s="7"/>
    </row>
    <row r="889" spans="2:2" ht="15.75" customHeight="1">
      <c r="B889" s="7"/>
    </row>
    <row r="890" spans="2:2" ht="15.75" customHeight="1">
      <c r="B890" s="7"/>
    </row>
    <row r="891" spans="2:2" ht="15.75" customHeight="1">
      <c r="B891" s="7"/>
    </row>
    <row r="892" spans="2:2" ht="15.75" customHeight="1">
      <c r="B892" s="7"/>
    </row>
    <row r="893" spans="2:2" ht="15.75" customHeight="1">
      <c r="B893" s="7"/>
    </row>
    <row r="894" spans="2:2" ht="15.75" customHeight="1">
      <c r="B894" s="7"/>
    </row>
    <row r="895" spans="2:2" ht="15.75" customHeight="1">
      <c r="B895" s="7"/>
    </row>
    <row r="896" spans="2:2" ht="15.75" customHeight="1">
      <c r="B896" s="7"/>
    </row>
    <row r="897" spans="2:2" ht="15.75" customHeight="1">
      <c r="B897" s="7"/>
    </row>
    <row r="898" spans="2:2" ht="15.75" customHeight="1">
      <c r="B898" s="7"/>
    </row>
    <row r="899" spans="2:2" ht="15.75" customHeight="1">
      <c r="B899" s="7"/>
    </row>
    <row r="900" spans="2:2" ht="15.75" customHeight="1">
      <c r="B900" s="7"/>
    </row>
    <row r="901" spans="2:2" ht="15.75" customHeight="1">
      <c r="B901" s="7"/>
    </row>
    <row r="902" spans="2:2" ht="15.75" customHeight="1">
      <c r="B902" s="7"/>
    </row>
    <row r="903" spans="2:2" ht="15.75" customHeight="1">
      <c r="B903" s="7"/>
    </row>
    <row r="904" spans="2:2" ht="15.75" customHeight="1">
      <c r="B904" s="7"/>
    </row>
    <row r="905" spans="2:2" ht="15.75" customHeight="1">
      <c r="B905" s="7"/>
    </row>
    <row r="906" spans="2:2" ht="15.75" customHeight="1">
      <c r="B906" s="7"/>
    </row>
    <row r="907" spans="2:2" ht="15.75" customHeight="1">
      <c r="B907" s="7"/>
    </row>
    <row r="908" spans="2:2" ht="15.75" customHeight="1">
      <c r="B908" s="7"/>
    </row>
    <row r="909" spans="2:2" ht="15.75" customHeight="1">
      <c r="B909" s="7"/>
    </row>
    <row r="910" spans="2:2" ht="15.75" customHeight="1">
      <c r="B910" s="7"/>
    </row>
    <row r="911" spans="2:2" ht="15.75" customHeight="1">
      <c r="B911" s="7"/>
    </row>
    <row r="912" spans="2:2" ht="15.75" customHeight="1">
      <c r="B912" s="7"/>
    </row>
    <row r="913" spans="2:2" ht="15.75" customHeight="1">
      <c r="B913" s="7"/>
    </row>
    <row r="914" spans="2:2" ht="15.75" customHeight="1">
      <c r="B914" s="7"/>
    </row>
    <row r="915" spans="2:2" ht="15.75" customHeight="1">
      <c r="B915" s="7"/>
    </row>
    <row r="916" spans="2:2" ht="15.75" customHeight="1">
      <c r="B916" s="7"/>
    </row>
    <row r="917" spans="2:2" ht="15.75" customHeight="1">
      <c r="B917" s="7"/>
    </row>
    <row r="918" spans="2:2" ht="15.75" customHeight="1">
      <c r="B918" s="7"/>
    </row>
    <row r="919" spans="2:2" ht="15.75" customHeight="1">
      <c r="B919" s="7"/>
    </row>
    <row r="920" spans="2:2" ht="15.75" customHeight="1">
      <c r="B920" s="7"/>
    </row>
    <row r="921" spans="2:2" ht="15.75" customHeight="1">
      <c r="B921" s="7"/>
    </row>
    <row r="922" spans="2:2" ht="15.75" customHeight="1">
      <c r="B922" s="7"/>
    </row>
    <row r="923" spans="2:2" ht="15.75" customHeight="1">
      <c r="B923" s="7"/>
    </row>
    <row r="924" spans="2:2" ht="15.75" customHeight="1">
      <c r="B924" s="7"/>
    </row>
    <row r="925" spans="2:2" ht="15.75" customHeight="1">
      <c r="B925" s="7"/>
    </row>
    <row r="926" spans="2:2" ht="15.75" customHeight="1">
      <c r="B926" s="7"/>
    </row>
    <row r="927" spans="2:2" ht="15.75" customHeight="1">
      <c r="B927" s="7"/>
    </row>
    <row r="928" spans="2:2" ht="15.75" customHeight="1">
      <c r="B928" s="7"/>
    </row>
    <row r="929" spans="2:2" ht="15.75" customHeight="1">
      <c r="B929" s="7"/>
    </row>
    <row r="930" spans="2:2" ht="15.75" customHeight="1">
      <c r="B930" s="7"/>
    </row>
    <row r="931" spans="2:2" ht="15.75" customHeight="1">
      <c r="B931" s="7"/>
    </row>
    <row r="932" spans="2:2" ht="15.75" customHeight="1">
      <c r="B932" s="7"/>
    </row>
    <row r="933" spans="2:2" ht="15.75" customHeight="1">
      <c r="B933" s="7"/>
    </row>
    <row r="934" spans="2:2" ht="15.75" customHeight="1">
      <c r="B934" s="7"/>
    </row>
    <row r="935" spans="2:2" ht="15.75" customHeight="1">
      <c r="B935" s="7"/>
    </row>
    <row r="936" spans="2:2" ht="15.75" customHeight="1">
      <c r="B936" s="7"/>
    </row>
    <row r="937" spans="2:2" ht="15.75" customHeight="1">
      <c r="B937" s="7"/>
    </row>
    <row r="938" spans="2:2" ht="15.75" customHeight="1">
      <c r="B938" s="7"/>
    </row>
    <row r="939" spans="2:2" ht="15.75" customHeight="1">
      <c r="B939" s="7"/>
    </row>
    <row r="940" spans="2:2" ht="15.75" customHeight="1">
      <c r="B940" s="7"/>
    </row>
    <row r="941" spans="2:2" ht="15.75" customHeight="1">
      <c r="B941" s="7"/>
    </row>
    <row r="942" spans="2:2" ht="15.75" customHeight="1">
      <c r="B942" s="7"/>
    </row>
    <row r="943" spans="2:2" ht="15.75" customHeight="1">
      <c r="B943" s="7"/>
    </row>
    <row r="944" spans="2:2" ht="15.75" customHeight="1">
      <c r="B944" s="7"/>
    </row>
    <row r="945" spans="2:2" ht="15.75" customHeight="1">
      <c r="B945" s="7"/>
    </row>
    <row r="946" spans="2:2" ht="15.75" customHeight="1">
      <c r="B946" s="7"/>
    </row>
    <row r="947" spans="2:2" ht="15.75" customHeight="1">
      <c r="B947" s="7"/>
    </row>
    <row r="948" spans="2:2" ht="15.75" customHeight="1">
      <c r="B948" s="7"/>
    </row>
    <row r="949" spans="2:2" ht="15.75" customHeight="1">
      <c r="B949" s="7"/>
    </row>
    <row r="950" spans="2:2" ht="15.75" customHeight="1">
      <c r="B950" s="7"/>
    </row>
    <row r="951" spans="2:2" ht="15.75" customHeight="1">
      <c r="B951" s="7"/>
    </row>
    <row r="952" spans="2:2" ht="15.75" customHeight="1">
      <c r="B952" s="7"/>
    </row>
    <row r="953" spans="2:2" ht="15.75" customHeight="1">
      <c r="B953" s="7"/>
    </row>
    <row r="954" spans="2:2" ht="15.75" customHeight="1">
      <c r="B954" s="7"/>
    </row>
    <row r="955" spans="2:2" ht="15.75" customHeight="1">
      <c r="B955" s="7"/>
    </row>
    <row r="956" spans="2:2" ht="15.75" customHeight="1">
      <c r="B956" s="7"/>
    </row>
    <row r="957" spans="2:2" ht="15.75" customHeight="1">
      <c r="B957" s="7"/>
    </row>
    <row r="958" spans="2:2" ht="15.75" customHeight="1">
      <c r="B958" s="7"/>
    </row>
    <row r="959" spans="2:2" ht="15.75" customHeight="1">
      <c r="B959" s="7"/>
    </row>
    <row r="960" spans="2:2" ht="15.75" customHeight="1">
      <c r="B960" s="7"/>
    </row>
    <row r="961" spans="2:2" ht="15.75" customHeight="1">
      <c r="B961" s="7"/>
    </row>
    <row r="962" spans="2:2" ht="15.75" customHeight="1">
      <c r="B962" s="7"/>
    </row>
    <row r="963" spans="2:2" ht="15.75" customHeight="1">
      <c r="B963" s="7"/>
    </row>
    <row r="964" spans="2:2" ht="15.75" customHeight="1">
      <c r="B964" s="7"/>
    </row>
    <row r="965" spans="2:2" ht="15.75" customHeight="1">
      <c r="B965" s="7"/>
    </row>
    <row r="966" spans="2:2" ht="15.75" customHeight="1">
      <c r="B966" s="7"/>
    </row>
    <row r="967" spans="2:2" ht="15.75" customHeight="1">
      <c r="B967" s="7"/>
    </row>
    <row r="968" spans="2:2" ht="15.75" customHeight="1">
      <c r="B968" s="7"/>
    </row>
    <row r="969" spans="2:2" ht="15.75" customHeight="1">
      <c r="B969" s="7"/>
    </row>
    <row r="970" spans="2:2" ht="15.75" customHeight="1">
      <c r="B970" s="7"/>
    </row>
    <row r="971" spans="2:2" ht="15.75" customHeight="1">
      <c r="B971" s="7"/>
    </row>
    <row r="972" spans="2:2" ht="15.75" customHeight="1">
      <c r="B972" s="7"/>
    </row>
    <row r="973" spans="2:2" ht="15.75" customHeight="1">
      <c r="B973" s="7"/>
    </row>
    <row r="974" spans="2:2" ht="15.75" customHeight="1">
      <c r="B974" s="7"/>
    </row>
    <row r="975" spans="2:2" ht="15.75" customHeight="1">
      <c r="B975" s="7"/>
    </row>
    <row r="976" spans="2:2" ht="15.75" customHeight="1">
      <c r="B976" s="7"/>
    </row>
    <row r="977" spans="2:2" ht="15.75" customHeight="1">
      <c r="B977" s="7"/>
    </row>
    <row r="978" spans="2:2" ht="15.75" customHeight="1">
      <c r="B978" s="7"/>
    </row>
    <row r="979" spans="2:2" ht="15.75" customHeight="1">
      <c r="B979" s="7"/>
    </row>
    <row r="980" spans="2:2" ht="15.75" customHeight="1">
      <c r="B980" s="7"/>
    </row>
    <row r="981" spans="2:2" ht="15.75" customHeight="1">
      <c r="B981" s="7"/>
    </row>
    <row r="982" spans="2:2" ht="15.75" customHeight="1">
      <c r="B982" s="7"/>
    </row>
    <row r="983" spans="2:2" ht="15.75" customHeight="1">
      <c r="B983" s="7"/>
    </row>
    <row r="984" spans="2:2" ht="15.75" customHeight="1">
      <c r="B984" s="7"/>
    </row>
    <row r="985" spans="2:2" ht="15.75" customHeight="1">
      <c r="B985" s="7"/>
    </row>
    <row r="986" spans="2:2" ht="15.75" customHeight="1">
      <c r="B986" s="7"/>
    </row>
    <row r="987" spans="2:2" ht="15.75" customHeight="1">
      <c r="B987" s="7"/>
    </row>
    <row r="988" spans="2:2" ht="15.75" customHeight="1">
      <c r="B988" s="7"/>
    </row>
    <row r="989" spans="2:2" ht="15.75" customHeight="1">
      <c r="B989" s="7"/>
    </row>
    <row r="990" spans="2:2" ht="15.75" customHeight="1">
      <c r="B990" s="7"/>
    </row>
    <row r="991" spans="2:2" ht="15.75" customHeight="1">
      <c r="B991" s="7"/>
    </row>
    <row r="992" spans="2:2" ht="15.75" customHeight="1">
      <c r="B992" s="7"/>
    </row>
    <row r="993" spans="2:2" ht="15.75" customHeight="1">
      <c r="B993" s="7"/>
    </row>
    <row r="994" spans="2:2" ht="15.75" customHeight="1">
      <c r="B994" s="7"/>
    </row>
    <row r="995" spans="2:2" ht="15.75" customHeight="1">
      <c r="B995" s="7"/>
    </row>
    <row r="996" spans="2:2" ht="15.75" customHeight="1">
      <c r="B996" s="7"/>
    </row>
    <row r="997" spans="2:2" ht="15.75" customHeight="1">
      <c r="B997" s="7"/>
    </row>
    <row r="998" spans="2:2" ht="15.75" customHeight="1">
      <c r="B998" s="7"/>
    </row>
    <row r="999" spans="2:2" ht="15.75" customHeight="1">
      <c r="B999" s="7"/>
    </row>
    <row r="1000" spans="2:2" ht="15.75" customHeight="1">
      <c r="B1000" s="7"/>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B4" sqref="B4"/>
    </sheetView>
  </sheetViews>
  <sheetFormatPr defaultColWidth="12.625" defaultRowHeight="15" customHeight="1"/>
  <cols>
    <col min="1" max="1" width="27.5" customWidth="1"/>
    <col min="2" max="2" width="24.625" customWidth="1"/>
    <col min="3" max="3" width="59.5" customWidth="1"/>
    <col min="4" max="26" width="7.75" customWidth="1"/>
  </cols>
  <sheetData>
    <row r="1" spans="1:26" ht="14.25">
      <c r="A1" s="5" t="s">
        <v>1691</v>
      </c>
      <c r="B1" s="5" t="s">
        <v>1692</v>
      </c>
      <c r="C1" s="2"/>
      <c r="D1" s="2"/>
      <c r="E1" s="2"/>
      <c r="F1" s="2"/>
      <c r="G1" s="2"/>
      <c r="H1" s="2"/>
      <c r="I1" s="2"/>
      <c r="J1" s="2"/>
      <c r="K1" s="2"/>
      <c r="L1" s="2"/>
      <c r="M1" s="2"/>
      <c r="N1" s="2"/>
      <c r="O1" s="2"/>
      <c r="P1" s="2"/>
      <c r="Q1" s="2"/>
      <c r="R1" s="2"/>
      <c r="S1" s="2"/>
      <c r="T1" s="2"/>
      <c r="U1" s="2"/>
      <c r="V1" s="2"/>
      <c r="W1" s="2"/>
      <c r="X1" s="2"/>
      <c r="Y1" s="2"/>
      <c r="Z1" s="2"/>
    </row>
    <row r="2" spans="1:26" ht="57">
      <c r="A2" s="2" t="s">
        <v>1693</v>
      </c>
      <c r="B2" s="2" t="s">
        <v>1694</v>
      </c>
      <c r="C2" s="50" t="s">
        <v>1695</v>
      </c>
      <c r="D2" s="2"/>
      <c r="E2" s="2"/>
      <c r="F2" s="2"/>
      <c r="G2" s="2"/>
      <c r="H2" s="2"/>
      <c r="I2" s="2"/>
      <c r="J2" s="2"/>
      <c r="K2" s="2"/>
      <c r="L2" s="2"/>
      <c r="M2" s="2"/>
      <c r="N2" s="2"/>
      <c r="O2" s="2"/>
      <c r="P2" s="2"/>
      <c r="Q2" s="2"/>
      <c r="R2" s="2"/>
      <c r="S2" s="2"/>
      <c r="T2" s="2"/>
      <c r="U2" s="2"/>
      <c r="V2" s="2"/>
      <c r="W2" s="2"/>
      <c r="X2" s="2"/>
      <c r="Y2" s="2"/>
      <c r="Z2" s="2"/>
    </row>
    <row r="3" spans="1:26" ht="14.25">
      <c r="A3" s="2" t="s">
        <v>4114</v>
      </c>
      <c r="B3" s="2" t="s">
        <v>4115</v>
      </c>
      <c r="C3" s="2"/>
      <c r="D3" s="2"/>
      <c r="E3" s="2"/>
      <c r="F3" s="2"/>
      <c r="G3" s="2"/>
      <c r="H3" s="2"/>
      <c r="I3" s="2"/>
      <c r="J3" s="2"/>
      <c r="K3" s="2"/>
      <c r="L3" s="2"/>
      <c r="M3" s="2"/>
      <c r="N3" s="2"/>
      <c r="O3" s="2"/>
      <c r="P3" s="2"/>
      <c r="Q3" s="2"/>
      <c r="R3" s="2"/>
      <c r="S3" s="2"/>
      <c r="T3" s="2"/>
      <c r="U3" s="2"/>
      <c r="V3" s="2"/>
      <c r="W3" s="2"/>
      <c r="X3" s="2"/>
      <c r="Y3" s="2"/>
      <c r="Z3" s="2"/>
    </row>
    <row r="4" spans="1:26" ht="14.25">
      <c r="A4" s="2"/>
      <c r="B4" s="2"/>
      <c r="C4" s="2"/>
      <c r="D4" s="2"/>
      <c r="E4" s="2"/>
      <c r="F4" s="2"/>
      <c r="G4" s="2"/>
      <c r="H4" s="2"/>
      <c r="I4" s="2"/>
      <c r="J4" s="2"/>
      <c r="K4" s="2"/>
      <c r="L4" s="2"/>
      <c r="M4" s="2"/>
      <c r="N4" s="2"/>
      <c r="O4" s="2"/>
      <c r="P4" s="2"/>
      <c r="Q4" s="2"/>
      <c r="R4" s="2"/>
      <c r="S4" s="2"/>
      <c r="T4" s="2"/>
      <c r="U4" s="2"/>
      <c r="V4" s="2"/>
      <c r="W4" s="2"/>
      <c r="X4" s="2"/>
      <c r="Y4" s="2"/>
      <c r="Z4" s="2"/>
    </row>
    <row r="5" spans="1:26" ht="14.25">
      <c r="A5" s="2"/>
      <c r="B5" s="2"/>
      <c r="C5" s="2"/>
      <c r="D5" s="2"/>
      <c r="E5" s="2"/>
      <c r="F5" s="2"/>
      <c r="G5" s="2"/>
      <c r="H5" s="2"/>
      <c r="I5" s="2"/>
      <c r="J5" s="2"/>
      <c r="K5" s="2"/>
      <c r="L5" s="2"/>
      <c r="M5" s="2"/>
      <c r="N5" s="2"/>
      <c r="O5" s="2"/>
      <c r="P5" s="2"/>
      <c r="Q5" s="2"/>
      <c r="R5" s="2"/>
      <c r="S5" s="2"/>
      <c r="T5" s="2"/>
      <c r="U5" s="2"/>
      <c r="V5" s="2"/>
      <c r="W5" s="2"/>
      <c r="X5" s="2"/>
      <c r="Y5" s="2"/>
      <c r="Z5" s="2"/>
    </row>
    <row r="6" spans="1:26" ht="14.25">
      <c r="A6" s="2"/>
      <c r="B6" s="2"/>
      <c r="C6" s="2"/>
      <c r="D6" s="2"/>
      <c r="E6" s="2"/>
      <c r="F6" s="2"/>
      <c r="G6" s="2"/>
      <c r="H6" s="2"/>
      <c r="I6" s="2"/>
      <c r="J6" s="2"/>
      <c r="K6" s="2"/>
      <c r="L6" s="2"/>
      <c r="M6" s="2"/>
      <c r="N6" s="2"/>
      <c r="O6" s="2"/>
      <c r="P6" s="2"/>
      <c r="Q6" s="2"/>
      <c r="R6" s="2"/>
      <c r="S6" s="2"/>
      <c r="T6" s="2"/>
      <c r="U6" s="2"/>
      <c r="V6" s="2"/>
      <c r="W6" s="2"/>
      <c r="X6" s="2"/>
      <c r="Y6" s="2"/>
      <c r="Z6" s="2"/>
    </row>
    <row r="7" spans="1:26" ht="14.25">
      <c r="A7" s="2"/>
      <c r="B7" s="2"/>
      <c r="C7" s="2"/>
      <c r="D7" s="2"/>
      <c r="E7" s="2"/>
      <c r="F7" s="2"/>
      <c r="G7" s="2"/>
      <c r="H7" s="2"/>
      <c r="I7" s="2"/>
      <c r="J7" s="2"/>
      <c r="K7" s="2"/>
      <c r="L7" s="2"/>
      <c r="M7" s="2"/>
      <c r="N7" s="2"/>
      <c r="O7" s="2"/>
      <c r="P7" s="2"/>
      <c r="Q7" s="2"/>
      <c r="R7" s="2"/>
      <c r="S7" s="2"/>
      <c r="T7" s="2"/>
      <c r="U7" s="2"/>
      <c r="V7" s="2"/>
      <c r="W7" s="2"/>
      <c r="X7" s="2"/>
      <c r="Y7" s="2"/>
      <c r="Z7" s="2"/>
    </row>
    <row r="8" spans="1:26" ht="14.25">
      <c r="A8" s="2"/>
      <c r="B8" s="2"/>
      <c r="C8" s="2"/>
      <c r="D8" s="2"/>
      <c r="E8" s="2"/>
      <c r="F8" s="2"/>
      <c r="G8" s="2"/>
      <c r="H8" s="2"/>
      <c r="I8" s="2"/>
      <c r="J8" s="2"/>
      <c r="K8" s="2"/>
      <c r="L8" s="2"/>
      <c r="M8" s="2"/>
      <c r="N8" s="2"/>
      <c r="O8" s="2"/>
      <c r="P8" s="2"/>
      <c r="Q8" s="2"/>
      <c r="R8" s="2"/>
      <c r="S8" s="2"/>
      <c r="T8" s="2"/>
      <c r="U8" s="2"/>
      <c r="V8" s="2"/>
      <c r="W8" s="2"/>
      <c r="X8" s="2"/>
      <c r="Y8" s="2"/>
      <c r="Z8" s="2"/>
    </row>
    <row r="9" spans="1:26" ht="14.25">
      <c r="A9" s="2"/>
      <c r="B9" s="2"/>
      <c r="C9" s="2"/>
      <c r="D9" s="2"/>
      <c r="E9" s="2"/>
      <c r="F9" s="2"/>
      <c r="G9" s="2"/>
      <c r="H9" s="2"/>
      <c r="I9" s="2"/>
      <c r="J9" s="2"/>
      <c r="K9" s="2"/>
      <c r="L9" s="2"/>
      <c r="M9" s="2"/>
      <c r="N9" s="2"/>
      <c r="O9" s="2"/>
      <c r="P9" s="2"/>
      <c r="Q9" s="2"/>
      <c r="R9" s="2"/>
      <c r="S9" s="2"/>
      <c r="T9" s="2"/>
      <c r="U9" s="2"/>
      <c r="V9" s="2"/>
      <c r="W9" s="2"/>
      <c r="X9" s="2"/>
      <c r="Y9" s="2"/>
      <c r="Z9" s="2"/>
    </row>
    <row r="10" spans="1:26" ht="14.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915"/>
  <sheetViews>
    <sheetView workbookViewId="0"/>
  </sheetViews>
  <sheetFormatPr defaultColWidth="12.625" defaultRowHeight="15" customHeight="1"/>
  <cols>
    <col min="1" max="1" width="43.125" customWidth="1"/>
    <col min="2" max="2" width="9.125" customWidth="1"/>
    <col min="3" max="3" width="11.25" customWidth="1"/>
    <col min="4" max="4" width="12" customWidth="1"/>
    <col min="5" max="5" width="64.25" customWidth="1"/>
    <col min="6" max="36" width="7.75" customWidth="1"/>
  </cols>
  <sheetData>
    <row r="1" spans="1:36" ht="14.25">
      <c r="A1" s="72"/>
      <c r="B1" s="102"/>
      <c r="C1" s="102"/>
      <c r="D1" s="102"/>
      <c r="E1" s="72"/>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spans="1:36" ht="15.4">
      <c r="A2" s="358" t="s">
        <v>1696</v>
      </c>
      <c r="B2" s="359"/>
      <c r="C2" s="103"/>
      <c r="D2" s="103"/>
      <c r="E2" s="103"/>
      <c r="F2" s="103"/>
      <c r="G2" s="103"/>
      <c r="H2" s="104" t="s">
        <v>1697</v>
      </c>
      <c r="I2" s="2"/>
      <c r="J2" s="2"/>
      <c r="K2" s="2"/>
      <c r="L2" s="2"/>
      <c r="M2" s="2"/>
      <c r="N2" s="2"/>
      <c r="O2" s="2"/>
      <c r="P2" s="2"/>
      <c r="Q2" s="2"/>
      <c r="R2" s="2"/>
      <c r="S2" s="2"/>
      <c r="T2" s="2"/>
      <c r="U2" s="2"/>
      <c r="V2" s="2"/>
      <c r="W2" s="2"/>
      <c r="X2" s="2"/>
      <c r="Y2" s="2"/>
      <c r="Z2" s="2"/>
      <c r="AA2" s="2"/>
      <c r="AB2" s="2"/>
      <c r="AC2" s="2"/>
      <c r="AD2" s="2"/>
      <c r="AE2" s="2"/>
      <c r="AF2" s="2"/>
      <c r="AG2" s="2"/>
      <c r="AH2" s="2"/>
      <c r="AI2" s="2"/>
      <c r="AJ2" s="2"/>
    </row>
    <row r="3" spans="1:36" ht="15.4">
      <c r="A3" s="105"/>
      <c r="B3" s="106"/>
      <c r="C3" s="106"/>
      <c r="D3" s="106"/>
      <c r="E3" s="106"/>
      <c r="F3" s="106"/>
      <c r="G3" s="106"/>
      <c r="H3" s="107" t="s">
        <v>1698</v>
      </c>
      <c r="I3" s="2"/>
      <c r="J3" s="2"/>
      <c r="K3" s="2"/>
      <c r="L3" s="2"/>
      <c r="M3" s="2"/>
      <c r="N3" s="2"/>
      <c r="O3" s="2"/>
      <c r="P3" s="2"/>
      <c r="Q3" s="2"/>
      <c r="R3" s="2"/>
      <c r="S3" s="2"/>
      <c r="T3" s="2"/>
      <c r="U3" s="2"/>
      <c r="V3" s="2"/>
      <c r="W3" s="2"/>
      <c r="X3" s="2"/>
      <c r="Y3" s="2"/>
      <c r="Z3" s="2"/>
      <c r="AA3" s="2"/>
      <c r="AB3" s="2"/>
      <c r="AC3" s="2"/>
      <c r="AD3" s="2"/>
      <c r="AE3" s="2"/>
      <c r="AF3" s="2"/>
      <c r="AG3" s="2"/>
      <c r="AH3" s="2"/>
      <c r="AI3" s="2"/>
      <c r="AJ3" s="2"/>
    </row>
    <row r="4" spans="1:36" ht="14.25">
      <c r="A4" s="108"/>
      <c r="B4" s="109"/>
      <c r="C4" s="109"/>
      <c r="D4" s="109"/>
      <c r="E4" s="109"/>
      <c r="F4" s="109"/>
      <c r="G4" s="110"/>
      <c r="H4" s="107" t="s">
        <v>1699</v>
      </c>
      <c r="I4" s="2"/>
      <c r="J4" s="2"/>
      <c r="K4" s="2"/>
      <c r="L4" s="2"/>
      <c r="M4" s="2"/>
      <c r="N4" s="2"/>
      <c r="O4" s="2"/>
      <c r="P4" s="2"/>
      <c r="Q4" s="2"/>
      <c r="R4" s="2"/>
      <c r="S4" s="2"/>
      <c r="T4" s="2"/>
      <c r="U4" s="2"/>
      <c r="V4" s="2"/>
      <c r="W4" s="2"/>
      <c r="X4" s="2"/>
      <c r="Y4" s="2"/>
      <c r="Z4" s="2"/>
      <c r="AA4" s="2"/>
      <c r="AB4" s="2"/>
      <c r="AC4" s="2"/>
      <c r="AD4" s="2"/>
      <c r="AE4" s="2"/>
      <c r="AF4" s="2"/>
      <c r="AG4" s="2"/>
      <c r="AH4" s="2"/>
      <c r="AI4" s="2"/>
      <c r="AJ4" s="2"/>
    </row>
    <row r="5" spans="1:36" ht="14.25">
      <c r="A5" s="111"/>
      <c r="B5" s="112"/>
      <c r="C5" s="112"/>
      <c r="D5" s="112"/>
      <c r="E5" s="112"/>
      <c r="F5" s="112"/>
      <c r="G5" s="112"/>
      <c r="H5" s="113"/>
      <c r="I5" s="2"/>
      <c r="J5" s="2"/>
      <c r="K5" s="2"/>
      <c r="L5" s="2"/>
      <c r="M5" s="2"/>
      <c r="N5" s="2"/>
      <c r="O5" s="2"/>
      <c r="P5" s="2"/>
      <c r="Q5" s="2"/>
      <c r="R5" s="2"/>
      <c r="S5" s="2"/>
      <c r="T5" s="2"/>
      <c r="U5" s="2"/>
      <c r="V5" s="2"/>
      <c r="W5" s="2"/>
      <c r="X5" s="2"/>
      <c r="Y5" s="2"/>
      <c r="Z5" s="2"/>
      <c r="AA5" s="2"/>
      <c r="AB5" s="2"/>
      <c r="AC5" s="2"/>
      <c r="AD5" s="2"/>
      <c r="AE5" s="2"/>
      <c r="AF5" s="2"/>
      <c r="AG5" s="2"/>
      <c r="AH5" s="2"/>
      <c r="AI5" s="2"/>
      <c r="AJ5" s="2"/>
    </row>
    <row r="6" spans="1:36" ht="14.25">
      <c r="A6" s="360" t="s">
        <v>1700</v>
      </c>
      <c r="B6" s="114" t="s">
        <v>1701</v>
      </c>
      <c r="C6" s="114" t="s">
        <v>1702</v>
      </c>
      <c r="D6" s="114" t="s">
        <v>1703</v>
      </c>
      <c r="E6" s="114" t="s">
        <v>1704</v>
      </c>
      <c r="F6" s="114" t="s">
        <v>70</v>
      </c>
      <c r="G6" s="114" t="s">
        <v>1705</v>
      </c>
      <c r="H6" s="115" t="s">
        <v>1706</v>
      </c>
      <c r="I6" s="2"/>
      <c r="J6" s="2"/>
      <c r="K6" s="2"/>
      <c r="L6" s="2"/>
      <c r="M6" s="2"/>
      <c r="N6" s="2"/>
      <c r="O6" s="2"/>
      <c r="P6" s="2"/>
      <c r="Q6" s="2"/>
      <c r="R6" s="2"/>
      <c r="S6" s="2"/>
      <c r="T6" s="2"/>
      <c r="U6" s="2"/>
      <c r="V6" s="2"/>
      <c r="W6" s="2"/>
      <c r="X6" s="2"/>
      <c r="Y6" s="2"/>
      <c r="Z6" s="2"/>
      <c r="AA6" s="2"/>
      <c r="AB6" s="2"/>
      <c r="AC6" s="2"/>
      <c r="AD6" s="2"/>
      <c r="AE6" s="2"/>
      <c r="AF6" s="2"/>
      <c r="AG6" s="2"/>
      <c r="AH6" s="2"/>
      <c r="AI6" s="2"/>
      <c r="AJ6" s="2"/>
    </row>
    <row r="7" spans="1:36" ht="14.25">
      <c r="A7" s="343"/>
      <c r="B7" s="352" t="s">
        <v>1707</v>
      </c>
      <c r="C7" s="339"/>
      <c r="D7" s="339"/>
      <c r="E7" s="339"/>
      <c r="F7" s="339"/>
      <c r="G7" s="339"/>
      <c r="H7" s="345"/>
      <c r="I7" s="2"/>
      <c r="J7" s="2"/>
      <c r="K7" s="2"/>
      <c r="L7" s="2"/>
      <c r="M7" s="2"/>
      <c r="N7" s="2"/>
      <c r="O7" s="2"/>
      <c r="P7" s="2"/>
      <c r="Q7" s="2"/>
      <c r="R7" s="2"/>
      <c r="S7" s="2"/>
      <c r="T7" s="2"/>
      <c r="U7" s="2"/>
      <c r="V7" s="2"/>
      <c r="W7" s="2"/>
      <c r="X7" s="2"/>
      <c r="Y7" s="2"/>
      <c r="Z7" s="2"/>
      <c r="AA7" s="2"/>
      <c r="AB7" s="2"/>
      <c r="AC7" s="2"/>
      <c r="AD7" s="2"/>
      <c r="AE7" s="2"/>
      <c r="AF7" s="2"/>
      <c r="AG7" s="2"/>
      <c r="AH7" s="2"/>
      <c r="AI7" s="2"/>
      <c r="AJ7" s="2"/>
    </row>
    <row r="8" spans="1:36" ht="14.25">
      <c r="A8" s="116" t="s">
        <v>1708</v>
      </c>
      <c r="B8" s="117">
        <v>5932326.3307869574</v>
      </c>
      <c r="C8" s="117">
        <v>11464.128409641497</v>
      </c>
      <c r="D8" s="117">
        <v>189.12714426309179</v>
      </c>
      <c r="E8" s="117">
        <v>16601.736021301014</v>
      </c>
      <c r="F8" s="117">
        <v>64984.511311122282</v>
      </c>
      <c r="G8" s="117">
        <v>7190.5073165207414</v>
      </c>
      <c r="H8" s="117">
        <v>12364.091048770906</v>
      </c>
      <c r="I8" s="2"/>
      <c r="J8" s="2"/>
      <c r="K8" s="2"/>
      <c r="L8" s="2"/>
      <c r="M8" s="2"/>
      <c r="N8" s="2"/>
      <c r="O8" s="2"/>
      <c r="P8" s="2"/>
      <c r="Q8" s="2"/>
      <c r="R8" s="2"/>
      <c r="S8" s="2"/>
      <c r="T8" s="2"/>
      <c r="U8" s="2"/>
      <c r="V8" s="2"/>
      <c r="W8" s="2"/>
      <c r="X8" s="2"/>
      <c r="Y8" s="2"/>
      <c r="Z8" s="2"/>
      <c r="AA8" s="2"/>
      <c r="AB8" s="2"/>
      <c r="AC8" s="2"/>
      <c r="AD8" s="2"/>
      <c r="AE8" s="2"/>
      <c r="AF8" s="2"/>
      <c r="AG8" s="2"/>
      <c r="AH8" s="2"/>
      <c r="AI8" s="2"/>
      <c r="AJ8" s="2"/>
    </row>
    <row r="9" spans="1:36" ht="14.25">
      <c r="A9" s="118" t="s">
        <v>1709</v>
      </c>
      <c r="B9" s="117">
        <v>5898324.0428000446</v>
      </c>
      <c r="C9" s="117">
        <v>408.35696677759381</v>
      </c>
      <c r="D9" s="117">
        <v>189.12714426309179</v>
      </c>
      <c r="E9" s="117">
        <v>16280.934027197471</v>
      </c>
      <c r="F9" s="117">
        <v>64666.21247222185</v>
      </c>
      <c r="G9" s="117">
        <v>6680.4935050031854</v>
      </c>
      <c r="H9" s="117">
        <v>12183.872295579462</v>
      </c>
      <c r="I9" s="2"/>
      <c r="J9" s="2"/>
      <c r="K9" s="2"/>
      <c r="L9" s="2"/>
      <c r="M9" s="2"/>
      <c r="N9" s="2"/>
      <c r="O9" s="2"/>
      <c r="P9" s="2"/>
      <c r="Q9" s="2"/>
      <c r="R9" s="2"/>
      <c r="S9" s="2"/>
      <c r="T9" s="2"/>
      <c r="U9" s="2"/>
      <c r="V9" s="2"/>
      <c r="W9" s="2"/>
      <c r="X9" s="2"/>
      <c r="Y9" s="2"/>
      <c r="Z9" s="2"/>
      <c r="AA9" s="2"/>
      <c r="AB9" s="2"/>
      <c r="AC9" s="2"/>
      <c r="AD9" s="2"/>
      <c r="AE9" s="2"/>
      <c r="AF9" s="2"/>
      <c r="AG9" s="2"/>
      <c r="AH9" s="2"/>
      <c r="AI9" s="2"/>
      <c r="AJ9" s="2"/>
    </row>
    <row r="10" spans="1:36" ht="14.25">
      <c r="A10" s="119" t="s">
        <v>1710</v>
      </c>
      <c r="B10" s="117">
        <v>2400873.6657572738</v>
      </c>
      <c r="C10" s="117">
        <v>18.809665429896491</v>
      </c>
      <c r="D10" s="117">
        <v>53.678578682515393</v>
      </c>
      <c r="E10" s="117">
        <v>3434.4290996747714</v>
      </c>
      <c r="F10" s="117">
        <v>581.83867235005948</v>
      </c>
      <c r="G10" s="117">
        <v>43.701395420034459</v>
      </c>
      <c r="H10" s="117">
        <v>9439.0432746602182</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row>
    <row r="11" spans="1:36" ht="14.25">
      <c r="A11" s="120" t="s">
        <v>1711</v>
      </c>
      <c r="B11" s="117">
        <v>2271892.4140096027</v>
      </c>
      <c r="C11" s="117">
        <v>16.80542893611511</v>
      </c>
      <c r="D11" s="117">
        <v>48.217642784520997</v>
      </c>
      <c r="E11" s="121">
        <v>3434.4290996747714</v>
      </c>
      <c r="F11" s="121">
        <v>581.83867235005948</v>
      </c>
      <c r="G11" s="121">
        <v>43.701395420034459</v>
      </c>
      <c r="H11" s="121">
        <v>9439.0432746602182</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row>
    <row r="12" spans="1:36" ht="14.25">
      <c r="A12" s="120" t="s">
        <v>1712</v>
      </c>
      <c r="B12" s="117">
        <v>91629.370482590966</v>
      </c>
      <c r="C12" s="117">
        <v>1.4735737854395401</v>
      </c>
      <c r="D12" s="117">
        <v>3.9920183432871799</v>
      </c>
      <c r="E12" s="121" t="s">
        <v>1713</v>
      </c>
      <c r="F12" s="121" t="s">
        <v>1713</v>
      </c>
      <c r="G12" s="121" t="s">
        <v>1713</v>
      </c>
      <c r="H12" s="121" t="s">
        <v>1713</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row>
    <row r="13" spans="1:36" ht="14.25">
      <c r="A13" s="122" t="s">
        <v>1714</v>
      </c>
      <c r="B13" s="117">
        <v>37351.881265080003</v>
      </c>
      <c r="C13" s="117">
        <v>0.53066270834184004</v>
      </c>
      <c r="D13" s="117">
        <v>1.46891755470721</v>
      </c>
      <c r="E13" s="121" t="s">
        <v>1715</v>
      </c>
      <c r="F13" s="121" t="s">
        <v>1715</v>
      </c>
      <c r="G13" s="121" t="s">
        <v>1715</v>
      </c>
      <c r="H13" s="121" t="s">
        <v>1715</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row>
    <row r="14" spans="1:36" ht="14.25">
      <c r="A14" s="123" t="s">
        <v>1716</v>
      </c>
      <c r="B14" s="117">
        <v>827736.99678500753</v>
      </c>
      <c r="C14" s="117">
        <v>68.862221138839416</v>
      </c>
      <c r="D14" s="117">
        <v>9.7094872215471408</v>
      </c>
      <c r="E14" s="117">
        <v>1515.3616266750041</v>
      </c>
      <c r="F14" s="117">
        <v>1044.8381666781022</v>
      </c>
      <c r="G14" s="117">
        <v>120.23413844415886</v>
      </c>
      <c r="H14" s="117">
        <v>1574.0871153371656</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row>
    <row r="15" spans="1:36" ht="14.25">
      <c r="A15" s="120" t="s">
        <v>1717</v>
      </c>
      <c r="B15" s="117">
        <v>15833.362692272412</v>
      </c>
      <c r="C15" s="117">
        <v>0.31493370324221998</v>
      </c>
      <c r="D15" s="117">
        <v>3.8972554430759997E-2</v>
      </c>
      <c r="E15" s="121" t="s">
        <v>1715</v>
      </c>
      <c r="F15" s="121" t="s">
        <v>1715</v>
      </c>
      <c r="G15" s="121" t="s">
        <v>1715</v>
      </c>
      <c r="H15" s="121" t="s">
        <v>1715</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row>
    <row r="16" spans="1:36" ht="14.25">
      <c r="A16" s="120" t="s">
        <v>1718</v>
      </c>
      <c r="B16" s="117">
        <v>2361.4498195508245</v>
      </c>
      <c r="C16" s="117">
        <v>4.6172392042799999E-2</v>
      </c>
      <c r="D16" s="117">
        <v>5.5027659779799997E-3</v>
      </c>
      <c r="E16" s="121" t="s">
        <v>1715</v>
      </c>
      <c r="F16" s="121" t="s">
        <v>1715</v>
      </c>
      <c r="G16" s="121" t="s">
        <v>1715</v>
      </c>
      <c r="H16" s="121" t="s">
        <v>1715</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row>
    <row r="17" spans="1:36" ht="14.25">
      <c r="A17" s="120" t="s">
        <v>1719</v>
      </c>
      <c r="B17" s="117">
        <v>59023.328275370499</v>
      </c>
      <c r="C17" s="117">
        <v>2.1554914688364302</v>
      </c>
      <c r="D17" s="117">
        <v>0.30008772315408999</v>
      </c>
      <c r="E17" s="121" t="s">
        <v>1715</v>
      </c>
      <c r="F17" s="121" t="s">
        <v>1715</v>
      </c>
      <c r="G17" s="121" t="s">
        <v>1715</v>
      </c>
      <c r="H17" s="121" t="s">
        <v>1715</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row>
    <row r="18" spans="1:36" ht="14.25">
      <c r="A18" s="120" t="s">
        <v>1720</v>
      </c>
      <c r="B18" s="117">
        <v>39449.929632540938</v>
      </c>
      <c r="C18" s="117">
        <v>2.7785145090735601</v>
      </c>
      <c r="D18" s="117">
        <v>0.44558169692187</v>
      </c>
      <c r="E18" s="121" t="s">
        <v>1715</v>
      </c>
      <c r="F18" s="121" t="s">
        <v>1715</v>
      </c>
      <c r="G18" s="121" t="s">
        <v>1715</v>
      </c>
      <c r="H18" s="121" t="s">
        <v>1715</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row>
    <row r="19" spans="1:36" ht="14.25">
      <c r="A19" s="120" t="s">
        <v>1721</v>
      </c>
      <c r="B19" s="117">
        <v>18332.634642509543</v>
      </c>
      <c r="C19" s="117">
        <v>0.95653115776621001</v>
      </c>
      <c r="D19" s="117">
        <v>0.13832804148342001</v>
      </c>
      <c r="E19" s="121" t="s">
        <v>1715</v>
      </c>
      <c r="F19" s="121" t="s">
        <v>1715</v>
      </c>
      <c r="G19" s="121" t="s">
        <v>1715</v>
      </c>
      <c r="H19" s="121" t="s">
        <v>1715</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row>
    <row r="20" spans="1:36" ht="14.25">
      <c r="A20" s="120" t="s">
        <v>1722</v>
      </c>
      <c r="B20" s="117">
        <v>40277.820146618338</v>
      </c>
      <c r="C20" s="117">
        <v>2.8564332862604398</v>
      </c>
      <c r="D20" s="117">
        <v>0.45243514565912002</v>
      </c>
      <c r="E20" s="121" t="s">
        <v>1715</v>
      </c>
      <c r="F20" s="121" t="s">
        <v>1715</v>
      </c>
      <c r="G20" s="121" t="s">
        <v>1715</v>
      </c>
      <c r="H20" s="121" t="s">
        <v>1715</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row>
    <row r="21" spans="1:36" ht="15.75" customHeight="1">
      <c r="A21" s="124" t="s">
        <v>1723</v>
      </c>
      <c r="B21" s="117">
        <v>652458.47157614492</v>
      </c>
      <c r="C21" s="117">
        <v>59.754144621617762</v>
      </c>
      <c r="D21" s="117">
        <v>8.3285792939198995</v>
      </c>
      <c r="E21" s="121">
        <v>1515.3616266750041</v>
      </c>
      <c r="F21" s="121">
        <v>1044.8381666781022</v>
      </c>
      <c r="G21" s="121">
        <v>120.23413844415886</v>
      </c>
      <c r="H21" s="121">
        <v>1574.0871153371656</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row>
    <row r="22" spans="1:36" ht="15.75" customHeight="1">
      <c r="A22" s="123" t="s">
        <v>1724</v>
      </c>
      <c r="B22" s="117">
        <v>1859466.9798027051</v>
      </c>
      <c r="C22" s="117">
        <v>112.10995382572003</v>
      </c>
      <c r="D22" s="117">
        <v>119.15962664184737</v>
      </c>
      <c r="E22" s="117">
        <v>10294.630529494003</v>
      </c>
      <c r="F22" s="117">
        <v>58614.797849139453</v>
      </c>
      <c r="G22" s="117">
        <v>5723.5980346497408</v>
      </c>
      <c r="H22" s="117">
        <v>618.63077203361581</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row>
    <row r="23" spans="1:36" ht="15.75" customHeight="1">
      <c r="A23" s="120" t="s">
        <v>1725</v>
      </c>
      <c r="B23" s="117">
        <v>171223.03700227189</v>
      </c>
      <c r="C23" s="117">
        <v>2.0771880881664</v>
      </c>
      <c r="D23" s="117">
        <v>5.2994341437007098</v>
      </c>
      <c r="E23" s="121">
        <v>40.811932568812999</v>
      </c>
      <c r="F23" s="121">
        <v>207.24271059858924</v>
      </c>
      <c r="G23" s="121">
        <v>20.972782413204179</v>
      </c>
      <c r="H23" s="121">
        <v>7.9863698191035404</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row>
    <row r="24" spans="1:36" ht="15.75" customHeight="1">
      <c r="A24" s="120" t="s">
        <v>1726</v>
      </c>
      <c r="B24" s="117">
        <v>1572232.9272417671</v>
      </c>
      <c r="C24" s="117">
        <v>90.918676569216615</v>
      </c>
      <c r="D24" s="117">
        <v>106.09253998282303</v>
      </c>
      <c r="E24" s="121">
        <v>7564.0039070770663</v>
      </c>
      <c r="F24" s="121">
        <v>38851.488066997837</v>
      </c>
      <c r="G24" s="121">
        <v>3123.5335919534832</v>
      </c>
      <c r="H24" s="121">
        <v>155.69594484037685</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row>
    <row r="25" spans="1:36" ht="15.75" customHeight="1">
      <c r="A25" s="120" t="s">
        <v>1727</v>
      </c>
      <c r="B25" s="117">
        <v>45547.793861224309</v>
      </c>
      <c r="C25" s="117">
        <v>3.5201759225</v>
      </c>
      <c r="D25" s="117">
        <v>1.1264562951999999</v>
      </c>
      <c r="E25" s="121">
        <v>504.06504986911966</v>
      </c>
      <c r="F25" s="121">
        <v>79.731529299018959</v>
      </c>
      <c r="G25" s="121">
        <v>38.628071801561717</v>
      </c>
      <c r="H25" s="121">
        <v>59.549191471448658</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row>
    <row r="26" spans="1:36" ht="15.75" customHeight="1">
      <c r="A26" s="120" t="s">
        <v>1728</v>
      </c>
      <c r="B26" s="117">
        <v>38080.222525262849</v>
      </c>
      <c r="C26" s="117">
        <v>0.85610944136528999</v>
      </c>
      <c r="D26" s="117">
        <v>1.8638862272101699</v>
      </c>
      <c r="E26" s="121">
        <v>564.78322714808633</v>
      </c>
      <c r="F26" s="121">
        <v>1625.6330147817607</v>
      </c>
      <c r="G26" s="121">
        <v>797.79002364334588</v>
      </c>
      <c r="H26" s="121">
        <v>168.62503652225149</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row>
    <row r="27" spans="1:36" ht="15.75" customHeight="1">
      <c r="A27" s="125" t="s">
        <v>1729</v>
      </c>
      <c r="B27" s="117">
        <v>32382.999172178999</v>
      </c>
      <c r="C27" s="117">
        <v>14.737803804471721</v>
      </c>
      <c r="D27" s="117">
        <v>4.7773099929134597</v>
      </c>
      <c r="E27" s="121">
        <v>1620.9664128309175</v>
      </c>
      <c r="F27" s="121">
        <v>17850.702527462247</v>
      </c>
      <c r="G27" s="121">
        <v>1742.6735648381459</v>
      </c>
      <c r="H27" s="121">
        <v>226.77422938043526</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row>
    <row r="28" spans="1:36" ht="15.75" customHeight="1">
      <c r="A28" s="126" t="s">
        <v>1730</v>
      </c>
      <c r="B28" s="117">
        <v>581575.34226087632</v>
      </c>
      <c r="C28" s="117">
        <v>204.91913730185334</v>
      </c>
      <c r="D28" s="117">
        <v>4.0749038471008197</v>
      </c>
      <c r="E28" s="117">
        <v>908.26373148672474</v>
      </c>
      <c r="F28" s="117">
        <v>3021.6454373622296</v>
      </c>
      <c r="G28" s="117">
        <v>551.67725417600798</v>
      </c>
      <c r="H28" s="117">
        <v>527.57585355553215</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row>
    <row r="29" spans="1:36" ht="15.75" customHeight="1">
      <c r="A29" s="120" t="s">
        <v>1731</v>
      </c>
      <c r="B29" s="117">
        <v>223479.67618891632</v>
      </c>
      <c r="C29" s="117">
        <v>42.674366835697008</v>
      </c>
      <c r="D29" s="117">
        <v>1.1338347568242</v>
      </c>
      <c r="E29" s="121">
        <v>490.17465541376572</v>
      </c>
      <c r="F29" s="121">
        <v>165.62633435353089</v>
      </c>
      <c r="G29" s="121">
        <v>33.353786412534873</v>
      </c>
      <c r="H29" s="121">
        <v>369.97578072655716</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row>
    <row r="30" spans="1:36" ht="15.75" customHeight="1">
      <c r="A30" s="120" t="s">
        <v>1732</v>
      </c>
      <c r="B30" s="117">
        <v>357834.15475600655</v>
      </c>
      <c r="C30" s="117">
        <v>162.22672229540805</v>
      </c>
      <c r="D30" s="117">
        <v>2.9384503414682399</v>
      </c>
      <c r="E30" s="121">
        <v>418.08907607295907</v>
      </c>
      <c r="F30" s="121">
        <v>2856.0191030086989</v>
      </c>
      <c r="G30" s="121">
        <v>518.3234677634731</v>
      </c>
      <c r="H30" s="121">
        <v>157.60007282897502</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row>
    <row r="31" spans="1:36" ht="15.75" customHeight="1">
      <c r="A31" s="120" t="s">
        <v>1733</v>
      </c>
      <c r="B31" s="117">
        <v>261.51131595348204</v>
      </c>
      <c r="C31" s="117">
        <v>1.8048170748290002E-2</v>
      </c>
      <c r="D31" s="117">
        <v>2.6187488083799998E-3</v>
      </c>
      <c r="E31" s="121" t="s">
        <v>1715</v>
      </c>
      <c r="F31" s="121" t="s">
        <v>1715</v>
      </c>
      <c r="G31" s="121" t="s">
        <v>1715</v>
      </c>
      <c r="H31" s="121" t="s">
        <v>1715</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row>
    <row r="32" spans="1:36" ht="15.75" customHeight="1">
      <c r="A32" s="123" t="s">
        <v>1734</v>
      </c>
      <c r="B32" s="117">
        <v>228671.05819418194</v>
      </c>
      <c r="C32" s="117">
        <v>3.6559890812845302</v>
      </c>
      <c r="D32" s="117">
        <v>2.5045478700810602</v>
      </c>
      <c r="E32" s="117">
        <v>128.24903986696705</v>
      </c>
      <c r="F32" s="117">
        <v>1403.092346692003</v>
      </c>
      <c r="G32" s="117">
        <v>241.28268231324299</v>
      </c>
      <c r="H32" s="117">
        <v>24.535279992929539</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row>
    <row r="33" spans="1:36" ht="15.75" customHeight="1">
      <c r="A33" s="120" t="s">
        <v>1735</v>
      </c>
      <c r="B33" s="117">
        <v>201104.75109076229</v>
      </c>
      <c r="C33" s="117">
        <v>3.1677223027145298</v>
      </c>
      <c r="D33" s="117">
        <v>1.7229382360827401</v>
      </c>
      <c r="E33" s="121">
        <v>128.24903986696705</v>
      </c>
      <c r="F33" s="121">
        <v>1403.092346692003</v>
      </c>
      <c r="G33" s="121">
        <v>241.28268231324299</v>
      </c>
      <c r="H33" s="121">
        <v>24.535279992929539</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row>
    <row r="34" spans="1:36" ht="15.75" customHeight="1">
      <c r="A34" s="125" t="s">
        <v>1736</v>
      </c>
      <c r="B34" s="117">
        <v>27566.307103419644</v>
      </c>
      <c r="C34" s="117">
        <v>0.48826677857</v>
      </c>
      <c r="D34" s="117">
        <v>0.78160963399831995</v>
      </c>
      <c r="E34" s="121" t="s">
        <v>1713</v>
      </c>
      <c r="F34" s="121" t="s">
        <v>1713</v>
      </c>
      <c r="G34" s="121" t="s">
        <v>1713</v>
      </c>
      <c r="H34" s="121" t="s">
        <v>1713</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row>
    <row r="35" spans="1:36" ht="15.75" customHeight="1">
      <c r="A35" s="118" t="s">
        <v>1737</v>
      </c>
      <c r="B35" s="117">
        <v>34002.287986912896</v>
      </c>
      <c r="C35" s="117">
        <v>11055.771442863903</v>
      </c>
      <c r="D35" s="117" t="s">
        <v>1738</v>
      </c>
      <c r="E35" s="121">
        <v>320.80199410354544</v>
      </c>
      <c r="F35" s="121">
        <v>318.29883890043686</v>
      </c>
      <c r="G35" s="121">
        <v>510.01381151755606</v>
      </c>
      <c r="H35" s="121">
        <v>180.21875319144488</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row>
    <row r="36" spans="1:36" ht="15.75" customHeight="1">
      <c r="A36" s="119" t="s">
        <v>1739</v>
      </c>
      <c r="B36" s="117" t="s">
        <v>1740</v>
      </c>
      <c r="C36" s="117">
        <v>2828.7199595292841</v>
      </c>
      <c r="D36" s="117" t="s">
        <v>1713</v>
      </c>
      <c r="E36" s="121" t="s">
        <v>1713</v>
      </c>
      <c r="F36" s="121" t="s">
        <v>1713</v>
      </c>
      <c r="G36" s="121" t="s">
        <v>1713</v>
      </c>
      <c r="H36" s="121" t="s">
        <v>1713</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row>
    <row r="37" spans="1:36" ht="15.75" customHeight="1">
      <c r="A37" s="120" t="s">
        <v>1741</v>
      </c>
      <c r="B37" s="117" t="s">
        <v>1742</v>
      </c>
      <c r="C37" s="117">
        <v>2828.7199595292841</v>
      </c>
      <c r="D37" s="121" t="s">
        <v>1713</v>
      </c>
      <c r="E37" s="121" t="s">
        <v>1713</v>
      </c>
      <c r="F37" s="121" t="s">
        <v>1713</v>
      </c>
      <c r="G37" s="121" t="s">
        <v>1713</v>
      </c>
      <c r="H37" s="127" t="s">
        <v>1743</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row>
    <row r="38" spans="1:36" ht="15.75" customHeight="1">
      <c r="A38" s="120" t="s">
        <v>1744</v>
      </c>
      <c r="B38" s="117" t="s">
        <v>1713</v>
      </c>
      <c r="C38" s="117" t="s">
        <v>1713</v>
      </c>
      <c r="D38" s="121" t="s">
        <v>1713</v>
      </c>
      <c r="E38" s="121" t="s">
        <v>1713</v>
      </c>
      <c r="F38" s="121" t="s">
        <v>1713</v>
      </c>
      <c r="G38" s="121" t="s">
        <v>1713</v>
      </c>
      <c r="H38" s="121" t="s">
        <v>1713</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row>
    <row r="39" spans="1:36" ht="15.75" customHeight="1">
      <c r="A39" s="122" t="s">
        <v>1745</v>
      </c>
      <c r="B39" s="117" t="s">
        <v>1746</v>
      </c>
      <c r="C39" s="117" t="s">
        <v>1746</v>
      </c>
      <c r="D39" s="121" t="s">
        <v>1713</v>
      </c>
      <c r="E39" s="117" t="s">
        <v>1713</v>
      </c>
      <c r="F39" s="117" t="s">
        <v>1713</v>
      </c>
      <c r="G39" s="117" t="s">
        <v>1713</v>
      </c>
      <c r="H39" s="117" t="s">
        <v>1713</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row>
    <row r="40" spans="1:36" ht="15.75" customHeight="1">
      <c r="A40" s="123" t="s">
        <v>1747</v>
      </c>
      <c r="B40" s="117">
        <v>34002.287986912896</v>
      </c>
      <c r="C40" s="117">
        <v>8227.0514833346188</v>
      </c>
      <c r="D40" s="117" t="s">
        <v>1738</v>
      </c>
      <c r="E40" s="117">
        <v>320.80199410354544</v>
      </c>
      <c r="F40" s="117">
        <v>318.29883890043686</v>
      </c>
      <c r="G40" s="117">
        <v>510.01381151755606</v>
      </c>
      <c r="H40" s="117">
        <v>180.21875319144488</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row>
    <row r="41" spans="1:36" ht="15.75" customHeight="1">
      <c r="A41" s="120" t="s">
        <v>1748</v>
      </c>
      <c r="B41" s="117">
        <v>3926.5617484940558</v>
      </c>
      <c r="C41" s="117">
        <v>1839.7509697257183</v>
      </c>
      <c r="D41" s="117" t="s">
        <v>1713</v>
      </c>
      <c r="E41" s="121" t="s">
        <v>1713</v>
      </c>
      <c r="F41" s="121" t="s">
        <v>1713</v>
      </c>
      <c r="G41" s="121" t="s">
        <v>1713</v>
      </c>
      <c r="H41" s="121" t="s">
        <v>1713</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row>
    <row r="42" spans="1:36" ht="15.75" customHeight="1">
      <c r="A42" s="120" t="s">
        <v>1749</v>
      </c>
      <c r="B42" s="117">
        <v>30075.726238418836</v>
      </c>
      <c r="C42" s="117">
        <v>6387.3005136089005</v>
      </c>
      <c r="D42" s="127" t="s">
        <v>1743</v>
      </c>
      <c r="E42" s="127" t="s">
        <v>1743</v>
      </c>
      <c r="F42" s="127" t="s">
        <v>1743</v>
      </c>
      <c r="G42" s="121" t="s">
        <v>1713</v>
      </c>
      <c r="H42" s="121" t="s">
        <v>1713</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row>
    <row r="43" spans="1:36" ht="15.75" customHeight="1">
      <c r="A43" s="120" t="s">
        <v>1750</v>
      </c>
      <c r="B43" s="117" t="s">
        <v>1715</v>
      </c>
      <c r="C43" s="117" t="s">
        <v>1715</v>
      </c>
      <c r="D43" s="117" t="s">
        <v>1742</v>
      </c>
      <c r="E43" s="121" t="s">
        <v>1713</v>
      </c>
      <c r="F43" s="121" t="s">
        <v>1713</v>
      </c>
      <c r="G43" s="121" t="s">
        <v>1713</v>
      </c>
      <c r="H43" s="121" t="s">
        <v>1713</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row>
    <row r="44" spans="1:36" ht="15.75" customHeight="1">
      <c r="A44" s="122" t="s">
        <v>1751</v>
      </c>
      <c r="B44" s="117" t="s">
        <v>1715</v>
      </c>
      <c r="C44" s="117" t="s">
        <v>1715</v>
      </c>
      <c r="D44" s="117" t="s">
        <v>1713</v>
      </c>
      <c r="E44" s="117">
        <v>320.80199410354544</v>
      </c>
      <c r="F44" s="117">
        <v>318.29883890043686</v>
      </c>
      <c r="G44" s="117">
        <v>510.01381151755606</v>
      </c>
      <c r="H44" s="117">
        <v>180.21875319144488</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row>
    <row r="45" spans="1:36" ht="15.75" customHeight="1">
      <c r="A45" s="123" t="s">
        <v>1752</v>
      </c>
      <c r="B45" s="117" t="s">
        <v>1753</v>
      </c>
      <c r="C45" s="127" t="s">
        <v>1743</v>
      </c>
      <c r="D45" s="127" t="s">
        <v>1743</v>
      </c>
      <c r="E45" s="127" t="s">
        <v>1743</v>
      </c>
      <c r="F45" s="127" t="s">
        <v>1743</v>
      </c>
      <c r="G45" s="127" t="s">
        <v>1743</v>
      </c>
      <c r="H45" s="127" t="s">
        <v>1743</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row>
    <row r="46" spans="1:36" ht="15.75" customHeight="1">
      <c r="A46" s="128" t="s">
        <v>1754</v>
      </c>
      <c r="B46" s="117" t="s">
        <v>1753</v>
      </c>
      <c r="C46" s="127" t="s">
        <v>1743</v>
      </c>
      <c r="D46" s="127" t="s">
        <v>1743</v>
      </c>
      <c r="E46" s="127" t="s">
        <v>1743</v>
      </c>
      <c r="F46" s="127" t="s">
        <v>1743</v>
      </c>
      <c r="G46" s="127" t="s">
        <v>1743</v>
      </c>
      <c r="H46" s="127" t="s">
        <v>1743</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row>
    <row r="47" spans="1:36" ht="15.75" customHeight="1">
      <c r="A47" s="128" t="s">
        <v>1755</v>
      </c>
      <c r="B47" s="117" t="s">
        <v>1753</v>
      </c>
      <c r="C47" s="127" t="s">
        <v>1743</v>
      </c>
      <c r="D47" s="127" t="s">
        <v>1743</v>
      </c>
      <c r="E47" s="127" t="s">
        <v>1743</v>
      </c>
      <c r="F47" s="127" t="s">
        <v>1743</v>
      </c>
      <c r="G47" s="127" t="s">
        <v>1743</v>
      </c>
      <c r="H47" s="127" t="s">
        <v>1743</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row>
    <row r="48" spans="1:36" ht="15.75" customHeight="1">
      <c r="A48" s="128" t="s">
        <v>1756</v>
      </c>
      <c r="B48" s="117" t="s">
        <v>1753</v>
      </c>
      <c r="C48" s="127" t="s">
        <v>1743</v>
      </c>
      <c r="D48" s="127" t="s">
        <v>1743</v>
      </c>
      <c r="E48" s="127" t="s">
        <v>1743</v>
      </c>
      <c r="F48" s="127" t="s">
        <v>1743</v>
      </c>
      <c r="G48" s="127" t="s">
        <v>1743</v>
      </c>
      <c r="H48" s="127" t="s">
        <v>1743</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row>
    <row r="49" spans="1:36" ht="15.75" customHeight="1">
      <c r="A49" s="123" t="s">
        <v>1757</v>
      </c>
      <c r="B49" s="127" t="s">
        <v>1743</v>
      </c>
      <c r="C49" s="127" t="s">
        <v>1743</v>
      </c>
      <c r="D49" s="127" t="s">
        <v>1743</v>
      </c>
      <c r="E49" s="127" t="s">
        <v>1743</v>
      </c>
      <c r="F49" s="127" t="s">
        <v>1743</v>
      </c>
      <c r="G49" s="127" t="s">
        <v>1743</v>
      </c>
      <c r="H49" s="127" t="s">
        <v>1743</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row>
    <row r="50" spans="1:36" ht="15.75" customHeight="1">
      <c r="A50" s="129" t="s">
        <v>1758</v>
      </c>
      <c r="B50" s="117">
        <v>113139.25013540372</v>
      </c>
      <c r="C50" s="117">
        <v>5.2928930187330101</v>
      </c>
      <c r="D50" s="117">
        <v>3.2815608782569399</v>
      </c>
      <c r="E50" s="117">
        <v>1704.0134032501867</v>
      </c>
      <c r="F50" s="117">
        <v>132.66675861432418</v>
      </c>
      <c r="G50" s="117">
        <v>53.948263992089871</v>
      </c>
      <c r="H50" s="117">
        <v>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row>
    <row r="51" spans="1:36" ht="15.75" customHeight="1">
      <c r="A51" s="120" t="s">
        <v>1759</v>
      </c>
      <c r="B51" s="117">
        <v>60125.445140869939</v>
      </c>
      <c r="C51" s="117" t="s">
        <v>1760</v>
      </c>
      <c r="D51" s="117">
        <v>1.9373340798485601</v>
      </c>
      <c r="E51" s="121">
        <v>242.16675998106996</v>
      </c>
      <c r="F51" s="121">
        <v>100.74137215212509</v>
      </c>
      <c r="G51" s="121">
        <v>15.11120582281877</v>
      </c>
      <c r="H51" s="121" t="s">
        <v>1742</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row>
    <row r="52" spans="1:36" ht="15.75" customHeight="1">
      <c r="A52" s="120" t="s">
        <v>1761</v>
      </c>
      <c r="B52" s="117">
        <v>53013.804994533784</v>
      </c>
      <c r="C52" s="117">
        <v>5.2928930187330101</v>
      </c>
      <c r="D52" s="117">
        <v>1.34422679840838</v>
      </c>
      <c r="E52" s="121">
        <v>1461.8466432691168</v>
      </c>
      <c r="F52" s="121">
        <v>31.9253864621991</v>
      </c>
      <c r="G52" s="121">
        <v>38.837058169271103</v>
      </c>
      <c r="H52" s="121" t="s">
        <v>1742</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row>
    <row r="53" spans="1:36" ht="15.75" customHeight="1">
      <c r="A53" s="129" t="s">
        <v>1762</v>
      </c>
      <c r="B53" s="117" t="s">
        <v>1715</v>
      </c>
      <c r="C53" s="117" t="s">
        <v>1715</v>
      </c>
      <c r="D53" s="117" t="s">
        <v>1715</v>
      </c>
      <c r="E53" s="121" t="s">
        <v>1715</v>
      </c>
      <c r="F53" s="121" t="s">
        <v>1715</v>
      </c>
      <c r="G53" s="121" t="s">
        <v>1715</v>
      </c>
      <c r="H53" s="121" t="s">
        <v>1742</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row>
    <row r="54" spans="1:36" ht="15.75" customHeight="1">
      <c r="A54" s="130" t="s">
        <v>1763</v>
      </c>
      <c r="B54" s="117">
        <v>207429.28606740557</v>
      </c>
      <c r="C54" s="127" t="s">
        <v>1743</v>
      </c>
      <c r="D54" s="127" t="s">
        <v>1743</v>
      </c>
      <c r="E54" s="127" t="s">
        <v>1743</v>
      </c>
      <c r="F54" s="127" t="s">
        <v>1743</v>
      </c>
      <c r="G54" s="127" t="s">
        <v>1743</v>
      </c>
      <c r="H54" s="127" t="s">
        <v>1743</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row>
    <row r="55" spans="1:36" ht="15.75" customHeight="1">
      <c r="A55" s="129" t="s">
        <v>1764</v>
      </c>
      <c r="B55" s="117" t="s">
        <v>1713</v>
      </c>
      <c r="C55" s="127" t="s">
        <v>1743</v>
      </c>
      <c r="D55" s="127" t="s">
        <v>1743</v>
      </c>
      <c r="E55" s="127" t="s">
        <v>1743</v>
      </c>
      <c r="F55" s="127" t="s">
        <v>1743</v>
      </c>
      <c r="G55" s="127" t="s">
        <v>1743</v>
      </c>
      <c r="H55" s="127" t="s">
        <v>1743</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row>
    <row r="56" spans="1:36" ht="15.75" customHeight="1">
      <c r="A56" s="120" t="s">
        <v>1765</v>
      </c>
      <c r="B56" s="121" t="s">
        <v>1713</v>
      </c>
      <c r="C56" s="127" t="s">
        <v>1743</v>
      </c>
      <c r="D56" s="127" t="s">
        <v>1743</v>
      </c>
      <c r="E56" s="127" t="s">
        <v>1743</v>
      </c>
      <c r="F56" s="127" t="s">
        <v>1743</v>
      </c>
      <c r="G56" s="127" t="s">
        <v>1743</v>
      </c>
      <c r="H56" s="127" t="s">
        <v>1743</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row>
    <row r="57" spans="1:36" ht="15.75" customHeight="1">
      <c r="A57" s="125" t="s">
        <v>1766</v>
      </c>
      <c r="B57" s="121" t="s">
        <v>1713</v>
      </c>
      <c r="C57" s="127" t="s">
        <v>1743</v>
      </c>
      <c r="D57" s="127" t="s">
        <v>1743</v>
      </c>
      <c r="E57" s="127" t="s">
        <v>1743</v>
      </c>
      <c r="F57" s="127" t="s">
        <v>1743</v>
      </c>
      <c r="G57" s="127" t="s">
        <v>1743</v>
      </c>
      <c r="H57" s="127" t="s">
        <v>1743</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row>
    <row r="58" spans="1:36" ht="15.75" customHeight="1">
      <c r="A58" s="8"/>
      <c r="B58" s="8"/>
      <c r="C58" s="45"/>
      <c r="D58" s="45"/>
      <c r="E58" s="8"/>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row>
    <row r="59" spans="1:36" ht="15.75" customHeight="1">
      <c r="A59" s="131" t="s">
        <v>1767</v>
      </c>
      <c r="B59" s="132">
        <f t="shared" ref="B59:H59" si="0">B8+B50</f>
        <v>6045465.5809223615</v>
      </c>
      <c r="C59" s="132">
        <f t="shared" si="0"/>
        <v>11469.42130266023</v>
      </c>
      <c r="D59" s="132">
        <f t="shared" si="0"/>
        <v>192.40870514134872</v>
      </c>
      <c r="E59" s="132">
        <f t="shared" si="0"/>
        <v>18305.749424551203</v>
      </c>
      <c r="F59" s="132">
        <f t="shared" si="0"/>
        <v>65117.178069736605</v>
      </c>
      <c r="G59" s="132">
        <f t="shared" si="0"/>
        <v>7244.4555805128311</v>
      </c>
      <c r="H59" s="132">
        <f t="shared" si="0"/>
        <v>12364.091048770906</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row>
    <row r="60" spans="1:36" ht="15.75" customHeight="1">
      <c r="A60" s="8"/>
      <c r="B60" s="8"/>
      <c r="C60" s="45"/>
      <c r="D60" s="45"/>
      <c r="E60" s="8"/>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row>
    <row r="61" spans="1:36" ht="15.75" customHeight="1">
      <c r="A61" s="8"/>
      <c r="B61" s="8"/>
      <c r="C61" s="45"/>
      <c r="D61" s="45"/>
      <c r="E61" s="8"/>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row>
    <row r="62" spans="1:36" ht="15.75" customHeight="1">
      <c r="A62" s="8"/>
      <c r="B62" s="8"/>
      <c r="C62" s="45"/>
      <c r="D62" s="45"/>
      <c r="E62" s="8"/>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row>
    <row r="63" spans="1:36" ht="15.75" customHeight="1">
      <c r="A63" s="358" t="s">
        <v>1768</v>
      </c>
      <c r="B63" s="359"/>
      <c r="C63" s="133"/>
      <c r="D63" s="133"/>
      <c r="E63" s="133"/>
      <c r="F63" s="133"/>
      <c r="G63" s="133"/>
      <c r="H63" s="133"/>
      <c r="I63" s="133"/>
      <c r="J63" s="104" t="s">
        <v>1697</v>
      </c>
      <c r="K63" s="2"/>
      <c r="L63" s="2"/>
      <c r="M63" s="2"/>
      <c r="N63" s="2"/>
      <c r="O63" s="2"/>
      <c r="P63" s="2"/>
      <c r="Q63" s="2"/>
      <c r="R63" s="2"/>
      <c r="S63" s="2"/>
      <c r="T63" s="2"/>
      <c r="U63" s="2"/>
      <c r="V63" s="2"/>
      <c r="W63" s="2"/>
      <c r="X63" s="2"/>
      <c r="Y63" s="2"/>
      <c r="Z63" s="2"/>
      <c r="AA63" s="2"/>
      <c r="AB63" s="2"/>
      <c r="AC63" s="2"/>
      <c r="AD63" s="2"/>
      <c r="AE63" s="2"/>
      <c r="AF63" s="2"/>
      <c r="AG63" s="2"/>
      <c r="AH63" s="2"/>
      <c r="AI63" s="2"/>
      <c r="AJ63" s="2"/>
    </row>
    <row r="64" spans="1:36" ht="15.75" customHeight="1">
      <c r="A64" s="105" t="s">
        <v>1769</v>
      </c>
      <c r="B64" s="134"/>
      <c r="C64" s="135"/>
      <c r="D64" s="135"/>
      <c r="E64" s="135"/>
      <c r="F64" s="135"/>
      <c r="G64" s="135"/>
      <c r="H64" s="135"/>
      <c r="I64" s="136"/>
      <c r="J64" s="107" t="s">
        <v>1698</v>
      </c>
      <c r="K64" s="2"/>
      <c r="L64" s="2"/>
      <c r="M64" s="2"/>
      <c r="N64" s="2"/>
      <c r="O64" s="2"/>
      <c r="P64" s="2"/>
      <c r="Q64" s="2"/>
      <c r="R64" s="2"/>
      <c r="S64" s="2"/>
      <c r="T64" s="2"/>
      <c r="U64" s="2"/>
      <c r="V64" s="2"/>
      <c r="W64" s="2"/>
      <c r="X64" s="2"/>
      <c r="Y64" s="2"/>
      <c r="Z64" s="2"/>
      <c r="AA64" s="2"/>
      <c r="AB64" s="2"/>
      <c r="AC64" s="2"/>
      <c r="AD64" s="2"/>
      <c r="AE64" s="2"/>
      <c r="AF64" s="2"/>
      <c r="AG64" s="2"/>
      <c r="AH64" s="2"/>
      <c r="AI64" s="2"/>
      <c r="AJ64" s="2"/>
    </row>
    <row r="65" spans="1:36" ht="15.75" customHeight="1">
      <c r="A65" s="105"/>
      <c r="B65" s="134"/>
      <c r="C65" s="135"/>
      <c r="D65" s="135"/>
      <c r="E65" s="135"/>
      <c r="F65" s="135"/>
      <c r="G65" s="135"/>
      <c r="H65" s="110"/>
      <c r="I65" s="136"/>
      <c r="J65" s="137" t="s">
        <v>1699</v>
      </c>
      <c r="K65" s="2"/>
      <c r="L65" s="2"/>
      <c r="M65" s="2"/>
      <c r="N65" s="2"/>
      <c r="O65" s="2"/>
      <c r="P65" s="2"/>
      <c r="Q65" s="2"/>
      <c r="R65" s="2"/>
      <c r="S65" s="2"/>
      <c r="T65" s="2"/>
      <c r="U65" s="2"/>
      <c r="V65" s="2"/>
      <c r="W65" s="2"/>
      <c r="X65" s="2"/>
      <c r="Y65" s="2"/>
      <c r="Z65" s="2"/>
      <c r="AA65" s="2"/>
      <c r="AB65" s="2"/>
      <c r="AC65" s="2"/>
      <c r="AD65" s="2"/>
      <c r="AE65" s="2"/>
      <c r="AF65" s="2"/>
      <c r="AG65" s="2"/>
      <c r="AH65" s="2"/>
      <c r="AI65" s="2"/>
      <c r="AJ65" s="2"/>
    </row>
    <row r="66" spans="1:36" ht="15.75" customHeight="1">
      <c r="A66" s="361" t="s">
        <v>1700</v>
      </c>
      <c r="B66" s="363" t="s">
        <v>1770</v>
      </c>
      <c r="C66" s="365"/>
      <c r="D66" s="363" t="s">
        <v>1771</v>
      </c>
      <c r="E66" s="364"/>
      <c r="F66" s="365"/>
      <c r="G66" s="363" t="s">
        <v>1772</v>
      </c>
      <c r="H66" s="364"/>
      <c r="I66" s="364"/>
      <c r="J66" s="365"/>
      <c r="K66" s="2"/>
      <c r="L66" s="2"/>
      <c r="M66" s="2"/>
      <c r="N66" s="2"/>
      <c r="O66" s="2"/>
      <c r="P66" s="2"/>
      <c r="Q66" s="2"/>
      <c r="R66" s="2"/>
      <c r="S66" s="2"/>
      <c r="T66" s="2"/>
      <c r="U66" s="2"/>
      <c r="V66" s="2"/>
      <c r="W66" s="2"/>
      <c r="X66" s="2"/>
      <c r="Y66" s="2"/>
      <c r="Z66" s="2"/>
      <c r="AA66" s="2"/>
      <c r="AB66" s="2"/>
      <c r="AC66" s="2"/>
      <c r="AD66" s="2"/>
      <c r="AE66" s="2"/>
      <c r="AF66" s="2"/>
      <c r="AG66" s="2"/>
      <c r="AH66" s="2"/>
      <c r="AI66" s="2"/>
      <c r="AJ66" s="2"/>
    </row>
    <row r="67" spans="1:36" ht="15.75" customHeight="1">
      <c r="A67" s="362"/>
      <c r="B67" s="368" t="s">
        <v>1773</v>
      </c>
      <c r="C67" s="369"/>
      <c r="D67" s="348" t="s">
        <v>1774</v>
      </c>
      <c r="E67" s="350" t="s">
        <v>1775</v>
      </c>
      <c r="F67" s="366" t="s">
        <v>1776</v>
      </c>
      <c r="G67" s="348" t="s">
        <v>1777</v>
      </c>
      <c r="H67" s="348" t="s">
        <v>1778</v>
      </c>
      <c r="I67" s="348" t="s">
        <v>1779</v>
      </c>
      <c r="J67" s="138" t="s">
        <v>1780</v>
      </c>
      <c r="K67" s="2"/>
      <c r="L67" s="2"/>
      <c r="M67" s="2"/>
      <c r="N67" s="2"/>
      <c r="O67" s="2"/>
      <c r="P67" s="2"/>
      <c r="Q67" s="2"/>
      <c r="R67" s="2"/>
      <c r="S67" s="2"/>
      <c r="T67" s="2"/>
      <c r="U67" s="2"/>
      <c r="V67" s="2"/>
      <c r="W67" s="2"/>
      <c r="X67" s="2"/>
      <c r="Y67" s="2"/>
      <c r="Z67" s="2"/>
      <c r="AA67" s="2"/>
      <c r="AB67" s="2"/>
      <c r="AC67" s="2"/>
      <c r="AD67" s="2"/>
      <c r="AE67" s="2"/>
      <c r="AF67" s="2"/>
      <c r="AG67" s="2"/>
      <c r="AH67" s="2"/>
      <c r="AI67" s="2"/>
      <c r="AJ67" s="2"/>
    </row>
    <row r="68" spans="1:36" ht="15.75" customHeight="1">
      <c r="A68" s="362"/>
      <c r="B68" s="370"/>
      <c r="C68" s="371"/>
      <c r="D68" s="349"/>
      <c r="E68" s="351"/>
      <c r="F68" s="367"/>
      <c r="G68" s="349"/>
      <c r="H68" s="349"/>
      <c r="I68" s="349"/>
      <c r="J68" s="138" t="s">
        <v>1781</v>
      </c>
      <c r="K68" s="2"/>
      <c r="L68" s="2"/>
      <c r="M68" s="2"/>
      <c r="N68" s="2"/>
      <c r="O68" s="2"/>
      <c r="P68" s="2"/>
      <c r="Q68" s="2"/>
      <c r="R68" s="2"/>
      <c r="S68" s="2"/>
      <c r="T68" s="2"/>
      <c r="U68" s="2"/>
      <c r="V68" s="2"/>
      <c r="W68" s="2"/>
      <c r="X68" s="2"/>
      <c r="Y68" s="2"/>
      <c r="Z68" s="2"/>
      <c r="AA68" s="2"/>
      <c r="AB68" s="2"/>
      <c r="AC68" s="2"/>
      <c r="AD68" s="2"/>
      <c r="AE68" s="2"/>
      <c r="AF68" s="2"/>
      <c r="AG68" s="2"/>
      <c r="AH68" s="2"/>
      <c r="AI68" s="2"/>
      <c r="AJ68" s="2"/>
    </row>
    <row r="69" spans="1:36" ht="15.75" customHeight="1">
      <c r="A69" s="337"/>
      <c r="B69" s="139" t="s">
        <v>1782</v>
      </c>
      <c r="C69" s="140" t="s">
        <v>1783</v>
      </c>
      <c r="D69" s="140" t="s">
        <v>1784</v>
      </c>
      <c r="E69" s="353" t="s">
        <v>1785</v>
      </c>
      <c r="F69" s="340"/>
      <c r="G69" s="353" t="s">
        <v>1707</v>
      </c>
      <c r="H69" s="339"/>
      <c r="I69" s="339"/>
      <c r="J69" s="340"/>
      <c r="K69" s="2"/>
      <c r="L69" s="2"/>
      <c r="M69" s="2"/>
      <c r="N69" s="2"/>
      <c r="O69" s="2"/>
      <c r="P69" s="2"/>
      <c r="Q69" s="2"/>
      <c r="R69" s="2"/>
      <c r="S69" s="2"/>
      <c r="T69" s="2"/>
      <c r="U69" s="2"/>
      <c r="V69" s="2"/>
      <c r="W69" s="2"/>
      <c r="X69" s="2"/>
      <c r="Y69" s="2"/>
      <c r="Z69" s="2"/>
      <c r="AA69" s="2"/>
      <c r="AB69" s="2"/>
      <c r="AC69" s="2"/>
      <c r="AD69" s="2"/>
      <c r="AE69" s="2"/>
      <c r="AF69" s="2"/>
      <c r="AG69" s="2"/>
      <c r="AH69" s="2"/>
      <c r="AI69" s="2"/>
      <c r="AJ69" s="2"/>
    </row>
    <row r="70" spans="1:36" ht="15.75" customHeight="1">
      <c r="A70" s="141" t="s">
        <v>1786</v>
      </c>
      <c r="B70" s="142">
        <v>90755923.471859097</v>
      </c>
      <c r="C70" s="142" t="s">
        <v>1787</v>
      </c>
      <c r="D70" s="127" t="s">
        <v>1743</v>
      </c>
      <c r="E70" s="127" t="s">
        <v>1743</v>
      </c>
      <c r="F70" s="127" t="s">
        <v>1743</v>
      </c>
      <c r="G70" s="142">
        <v>5898324.0428000446</v>
      </c>
      <c r="H70" s="142">
        <v>408.35696677759381</v>
      </c>
      <c r="I70" s="142">
        <v>189.12714426309179</v>
      </c>
      <c r="J70" s="142" t="s">
        <v>1713</v>
      </c>
      <c r="K70" s="2"/>
      <c r="L70" s="2"/>
      <c r="M70" s="2"/>
      <c r="N70" s="2"/>
      <c r="O70" s="2"/>
      <c r="P70" s="2"/>
      <c r="Q70" s="2"/>
      <c r="R70" s="2"/>
      <c r="S70" s="2"/>
      <c r="T70" s="2"/>
      <c r="U70" s="2"/>
      <c r="V70" s="2"/>
      <c r="W70" s="2"/>
      <c r="X70" s="2"/>
      <c r="Y70" s="2"/>
      <c r="Z70" s="2"/>
      <c r="AA70" s="2"/>
      <c r="AB70" s="2"/>
      <c r="AC70" s="2"/>
      <c r="AD70" s="2"/>
      <c r="AE70" s="2"/>
      <c r="AF70" s="2"/>
      <c r="AG70" s="2"/>
      <c r="AH70" s="2"/>
      <c r="AI70" s="2"/>
      <c r="AJ70" s="2"/>
    </row>
    <row r="71" spans="1:36" ht="15.75" customHeight="1">
      <c r="A71" s="143" t="s">
        <v>1788</v>
      </c>
      <c r="B71" s="142">
        <v>41048584.764514551</v>
      </c>
      <c r="C71" s="142" t="s">
        <v>1787</v>
      </c>
      <c r="D71" s="142">
        <v>62.931039997341408</v>
      </c>
      <c r="E71" s="142">
        <v>3.52494541628755</v>
      </c>
      <c r="F71" s="142">
        <v>3.0082217641413198</v>
      </c>
      <c r="G71" s="142">
        <v>2583230.1296499241</v>
      </c>
      <c r="H71" s="142">
        <v>144.69402071076638</v>
      </c>
      <c r="I71" s="142">
        <v>123.48324607581239</v>
      </c>
      <c r="J71" s="142" t="s">
        <v>1713</v>
      </c>
      <c r="K71" s="2"/>
      <c r="L71" s="2"/>
      <c r="M71" s="2"/>
      <c r="N71" s="2"/>
      <c r="O71" s="2"/>
      <c r="P71" s="2"/>
      <c r="Q71" s="2"/>
      <c r="R71" s="2"/>
      <c r="S71" s="2"/>
      <c r="T71" s="2"/>
      <c r="U71" s="2"/>
      <c r="V71" s="2"/>
      <c r="W71" s="2"/>
      <c r="X71" s="2"/>
      <c r="Y71" s="2"/>
      <c r="Z71" s="2"/>
      <c r="AA71" s="2"/>
      <c r="AB71" s="2"/>
      <c r="AC71" s="2"/>
      <c r="AD71" s="2"/>
      <c r="AE71" s="2"/>
      <c r="AF71" s="2"/>
      <c r="AG71" s="2"/>
      <c r="AH71" s="2"/>
      <c r="AI71" s="2"/>
      <c r="AJ71" s="2"/>
    </row>
    <row r="72" spans="1:36" ht="15.75" customHeight="1">
      <c r="A72" s="143" t="s">
        <v>1789</v>
      </c>
      <c r="B72" s="142">
        <v>23519357.579458129</v>
      </c>
      <c r="C72" s="142" t="s">
        <v>1787</v>
      </c>
      <c r="D72" s="142">
        <v>90.497806537874951</v>
      </c>
      <c r="E72" s="142">
        <v>1.21588815206167</v>
      </c>
      <c r="F72" s="142">
        <v>1.7407297697783899</v>
      </c>
      <c r="G72" s="142">
        <v>2128450.2721209046</v>
      </c>
      <c r="H72" s="142">
        <v>28.596908224964999</v>
      </c>
      <c r="I72" s="142">
        <v>40.94084590462586</v>
      </c>
      <c r="J72" s="142" t="s">
        <v>1713</v>
      </c>
      <c r="K72" s="2"/>
      <c r="L72" s="2"/>
      <c r="M72" s="2"/>
      <c r="N72" s="2"/>
      <c r="O72" s="2"/>
      <c r="P72" s="2"/>
      <c r="Q72" s="2"/>
      <c r="R72" s="2"/>
      <c r="S72" s="2"/>
      <c r="T72" s="2"/>
      <c r="U72" s="2"/>
      <c r="V72" s="2"/>
      <c r="W72" s="2"/>
      <c r="X72" s="2"/>
      <c r="Y72" s="2"/>
      <c r="Z72" s="2"/>
      <c r="AA72" s="2"/>
      <c r="AB72" s="2"/>
      <c r="AC72" s="2"/>
      <c r="AD72" s="2"/>
      <c r="AE72" s="2"/>
      <c r="AF72" s="2"/>
      <c r="AG72" s="2"/>
      <c r="AH72" s="2"/>
      <c r="AI72" s="2"/>
      <c r="AJ72" s="2"/>
    </row>
    <row r="73" spans="1:36" ht="15.75" customHeight="1">
      <c r="A73" s="143" t="s">
        <v>1790</v>
      </c>
      <c r="B73" s="142">
        <v>23570539.178288817</v>
      </c>
      <c r="C73" s="142" t="s">
        <v>1787</v>
      </c>
      <c r="D73" s="142">
        <v>49.799374911752352</v>
      </c>
      <c r="E73" s="142">
        <v>2.1745844072035601</v>
      </c>
      <c r="F73" s="142">
        <v>0.67749502045596</v>
      </c>
      <c r="G73" s="142">
        <v>1173798.117411752</v>
      </c>
      <c r="H73" s="142">
        <v>51.256126966487528</v>
      </c>
      <c r="I73" s="142">
        <v>15.96892292275283</v>
      </c>
      <c r="J73" s="142" t="s">
        <v>1713</v>
      </c>
      <c r="K73" s="2"/>
      <c r="L73" s="2"/>
      <c r="M73" s="2"/>
      <c r="N73" s="2"/>
      <c r="O73" s="2"/>
      <c r="P73" s="2"/>
      <c r="Q73" s="2"/>
      <c r="R73" s="2"/>
      <c r="S73" s="2"/>
      <c r="T73" s="2"/>
      <c r="U73" s="2"/>
      <c r="V73" s="2"/>
      <c r="W73" s="2"/>
      <c r="X73" s="2"/>
      <c r="Y73" s="2"/>
      <c r="Z73" s="2"/>
      <c r="AA73" s="2"/>
      <c r="AB73" s="2"/>
      <c r="AC73" s="2"/>
      <c r="AD73" s="2"/>
      <c r="AE73" s="2"/>
      <c r="AF73" s="2"/>
      <c r="AG73" s="2"/>
      <c r="AH73" s="2"/>
      <c r="AI73" s="2"/>
      <c r="AJ73" s="2"/>
    </row>
    <row r="74" spans="1:36" ht="15.75" customHeight="1">
      <c r="A74" s="143" t="s">
        <v>1791</v>
      </c>
      <c r="B74" s="142">
        <v>354960.13317807659</v>
      </c>
      <c r="C74" s="142" t="s">
        <v>1787</v>
      </c>
      <c r="D74" s="142">
        <v>36.188637587137229</v>
      </c>
      <c r="E74" s="142">
        <v>1.4634612284029999E-2</v>
      </c>
      <c r="F74" s="142">
        <v>3.6586530710080298</v>
      </c>
      <c r="G74" s="142">
        <v>12845.523617463377</v>
      </c>
      <c r="H74" s="142">
        <v>5.1947039253499999E-3</v>
      </c>
      <c r="I74" s="142">
        <v>1.29867598133739</v>
      </c>
      <c r="J74" s="142" t="s">
        <v>1713</v>
      </c>
      <c r="K74" s="2"/>
      <c r="L74" s="2"/>
      <c r="M74" s="2"/>
      <c r="N74" s="2"/>
      <c r="O74" s="2"/>
      <c r="P74" s="2"/>
      <c r="Q74" s="2"/>
      <c r="R74" s="2"/>
      <c r="S74" s="2"/>
      <c r="T74" s="2"/>
      <c r="U74" s="2"/>
      <c r="V74" s="2"/>
      <c r="W74" s="2"/>
      <c r="X74" s="2"/>
      <c r="Y74" s="2"/>
      <c r="Z74" s="2"/>
      <c r="AA74" s="2"/>
      <c r="AB74" s="2"/>
      <c r="AC74" s="2"/>
      <c r="AD74" s="2"/>
      <c r="AE74" s="2"/>
      <c r="AF74" s="2"/>
      <c r="AG74" s="2"/>
      <c r="AH74" s="2"/>
      <c r="AI74" s="2"/>
      <c r="AJ74" s="2"/>
    </row>
    <row r="75" spans="1:36" ht="15.75" customHeight="1">
      <c r="A75" s="143" t="s">
        <v>1792</v>
      </c>
      <c r="B75" s="142" t="s">
        <v>1793</v>
      </c>
      <c r="C75" s="142" t="s">
        <v>1787</v>
      </c>
      <c r="D75" s="142" t="s">
        <v>1760</v>
      </c>
      <c r="E75" s="142" t="s">
        <v>1793</v>
      </c>
      <c r="F75" s="142" t="s">
        <v>1793</v>
      </c>
      <c r="G75" s="142" t="s">
        <v>1793</v>
      </c>
      <c r="H75" s="142" t="s">
        <v>1793</v>
      </c>
      <c r="I75" s="142" t="s">
        <v>1793</v>
      </c>
      <c r="J75" s="142" t="s">
        <v>1713</v>
      </c>
      <c r="K75" s="2"/>
      <c r="L75" s="2"/>
      <c r="M75" s="2"/>
      <c r="N75" s="2"/>
      <c r="O75" s="2"/>
      <c r="P75" s="2"/>
      <c r="Q75" s="2"/>
      <c r="R75" s="2"/>
      <c r="S75" s="2"/>
      <c r="T75" s="2"/>
      <c r="U75" s="2"/>
      <c r="V75" s="2"/>
      <c r="W75" s="2"/>
      <c r="X75" s="2"/>
      <c r="Y75" s="2"/>
      <c r="Z75" s="2"/>
      <c r="AA75" s="2"/>
      <c r="AB75" s="2"/>
      <c r="AC75" s="2"/>
      <c r="AD75" s="2"/>
      <c r="AE75" s="2"/>
      <c r="AF75" s="2"/>
      <c r="AG75" s="2"/>
      <c r="AH75" s="2"/>
      <c r="AI75" s="2"/>
      <c r="AJ75" s="2"/>
    </row>
    <row r="76" spans="1:36" ht="15.75" customHeight="1">
      <c r="A76" s="143" t="s">
        <v>1794</v>
      </c>
      <c r="B76" s="142">
        <v>2262481.8164195279</v>
      </c>
      <c r="C76" s="142" t="s">
        <v>1787</v>
      </c>
      <c r="D76" s="142">
        <v>91.682189249888026</v>
      </c>
      <c r="E76" s="142">
        <v>81.240306480044197</v>
      </c>
      <c r="F76" s="142">
        <v>3.2864146463418802</v>
      </c>
      <c r="G76" s="127" t="s">
        <v>1743</v>
      </c>
      <c r="H76" s="142">
        <v>183.80471617144954</v>
      </c>
      <c r="I76" s="142">
        <v>7.4354533785633103</v>
      </c>
      <c r="J76" s="142" t="s">
        <v>1713</v>
      </c>
      <c r="K76" s="2"/>
      <c r="L76" s="2"/>
      <c r="M76" s="2"/>
      <c r="N76" s="2"/>
      <c r="O76" s="2"/>
      <c r="P76" s="2"/>
      <c r="Q76" s="2"/>
      <c r="R76" s="2"/>
      <c r="S76" s="2"/>
      <c r="T76" s="2"/>
      <c r="U76" s="2"/>
      <c r="V76" s="2"/>
      <c r="W76" s="2"/>
      <c r="X76" s="2"/>
      <c r="Y76" s="2"/>
      <c r="Z76" s="2"/>
      <c r="AA76" s="2"/>
      <c r="AB76" s="2"/>
      <c r="AC76" s="2"/>
      <c r="AD76" s="2"/>
      <c r="AE76" s="2"/>
      <c r="AF76" s="2"/>
      <c r="AG76" s="2"/>
      <c r="AH76" s="2"/>
      <c r="AI76" s="2"/>
      <c r="AJ76" s="2"/>
    </row>
    <row r="77" spans="1:36" ht="15.75" customHeight="1">
      <c r="A77" s="144" t="s">
        <v>1795</v>
      </c>
      <c r="B77" s="142">
        <v>29762022.260808125</v>
      </c>
      <c r="C77" s="142" t="s">
        <v>1787</v>
      </c>
      <c r="D77" s="127" t="s">
        <v>1743</v>
      </c>
      <c r="E77" s="127" t="s">
        <v>1743</v>
      </c>
      <c r="F77" s="127" t="s">
        <v>1743</v>
      </c>
      <c r="G77" s="142">
        <v>2400873.6657572738</v>
      </c>
      <c r="H77" s="142">
        <v>18.809665429896491</v>
      </c>
      <c r="I77" s="142">
        <v>53.678578682515393</v>
      </c>
      <c r="J77" s="142" t="s">
        <v>1713</v>
      </c>
      <c r="K77" s="2"/>
      <c r="L77" s="2"/>
      <c r="M77" s="2"/>
      <c r="N77" s="2"/>
      <c r="O77" s="2"/>
      <c r="P77" s="2"/>
      <c r="Q77" s="2"/>
      <c r="R77" s="2"/>
      <c r="S77" s="2"/>
      <c r="T77" s="2"/>
      <c r="U77" s="2"/>
      <c r="V77" s="2"/>
      <c r="W77" s="2"/>
      <c r="X77" s="2"/>
      <c r="Y77" s="2"/>
      <c r="Z77" s="2"/>
      <c r="AA77" s="2"/>
      <c r="AB77" s="2"/>
      <c r="AC77" s="2"/>
      <c r="AD77" s="2"/>
      <c r="AE77" s="2"/>
      <c r="AF77" s="2"/>
      <c r="AG77" s="2"/>
      <c r="AH77" s="2"/>
      <c r="AI77" s="2"/>
      <c r="AJ77" s="2"/>
    </row>
    <row r="78" spans="1:36" ht="15.75" customHeight="1">
      <c r="A78" s="145" t="s">
        <v>1788</v>
      </c>
      <c r="B78" s="142">
        <v>1289345.7754762077</v>
      </c>
      <c r="C78" s="142" t="s">
        <v>1787</v>
      </c>
      <c r="D78" s="142">
        <v>75.916604291867131</v>
      </c>
      <c r="E78" s="142">
        <v>0.55742962317857003</v>
      </c>
      <c r="F78" s="142">
        <v>0.26313069688668</v>
      </c>
      <c r="G78" s="142">
        <v>97882.753032217806</v>
      </c>
      <c r="H78" s="142">
        <v>0.71871952977057996</v>
      </c>
      <c r="I78" s="142">
        <v>0.33926645242894998</v>
      </c>
      <c r="J78" s="142" t="s">
        <v>1713</v>
      </c>
      <c r="K78" s="2"/>
      <c r="L78" s="2"/>
      <c r="M78" s="2"/>
      <c r="N78" s="2"/>
      <c r="O78" s="2"/>
      <c r="P78" s="2"/>
      <c r="Q78" s="2"/>
      <c r="R78" s="2"/>
      <c r="S78" s="2"/>
      <c r="T78" s="2"/>
      <c r="U78" s="2"/>
      <c r="V78" s="2"/>
      <c r="W78" s="2"/>
      <c r="X78" s="2"/>
      <c r="Y78" s="2"/>
      <c r="Z78" s="2"/>
      <c r="AA78" s="2"/>
      <c r="AB78" s="2"/>
      <c r="AC78" s="2"/>
      <c r="AD78" s="2"/>
      <c r="AE78" s="2"/>
      <c r="AF78" s="2"/>
      <c r="AG78" s="2"/>
      <c r="AH78" s="2"/>
      <c r="AI78" s="2"/>
      <c r="AJ78" s="2"/>
    </row>
    <row r="79" spans="1:36" ht="15.75" customHeight="1">
      <c r="A79" s="145" t="s">
        <v>1789</v>
      </c>
      <c r="B79" s="142">
        <v>21878947.484241422</v>
      </c>
      <c r="C79" s="142" t="s">
        <v>1787</v>
      </c>
      <c r="D79" s="142">
        <v>90.672980650773226</v>
      </c>
      <c r="E79" s="142">
        <v>0.58668472467876998</v>
      </c>
      <c r="F79" s="142">
        <v>1.77797611499722</v>
      </c>
      <c r="G79" s="142">
        <v>1983829.3818979058</v>
      </c>
      <c r="H79" s="142">
        <v>12.836044281053409</v>
      </c>
      <c r="I79" s="142">
        <v>38.900246048259731</v>
      </c>
      <c r="J79" s="142" t="s">
        <v>1713</v>
      </c>
      <c r="K79" s="2"/>
      <c r="L79" s="2"/>
      <c r="M79" s="2"/>
      <c r="N79" s="2"/>
      <c r="O79" s="2"/>
      <c r="P79" s="2"/>
      <c r="Q79" s="2"/>
      <c r="R79" s="2"/>
      <c r="S79" s="2"/>
      <c r="T79" s="2"/>
      <c r="U79" s="2"/>
      <c r="V79" s="2"/>
      <c r="W79" s="2"/>
      <c r="X79" s="2"/>
      <c r="Y79" s="2"/>
      <c r="Z79" s="2"/>
      <c r="AA79" s="2"/>
      <c r="AB79" s="2"/>
      <c r="AC79" s="2"/>
      <c r="AD79" s="2"/>
      <c r="AE79" s="2"/>
      <c r="AF79" s="2"/>
      <c r="AG79" s="2"/>
      <c r="AH79" s="2"/>
      <c r="AI79" s="2"/>
      <c r="AJ79" s="2"/>
    </row>
    <row r="80" spans="1:36" ht="15.75" customHeight="1">
      <c r="A80" s="145" t="s">
        <v>1790</v>
      </c>
      <c r="B80" s="142">
        <v>6345684.0682639154</v>
      </c>
      <c r="C80" s="142" t="s">
        <v>1787</v>
      </c>
      <c r="D80" s="142">
        <v>50.236464685713393</v>
      </c>
      <c r="E80" s="142">
        <v>0.82650596865051995</v>
      </c>
      <c r="F80" s="142">
        <v>2.27343322755635</v>
      </c>
      <c r="G80" s="142">
        <v>318784.73360203428</v>
      </c>
      <c r="H80" s="142">
        <v>5.2447457575906498</v>
      </c>
      <c r="I80" s="142">
        <v>14.426489012366121</v>
      </c>
      <c r="J80" s="142" t="s">
        <v>1713</v>
      </c>
      <c r="K80" s="2"/>
      <c r="L80" s="2"/>
      <c r="M80" s="2"/>
      <c r="N80" s="2"/>
      <c r="O80" s="2"/>
      <c r="P80" s="2"/>
      <c r="Q80" s="2"/>
      <c r="R80" s="2"/>
      <c r="S80" s="2"/>
      <c r="T80" s="2"/>
      <c r="U80" s="2"/>
      <c r="V80" s="2"/>
      <c r="W80" s="2"/>
      <c r="X80" s="2"/>
      <c r="Y80" s="2"/>
      <c r="Z80" s="2"/>
      <c r="AA80" s="2"/>
      <c r="AB80" s="2"/>
      <c r="AC80" s="2"/>
      <c r="AD80" s="2"/>
      <c r="AE80" s="2"/>
      <c r="AF80" s="2"/>
      <c r="AG80" s="2"/>
      <c r="AH80" s="2"/>
      <c r="AI80" s="2"/>
      <c r="AJ80" s="2"/>
    </row>
    <row r="81" spans="1:36" ht="15.75" customHeight="1">
      <c r="A81" s="145" t="s">
        <v>1796</v>
      </c>
      <c r="B81" s="142">
        <v>52888.086599901522</v>
      </c>
      <c r="C81" s="142" t="s">
        <v>1787</v>
      </c>
      <c r="D81" s="142">
        <v>7.1244253543551004</v>
      </c>
      <c r="E81" s="142" t="s">
        <v>1713</v>
      </c>
      <c r="F81" s="142" t="s">
        <v>1713</v>
      </c>
      <c r="G81" s="142">
        <v>376.79722511566661</v>
      </c>
      <c r="H81" s="142" t="s">
        <v>1713</v>
      </c>
      <c r="I81" s="142" t="s">
        <v>1713</v>
      </c>
      <c r="J81" s="142" t="s">
        <v>1713</v>
      </c>
      <c r="K81" s="2"/>
      <c r="L81" s="2"/>
      <c r="M81" s="2"/>
      <c r="N81" s="2"/>
      <c r="O81" s="2"/>
      <c r="P81" s="2"/>
      <c r="Q81" s="2"/>
      <c r="R81" s="2"/>
      <c r="S81" s="2"/>
      <c r="T81" s="2"/>
      <c r="U81" s="2"/>
      <c r="V81" s="2"/>
      <c r="W81" s="2"/>
      <c r="X81" s="2"/>
      <c r="Y81" s="2"/>
      <c r="Z81" s="2"/>
      <c r="AA81" s="2"/>
      <c r="AB81" s="2"/>
      <c r="AC81" s="2"/>
      <c r="AD81" s="2"/>
      <c r="AE81" s="2"/>
      <c r="AF81" s="2"/>
      <c r="AG81" s="2"/>
      <c r="AH81" s="2"/>
      <c r="AI81" s="2"/>
      <c r="AJ81" s="2"/>
    </row>
    <row r="82" spans="1:36" ht="15.75" customHeight="1">
      <c r="A82" s="145" t="s">
        <v>1797</v>
      </c>
      <c r="B82" s="142" t="s">
        <v>1793</v>
      </c>
      <c r="C82" s="142" t="s">
        <v>1787</v>
      </c>
      <c r="D82" s="142" t="s">
        <v>1760</v>
      </c>
      <c r="E82" s="142" t="s">
        <v>1793</v>
      </c>
      <c r="F82" s="142" t="s">
        <v>1793</v>
      </c>
      <c r="G82" s="142" t="s">
        <v>1793</v>
      </c>
      <c r="H82" s="142" t="s">
        <v>1793</v>
      </c>
      <c r="I82" s="142" t="s">
        <v>1793</v>
      </c>
      <c r="J82" s="142" t="s">
        <v>1713</v>
      </c>
      <c r="K82" s="2"/>
      <c r="L82" s="2"/>
      <c r="M82" s="2"/>
      <c r="N82" s="2"/>
      <c r="O82" s="2"/>
      <c r="P82" s="2"/>
      <c r="Q82" s="2"/>
      <c r="R82" s="2"/>
      <c r="S82" s="2"/>
      <c r="T82" s="2"/>
      <c r="U82" s="2"/>
      <c r="V82" s="2"/>
      <c r="W82" s="2"/>
      <c r="X82" s="2"/>
      <c r="Y82" s="2"/>
      <c r="Z82" s="2"/>
      <c r="AA82" s="2"/>
      <c r="AB82" s="2"/>
      <c r="AC82" s="2"/>
      <c r="AD82" s="2"/>
      <c r="AE82" s="2"/>
      <c r="AF82" s="2"/>
      <c r="AG82" s="2"/>
      <c r="AH82" s="2"/>
      <c r="AI82" s="2"/>
      <c r="AJ82" s="2"/>
    </row>
    <row r="83" spans="1:36" ht="15.75" customHeight="1">
      <c r="A83" s="145" t="s">
        <v>1798</v>
      </c>
      <c r="B83" s="142">
        <v>195156.84622667928</v>
      </c>
      <c r="C83" s="142" t="s">
        <v>1787</v>
      </c>
      <c r="D83" s="142">
        <v>97.735736802039924</v>
      </c>
      <c r="E83" s="142">
        <v>5.2039483513959997E-2</v>
      </c>
      <c r="F83" s="142">
        <v>6.4446468078199995E-2</v>
      </c>
      <c r="G83" s="142">
        <v>19073.798157926904</v>
      </c>
      <c r="H83" s="142">
        <v>1.015586148185E-2</v>
      </c>
      <c r="I83" s="142">
        <v>1.2577169460589999E-2</v>
      </c>
      <c r="J83" s="142" t="s">
        <v>1713</v>
      </c>
      <c r="K83" s="2"/>
      <c r="L83" s="2"/>
      <c r="M83" s="2"/>
      <c r="N83" s="2"/>
      <c r="O83" s="2"/>
      <c r="P83" s="2"/>
      <c r="Q83" s="2"/>
      <c r="R83" s="2"/>
      <c r="S83" s="2"/>
      <c r="T83" s="2"/>
      <c r="U83" s="2"/>
      <c r="V83" s="2"/>
      <c r="W83" s="2"/>
      <c r="X83" s="2"/>
      <c r="Y83" s="2"/>
      <c r="Z83" s="2"/>
      <c r="AA83" s="2"/>
      <c r="AB83" s="2"/>
      <c r="AC83" s="2"/>
      <c r="AD83" s="2"/>
      <c r="AE83" s="2"/>
      <c r="AF83" s="2"/>
      <c r="AG83" s="2"/>
      <c r="AH83" s="2"/>
      <c r="AI83" s="2"/>
      <c r="AJ83" s="2"/>
    </row>
    <row r="84" spans="1:36" ht="15.75" customHeight="1">
      <c r="A84" s="145" t="s">
        <v>1799</v>
      </c>
      <c r="B84" s="142">
        <v>27293843.201051373</v>
      </c>
      <c r="C84" s="142" t="s">
        <v>1787</v>
      </c>
      <c r="D84" s="127" t="s">
        <v>1743</v>
      </c>
      <c r="E84" s="127" t="s">
        <v>1743</v>
      </c>
      <c r="F84" s="127" t="s">
        <v>1743</v>
      </c>
      <c r="G84" s="142">
        <v>2271892.4140096027</v>
      </c>
      <c r="H84" s="142">
        <v>16.80542893611511</v>
      </c>
      <c r="I84" s="142">
        <v>48.217642784520997</v>
      </c>
      <c r="J84" s="142" t="s">
        <v>1713</v>
      </c>
      <c r="K84" s="2"/>
      <c r="L84" s="2"/>
      <c r="M84" s="2"/>
      <c r="N84" s="2"/>
      <c r="O84" s="2"/>
      <c r="P84" s="2"/>
      <c r="Q84" s="2"/>
      <c r="R84" s="2"/>
      <c r="S84" s="2"/>
      <c r="T84" s="2"/>
      <c r="U84" s="2"/>
      <c r="V84" s="2"/>
      <c r="W84" s="2"/>
      <c r="X84" s="2"/>
      <c r="Y84" s="2"/>
      <c r="Z84" s="2"/>
      <c r="AA84" s="2"/>
      <c r="AB84" s="2"/>
      <c r="AC84" s="2"/>
      <c r="AD84" s="2"/>
      <c r="AE84" s="2"/>
      <c r="AF84" s="2"/>
      <c r="AG84" s="2"/>
      <c r="AH84" s="2"/>
      <c r="AI84" s="2"/>
      <c r="AJ84" s="2"/>
    </row>
    <row r="85" spans="1:36" ht="15.75" customHeight="1">
      <c r="A85" s="145" t="s">
        <v>1788</v>
      </c>
      <c r="B85" s="142">
        <v>1236752.5627825302</v>
      </c>
      <c r="C85" s="142" t="s">
        <v>1787</v>
      </c>
      <c r="D85" s="142">
        <v>75.916604291867131</v>
      </c>
      <c r="E85" s="142">
        <v>0.55742962317856004</v>
      </c>
      <c r="F85" s="142">
        <v>0.26313069688668</v>
      </c>
      <c r="G85" s="142">
        <v>93890.054915713903</v>
      </c>
      <c r="H85" s="142">
        <v>0.68940251503699002</v>
      </c>
      <c r="I85" s="142">
        <v>0.32542756372135001</v>
      </c>
      <c r="J85" s="142" t="s">
        <v>1713</v>
      </c>
      <c r="K85" s="2"/>
      <c r="L85" s="2"/>
      <c r="M85" s="2"/>
      <c r="N85" s="2"/>
      <c r="O85" s="2"/>
      <c r="P85" s="2"/>
      <c r="Q85" s="2"/>
      <c r="R85" s="2"/>
      <c r="S85" s="2"/>
      <c r="T85" s="2"/>
      <c r="U85" s="2"/>
      <c r="V85" s="2"/>
      <c r="W85" s="2"/>
      <c r="X85" s="2"/>
      <c r="Y85" s="2"/>
      <c r="Z85" s="2"/>
      <c r="AA85" s="2"/>
      <c r="AB85" s="2"/>
      <c r="AC85" s="2"/>
      <c r="AD85" s="2"/>
      <c r="AE85" s="2"/>
      <c r="AF85" s="2"/>
      <c r="AG85" s="2"/>
      <c r="AH85" s="2"/>
      <c r="AI85" s="2"/>
      <c r="AJ85" s="2"/>
    </row>
    <row r="86" spans="1:36" ht="15.75" customHeight="1">
      <c r="A86" s="145" t="s">
        <v>1789</v>
      </c>
      <c r="B86" s="142">
        <v>21788977.80107145</v>
      </c>
      <c r="C86" s="142" t="s">
        <v>1787</v>
      </c>
      <c r="D86" s="142">
        <v>90.672980650773226</v>
      </c>
      <c r="E86" s="142">
        <v>0.58668472467876998</v>
      </c>
      <c r="F86" s="142">
        <v>1.77797611499722</v>
      </c>
      <c r="G86" s="142">
        <v>1975671.5625566789</v>
      </c>
      <c r="H86" s="142">
        <v>12.7832604422534</v>
      </c>
      <c r="I86" s="142">
        <v>38.740282100509653</v>
      </c>
      <c r="J86" s="142" t="s">
        <v>1713</v>
      </c>
      <c r="K86" s="2"/>
      <c r="L86" s="2"/>
      <c r="M86" s="2"/>
      <c r="N86" s="2"/>
      <c r="O86" s="2"/>
      <c r="P86" s="2"/>
      <c r="Q86" s="2"/>
      <c r="R86" s="2"/>
      <c r="S86" s="2"/>
      <c r="T86" s="2"/>
      <c r="U86" s="2"/>
      <c r="V86" s="2"/>
      <c r="W86" s="2"/>
      <c r="X86" s="2"/>
      <c r="Y86" s="2"/>
      <c r="Z86" s="2"/>
      <c r="AA86" s="2"/>
      <c r="AB86" s="2"/>
      <c r="AC86" s="2"/>
      <c r="AD86" s="2"/>
      <c r="AE86" s="2"/>
      <c r="AF86" s="2"/>
      <c r="AG86" s="2"/>
      <c r="AH86" s="2"/>
      <c r="AI86" s="2"/>
      <c r="AJ86" s="2"/>
    </row>
    <row r="87" spans="1:36" ht="15.75" customHeight="1">
      <c r="A87" s="145" t="s">
        <v>1790</v>
      </c>
      <c r="B87" s="142">
        <v>4020067.9043708127</v>
      </c>
      <c r="C87" s="142" t="s">
        <v>1787</v>
      </c>
      <c r="D87" s="142">
        <v>50.236464685713393</v>
      </c>
      <c r="E87" s="142">
        <v>0.82650596865051995</v>
      </c>
      <c r="F87" s="142">
        <v>2.27343322755635</v>
      </c>
      <c r="G87" s="142">
        <v>201953.99931209418</v>
      </c>
      <c r="H87" s="142">
        <v>3.3226101173428702</v>
      </c>
      <c r="I87" s="142">
        <v>9.13935595082941</v>
      </c>
      <c r="J87" s="142" t="s">
        <v>1713</v>
      </c>
      <c r="K87" s="2"/>
      <c r="L87" s="2"/>
      <c r="M87" s="2"/>
      <c r="N87" s="2"/>
      <c r="O87" s="2"/>
      <c r="P87" s="2"/>
      <c r="Q87" s="2"/>
      <c r="R87" s="2"/>
      <c r="S87" s="2"/>
      <c r="T87" s="2"/>
      <c r="U87" s="2"/>
      <c r="V87" s="2"/>
      <c r="W87" s="2"/>
      <c r="X87" s="2"/>
      <c r="Y87" s="2"/>
      <c r="Z87" s="2"/>
      <c r="AA87" s="2"/>
      <c r="AB87" s="2"/>
      <c r="AC87" s="2"/>
      <c r="AD87" s="2"/>
      <c r="AE87" s="2"/>
      <c r="AF87" s="2"/>
      <c r="AG87" s="2"/>
      <c r="AH87" s="2"/>
      <c r="AI87" s="2"/>
      <c r="AJ87" s="2"/>
    </row>
    <row r="88" spans="1:36" ht="15.75" customHeight="1">
      <c r="A88" s="145" t="s">
        <v>1800</v>
      </c>
      <c r="B88" s="142">
        <v>52888.086599901522</v>
      </c>
      <c r="C88" s="142" t="s">
        <v>1787</v>
      </c>
      <c r="D88" s="142">
        <v>7.1244253543551004</v>
      </c>
      <c r="E88" s="142" t="s">
        <v>1713</v>
      </c>
      <c r="F88" s="142" t="s">
        <v>1713</v>
      </c>
      <c r="G88" s="142">
        <v>376.79722511566661</v>
      </c>
      <c r="H88" s="142" t="s">
        <v>1713</v>
      </c>
      <c r="I88" s="142" t="s">
        <v>1713</v>
      </c>
      <c r="J88" s="142" t="s">
        <v>1713</v>
      </c>
      <c r="K88" s="2"/>
      <c r="L88" s="2"/>
      <c r="M88" s="2"/>
      <c r="N88" s="2"/>
      <c r="O88" s="2"/>
      <c r="P88" s="2"/>
      <c r="Q88" s="2"/>
      <c r="R88" s="2"/>
      <c r="S88" s="2"/>
      <c r="T88" s="2"/>
      <c r="U88" s="2"/>
      <c r="V88" s="2"/>
      <c r="W88" s="2"/>
      <c r="X88" s="2"/>
      <c r="Y88" s="2"/>
      <c r="Z88" s="2"/>
      <c r="AA88" s="2"/>
      <c r="AB88" s="2"/>
      <c r="AC88" s="2"/>
      <c r="AD88" s="2"/>
      <c r="AE88" s="2"/>
      <c r="AF88" s="2"/>
      <c r="AG88" s="2"/>
      <c r="AH88" s="2"/>
      <c r="AI88" s="2"/>
      <c r="AJ88" s="2"/>
    </row>
    <row r="89" spans="1:36" ht="15.75" customHeight="1">
      <c r="A89" s="145" t="s">
        <v>1801</v>
      </c>
      <c r="B89" s="142" t="s">
        <v>1793</v>
      </c>
      <c r="C89" s="142" t="s">
        <v>1787</v>
      </c>
      <c r="D89" s="142" t="s">
        <v>1760</v>
      </c>
      <c r="E89" s="142" t="s">
        <v>1793</v>
      </c>
      <c r="F89" s="142" t="s">
        <v>1793</v>
      </c>
      <c r="G89" s="142" t="s">
        <v>1793</v>
      </c>
      <c r="H89" s="142" t="s">
        <v>1793</v>
      </c>
      <c r="I89" s="142" t="s">
        <v>1793</v>
      </c>
      <c r="J89" s="142" t="s">
        <v>1713</v>
      </c>
      <c r="K89" s="2"/>
      <c r="L89" s="2"/>
      <c r="M89" s="2"/>
      <c r="N89" s="2"/>
      <c r="O89" s="2"/>
      <c r="P89" s="2"/>
      <c r="Q89" s="2"/>
      <c r="R89" s="2"/>
      <c r="S89" s="2"/>
      <c r="T89" s="2"/>
      <c r="U89" s="2"/>
      <c r="V89" s="2"/>
      <c r="W89" s="2"/>
      <c r="X89" s="2"/>
      <c r="Y89" s="2"/>
      <c r="Z89" s="2"/>
      <c r="AA89" s="2"/>
      <c r="AB89" s="2"/>
      <c r="AC89" s="2"/>
      <c r="AD89" s="2"/>
      <c r="AE89" s="2"/>
      <c r="AF89" s="2"/>
      <c r="AG89" s="2"/>
      <c r="AH89" s="2"/>
      <c r="AI89" s="2"/>
      <c r="AJ89" s="2"/>
    </row>
    <row r="90" spans="1:36" ht="15.75" customHeight="1">
      <c r="A90" s="145" t="s">
        <v>1802</v>
      </c>
      <c r="B90" s="142">
        <v>195156.84622667928</v>
      </c>
      <c r="C90" s="142" t="s">
        <v>1787</v>
      </c>
      <c r="D90" s="142">
        <v>97.735736802039924</v>
      </c>
      <c r="E90" s="142">
        <v>5.2039483513959997E-2</v>
      </c>
      <c r="F90" s="142">
        <v>6.4446468078199995E-2</v>
      </c>
      <c r="G90" s="142">
        <v>19073.798157926904</v>
      </c>
      <c r="H90" s="142">
        <v>1.015586148185E-2</v>
      </c>
      <c r="I90" s="142">
        <v>1.2577169460589999E-2</v>
      </c>
      <c r="J90" s="142" t="s">
        <v>1713</v>
      </c>
      <c r="K90" s="2"/>
      <c r="L90" s="2"/>
      <c r="M90" s="2"/>
      <c r="N90" s="2"/>
      <c r="O90" s="2"/>
      <c r="P90" s="2"/>
      <c r="Q90" s="2"/>
      <c r="R90" s="2"/>
      <c r="S90" s="2"/>
      <c r="T90" s="2"/>
      <c r="U90" s="2"/>
      <c r="V90" s="2"/>
      <c r="W90" s="2"/>
      <c r="X90" s="2"/>
      <c r="Y90" s="2"/>
      <c r="Z90" s="2"/>
      <c r="AA90" s="2"/>
      <c r="AB90" s="2"/>
      <c r="AC90" s="2"/>
      <c r="AD90" s="2"/>
      <c r="AE90" s="2"/>
      <c r="AF90" s="2"/>
      <c r="AG90" s="2"/>
      <c r="AH90" s="2"/>
      <c r="AI90" s="2"/>
      <c r="AJ90" s="2"/>
    </row>
    <row r="91" spans="1:36" ht="15.75" customHeight="1">
      <c r="A91" s="146" t="s">
        <v>1803</v>
      </c>
      <c r="B91" s="142">
        <v>27293843.201051373</v>
      </c>
      <c r="C91" s="142" t="s">
        <v>1787</v>
      </c>
      <c r="D91" s="127" t="s">
        <v>1743</v>
      </c>
      <c r="E91" s="127" t="s">
        <v>1743</v>
      </c>
      <c r="F91" s="127" t="s">
        <v>1743</v>
      </c>
      <c r="G91" s="142">
        <v>2271892.4140096027</v>
      </c>
      <c r="H91" s="142">
        <v>16.80542893611511</v>
      </c>
      <c r="I91" s="142">
        <v>48.217642784520997</v>
      </c>
      <c r="J91" s="142" t="s">
        <v>1713</v>
      </c>
      <c r="K91" s="2"/>
      <c r="L91" s="2"/>
      <c r="M91" s="2"/>
      <c r="N91" s="2"/>
      <c r="O91" s="2"/>
      <c r="P91" s="2"/>
      <c r="Q91" s="2"/>
      <c r="R91" s="2"/>
      <c r="S91" s="2"/>
      <c r="T91" s="2"/>
      <c r="U91" s="2"/>
      <c r="V91" s="2"/>
      <c r="W91" s="2"/>
      <c r="X91" s="2"/>
      <c r="Y91" s="2"/>
      <c r="Z91" s="2"/>
      <c r="AA91" s="2"/>
      <c r="AB91" s="2"/>
      <c r="AC91" s="2"/>
      <c r="AD91" s="2"/>
      <c r="AE91" s="2"/>
      <c r="AF91" s="2"/>
      <c r="AG91" s="2"/>
      <c r="AH91" s="2"/>
      <c r="AI91" s="2"/>
      <c r="AJ91" s="2"/>
    </row>
    <row r="92" spans="1:36" ht="15.75" customHeight="1">
      <c r="A92" s="146" t="s">
        <v>1804</v>
      </c>
      <c r="B92" s="121">
        <v>1236752.5627825302</v>
      </c>
      <c r="C92" s="121" t="s">
        <v>1787</v>
      </c>
      <c r="D92" s="142">
        <v>75.916604291867131</v>
      </c>
      <c r="E92" s="142">
        <v>0.55742962317856004</v>
      </c>
      <c r="F92" s="142">
        <v>0.26313069688668</v>
      </c>
      <c r="G92" s="121">
        <v>93890.054915713903</v>
      </c>
      <c r="H92" s="121">
        <v>0.68940251503699002</v>
      </c>
      <c r="I92" s="121">
        <v>0.32542756372135001</v>
      </c>
      <c r="J92" s="121" t="s">
        <v>1713</v>
      </c>
      <c r="K92" s="2"/>
      <c r="L92" s="2"/>
      <c r="M92" s="2"/>
      <c r="N92" s="2"/>
      <c r="O92" s="2"/>
      <c r="P92" s="2"/>
      <c r="Q92" s="2"/>
      <c r="R92" s="2"/>
      <c r="S92" s="2"/>
      <c r="T92" s="2"/>
      <c r="U92" s="2"/>
      <c r="V92" s="2"/>
      <c r="W92" s="2"/>
      <c r="X92" s="2"/>
      <c r="Y92" s="2"/>
      <c r="Z92" s="2"/>
      <c r="AA92" s="2"/>
      <c r="AB92" s="2"/>
      <c r="AC92" s="2"/>
      <c r="AD92" s="2"/>
      <c r="AE92" s="2"/>
      <c r="AF92" s="2"/>
      <c r="AG92" s="2"/>
      <c r="AH92" s="2"/>
      <c r="AI92" s="2"/>
      <c r="AJ92" s="2"/>
    </row>
    <row r="93" spans="1:36" ht="15.75" customHeight="1">
      <c r="A93" s="146" t="s">
        <v>1805</v>
      </c>
      <c r="B93" s="121">
        <v>21788977.80107145</v>
      </c>
      <c r="C93" s="121" t="s">
        <v>1787</v>
      </c>
      <c r="D93" s="142">
        <v>90.672980650773226</v>
      </c>
      <c r="E93" s="142">
        <v>0.58668472467876998</v>
      </c>
      <c r="F93" s="142">
        <v>1.77797611499722</v>
      </c>
      <c r="G93" s="121">
        <v>1975671.5625566789</v>
      </c>
      <c r="H93" s="121">
        <v>12.7832604422534</v>
      </c>
      <c r="I93" s="121">
        <v>38.740282100509653</v>
      </c>
      <c r="J93" s="121" t="s">
        <v>1713</v>
      </c>
      <c r="K93" s="2"/>
      <c r="L93" s="2"/>
      <c r="M93" s="2"/>
      <c r="N93" s="2"/>
      <c r="O93" s="2"/>
      <c r="P93" s="2"/>
      <c r="Q93" s="2"/>
      <c r="R93" s="2"/>
      <c r="S93" s="2"/>
      <c r="T93" s="2"/>
      <c r="U93" s="2"/>
      <c r="V93" s="2"/>
      <c r="W93" s="2"/>
      <c r="X93" s="2"/>
      <c r="Y93" s="2"/>
      <c r="Z93" s="2"/>
      <c r="AA93" s="2"/>
      <c r="AB93" s="2"/>
      <c r="AC93" s="2"/>
      <c r="AD93" s="2"/>
      <c r="AE93" s="2"/>
      <c r="AF93" s="2"/>
      <c r="AG93" s="2"/>
      <c r="AH93" s="2"/>
      <c r="AI93" s="2"/>
      <c r="AJ93" s="2"/>
    </row>
    <row r="94" spans="1:36" ht="15.75" customHeight="1">
      <c r="A94" s="146" t="s">
        <v>1806</v>
      </c>
      <c r="B94" s="121">
        <v>4020067.9043708127</v>
      </c>
      <c r="C94" s="121" t="s">
        <v>1787</v>
      </c>
      <c r="D94" s="142">
        <v>50.236464685713393</v>
      </c>
      <c r="E94" s="142">
        <v>0.82650596865051995</v>
      </c>
      <c r="F94" s="142">
        <v>2.27343322755635</v>
      </c>
      <c r="G94" s="121">
        <v>201953.99931209418</v>
      </c>
      <c r="H94" s="121">
        <v>3.3226101173428702</v>
      </c>
      <c r="I94" s="121">
        <v>9.13935595082941</v>
      </c>
      <c r="J94" s="121" t="s">
        <v>1713</v>
      </c>
      <c r="K94" s="2"/>
      <c r="L94" s="2"/>
      <c r="M94" s="2"/>
      <c r="N94" s="2"/>
      <c r="O94" s="2"/>
      <c r="P94" s="2"/>
      <c r="Q94" s="2"/>
      <c r="R94" s="2"/>
      <c r="S94" s="2"/>
      <c r="T94" s="2"/>
      <c r="U94" s="2"/>
      <c r="V94" s="2"/>
      <c r="W94" s="2"/>
      <c r="X94" s="2"/>
      <c r="Y94" s="2"/>
      <c r="Z94" s="2"/>
      <c r="AA94" s="2"/>
      <c r="AB94" s="2"/>
      <c r="AC94" s="2"/>
      <c r="AD94" s="2"/>
      <c r="AE94" s="2"/>
      <c r="AF94" s="2"/>
      <c r="AG94" s="2"/>
      <c r="AH94" s="2"/>
      <c r="AI94" s="2"/>
      <c r="AJ94" s="2"/>
    </row>
    <row r="95" spans="1:36" ht="15.75" customHeight="1">
      <c r="A95" s="146" t="s">
        <v>1807</v>
      </c>
      <c r="B95" s="121">
        <v>52888.086599901522</v>
      </c>
      <c r="C95" s="121" t="s">
        <v>1787</v>
      </c>
      <c r="D95" s="142">
        <v>7.1244253543551004</v>
      </c>
      <c r="E95" s="142" t="s">
        <v>1713</v>
      </c>
      <c r="F95" s="142" t="s">
        <v>1713</v>
      </c>
      <c r="G95" s="121">
        <v>376.79722511566661</v>
      </c>
      <c r="H95" s="121" t="s">
        <v>1713</v>
      </c>
      <c r="I95" s="121" t="s">
        <v>1713</v>
      </c>
      <c r="J95" s="121" t="s">
        <v>1713</v>
      </c>
      <c r="K95" s="2"/>
      <c r="L95" s="2"/>
      <c r="M95" s="2"/>
      <c r="N95" s="2"/>
      <c r="O95" s="2"/>
      <c r="P95" s="2"/>
      <c r="Q95" s="2"/>
      <c r="R95" s="2"/>
      <c r="S95" s="2"/>
      <c r="T95" s="2"/>
      <c r="U95" s="2"/>
      <c r="V95" s="2"/>
      <c r="W95" s="2"/>
      <c r="X95" s="2"/>
      <c r="Y95" s="2"/>
      <c r="Z95" s="2"/>
      <c r="AA95" s="2"/>
      <c r="AB95" s="2"/>
      <c r="AC95" s="2"/>
      <c r="AD95" s="2"/>
      <c r="AE95" s="2"/>
      <c r="AF95" s="2"/>
      <c r="AG95" s="2"/>
      <c r="AH95" s="2"/>
      <c r="AI95" s="2"/>
      <c r="AJ95" s="2"/>
    </row>
    <row r="96" spans="1:36" ht="15.75" customHeight="1">
      <c r="A96" s="146" t="s">
        <v>1808</v>
      </c>
      <c r="B96" s="121" t="s">
        <v>1746</v>
      </c>
      <c r="C96" s="121" t="s">
        <v>1713</v>
      </c>
      <c r="D96" s="142" t="s">
        <v>1760</v>
      </c>
      <c r="E96" s="142" t="s">
        <v>1746</v>
      </c>
      <c r="F96" s="142" t="s">
        <v>1746</v>
      </c>
      <c r="G96" s="121" t="s">
        <v>1746</v>
      </c>
      <c r="H96" s="121" t="s">
        <v>1746</v>
      </c>
      <c r="I96" s="121" t="s">
        <v>1746</v>
      </c>
      <c r="J96" s="121" t="s">
        <v>1713</v>
      </c>
      <c r="K96" s="2"/>
      <c r="L96" s="2"/>
      <c r="M96" s="2"/>
      <c r="N96" s="2"/>
      <c r="O96" s="2"/>
      <c r="P96" s="2"/>
      <c r="Q96" s="2"/>
      <c r="R96" s="2"/>
      <c r="S96" s="2"/>
      <c r="T96" s="2"/>
      <c r="U96" s="2"/>
      <c r="V96" s="2"/>
      <c r="W96" s="2"/>
      <c r="X96" s="2"/>
      <c r="Y96" s="2"/>
      <c r="Z96" s="2"/>
      <c r="AA96" s="2"/>
      <c r="AB96" s="2"/>
      <c r="AC96" s="2"/>
      <c r="AD96" s="2"/>
      <c r="AE96" s="2"/>
      <c r="AF96" s="2"/>
      <c r="AG96" s="2"/>
      <c r="AH96" s="2"/>
      <c r="AI96" s="2"/>
      <c r="AJ96" s="2"/>
    </row>
    <row r="97" spans="1:36" ht="15.75" customHeight="1">
      <c r="A97" s="146" t="s">
        <v>384</v>
      </c>
      <c r="B97" s="121">
        <v>195156.84622667928</v>
      </c>
      <c r="C97" s="121" t="s">
        <v>1787</v>
      </c>
      <c r="D97" s="142">
        <v>97.735736802039924</v>
      </c>
      <c r="E97" s="142">
        <v>5.2039483513959997E-2</v>
      </c>
      <c r="F97" s="142">
        <v>6.4446468078199995E-2</v>
      </c>
      <c r="G97" s="121">
        <v>19073.798157926904</v>
      </c>
      <c r="H97" s="121">
        <v>1.015586148185E-2</v>
      </c>
      <c r="I97" s="121">
        <v>1.2577169460589999E-2</v>
      </c>
      <c r="J97" s="121" t="s">
        <v>1713</v>
      </c>
      <c r="K97" s="2"/>
      <c r="L97" s="2"/>
      <c r="M97" s="2"/>
      <c r="N97" s="2"/>
      <c r="O97" s="2"/>
      <c r="P97" s="2"/>
      <c r="Q97" s="2"/>
      <c r="R97" s="2"/>
      <c r="S97" s="2"/>
      <c r="T97" s="2"/>
      <c r="U97" s="2"/>
      <c r="V97" s="2"/>
      <c r="W97" s="2"/>
      <c r="X97" s="2"/>
      <c r="Y97" s="2"/>
      <c r="Z97" s="2"/>
      <c r="AA97" s="2"/>
      <c r="AB97" s="2"/>
      <c r="AC97" s="2"/>
      <c r="AD97" s="2"/>
      <c r="AE97" s="2"/>
      <c r="AF97" s="2"/>
      <c r="AG97" s="2"/>
      <c r="AH97" s="2"/>
      <c r="AI97" s="2"/>
      <c r="AJ97" s="2"/>
    </row>
    <row r="98" spans="1:36" ht="15.75" customHeight="1">
      <c r="A98" s="146" t="s">
        <v>1809</v>
      </c>
      <c r="B98" s="142" t="s">
        <v>1753</v>
      </c>
      <c r="C98" s="142" t="s">
        <v>1787</v>
      </c>
      <c r="D98" s="127" t="s">
        <v>1743</v>
      </c>
      <c r="E98" s="127" t="s">
        <v>1743</v>
      </c>
      <c r="F98" s="127" t="s">
        <v>1743</v>
      </c>
      <c r="G98" s="142" t="s">
        <v>1753</v>
      </c>
      <c r="H98" s="142" t="s">
        <v>1753</v>
      </c>
      <c r="I98" s="142" t="s">
        <v>1753</v>
      </c>
      <c r="J98" s="142" t="s">
        <v>1713</v>
      </c>
      <c r="K98" s="2"/>
      <c r="L98" s="2"/>
      <c r="M98" s="2"/>
      <c r="N98" s="2"/>
      <c r="O98" s="2"/>
      <c r="P98" s="2"/>
      <c r="Q98" s="2"/>
      <c r="R98" s="2"/>
      <c r="S98" s="2"/>
      <c r="T98" s="2"/>
      <c r="U98" s="2"/>
      <c r="V98" s="2"/>
      <c r="W98" s="2"/>
      <c r="X98" s="2"/>
      <c r="Y98" s="2"/>
      <c r="Z98" s="2"/>
      <c r="AA98" s="2"/>
      <c r="AB98" s="2"/>
      <c r="AC98" s="2"/>
      <c r="AD98" s="2"/>
      <c r="AE98" s="2"/>
      <c r="AF98" s="2"/>
      <c r="AG98" s="2"/>
      <c r="AH98" s="2"/>
      <c r="AI98" s="2"/>
      <c r="AJ98" s="2"/>
    </row>
    <row r="99" spans="1:36" ht="15.75" customHeight="1">
      <c r="A99" s="146" t="s">
        <v>1804</v>
      </c>
      <c r="B99" s="121" t="s">
        <v>1715</v>
      </c>
      <c r="C99" s="121" t="s">
        <v>1787</v>
      </c>
      <c r="D99" s="142" t="s">
        <v>1753</v>
      </c>
      <c r="E99" s="142" t="s">
        <v>1715</v>
      </c>
      <c r="F99" s="142" t="s">
        <v>1715</v>
      </c>
      <c r="G99" s="121" t="s">
        <v>1715</v>
      </c>
      <c r="H99" s="121" t="s">
        <v>1715</v>
      </c>
      <c r="I99" s="121" t="s">
        <v>1715</v>
      </c>
      <c r="J99" s="121" t="s">
        <v>1713</v>
      </c>
      <c r="K99" s="2"/>
      <c r="L99" s="2"/>
      <c r="M99" s="2"/>
      <c r="N99" s="2"/>
      <c r="O99" s="2"/>
      <c r="P99" s="2"/>
      <c r="Q99" s="2"/>
      <c r="R99" s="2"/>
      <c r="S99" s="2"/>
      <c r="T99" s="2"/>
      <c r="U99" s="2"/>
      <c r="V99" s="2"/>
      <c r="W99" s="2"/>
      <c r="X99" s="2"/>
      <c r="Y99" s="2"/>
      <c r="Z99" s="2"/>
      <c r="AA99" s="2"/>
      <c r="AB99" s="2"/>
      <c r="AC99" s="2"/>
      <c r="AD99" s="2"/>
      <c r="AE99" s="2"/>
      <c r="AF99" s="2"/>
      <c r="AG99" s="2"/>
      <c r="AH99" s="2"/>
      <c r="AI99" s="2"/>
      <c r="AJ99" s="2"/>
    </row>
    <row r="100" spans="1:36" ht="15.75" customHeight="1">
      <c r="A100" s="146" t="s">
        <v>1805</v>
      </c>
      <c r="B100" s="121" t="s">
        <v>1715</v>
      </c>
      <c r="C100" s="121" t="s">
        <v>1787</v>
      </c>
      <c r="D100" s="142" t="s">
        <v>1753</v>
      </c>
      <c r="E100" s="142" t="s">
        <v>1715</v>
      </c>
      <c r="F100" s="142" t="s">
        <v>1715</v>
      </c>
      <c r="G100" s="121" t="s">
        <v>1715</v>
      </c>
      <c r="H100" s="121" t="s">
        <v>1715</v>
      </c>
      <c r="I100" s="121" t="s">
        <v>1715</v>
      </c>
      <c r="J100" s="121" t="s">
        <v>1713</v>
      </c>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row>
    <row r="101" spans="1:36" ht="15.75" customHeight="1">
      <c r="A101" s="146" t="s">
        <v>1806</v>
      </c>
      <c r="B101" s="121" t="s">
        <v>1715</v>
      </c>
      <c r="C101" s="121" t="s">
        <v>1787</v>
      </c>
      <c r="D101" s="142" t="s">
        <v>1753</v>
      </c>
      <c r="E101" s="142" t="s">
        <v>1715</v>
      </c>
      <c r="F101" s="142" t="s">
        <v>1715</v>
      </c>
      <c r="G101" s="121" t="s">
        <v>1715</v>
      </c>
      <c r="H101" s="121" t="s">
        <v>1715</v>
      </c>
      <c r="I101" s="121" t="s">
        <v>1715</v>
      </c>
      <c r="J101" s="121" t="s">
        <v>1713</v>
      </c>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row>
    <row r="102" spans="1:36" ht="15.75" customHeight="1">
      <c r="A102" s="146" t="s">
        <v>1807</v>
      </c>
      <c r="B102" s="121" t="s">
        <v>1713</v>
      </c>
      <c r="C102" s="121" t="s">
        <v>1787</v>
      </c>
      <c r="D102" s="142" t="s">
        <v>1713</v>
      </c>
      <c r="E102" s="142" t="s">
        <v>1713</v>
      </c>
      <c r="F102" s="142" t="s">
        <v>1713</v>
      </c>
      <c r="G102" s="121" t="s">
        <v>1713</v>
      </c>
      <c r="H102" s="121" t="s">
        <v>1713</v>
      </c>
      <c r="I102" s="121" t="s">
        <v>1713</v>
      </c>
      <c r="J102" s="121" t="s">
        <v>1713</v>
      </c>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row>
    <row r="103" spans="1:36" ht="15.75" customHeight="1">
      <c r="A103" s="146" t="s">
        <v>1808</v>
      </c>
      <c r="B103" s="121" t="s">
        <v>1713</v>
      </c>
      <c r="C103" s="121" t="s">
        <v>1787</v>
      </c>
      <c r="D103" s="142" t="s">
        <v>1713</v>
      </c>
      <c r="E103" s="142" t="s">
        <v>1713</v>
      </c>
      <c r="F103" s="142" t="s">
        <v>1713</v>
      </c>
      <c r="G103" s="121" t="s">
        <v>1713</v>
      </c>
      <c r="H103" s="121" t="s">
        <v>1713</v>
      </c>
      <c r="I103" s="121" t="s">
        <v>1713</v>
      </c>
      <c r="J103" s="121" t="s">
        <v>1713</v>
      </c>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row>
    <row r="104" spans="1:36" ht="15.75" customHeight="1">
      <c r="A104" s="146" t="s">
        <v>384</v>
      </c>
      <c r="B104" s="121" t="s">
        <v>1715</v>
      </c>
      <c r="C104" s="121" t="s">
        <v>1787</v>
      </c>
      <c r="D104" s="142" t="s">
        <v>1753</v>
      </c>
      <c r="E104" s="142" t="s">
        <v>1715</v>
      </c>
      <c r="F104" s="142" t="s">
        <v>1715</v>
      </c>
      <c r="G104" s="121" t="s">
        <v>1715</v>
      </c>
      <c r="H104" s="121" t="s">
        <v>1715</v>
      </c>
      <c r="I104" s="121" t="s">
        <v>1715</v>
      </c>
      <c r="J104" s="121" t="s">
        <v>1713</v>
      </c>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row>
    <row r="105" spans="1:36" ht="15.75" customHeight="1">
      <c r="A105" s="146" t="s">
        <v>1810</v>
      </c>
      <c r="B105" s="142" t="s">
        <v>1753</v>
      </c>
      <c r="C105" s="142" t="s">
        <v>1787</v>
      </c>
      <c r="D105" s="127" t="s">
        <v>1743</v>
      </c>
      <c r="E105" s="127" t="s">
        <v>1743</v>
      </c>
      <c r="F105" s="127" t="s">
        <v>1743</v>
      </c>
      <c r="G105" s="142" t="s">
        <v>1753</v>
      </c>
      <c r="H105" s="142" t="s">
        <v>1753</v>
      </c>
      <c r="I105" s="142" t="s">
        <v>1753</v>
      </c>
      <c r="J105" s="142" t="s">
        <v>1713</v>
      </c>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row>
    <row r="106" spans="1:36" ht="15.75" customHeight="1">
      <c r="A106" s="146" t="s">
        <v>1804</v>
      </c>
      <c r="B106" s="121" t="s">
        <v>1715</v>
      </c>
      <c r="C106" s="121" t="s">
        <v>1787</v>
      </c>
      <c r="D106" s="142" t="s">
        <v>1753</v>
      </c>
      <c r="E106" s="142" t="s">
        <v>1715</v>
      </c>
      <c r="F106" s="142" t="s">
        <v>1715</v>
      </c>
      <c r="G106" s="121" t="s">
        <v>1715</v>
      </c>
      <c r="H106" s="121" t="s">
        <v>1715</v>
      </c>
      <c r="I106" s="121" t="s">
        <v>1715</v>
      </c>
      <c r="J106" s="121" t="s">
        <v>1713</v>
      </c>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row>
    <row r="107" spans="1:36" ht="15.75" customHeight="1">
      <c r="A107" s="146" t="s">
        <v>1805</v>
      </c>
      <c r="B107" s="121" t="s">
        <v>1715</v>
      </c>
      <c r="C107" s="121" t="s">
        <v>1787</v>
      </c>
      <c r="D107" s="142" t="s">
        <v>1753</v>
      </c>
      <c r="E107" s="142" t="s">
        <v>1715</v>
      </c>
      <c r="F107" s="142" t="s">
        <v>1715</v>
      </c>
      <c r="G107" s="121" t="s">
        <v>1715</v>
      </c>
      <c r="H107" s="121" t="s">
        <v>1715</v>
      </c>
      <c r="I107" s="121" t="s">
        <v>1715</v>
      </c>
      <c r="J107" s="121" t="s">
        <v>1713</v>
      </c>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row>
    <row r="108" spans="1:36" ht="15.75" customHeight="1">
      <c r="A108" s="146" t="s">
        <v>1806</v>
      </c>
      <c r="B108" s="121" t="s">
        <v>1715</v>
      </c>
      <c r="C108" s="121" t="s">
        <v>1787</v>
      </c>
      <c r="D108" s="142" t="s">
        <v>1753</v>
      </c>
      <c r="E108" s="142" t="s">
        <v>1715</v>
      </c>
      <c r="F108" s="142" t="s">
        <v>1715</v>
      </c>
      <c r="G108" s="121" t="s">
        <v>1715</v>
      </c>
      <c r="H108" s="121" t="s">
        <v>1715</v>
      </c>
      <c r="I108" s="121" t="s">
        <v>1715</v>
      </c>
      <c r="J108" s="121" t="s">
        <v>1713</v>
      </c>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row>
    <row r="109" spans="1:36" ht="15.75" customHeight="1">
      <c r="A109" s="146" t="s">
        <v>1807</v>
      </c>
      <c r="B109" s="121" t="s">
        <v>1713</v>
      </c>
      <c r="C109" s="121" t="s">
        <v>1787</v>
      </c>
      <c r="D109" s="142" t="s">
        <v>1713</v>
      </c>
      <c r="E109" s="142" t="s">
        <v>1713</v>
      </c>
      <c r="F109" s="142" t="s">
        <v>1713</v>
      </c>
      <c r="G109" s="121" t="s">
        <v>1713</v>
      </c>
      <c r="H109" s="121" t="s">
        <v>1713</v>
      </c>
      <c r="I109" s="121" t="s">
        <v>1713</v>
      </c>
      <c r="J109" s="121" t="s">
        <v>1713</v>
      </c>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row>
    <row r="110" spans="1:36" ht="15.75" customHeight="1">
      <c r="A110" s="146" t="s">
        <v>1808</v>
      </c>
      <c r="B110" s="121" t="s">
        <v>1713</v>
      </c>
      <c r="C110" s="121" t="s">
        <v>1787</v>
      </c>
      <c r="D110" s="142" t="s">
        <v>1713</v>
      </c>
      <c r="E110" s="142" t="s">
        <v>1713</v>
      </c>
      <c r="F110" s="142" t="s">
        <v>1713</v>
      </c>
      <c r="G110" s="121" t="s">
        <v>1713</v>
      </c>
      <c r="H110" s="121" t="s">
        <v>1713</v>
      </c>
      <c r="I110" s="121" t="s">
        <v>1713</v>
      </c>
      <c r="J110" s="121" t="s">
        <v>1713</v>
      </c>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row>
    <row r="111" spans="1:36" ht="15.75" customHeight="1">
      <c r="A111" s="146" t="s">
        <v>384</v>
      </c>
      <c r="B111" s="121" t="s">
        <v>1715</v>
      </c>
      <c r="C111" s="121" t="s">
        <v>1787</v>
      </c>
      <c r="D111" s="142" t="s">
        <v>1753</v>
      </c>
      <c r="E111" s="142" t="s">
        <v>1715</v>
      </c>
      <c r="F111" s="142" t="s">
        <v>1715</v>
      </c>
      <c r="G111" s="121" t="s">
        <v>1715</v>
      </c>
      <c r="H111" s="121" t="s">
        <v>1715</v>
      </c>
      <c r="I111" s="121" t="s">
        <v>1715</v>
      </c>
      <c r="J111" s="121" t="s">
        <v>1713</v>
      </c>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row>
    <row r="112" spans="1:36" ht="15.75" customHeight="1">
      <c r="A112" s="145" t="s">
        <v>1712</v>
      </c>
      <c r="B112" s="142">
        <v>1798794.3293697285</v>
      </c>
      <c r="C112" s="142" t="s">
        <v>1787</v>
      </c>
      <c r="D112" s="127" t="s">
        <v>1743</v>
      </c>
      <c r="E112" s="127" t="s">
        <v>1743</v>
      </c>
      <c r="F112" s="127" t="s">
        <v>1743</v>
      </c>
      <c r="G112" s="142">
        <v>91629.370482590966</v>
      </c>
      <c r="H112" s="142">
        <v>1.4735737854395401</v>
      </c>
      <c r="I112" s="142">
        <v>3.9920183432871799</v>
      </c>
      <c r="J112" s="142" t="s">
        <v>1713</v>
      </c>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row>
    <row r="113" spans="1:36" ht="15.75" customHeight="1">
      <c r="A113" s="145" t="s">
        <v>1788</v>
      </c>
      <c r="B113" s="121">
        <v>48317.318520779081</v>
      </c>
      <c r="C113" s="142" t="s">
        <v>1787</v>
      </c>
      <c r="D113" s="142">
        <v>75.916604291867117</v>
      </c>
      <c r="E113" s="142">
        <v>0.55742962317863998</v>
      </c>
      <c r="F113" s="142">
        <v>0.26313069688671997</v>
      </c>
      <c r="G113" s="121">
        <v>3668.0867505860874</v>
      </c>
      <c r="H113" s="121">
        <v>2.6933504656040001E-2</v>
      </c>
      <c r="I113" s="121">
        <v>1.2713769694069999E-2</v>
      </c>
      <c r="J113" s="121" t="s">
        <v>1713</v>
      </c>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row>
    <row r="114" spans="1:36" ht="15.75" customHeight="1">
      <c r="A114" s="145" t="s">
        <v>1789</v>
      </c>
      <c r="B114" s="121">
        <v>581.33577479362009</v>
      </c>
      <c r="C114" s="142" t="s">
        <v>1787</v>
      </c>
      <c r="D114" s="142">
        <v>90.672980650773226</v>
      </c>
      <c r="E114" s="142">
        <v>0.58668472467753996</v>
      </c>
      <c r="F114" s="142">
        <v>1.77797611500331</v>
      </c>
      <c r="G114" s="121">
        <v>52.711447459464168</v>
      </c>
      <c r="H114" s="121">
        <v>3.4106081897999999E-4</v>
      </c>
      <c r="I114" s="121">
        <v>1.0336011223800001E-3</v>
      </c>
      <c r="J114" s="121" t="s">
        <v>1713</v>
      </c>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row>
    <row r="115" spans="1:36" ht="15.75" customHeight="1">
      <c r="A115" s="145" t="s">
        <v>1790</v>
      </c>
      <c r="B115" s="121">
        <v>1749895.6750741557</v>
      </c>
      <c r="C115" s="142" t="s">
        <v>1787</v>
      </c>
      <c r="D115" s="142">
        <v>50.236464685713393</v>
      </c>
      <c r="E115" s="142">
        <v>0.82650596865051995</v>
      </c>
      <c r="F115" s="142">
        <v>2.27343322755635</v>
      </c>
      <c r="G115" s="121">
        <v>87908.572284545415</v>
      </c>
      <c r="H115" s="121">
        <v>1.4462992199645199</v>
      </c>
      <c r="I115" s="121">
        <v>3.9782709724707299</v>
      </c>
      <c r="J115" s="121" t="s">
        <v>1713</v>
      </c>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row>
    <row r="116" spans="1:36" ht="15.75" customHeight="1">
      <c r="A116" s="145" t="s">
        <v>1811</v>
      </c>
      <c r="B116" s="121" t="s">
        <v>1746</v>
      </c>
      <c r="C116" s="142" t="s">
        <v>1787</v>
      </c>
      <c r="D116" s="142" t="s">
        <v>1760</v>
      </c>
      <c r="E116" s="142" t="s">
        <v>1713</v>
      </c>
      <c r="F116" s="142" t="s">
        <v>1713</v>
      </c>
      <c r="G116" s="121" t="s">
        <v>1746</v>
      </c>
      <c r="H116" s="121" t="s">
        <v>1713</v>
      </c>
      <c r="I116" s="121" t="s">
        <v>1713</v>
      </c>
      <c r="J116" s="121" t="s">
        <v>1713</v>
      </c>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row>
    <row r="117" spans="1:36" ht="15.75" customHeight="1">
      <c r="A117" s="145" t="s">
        <v>1812</v>
      </c>
      <c r="B117" s="121" t="s">
        <v>1746</v>
      </c>
      <c r="C117" s="142" t="s">
        <v>1787</v>
      </c>
      <c r="D117" s="142" t="s">
        <v>1760</v>
      </c>
      <c r="E117" s="142" t="s">
        <v>1713</v>
      </c>
      <c r="F117" s="142" t="s">
        <v>1713</v>
      </c>
      <c r="G117" s="121" t="s">
        <v>1746</v>
      </c>
      <c r="H117" s="121" t="s">
        <v>1713</v>
      </c>
      <c r="I117" s="121" t="s">
        <v>1713</v>
      </c>
      <c r="J117" s="121" t="s">
        <v>1713</v>
      </c>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row>
    <row r="118" spans="1:36" ht="15.75" customHeight="1">
      <c r="A118" s="145" t="s">
        <v>1813</v>
      </c>
      <c r="B118" s="121" t="s">
        <v>1715</v>
      </c>
      <c r="C118" s="142" t="s">
        <v>1787</v>
      </c>
      <c r="D118" s="142" t="s">
        <v>1814</v>
      </c>
      <c r="E118" s="142" t="s">
        <v>1715</v>
      </c>
      <c r="F118" s="142" t="s">
        <v>1715</v>
      </c>
      <c r="G118" s="121" t="s">
        <v>1715</v>
      </c>
      <c r="H118" s="121" t="s">
        <v>1715</v>
      </c>
      <c r="I118" s="121" t="s">
        <v>1715</v>
      </c>
      <c r="J118" s="121" t="s">
        <v>1713</v>
      </c>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row>
    <row r="119" spans="1:36" ht="15.75" customHeight="1">
      <c r="A119" s="143" t="s">
        <v>1815</v>
      </c>
      <c r="B119" s="142">
        <v>669384.7303870226</v>
      </c>
      <c r="C119" s="142" t="s">
        <v>1787</v>
      </c>
      <c r="D119" s="127" t="s">
        <v>1743</v>
      </c>
      <c r="E119" s="127" t="s">
        <v>1743</v>
      </c>
      <c r="F119" s="127" t="s">
        <v>1743</v>
      </c>
      <c r="G119" s="142">
        <v>37351.881265080003</v>
      </c>
      <c r="H119" s="142">
        <v>0.53066270834184004</v>
      </c>
      <c r="I119" s="142">
        <v>1.46891755470721</v>
      </c>
      <c r="J119" s="142" t="s">
        <v>1713</v>
      </c>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row>
    <row r="120" spans="1:36" ht="15.75" customHeight="1">
      <c r="A120" s="143" t="s">
        <v>1788</v>
      </c>
      <c r="B120" s="142">
        <v>4275.8941728983318</v>
      </c>
      <c r="C120" s="142" t="s">
        <v>1787</v>
      </c>
      <c r="D120" s="142">
        <v>75.916604291867117</v>
      </c>
      <c r="E120" s="142">
        <v>0.55742962317852995</v>
      </c>
      <c r="F120" s="142">
        <v>0.26313069688704999</v>
      </c>
      <c r="G120" s="142">
        <v>324.61136591782309</v>
      </c>
      <c r="H120" s="142">
        <v>2.38351007755E-3</v>
      </c>
      <c r="I120" s="142">
        <v>1.12511901353E-3</v>
      </c>
      <c r="J120" s="142" t="s">
        <v>1713</v>
      </c>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row>
    <row r="121" spans="1:36" ht="15.75" customHeight="1">
      <c r="A121" s="143" t="s">
        <v>1789</v>
      </c>
      <c r="B121" s="142">
        <v>89388.347395177188</v>
      </c>
      <c r="C121" s="142" t="s">
        <v>1787</v>
      </c>
      <c r="D121" s="142">
        <v>90.672980650773226</v>
      </c>
      <c r="E121" s="142">
        <v>0.58668472467876998</v>
      </c>
      <c r="F121" s="142">
        <v>1.77797611499723</v>
      </c>
      <c r="G121" s="142">
        <v>8105.1078937674956</v>
      </c>
      <c r="H121" s="142">
        <v>5.2442777981030003E-2</v>
      </c>
      <c r="I121" s="142">
        <v>0.1589303466277</v>
      </c>
      <c r="J121" s="142" t="s">
        <v>1713</v>
      </c>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row>
    <row r="122" spans="1:36" ht="15.75" customHeight="1">
      <c r="A122" s="143" t="s">
        <v>1790</v>
      </c>
      <c r="B122" s="142">
        <v>575720.48881894711</v>
      </c>
      <c r="C122" s="142" t="s">
        <v>1787</v>
      </c>
      <c r="D122" s="142">
        <v>50.236464685713393</v>
      </c>
      <c r="E122" s="142">
        <v>0.82650596865053005</v>
      </c>
      <c r="F122" s="142">
        <v>2.27343322755635</v>
      </c>
      <c r="G122" s="142">
        <v>28922.162005394686</v>
      </c>
      <c r="H122" s="142">
        <v>0.47583642028326001</v>
      </c>
      <c r="I122" s="142">
        <v>1.3088620890659799</v>
      </c>
      <c r="J122" s="142" t="s">
        <v>1713</v>
      </c>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row>
    <row r="123" spans="1:36" ht="15.75" customHeight="1">
      <c r="A123" s="143" t="s">
        <v>1816</v>
      </c>
      <c r="B123" s="142" t="s">
        <v>1746</v>
      </c>
      <c r="C123" s="142" t="s">
        <v>1787</v>
      </c>
      <c r="D123" s="142" t="s">
        <v>1760</v>
      </c>
      <c r="E123" s="142" t="s">
        <v>1713</v>
      </c>
      <c r="F123" s="142" t="s">
        <v>1713</v>
      </c>
      <c r="G123" s="142" t="s">
        <v>1746</v>
      </c>
      <c r="H123" s="142" t="s">
        <v>1713</v>
      </c>
      <c r="I123" s="142" t="s">
        <v>1713</v>
      </c>
      <c r="J123" s="142" t="s">
        <v>1713</v>
      </c>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row>
    <row r="124" spans="1:36" ht="15.75" customHeight="1">
      <c r="A124" s="143" t="s">
        <v>1817</v>
      </c>
      <c r="B124" s="142" t="s">
        <v>1746</v>
      </c>
      <c r="C124" s="142" t="s">
        <v>1787</v>
      </c>
      <c r="D124" s="142" t="s">
        <v>1760</v>
      </c>
      <c r="E124" s="142" t="s">
        <v>1713</v>
      </c>
      <c r="F124" s="142" t="s">
        <v>1713</v>
      </c>
      <c r="G124" s="142" t="s">
        <v>1746</v>
      </c>
      <c r="H124" s="142" t="s">
        <v>1713</v>
      </c>
      <c r="I124" s="142" t="s">
        <v>1713</v>
      </c>
      <c r="J124" s="142" t="s">
        <v>1713</v>
      </c>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row>
    <row r="125" spans="1:36" ht="15.75" customHeight="1">
      <c r="A125" s="143" t="s">
        <v>1818</v>
      </c>
      <c r="B125" s="142" t="s">
        <v>1715</v>
      </c>
      <c r="C125" s="142" t="s">
        <v>1787</v>
      </c>
      <c r="D125" s="142" t="s">
        <v>1814</v>
      </c>
      <c r="E125" s="142" t="s">
        <v>1715</v>
      </c>
      <c r="F125" s="142" t="s">
        <v>1715</v>
      </c>
      <c r="G125" s="142" t="s">
        <v>1715</v>
      </c>
      <c r="H125" s="142" t="s">
        <v>1715</v>
      </c>
      <c r="I125" s="142" t="s">
        <v>1715</v>
      </c>
      <c r="J125" s="142" t="s">
        <v>1713</v>
      </c>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row>
    <row r="126" spans="1:36" ht="15.75" customHeight="1">
      <c r="A126" s="146" t="s">
        <v>1819</v>
      </c>
      <c r="B126" s="142">
        <v>669384.7303870226</v>
      </c>
      <c r="C126" s="142" t="s">
        <v>1787</v>
      </c>
      <c r="D126" s="127" t="s">
        <v>1743</v>
      </c>
      <c r="E126" s="127" t="s">
        <v>1743</v>
      </c>
      <c r="F126" s="127" t="s">
        <v>1743</v>
      </c>
      <c r="G126" s="142">
        <v>37351.881265080003</v>
      </c>
      <c r="H126" s="142">
        <v>0.53066270834184004</v>
      </c>
      <c r="I126" s="142">
        <v>1.46891755470721</v>
      </c>
      <c r="J126" s="142" t="s">
        <v>1713</v>
      </c>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row>
    <row r="127" spans="1:36" ht="15.75" customHeight="1">
      <c r="A127" s="146" t="s">
        <v>1804</v>
      </c>
      <c r="B127" s="121">
        <v>4275.8941728983318</v>
      </c>
      <c r="C127" s="142" t="s">
        <v>1787</v>
      </c>
      <c r="D127" s="142">
        <v>75.916604291867117</v>
      </c>
      <c r="E127" s="142">
        <v>0.55742962317852995</v>
      </c>
      <c r="F127" s="142">
        <v>0.26313069688704999</v>
      </c>
      <c r="G127" s="121">
        <v>324.61136591782309</v>
      </c>
      <c r="H127" s="121">
        <v>2.38351007755E-3</v>
      </c>
      <c r="I127" s="121">
        <v>1.12511901353E-3</v>
      </c>
      <c r="J127" s="121" t="s">
        <v>1713</v>
      </c>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row>
    <row r="128" spans="1:36" ht="15.75" customHeight="1">
      <c r="A128" s="146" t="s">
        <v>1805</v>
      </c>
      <c r="B128" s="121">
        <v>89388.347395177188</v>
      </c>
      <c r="C128" s="142" t="s">
        <v>1787</v>
      </c>
      <c r="D128" s="142">
        <v>90.672980650773226</v>
      </c>
      <c r="E128" s="142">
        <v>0.58668472467876998</v>
      </c>
      <c r="F128" s="142">
        <v>1.77797611499723</v>
      </c>
      <c r="G128" s="121">
        <v>8105.1078937674956</v>
      </c>
      <c r="H128" s="121">
        <v>5.2442777981030003E-2</v>
      </c>
      <c r="I128" s="121">
        <v>0.1589303466277</v>
      </c>
      <c r="J128" s="121" t="s">
        <v>1713</v>
      </c>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row>
    <row r="129" spans="1:36" ht="15.75" customHeight="1">
      <c r="A129" s="146" t="s">
        <v>1806</v>
      </c>
      <c r="B129" s="121">
        <v>575720.48881894711</v>
      </c>
      <c r="C129" s="142" t="s">
        <v>1787</v>
      </c>
      <c r="D129" s="142">
        <v>50.236464685713393</v>
      </c>
      <c r="E129" s="142">
        <v>0.82650596865053005</v>
      </c>
      <c r="F129" s="142">
        <v>2.27343322755635</v>
      </c>
      <c r="G129" s="121">
        <v>28922.162005394686</v>
      </c>
      <c r="H129" s="121">
        <v>0.47583642028326001</v>
      </c>
      <c r="I129" s="121">
        <v>1.3088620890659799</v>
      </c>
      <c r="J129" s="121" t="s">
        <v>1713</v>
      </c>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row>
    <row r="130" spans="1:36" ht="15.75" customHeight="1">
      <c r="A130" s="146" t="s">
        <v>1807</v>
      </c>
      <c r="B130" s="121" t="s">
        <v>1746</v>
      </c>
      <c r="C130" s="142" t="s">
        <v>1787</v>
      </c>
      <c r="D130" s="142" t="s">
        <v>1760</v>
      </c>
      <c r="E130" s="142" t="s">
        <v>1713</v>
      </c>
      <c r="F130" s="142" t="s">
        <v>1713</v>
      </c>
      <c r="G130" s="121" t="s">
        <v>1746</v>
      </c>
      <c r="H130" s="121" t="s">
        <v>1713</v>
      </c>
      <c r="I130" s="121" t="s">
        <v>1713</v>
      </c>
      <c r="J130" s="121" t="s">
        <v>1713</v>
      </c>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row>
    <row r="131" spans="1:36" ht="15.75" customHeight="1">
      <c r="A131" s="146" t="s">
        <v>1808</v>
      </c>
      <c r="B131" s="121" t="s">
        <v>1746</v>
      </c>
      <c r="C131" s="142" t="s">
        <v>1787</v>
      </c>
      <c r="D131" s="142" t="s">
        <v>1760</v>
      </c>
      <c r="E131" s="142" t="s">
        <v>1713</v>
      </c>
      <c r="F131" s="142" t="s">
        <v>1713</v>
      </c>
      <c r="G131" s="121" t="s">
        <v>1746</v>
      </c>
      <c r="H131" s="121" t="s">
        <v>1713</v>
      </c>
      <c r="I131" s="121" t="s">
        <v>1713</v>
      </c>
      <c r="J131" s="121" t="s">
        <v>1713</v>
      </c>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row>
    <row r="132" spans="1:36" ht="15.75" customHeight="1">
      <c r="A132" s="146" t="s">
        <v>384</v>
      </c>
      <c r="B132" s="121" t="s">
        <v>1715</v>
      </c>
      <c r="C132" s="142" t="s">
        <v>1787</v>
      </c>
      <c r="D132" s="142" t="s">
        <v>1814</v>
      </c>
      <c r="E132" s="142" t="s">
        <v>1715</v>
      </c>
      <c r="F132" s="142" t="s">
        <v>1715</v>
      </c>
      <c r="G132" s="121" t="s">
        <v>1715</v>
      </c>
      <c r="H132" s="121" t="s">
        <v>1715</v>
      </c>
      <c r="I132" s="121" t="s">
        <v>1715</v>
      </c>
      <c r="J132" s="121" t="s">
        <v>1713</v>
      </c>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row>
    <row r="133" spans="1:36" ht="15.75" customHeight="1">
      <c r="A133" s="146" t="s">
        <v>1820</v>
      </c>
      <c r="B133" s="142" t="s">
        <v>1821</v>
      </c>
      <c r="C133" s="142" t="s">
        <v>1787</v>
      </c>
      <c r="D133" s="127" t="s">
        <v>1743</v>
      </c>
      <c r="E133" s="127" t="s">
        <v>1743</v>
      </c>
      <c r="F133" s="127" t="s">
        <v>1743</v>
      </c>
      <c r="G133" s="142" t="s">
        <v>1821</v>
      </c>
      <c r="H133" s="142" t="s">
        <v>1814</v>
      </c>
      <c r="I133" s="142" t="s">
        <v>1814</v>
      </c>
      <c r="J133" s="142" t="s">
        <v>1713</v>
      </c>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row>
    <row r="134" spans="1:36" ht="15.75" customHeight="1">
      <c r="A134" s="146" t="s">
        <v>1804</v>
      </c>
      <c r="B134" s="121" t="s">
        <v>1715</v>
      </c>
      <c r="C134" s="142" t="s">
        <v>1787</v>
      </c>
      <c r="D134" s="142" t="s">
        <v>1814</v>
      </c>
      <c r="E134" s="142" t="s">
        <v>1715</v>
      </c>
      <c r="F134" s="142" t="s">
        <v>1715</v>
      </c>
      <c r="G134" s="121" t="s">
        <v>1715</v>
      </c>
      <c r="H134" s="121" t="s">
        <v>1715</v>
      </c>
      <c r="I134" s="121" t="s">
        <v>1715</v>
      </c>
      <c r="J134" s="121" t="s">
        <v>1713</v>
      </c>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row>
    <row r="135" spans="1:36" ht="15.75" customHeight="1">
      <c r="A135" s="146" t="s">
        <v>1805</v>
      </c>
      <c r="B135" s="121" t="s">
        <v>1715</v>
      </c>
      <c r="C135" s="142" t="s">
        <v>1787</v>
      </c>
      <c r="D135" s="142" t="s">
        <v>1814</v>
      </c>
      <c r="E135" s="142" t="s">
        <v>1715</v>
      </c>
      <c r="F135" s="142" t="s">
        <v>1715</v>
      </c>
      <c r="G135" s="121" t="s">
        <v>1715</v>
      </c>
      <c r="H135" s="121" t="s">
        <v>1715</v>
      </c>
      <c r="I135" s="121" t="s">
        <v>1715</v>
      </c>
      <c r="J135" s="121" t="s">
        <v>1713</v>
      </c>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row>
    <row r="136" spans="1:36" ht="15.75" customHeight="1">
      <c r="A136" s="146" t="s">
        <v>1806</v>
      </c>
      <c r="B136" s="121" t="s">
        <v>1715</v>
      </c>
      <c r="C136" s="142" t="s">
        <v>1787</v>
      </c>
      <c r="D136" s="142" t="s">
        <v>1814</v>
      </c>
      <c r="E136" s="142" t="s">
        <v>1715</v>
      </c>
      <c r="F136" s="142" t="s">
        <v>1715</v>
      </c>
      <c r="G136" s="121" t="s">
        <v>1715</v>
      </c>
      <c r="H136" s="121" t="s">
        <v>1715</v>
      </c>
      <c r="I136" s="121" t="s">
        <v>1715</v>
      </c>
      <c r="J136" s="121" t="s">
        <v>1713</v>
      </c>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row>
    <row r="137" spans="1:36" ht="15.75" customHeight="1">
      <c r="A137" s="146" t="s">
        <v>1807</v>
      </c>
      <c r="B137" s="121" t="s">
        <v>1746</v>
      </c>
      <c r="C137" s="142" t="s">
        <v>1787</v>
      </c>
      <c r="D137" s="142" t="s">
        <v>1760</v>
      </c>
      <c r="E137" s="142" t="s">
        <v>1713</v>
      </c>
      <c r="F137" s="142" t="s">
        <v>1713</v>
      </c>
      <c r="G137" s="121" t="s">
        <v>1746</v>
      </c>
      <c r="H137" s="121" t="s">
        <v>1713</v>
      </c>
      <c r="I137" s="121" t="s">
        <v>1713</v>
      </c>
      <c r="J137" s="121" t="s">
        <v>1713</v>
      </c>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row>
    <row r="138" spans="1:36" ht="15.75" customHeight="1">
      <c r="A138" s="146" t="s">
        <v>1808</v>
      </c>
      <c r="B138" s="121" t="s">
        <v>1746</v>
      </c>
      <c r="C138" s="142" t="s">
        <v>1713</v>
      </c>
      <c r="D138" s="142" t="s">
        <v>1760</v>
      </c>
      <c r="E138" s="142" t="s">
        <v>1713</v>
      </c>
      <c r="F138" s="142" t="s">
        <v>1713</v>
      </c>
      <c r="G138" s="121" t="s">
        <v>1746</v>
      </c>
      <c r="H138" s="121" t="s">
        <v>1713</v>
      </c>
      <c r="I138" s="121" t="s">
        <v>1713</v>
      </c>
      <c r="J138" s="121" t="s">
        <v>1713</v>
      </c>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row>
    <row r="139" spans="1:36" ht="15.75" customHeight="1">
      <c r="A139" s="146" t="s">
        <v>384</v>
      </c>
      <c r="B139" s="121" t="s">
        <v>1715</v>
      </c>
      <c r="C139" s="142" t="s">
        <v>1787</v>
      </c>
      <c r="D139" s="142" t="s">
        <v>1814</v>
      </c>
      <c r="E139" s="142" t="s">
        <v>1715</v>
      </c>
      <c r="F139" s="142" t="s">
        <v>1715</v>
      </c>
      <c r="G139" s="121" t="s">
        <v>1715</v>
      </c>
      <c r="H139" s="121" t="s">
        <v>1715</v>
      </c>
      <c r="I139" s="121" t="s">
        <v>1715</v>
      </c>
      <c r="J139" s="121" t="s">
        <v>1713</v>
      </c>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row>
    <row r="140" spans="1:36" ht="15.75" customHeight="1">
      <c r="A140" s="146" t="s">
        <v>1822</v>
      </c>
      <c r="B140" s="142" t="s">
        <v>1821</v>
      </c>
      <c r="C140" s="142" t="s">
        <v>1787</v>
      </c>
      <c r="D140" s="127" t="s">
        <v>1743</v>
      </c>
      <c r="E140" s="127" t="s">
        <v>1743</v>
      </c>
      <c r="F140" s="127" t="s">
        <v>1743</v>
      </c>
      <c r="G140" s="142" t="s">
        <v>1821</v>
      </c>
      <c r="H140" s="142" t="s">
        <v>1814</v>
      </c>
      <c r="I140" s="142" t="s">
        <v>1814</v>
      </c>
      <c r="J140" s="142" t="s">
        <v>1713</v>
      </c>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row>
    <row r="141" spans="1:36" ht="15.75" customHeight="1">
      <c r="A141" s="146" t="s">
        <v>1804</v>
      </c>
      <c r="B141" s="121" t="s">
        <v>1715</v>
      </c>
      <c r="C141" s="142" t="s">
        <v>1787</v>
      </c>
      <c r="D141" s="142" t="s">
        <v>1814</v>
      </c>
      <c r="E141" s="142" t="s">
        <v>1715</v>
      </c>
      <c r="F141" s="142" t="s">
        <v>1715</v>
      </c>
      <c r="G141" s="121" t="s">
        <v>1715</v>
      </c>
      <c r="H141" s="121" t="s">
        <v>1715</v>
      </c>
      <c r="I141" s="121" t="s">
        <v>1715</v>
      </c>
      <c r="J141" s="121" t="s">
        <v>1713</v>
      </c>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row>
    <row r="142" spans="1:36" ht="15.75" customHeight="1">
      <c r="A142" s="146" t="s">
        <v>1805</v>
      </c>
      <c r="B142" s="121" t="s">
        <v>1715</v>
      </c>
      <c r="C142" s="142" t="s">
        <v>1787</v>
      </c>
      <c r="D142" s="142" t="s">
        <v>1814</v>
      </c>
      <c r="E142" s="142" t="s">
        <v>1715</v>
      </c>
      <c r="F142" s="142" t="s">
        <v>1715</v>
      </c>
      <c r="G142" s="121" t="s">
        <v>1715</v>
      </c>
      <c r="H142" s="121" t="s">
        <v>1715</v>
      </c>
      <c r="I142" s="121" t="s">
        <v>1715</v>
      </c>
      <c r="J142" s="121" t="s">
        <v>1713</v>
      </c>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row>
    <row r="143" spans="1:36" ht="15.75" customHeight="1">
      <c r="A143" s="146" t="s">
        <v>1806</v>
      </c>
      <c r="B143" s="121" t="s">
        <v>1715</v>
      </c>
      <c r="C143" s="142" t="s">
        <v>1787</v>
      </c>
      <c r="D143" s="142" t="s">
        <v>1814</v>
      </c>
      <c r="E143" s="142" t="s">
        <v>1715</v>
      </c>
      <c r="F143" s="142" t="s">
        <v>1715</v>
      </c>
      <c r="G143" s="121" t="s">
        <v>1715</v>
      </c>
      <c r="H143" s="121" t="s">
        <v>1715</v>
      </c>
      <c r="I143" s="121" t="s">
        <v>1715</v>
      </c>
      <c r="J143" s="121" t="s">
        <v>1713</v>
      </c>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row>
    <row r="144" spans="1:36" ht="15.75" customHeight="1">
      <c r="A144" s="146" t="s">
        <v>1807</v>
      </c>
      <c r="B144" s="121" t="s">
        <v>1746</v>
      </c>
      <c r="C144" s="142" t="s">
        <v>1787</v>
      </c>
      <c r="D144" s="142" t="s">
        <v>1760</v>
      </c>
      <c r="E144" s="142" t="s">
        <v>1713</v>
      </c>
      <c r="F144" s="142" t="s">
        <v>1713</v>
      </c>
      <c r="G144" s="121" t="s">
        <v>1746</v>
      </c>
      <c r="H144" s="121" t="s">
        <v>1713</v>
      </c>
      <c r="I144" s="121" t="s">
        <v>1713</v>
      </c>
      <c r="J144" s="121" t="s">
        <v>1713</v>
      </c>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row>
    <row r="145" spans="1:36" ht="15.75" customHeight="1">
      <c r="A145" s="146" t="s">
        <v>1808</v>
      </c>
      <c r="B145" s="121" t="s">
        <v>1746</v>
      </c>
      <c r="C145" s="142" t="s">
        <v>1787</v>
      </c>
      <c r="D145" s="142" t="s">
        <v>1760</v>
      </c>
      <c r="E145" s="142" t="s">
        <v>1713</v>
      </c>
      <c r="F145" s="142" t="s">
        <v>1713</v>
      </c>
      <c r="G145" s="121" t="s">
        <v>1746</v>
      </c>
      <c r="H145" s="121" t="s">
        <v>1713</v>
      </c>
      <c r="I145" s="121" t="s">
        <v>1713</v>
      </c>
      <c r="J145" s="121" t="s">
        <v>1713</v>
      </c>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row>
    <row r="146" spans="1:36" ht="15.75" customHeight="1">
      <c r="A146" s="146" t="s">
        <v>384</v>
      </c>
      <c r="B146" s="121" t="s">
        <v>1715</v>
      </c>
      <c r="C146" s="142" t="s">
        <v>1787</v>
      </c>
      <c r="D146" s="142" t="s">
        <v>1814</v>
      </c>
      <c r="E146" s="142" t="s">
        <v>1715</v>
      </c>
      <c r="F146" s="142" t="s">
        <v>1715</v>
      </c>
      <c r="G146" s="121" t="s">
        <v>1715</v>
      </c>
      <c r="H146" s="121" t="s">
        <v>1715</v>
      </c>
      <c r="I146" s="121" t="s">
        <v>1715</v>
      </c>
      <c r="J146" s="121" t="s">
        <v>1713</v>
      </c>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row>
    <row r="147" spans="1:36" ht="15.75" customHeight="1">
      <c r="A147" s="147" t="s">
        <v>1823</v>
      </c>
      <c r="B147" s="142">
        <v>15120490.730406368</v>
      </c>
      <c r="C147" s="142" t="s">
        <v>1787</v>
      </c>
      <c r="D147" s="127" t="s">
        <v>1743</v>
      </c>
      <c r="E147" s="127" t="s">
        <v>1743</v>
      </c>
      <c r="F147" s="127" t="s">
        <v>1743</v>
      </c>
      <c r="G147" s="142">
        <v>827736.99678500753</v>
      </c>
      <c r="H147" s="142">
        <v>68.862221138839416</v>
      </c>
      <c r="I147" s="142">
        <v>9.7094872215471408</v>
      </c>
      <c r="J147" s="142" t="s">
        <v>1713</v>
      </c>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row>
    <row r="148" spans="1:36" ht="15.75" customHeight="1">
      <c r="A148" s="148" t="s">
        <v>1788</v>
      </c>
      <c r="B148" s="142">
        <v>4565972.2107583312</v>
      </c>
      <c r="C148" s="142" t="s">
        <v>1787</v>
      </c>
      <c r="D148" s="142">
        <v>70.99781036811325</v>
      </c>
      <c r="E148" s="142">
        <v>1.8278799533954899</v>
      </c>
      <c r="F148" s="142">
        <v>0.36557472266550001</v>
      </c>
      <c r="G148" s="142">
        <v>324174.02916549484</v>
      </c>
      <c r="H148" s="142">
        <v>8.3460490718060196</v>
      </c>
      <c r="I148" s="142">
        <v>1.66920402464635</v>
      </c>
      <c r="J148" s="142" t="s">
        <v>1713</v>
      </c>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row>
    <row r="149" spans="1:36" ht="15.75" customHeight="1">
      <c r="A149" s="148" t="s">
        <v>1789</v>
      </c>
      <c r="B149" s="142">
        <v>1284581.747612813</v>
      </c>
      <c r="C149" s="142" t="s">
        <v>1787</v>
      </c>
      <c r="D149" s="142">
        <v>89.664789629236893</v>
      </c>
      <c r="E149" s="142">
        <v>9.5</v>
      </c>
      <c r="F149" s="142">
        <v>1.425</v>
      </c>
      <c r="G149" s="142">
        <v>115181.75216126036</v>
      </c>
      <c r="H149" s="142">
        <v>12.20352660232173</v>
      </c>
      <c r="I149" s="142">
        <v>1.83052899034826</v>
      </c>
      <c r="J149" s="142" t="s">
        <v>1713</v>
      </c>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row>
    <row r="150" spans="1:36" ht="15.75" customHeight="1">
      <c r="A150" s="148" t="s">
        <v>1790</v>
      </c>
      <c r="B150" s="142">
        <v>7731061.8469675658</v>
      </c>
      <c r="C150" s="142" t="s">
        <v>1787</v>
      </c>
      <c r="D150" s="142">
        <v>50.236464685713401</v>
      </c>
      <c r="E150" s="142">
        <v>0.9</v>
      </c>
      <c r="F150" s="142">
        <v>0.09</v>
      </c>
      <c r="G150" s="142">
        <v>388381.21545825229</v>
      </c>
      <c r="H150" s="142">
        <v>6.9579556622708099</v>
      </c>
      <c r="I150" s="142">
        <v>0.69579556622708005</v>
      </c>
      <c r="J150" s="142" t="s">
        <v>1713</v>
      </c>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row>
    <row r="151" spans="1:36" ht="15.75" customHeight="1">
      <c r="A151" s="148" t="s">
        <v>1824</v>
      </c>
      <c r="B151" s="142" t="s">
        <v>1746</v>
      </c>
      <c r="C151" s="142" t="s">
        <v>1787</v>
      </c>
      <c r="D151" s="142" t="s">
        <v>1760</v>
      </c>
      <c r="E151" s="142" t="s">
        <v>1713</v>
      </c>
      <c r="F151" s="142" t="s">
        <v>1713</v>
      </c>
      <c r="G151" s="142" t="s">
        <v>1746</v>
      </c>
      <c r="H151" s="142" t="s">
        <v>1713</v>
      </c>
      <c r="I151" s="142" t="s">
        <v>1713</v>
      </c>
      <c r="J151" s="142" t="s">
        <v>1713</v>
      </c>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row>
    <row r="152" spans="1:36" ht="15.75" customHeight="1">
      <c r="A152" s="148" t="s">
        <v>1825</v>
      </c>
      <c r="B152" s="142" t="s">
        <v>1746</v>
      </c>
      <c r="C152" s="142" t="s">
        <v>1787</v>
      </c>
      <c r="D152" s="142" t="s">
        <v>1760</v>
      </c>
      <c r="E152" s="142" t="s">
        <v>1713</v>
      </c>
      <c r="F152" s="142" t="s">
        <v>1713</v>
      </c>
      <c r="G152" s="142" t="s">
        <v>1746</v>
      </c>
      <c r="H152" s="142" t="s">
        <v>1713</v>
      </c>
      <c r="I152" s="142" t="s">
        <v>1713</v>
      </c>
      <c r="J152" s="142" t="s">
        <v>1713</v>
      </c>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row>
    <row r="153" spans="1:36" ht="15.75" customHeight="1">
      <c r="A153" s="148" t="s">
        <v>1826</v>
      </c>
      <c r="B153" s="142">
        <v>1538874.9250676585</v>
      </c>
      <c r="C153" s="142" t="s">
        <v>1787</v>
      </c>
      <c r="D153" s="142">
        <v>88.855499101210185</v>
      </c>
      <c r="E153" s="142">
        <v>26.87332747372087</v>
      </c>
      <c r="F153" s="142">
        <v>3.58311032982945</v>
      </c>
      <c r="G153" s="142">
        <v>136737.49952122421</v>
      </c>
      <c r="H153" s="142">
        <v>41.354689802440859</v>
      </c>
      <c r="I153" s="142">
        <v>5.5139586403254501</v>
      </c>
      <c r="J153" s="142" t="s">
        <v>1713</v>
      </c>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row>
    <row r="154" spans="1:36" ht="15.75" customHeight="1">
      <c r="A154" s="148" t="s">
        <v>1717</v>
      </c>
      <c r="B154" s="142">
        <v>311761.36956621875</v>
      </c>
      <c r="C154" s="142" t="s">
        <v>1787</v>
      </c>
      <c r="D154" s="127" t="s">
        <v>1743</v>
      </c>
      <c r="E154" s="127" t="s">
        <v>1743</v>
      </c>
      <c r="F154" s="127" t="s">
        <v>1743</v>
      </c>
      <c r="G154" s="142">
        <v>15833.362692272412</v>
      </c>
      <c r="H154" s="142">
        <v>0.31493370324221998</v>
      </c>
      <c r="I154" s="142">
        <v>3.8972554430759997E-2</v>
      </c>
      <c r="J154" s="142" t="s">
        <v>1713</v>
      </c>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row>
    <row r="155" spans="1:36" ht="15.75" customHeight="1">
      <c r="A155" s="148" t="s">
        <v>1788</v>
      </c>
      <c r="B155" s="121">
        <v>8248.0281145173576</v>
      </c>
      <c r="C155" s="142" t="s">
        <v>1787</v>
      </c>
      <c r="D155" s="142">
        <v>70.997810368113264</v>
      </c>
      <c r="E155" s="142">
        <v>5.0556271065087204</v>
      </c>
      <c r="F155" s="142">
        <v>1.4118601077709101</v>
      </c>
      <c r="G155" s="121">
        <v>585.59193598537013</v>
      </c>
      <c r="H155" s="121">
        <v>4.1698954511000003E-2</v>
      </c>
      <c r="I155" s="121">
        <v>1.1645061862660001E-2</v>
      </c>
      <c r="J155" s="121" t="s">
        <v>1713</v>
      </c>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row>
    <row r="156" spans="1:36" ht="15.75" customHeight="1">
      <c r="A156" s="148" t="s">
        <v>1789</v>
      </c>
      <c r="B156" s="121">
        <v>8.4583051969128302</v>
      </c>
      <c r="C156" s="142" t="s">
        <v>1787</v>
      </c>
      <c r="D156" s="142">
        <v>89.664789629236893</v>
      </c>
      <c r="E156" s="142">
        <v>9.4999999999205702</v>
      </c>
      <c r="F156" s="142">
        <v>1.42500000052011</v>
      </c>
      <c r="G156" s="121">
        <v>0.75841215610107005</v>
      </c>
      <c r="H156" s="121">
        <v>8.0353899370000004E-5</v>
      </c>
      <c r="I156" s="121">
        <v>1.205308491E-5</v>
      </c>
      <c r="J156" s="121" t="s">
        <v>1713</v>
      </c>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row>
    <row r="157" spans="1:36" ht="15.75" customHeight="1">
      <c r="A157" s="148" t="s">
        <v>1790</v>
      </c>
      <c r="B157" s="121">
        <v>303504.88314650446</v>
      </c>
      <c r="C157" s="142" t="s">
        <v>1787</v>
      </c>
      <c r="D157" s="142">
        <v>50.236464685713393</v>
      </c>
      <c r="E157" s="142">
        <v>0.89999999999999003</v>
      </c>
      <c r="F157" s="142">
        <v>9.0000000000019995E-2</v>
      </c>
      <c r="G157" s="121">
        <v>15247.012344130941</v>
      </c>
      <c r="H157" s="121">
        <v>0.27315439483185</v>
      </c>
      <c r="I157" s="121">
        <v>2.7315439483189999E-2</v>
      </c>
      <c r="J157" s="121" t="s">
        <v>1713</v>
      </c>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row>
    <row r="158" spans="1:36" ht="15.75" customHeight="1">
      <c r="A158" s="148" t="s">
        <v>1827</v>
      </c>
      <c r="B158" s="121" t="s">
        <v>1746</v>
      </c>
      <c r="C158" s="142" t="s">
        <v>1787</v>
      </c>
      <c r="D158" s="142" t="s">
        <v>1760</v>
      </c>
      <c r="E158" s="142" t="s">
        <v>1713</v>
      </c>
      <c r="F158" s="142" t="s">
        <v>1713</v>
      </c>
      <c r="G158" s="121" t="s">
        <v>1746</v>
      </c>
      <c r="H158" s="121" t="s">
        <v>1713</v>
      </c>
      <c r="I158" s="121" t="s">
        <v>1713</v>
      </c>
      <c r="J158" s="121" t="s">
        <v>1713</v>
      </c>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row>
    <row r="159" spans="1:36" ht="15.75" customHeight="1">
      <c r="A159" s="148" t="s">
        <v>1828</v>
      </c>
      <c r="B159" s="121" t="s">
        <v>1746</v>
      </c>
      <c r="C159" s="142" t="s">
        <v>1787</v>
      </c>
      <c r="D159" s="142" t="s">
        <v>1760</v>
      </c>
      <c r="E159" s="142" t="s">
        <v>1713</v>
      </c>
      <c r="F159" s="142" t="s">
        <v>1713</v>
      </c>
      <c r="G159" s="121" t="s">
        <v>1746</v>
      </c>
      <c r="H159" s="121" t="s">
        <v>1713</v>
      </c>
      <c r="I159" s="121" t="s">
        <v>1713</v>
      </c>
      <c r="J159" s="121" t="s">
        <v>1713</v>
      </c>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row>
    <row r="160" spans="1:36" ht="15.75" customHeight="1">
      <c r="A160" s="148" t="s">
        <v>1829</v>
      </c>
      <c r="B160" s="121" t="s">
        <v>1715</v>
      </c>
      <c r="C160" s="142" t="s">
        <v>1787</v>
      </c>
      <c r="D160" s="142" t="s">
        <v>1814</v>
      </c>
      <c r="E160" s="142" t="s">
        <v>1715</v>
      </c>
      <c r="F160" s="142" t="s">
        <v>1715</v>
      </c>
      <c r="G160" s="121" t="s">
        <v>1715</v>
      </c>
      <c r="H160" s="121" t="s">
        <v>1715</v>
      </c>
      <c r="I160" s="121" t="s">
        <v>1715</v>
      </c>
      <c r="J160" s="121" t="s">
        <v>1713</v>
      </c>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row>
    <row r="161" spans="1:36" ht="15.75" customHeight="1">
      <c r="A161" s="148" t="s">
        <v>1718</v>
      </c>
      <c r="B161" s="142">
        <v>46586.599915433631</v>
      </c>
      <c r="C161" s="142" t="s">
        <v>1787</v>
      </c>
      <c r="D161" s="127" t="s">
        <v>1743</v>
      </c>
      <c r="E161" s="127" t="s">
        <v>1743</v>
      </c>
      <c r="F161" s="127" t="s">
        <v>1743</v>
      </c>
      <c r="G161" s="142">
        <v>2361.4498195508245</v>
      </c>
      <c r="H161" s="142">
        <v>4.6172392042799999E-2</v>
      </c>
      <c r="I161" s="142">
        <v>5.5027659779799997E-3</v>
      </c>
      <c r="J161" s="142" t="s">
        <v>1713</v>
      </c>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row>
    <row r="162" spans="1:36" ht="15.75" customHeight="1">
      <c r="A162" s="148" t="s">
        <v>1788</v>
      </c>
      <c r="B162" s="121">
        <v>962.06007968185315</v>
      </c>
      <c r="C162" s="142" t="s">
        <v>1787</v>
      </c>
      <c r="D162" s="142">
        <v>70.99781036811325</v>
      </c>
      <c r="E162" s="142">
        <v>5.0556271065092204</v>
      </c>
      <c r="F162" s="142">
        <v>1.41186010776913</v>
      </c>
      <c r="G162" s="121">
        <v>68.304159099984133</v>
      </c>
      <c r="H162" s="121">
        <v>4.8638170169300003E-3</v>
      </c>
      <c r="I162" s="121">
        <v>1.35829424778E-3</v>
      </c>
      <c r="J162" s="121" t="s">
        <v>1713</v>
      </c>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row>
    <row r="163" spans="1:36" ht="15.75" customHeight="1">
      <c r="A163" s="148" t="s">
        <v>1789</v>
      </c>
      <c r="B163" s="121">
        <v>28.661531824936901</v>
      </c>
      <c r="C163" s="142" t="s">
        <v>1787</v>
      </c>
      <c r="D163" s="142">
        <v>89.664789629237063</v>
      </c>
      <c r="E163" s="142">
        <v>9.5000000001081393</v>
      </c>
      <c r="F163" s="142">
        <v>1.4249999999813301</v>
      </c>
      <c r="G163" s="121">
        <v>2.56993022153465</v>
      </c>
      <c r="H163" s="121">
        <v>2.7228455233999999E-4</v>
      </c>
      <c r="I163" s="121">
        <v>4.0842682850000001E-5</v>
      </c>
      <c r="J163" s="121" t="s">
        <v>1713</v>
      </c>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row>
    <row r="164" spans="1:36" ht="15.75" customHeight="1">
      <c r="A164" s="148" t="s">
        <v>1790</v>
      </c>
      <c r="B164" s="121">
        <v>45595.878303926838</v>
      </c>
      <c r="C164" s="142" t="s">
        <v>1787</v>
      </c>
      <c r="D164" s="142">
        <v>50.236464685713393</v>
      </c>
      <c r="E164" s="142">
        <v>0.89999999999990998</v>
      </c>
      <c r="F164" s="142">
        <v>8.9999999999929997E-2</v>
      </c>
      <c r="G164" s="121">
        <v>2290.5757302293059</v>
      </c>
      <c r="H164" s="121">
        <v>4.1036290473530003E-2</v>
      </c>
      <c r="I164" s="121">
        <v>4.1036290473499999E-3</v>
      </c>
      <c r="J164" s="121" t="s">
        <v>1713</v>
      </c>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row>
    <row r="165" spans="1:36" ht="15.75" customHeight="1">
      <c r="A165" s="148" t="s">
        <v>1830</v>
      </c>
      <c r="B165" s="121" t="s">
        <v>1746</v>
      </c>
      <c r="C165" s="142" t="s">
        <v>1787</v>
      </c>
      <c r="D165" s="142" t="s">
        <v>1760</v>
      </c>
      <c r="E165" s="142" t="s">
        <v>1713</v>
      </c>
      <c r="F165" s="142" t="s">
        <v>1713</v>
      </c>
      <c r="G165" s="121" t="s">
        <v>1746</v>
      </c>
      <c r="H165" s="121" t="s">
        <v>1713</v>
      </c>
      <c r="I165" s="121" t="s">
        <v>1713</v>
      </c>
      <c r="J165" s="121" t="s">
        <v>1713</v>
      </c>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row>
    <row r="166" spans="1:36" ht="15.75" customHeight="1">
      <c r="A166" s="148" t="s">
        <v>1831</v>
      </c>
      <c r="B166" s="121" t="s">
        <v>1746</v>
      </c>
      <c r="C166" s="142" t="s">
        <v>1787</v>
      </c>
      <c r="D166" s="142" t="s">
        <v>1760</v>
      </c>
      <c r="E166" s="142" t="s">
        <v>1713</v>
      </c>
      <c r="F166" s="142" t="s">
        <v>1713</v>
      </c>
      <c r="G166" s="121" t="s">
        <v>1746</v>
      </c>
      <c r="H166" s="121" t="s">
        <v>1713</v>
      </c>
      <c r="I166" s="121" t="s">
        <v>1713</v>
      </c>
      <c r="J166" s="121" t="s">
        <v>1713</v>
      </c>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row>
    <row r="167" spans="1:36" ht="15.75" customHeight="1">
      <c r="A167" s="148" t="s">
        <v>1832</v>
      </c>
      <c r="B167" s="121" t="s">
        <v>1715</v>
      </c>
      <c r="C167" s="142" t="s">
        <v>1787</v>
      </c>
      <c r="D167" s="142" t="s">
        <v>1814</v>
      </c>
      <c r="E167" s="142" t="s">
        <v>1715</v>
      </c>
      <c r="F167" s="142" t="s">
        <v>1715</v>
      </c>
      <c r="G167" s="121" t="s">
        <v>1715</v>
      </c>
      <c r="H167" s="121" t="s">
        <v>1715</v>
      </c>
      <c r="I167" s="121" t="s">
        <v>1715</v>
      </c>
      <c r="J167" s="121" t="s">
        <v>1713</v>
      </c>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row>
    <row r="168" spans="1:36" ht="15.75" customHeight="1">
      <c r="A168" s="148" t="s">
        <v>1719</v>
      </c>
      <c r="B168" s="142">
        <v>1064721.6108940693</v>
      </c>
      <c r="C168" s="142" t="s">
        <v>1787</v>
      </c>
      <c r="D168" s="127" t="s">
        <v>1743</v>
      </c>
      <c r="E168" s="127" t="s">
        <v>1743</v>
      </c>
      <c r="F168" s="127" t="s">
        <v>1743</v>
      </c>
      <c r="G168" s="142">
        <v>59023.328275370499</v>
      </c>
      <c r="H168" s="142">
        <v>2.1554914688364302</v>
      </c>
      <c r="I168" s="142">
        <v>0.30008772315408999</v>
      </c>
      <c r="J168" s="142" t="s">
        <v>1713</v>
      </c>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row>
    <row r="169" spans="1:36" ht="15.75" customHeight="1">
      <c r="A169" s="148" t="s">
        <v>1788</v>
      </c>
      <c r="B169" s="121">
        <v>27205.397027617873</v>
      </c>
      <c r="C169" s="142" t="s">
        <v>1787</v>
      </c>
      <c r="D169" s="142">
        <v>70.997810368113264</v>
      </c>
      <c r="E169" s="142">
        <v>5.0556271065092098</v>
      </c>
      <c r="F169" s="142">
        <v>1.4118601077708</v>
      </c>
      <c r="G169" s="121">
        <v>1931.5236191560459</v>
      </c>
      <c r="H169" s="121">
        <v>0.13754034265616999</v>
      </c>
      <c r="I169" s="121">
        <v>3.8410214779359998E-2</v>
      </c>
      <c r="J169" s="121" t="s">
        <v>1713</v>
      </c>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row>
    <row r="170" spans="1:36" ht="15.75" customHeight="1">
      <c r="A170" s="148" t="s">
        <v>1789</v>
      </c>
      <c r="B170" s="121">
        <v>126068.20159307546</v>
      </c>
      <c r="C170" s="142" t="s">
        <v>1787</v>
      </c>
      <c r="D170" s="142">
        <v>89.664789629236907</v>
      </c>
      <c r="E170" s="142">
        <v>9.5000000000000195</v>
      </c>
      <c r="F170" s="142">
        <v>1.4249999999999801</v>
      </c>
      <c r="G170" s="121">
        <v>11303.878774779339</v>
      </c>
      <c r="H170" s="121">
        <v>1.1976479151342201</v>
      </c>
      <c r="I170" s="121">
        <v>0.17964718727012999</v>
      </c>
      <c r="J170" s="121" t="s">
        <v>1713</v>
      </c>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row>
    <row r="171" spans="1:36" ht="15.75" customHeight="1">
      <c r="A171" s="148" t="s">
        <v>1790</v>
      </c>
      <c r="B171" s="121">
        <v>911448.01227337588</v>
      </c>
      <c r="C171" s="142" t="s">
        <v>1787</v>
      </c>
      <c r="D171" s="142">
        <v>50.236464685713393</v>
      </c>
      <c r="E171" s="142">
        <v>0.9</v>
      </c>
      <c r="F171" s="142">
        <v>0.09</v>
      </c>
      <c r="G171" s="121">
        <v>45787.925881435112</v>
      </c>
      <c r="H171" s="121">
        <v>0.82030321104603998</v>
      </c>
      <c r="I171" s="121">
        <v>8.2030321104599999E-2</v>
      </c>
      <c r="J171" s="121" t="s">
        <v>1713</v>
      </c>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row>
    <row r="172" spans="1:36" ht="15.75" customHeight="1">
      <c r="A172" s="148" t="s">
        <v>1833</v>
      </c>
      <c r="B172" s="121" t="s">
        <v>1746</v>
      </c>
      <c r="C172" s="142" t="s">
        <v>1787</v>
      </c>
      <c r="D172" s="142" t="s">
        <v>1760</v>
      </c>
      <c r="E172" s="142" t="s">
        <v>1713</v>
      </c>
      <c r="F172" s="142" t="s">
        <v>1713</v>
      </c>
      <c r="G172" s="121" t="s">
        <v>1746</v>
      </c>
      <c r="H172" s="121" t="s">
        <v>1713</v>
      </c>
      <c r="I172" s="121" t="s">
        <v>1713</v>
      </c>
      <c r="J172" s="121" t="s">
        <v>1713</v>
      </c>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row>
    <row r="173" spans="1:36" ht="15.75" customHeight="1">
      <c r="A173" s="148" t="s">
        <v>1834</v>
      </c>
      <c r="B173" s="121" t="s">
        <v>1746</v>
      </c>
      <c r="C173" s="142" t="s">
        <v>1787</v>
      </c>
      <c r="D173" s="142" t="s">
        <v>1760</v>
      </c>
      <c r="E173" s="142" t="s">
        <v>1713</v>
      </c>
      <c r="F173" s="142" t="s">
        <v>1713</v>
      </c>
      <c r="G173" s="121" t="s">
        <v>1746</v>
      </c>
      <c r="H173" s="121" t="s">
        <v>1713</v>
      </c>
      <c r="I173" s="121" t="s">
        <v>1713</v>
      </c>
      <c r="J173" s="121" t="s">
        <v>1713</v>
      </c>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row>
    <row r="174" spans="1:36" ht="15.75" customHeight="1">
      <c r="A174" s="148" t="s">
        <v>1835</v>
      </c>
      <c r="B174" s="121" t="s">
        <v>1715</v>
      </c>
      <c r="C174" s="142" t="s">
        <v>1787</v>
      </c>
      <c r="D174" s="142" t="s">
        <v>1814</v>
      </c>
      <c r="E174" s="142" t="s">
        <v>1715</v>
      </c>
      <c r="F174" s="142" t="s">
        <v>1715</v>
      </c>
      <c r="G174" s="121" t="s">
        <v>1715</v>
      </c>
      <c r="H174" s="121" t="s">
        <v>1715</v>
      </c>
      <c r="I174" s="121" t="s">
        <v>1715</v>
      </c>
      <c r="J174" s="121" t="s">
        <v>1713</v>
      </c>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row>
    <row r="175" spans="1:36" ht="15.75" customHeight="1">
      <c r="A175" s="148" t="s">
        <v>1720</v>
      </c>
      <c r="B175" s="142">
        <v>576940.19055243186</v>
      </c>
      <c r="C175" s="142" t="s">
        <v>1787</v>
      </c>
      <c r="D175" s="127" t="s">
        <v>1743</v>
      </c>
      <c r="E175" s="127" t="s">
        <v>1743</v>
      </c>
      <c r="F175" s="127" t="s">
        <v>1743</v>
      </c>
      <c r="G175" s="142">
        <v>39449.929632540938</v>
      </c>
      <c r="H175" s="142">
        <v>2.7785145090735601</v>
      </c>
      <c r="I175" s="142">
        <v>0.44558169692187</v>
      </c>
      <c r="J175" s="142" t="s">
        <v>1713</v>
      </c>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row>
    <row r="176" spans="1:36" ht="15.75" customHeight="1">
      <c r="A176" s="148" t="s">
        <v>1788</v>
      </c>
      <c r="B176" s="121">
        <v>63455.800650217403</v>
      </c>
      <c r="C176" s="142" t="s">
        <v>1787</v>
      </c>
      <c r="D176" s="142">
        <v>70.997810368113264</v>
      </c>
      <c r="E176" s="142">
        <v>5.0556271065093101</v>
      </c>
      <c r="F176" s="142">
        <v>1.4118601077708299</v>
      </c>
      <c r="G176" s="121">
        <v>4505.2229013209335</v>
      </c>
      <c r="H176" s="121">
        <v>0.32080886583249002</v>
      </c>
      <c r="I176" s="121">
        <v>8.9590713544699996E-2</v>
      </c>
      <c r="J176" s="121" t="s">
        <v>1713</v>
      </c>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row>
    <row r="177" spans="1:36" ht="15.75" customHeight="1">
      <c r="A177" s="148" t="s">
        <v>1789</v>
      </c>
      <c r="B177" s="121">
        <v>232042.98748012487</v>
      </c>
      <c r="C177" s="142" t="s">
        <v>1787</v>
      </c>
      <c r="D177" s="142">
        <v>89.664789629236907</v>
      </c>
      <c r="E177" s="142">
        <v>9.5000000000000195</v>
      </c>
      <c r="F177" s="142">
        <v>1.42500000000001</v>
      </c>
      <c r="G177" s="121">
        <v>20806.085657345051</v>
      </c>
      <c r="H177" s="121">
        <v>2.2044083810611901</v>
      </c>
      <c r="I177" s="121">
        <v>0.33066125715917999</v>
      </c>
      <c r="J177" s="121" t="s">
        <v>1713</v>
      </c>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row>
    <row r="178" spans="1:36" ht="15.75" customHeight="1">
      <c r="A178" s="148" t="s">
        <v>1790</v>
      </c>
      <c r="B178" s="121">
        <v>281441.4024220896</v>
      </c>
      <c r="C178" s="142" t="s">
        <v>1787</v>
      </c>
      <c r="D178" s="142">
        <v>50.236464685713393</v>
      </c>
      <c r="E178" s="142">
        <v>0.9</v>
      </c>
      <c r="F178" s="142">
        <v>9.0000000000010003E-2</v>
      </c>
      <c r="G178" s="121">
        <v>14138.621073874954</v>
      </c>
      <c r="H178" s="121">
        <v>0.25329726217988002</v>
      </c>
      <c r="I178" s="121">
        <v>2.5329726217990001E-2</v>
      </c>
      <c r="J178" s="121" t="s">
        <v>1713</v>
      </c>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row>
    <row r="179" spans="1:36" ht="15.75" customHeight="1">
      <c r="A179" s="148" t="s">
        <v>1836</v>
      </c>
      <c r="B179" s="121" t="s">
        <v>1746</v>
      </c>
      <c r="C179" s="142" t="s">
        <v>1787</v>
      </c>
      <c r="D179" s="142" t="s">
        <v>1760</v>
      </c>
      <c r="E179" s="142" t="s">
        <v>1713</v>
      </c>
      <c r="F179" s="142" t="s">
        <v>1713</v>
      </c>
      <c r="G179" s="121" t="s">
        <v>1746</v>
      </c>
      <c r="H179" s="121" t="s">
        <v>1713</v>
      </c>
      <c r="I179" s="121" t="s">
        <v>1713</v>
      </c>
      <c r="J179" s="121" t="s">
        <v>1713</v>
      </c>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row>
    <row r="180" spans="1:36" ht="15.75" customHeight="1">
      <c r="A180" s="148" t="s">
        <v>1837</v>
      </c>
      <c r="B180" s="121" t="s">
        <v>1746</v>
      </c>
      <c r="C180" s="142" t="s">
        <v>1787</v>
      </c>
      <c r="D180" s="142" t="s">
        <v>1760</v>
      </c>
      <c r="E180" s="142" t="s">
        <v>1713</v>
      </c>
      <c r="F180" s="142" t="s">
        <v>1713</v>
      </c>
      <c r="G180" s="121" t="s">
        <v>1746</v>
      </c>
      <c r="H180" s="121" t="s">
        <v>1713</v>
      </c>
      <c r="I180" s="121" t="s">
        <v>1713</v>
      </c>
      <c r="J180" s="121" t="s">
        <v>1713</v>
      </c>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row>
    <row r="181" spans="1:36" ht="15.75" customHeight="1">
      <c r="A181" s="148" t="s">
        <v>1838</v>
      </c>
      <c r="B181" s="121" t="s">
        <v>1715</v>
      </c>
      <c r="C181" s="142" t="s">
        <v>1787</v>
      </c>
      <c r="D181" s="142" t="s">
        <v>1814</v>
      </c>
      <c r="E181" s="142" t="s">
        <v>1715</v>
      </c>
      <c r="F181" s="142" t="s">
        <v>1715</v>
      </c>
      <c r="G181" s="121" t="s">
        <v>1715</v>
      </c>
      <c r="H181" s="121" t="s">
        <v>1715</v>
      </c>
      <c r="I181" s="121" t="s">
        <v>1715</v>
      </c>
      <c r="J181" s="121" t="s">
        <v>1713</v>
      </c>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row>
    <row r="182" spans="1:36" ht="15.75" customHeight="1">
      <c r="A182" s="148" t="s">
        <v>1721</v>
      </c>
      <c r="B182" s="142">
        <v>302209.38649063988</v>
      </c>
      <c r="C182" s="142" t="s">
        <v>1787</v>
      </c>
      <c r="D182" s="127" t="s">
        <v>1743</v>
      </c>
      <c r="E182" s="127" t="s">
        <v>1743</v>
      </c>
      <c r="F182" s="127" t="s">
        <v>1743</v>
      </c>
      <c r="G182" s="142">
        <v>18332.634642509543</v>
      </c>
      <c r="H182" s="142">
        <v>0.95653115776621001</v>
      </c>
      <c r="I182" s="142">
        <v>0.13832804148342001</v>
      </c>
      <c r="J182" s="142" t="s">
        <v>1713</v>
      </c>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row>
    <row r="183" spans="1:36" ht="15.75" customHeight="1">
      <c r="A183" s="148" t="s">
        <v>1788</v>
      </c>
      <c r="B183" s="121">
        <v>7189.8429764791772</v>
      </c>
      <c r="C183" s="142" t="s">
        <v>1787</v>
      </c>
      <c r="D183" s="142">
        <v>70.997810368113264</v>
      </c>
      <c r="E183" s="142">
        <v>5.0556271065087897</v>
      </c>
      <c r="F183" s="142">
        <v>1.4118601077712101</v>
      </c>
      <c r="G183" s="121">
        <v>510.46310822057961</v>
      </c>
      <c r="H183" s="121">
        <v>3.6349165043429998E-2</v>
      </c>
      <c r="I183" s="121">
        <v>1.015105247963E-2</v>
      </c>
      <c r="J183" s="121" t="s">
        <v>1713</v>
      </c>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row>
    <row r="184" spans="1:36" ht="15.75" customHeight="1">
      <c r="A184" s="148" t="s">
        <v>1789</v>
      </c>
      <c r="B184" s="121">
        <v>76123.767855818005</v>
      </c>
      <c r="C184" s="142" t="s">
        <v>1787</v>
      </c>
      <c r="D184" s="142">
        <v>89.664789629236907</v>
      </c>
      <c r="E184" s="142">
        <v>9.4999999999999893</v>
      </c>
      <c r="F184" s="142">
        <v>1.4249999999999901</v>
      </c>
      <c r="G184" s="121">
        <v>6825.6216305767884</v>
      </c>
      <c r="H184" s="121">
        <v>0.72317579463027004</v>
      </c>
      <c r="I184" s="121">
        <v>0.10847636919454</v>
      </c>
      <c r="J184" s="121" t="s">
        <v>1713</v>
      </c>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row>
    <row r="185" spans="1:36" ht="15.75" customHeight="1">
      <c r="A185" s="148" t="s">
        <v>1790</v>
      </c>
      <c r="B185" s="121">
        <v>218895.7756583427</v>
      </c>
      <c r="C185" s="142" t="s">
        <v>1787</v>
      </c>
      <c r="D185" s="142">
        <v>50.236464685713393</v>
      </c>
      <c r="E185" s="142">
        <v>0.90000000000001001</v>
      </c>
      <c r="F185" s="142">
        <v>0.09</v>
      </c>
      <c r="G185" s="121">
        <v>10996.549903712174</v>
      </c>
      <c r="H185" s="121">
        <v>0.19700619809250999</v>
      </c>
      <c r="I185" s="121">
        <v>1.9700619809249999E-2</v>
      </c>
      <c r="J185" s="121" t="s">
        <v>1713</v>
      </c>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row>
    <row r="186" spans="1:36" ht="15.75" customHeight="1">
      <c r="A186" s="148" t="s">
        <v>1839</v>
      </c>
      <c r="B186" s="121" t="s">
        <v>1746</v>
      </c>
      <c r="C186" s="142" t="s">
        <v>1787</v>
      </c>
      <c r="D186" s="142" t="s">
        <v>1760</v>
      </c>
      <c r="E186" s="142" t="s">
        <v>1713</v>
      </c>
      <c r="F186" s="142" t="s">
        <v>1713</v>
      </c>
      <c r="G186" s="121" t="s">
        <v>1746</v>
      </c>
      <c r="H186" s="121" t="s">
        <v>1713</v>
      </c>
      <c r="I186" s="121" t="s">
        <v>1713</v>
      </c>
      <c r="J186" s="121" t="s">
        <v>1713</v>
      </c>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row>
    <row r="187" spans="1:36" ht="15.75" customHeight="1">
      <c r="A187" s="148" t="s">
        <v>1840</v>
      </c>
      <c r="B187" s="121" t="s">
        <v>1746</v>
      </c>
      <c r="C187" s="142" t="s">
        <v>1787</v>
      </c>
      <c r="D187" s="142" t="s">
        <v>1760</v>
      </c>
      <c r="E187" s="142" t="s">
        <v>1713</v>
      </c>
      <c r="F187" s="142" t="s">
        <v>1713</v>
      </c>
      <c r="G187" s="121" t="s">
        <v>1746</v>
      </c>
      <c r="H187" s="121" t="s">
        <v>1713</v>
      </c>
      <c r="I187" s="121" t="s">
        <v>1713</v>
      </c>
      <c r="J187" s="121" t="s">
        <v>1713</v>
      </c>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row>
    <row r="188" spans="1:36" ht="15.75" customHeight="1">
      <c r="A188" s="148" t="s">
        <v>1841</v>
      </c>
      <c r="B188" s="121" t="s">
        <v>1715</v>
      </c>
      <c r="C188" s="142" t="s">
        <v>1787</v>
      </c>
      <c r="D188" s="142" t="s">
        <v>1814</v>
      </c>
      <c r="E188" s="142" t="s">
        <v>1715</v>
      </c>
      <c r="F188" s="142" t="s">
        <v>1715</v>
      </c>
      <c r="G188" s="121" t="s">
        <v>1715</v>
      </c>
      <c r="H188" s="121" t="s">
        <v>1715</v>
      </c>
      <c r="I188" s="121" t="s">
        <v>1715</v>
      </c>
      <c r="J188" s="121" t="s">
        <v>1713</v>
      </c>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row>
    <row r="189" spans="1:36" ht="15.75" customHeight="1">
      <c r="A189" s="148" t="s">
        <v>1722</v>
      </c>
      <c r="B189" s="142">
        <v>587406.00929786405</v>
      </c>
      <c r="C189" s="142" t="s">
        <v>1787</v>
      </c>
      <c r="D189" s="127" t="s">
        <v>1743</v>
      </c>
      <c r="E189" s="127" t="s">
        <v>1743</v>
      </c>
      <c r="F189" s="127" t="s">
        <v>1743</v>
      </c>
      <c r="G189" s="142">
        <v>40277.820146618338</v>
      </c>
      <c r="H189" s="142">
        <v>2.8564332862604398</v>
      </c>
      <c r="I189" s="142">
        <v>0.45243514565912002</v>
      </c>
      <c r="J189" s="142" t="s">
        <v>1713</v>
      </c>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row>
    <row r="190" spans="1:36" ht="15.75" customHeight="1">
      <c r="A190" s="148" t="s">
        <v>1788</v>
      </c>
      <c r="B190" s="121">
        <v>56478.80183368265</v>
      </c>
      <c r="C190" s="142" t="s">
        <v>1787</v>
      </c>
      <c r="D190" s="142">
        <v>70.997810368113264</v>
      </c>
      <c r="E190" s="142">
        <v>5.05562710650924</v>
      </c>
      <c r="F190" s="142">
        <v>1.4118601077708199</v>
      </c>
      <c r="G190" s="121">
        <v>4009.8712624060481</v>
      </c>
      <c r="H190" s="121">
        <v>0.28553576149352999</v>
      </c>
      <c r="I190" s="121">
        <v>7.9740167243670002E-2</v>
      </c>
      <c r="J190" s="121" t="s">
        <v>1713</v>
      </c>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row>
    <row r="191" spans="1:36" ht="15.75" customHeight="1">
      <c r="A191" s="148" t="s">
        <v>1789</v>
      </c>
      <c r="B191" s="121">
        <v>243379.42302897022</v>
      </c>
      <c r="C191" s="142" t="s">
        <v>1787</v>
      </c>
      <c r="D191" s="142">
        <v>89.664789629236921</v>
      </c>
      <c r="E191" s="142">
        <v>9.5000000000000107</v>
      </c>
      <c r="F191" s="142">
        <v>1.4249999999999901</v>
      </c>
      <c r="G191" s="121">
        <v>21822.564765977673</v>
      </c>
      <c r="H191" s="121">
        <v>2.3121045187752198</v>
      </c>
      <c r="I191" s="121">
        <v>0.34681567781627998</v>
      </c>
      <c r="J191" s="121" t="s">
        <v>1713</v>
      </c>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row>
    <row r="192" spans="1:36" ht="15.75" customHeight="1">
      <c r="A192" s="148" t="s">
        <v>1790</v>
      </c>
      <c r="B192" s="121">
        <v>287547.78443521122</v>
      </c>
      <c r="C192" s="142" t="s">
        <v>1787</v>
      </c>
      <c r="D192" s="142">
        <v>50.236464685713393</v>
      </c>
      <c r="E192" s="142">
        <v>0.9</v>
      </c>
      <c r="F192" s="142">
        <v>0.09</v>
      </c>
      <c r="G192" s="121">
        <v>14445.384118234615</v>
      </c>
      <c r="H192" s="121">
        <v>0.25879300599168997</v>
      </c>
      <c r="I192" s="121">
        <v>2.5879300599169999E-2</v>
      </c>
      <c r="J192" s="121" t="s">
        <v>1713</v>
      </c>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row>
    <row r="193" spans="1:36" ht="15.75" customHeight="1">
      <c r="A193" s="148" t="s">
        <v>1842</v>
      </c>
      <c r="B193" s="121" t="s">
        <v>1746</v>
      </c>
      <c r="C193" s="142" t="s">
        <v>1787</v>
      </c>
      <c r="D193" s="142" t="s">
        <v>1760</v>
      </c>
      <c r="E193" s="142" t="s">
        <v>1713</v>
      </c>
      <c r="F193" s="142" t="s">
        <v>1713</v>
      </c>
      <c r="G193" s="121" t="s">
        <v>1746</v>
      </c>
      <c r="H193" s="121" t="s">
        <v>1713</v>
      </c>
      <c r="I193" s="121" t="s">
        <v>1713</v>
      </c>
      <c r="J193" s="121" t="s">
        <v>1713</v>
      </c>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row>
    <row r="194" spans="1:36" ht="15.75" customHeight="1">
      <c r="A194" s="148" t="s">
        <v>1843</v>
      </c>
      <c r="B194" s="121" t="s">
        <v>1746</v>
      </c>
      <c r="C194" s="142" t="s">
        <v>1787</v>
      </c>
      <c r="D194" s="142" t="s">
        <v>1760</v>
      </c>
      <c r="E194" s="142" t="s">
        <v>1713</v>
      </c>
      <c r="F194" s="142" t="s">
        <v>1713</v>
      </c>
      <c r="G194" s="121" t="s">
        <v>1746</v>
      </c>
      <c r="H194" s="121" t="s">
        <v>1713</v>
      </c>
      <c r="I194" s="121" t="s">
        <v>1713</v>
      </c>
      <c r="J194" s="121" t="s">
        <v>1713</v>
      </c>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row>
    <row r="195" spans="1:36" ht="15.75" customHeight="1">
      <c r="A195" s="148" t="s">
        <v>1844</v>
      </c>
      <c r="B195" s="121" t="s">
        <v>1715</v>
      </c>
      <c r="C195" s="142" t="s">
        <v>1787</v>
      </c>
      <c r="D195" s="142" t="s">
        <v>1814</v>
      </c>
      <c r="E195" s="142" t="s">
        <v>1715</v>
      </c>
      <c r="F195" s="142" t="s">
        <v>1715</v>
      </c>
      <c r="G195" s="121" t="s">
        <v>1715</v>
      </c>
      <c r="H195" s="121" t="s">
        <v>1715</v>
      </c>
      <c r="I195" s="121" t="s">
        <v>1715</v>
      </c>
      <c r="J195" s="121" t="s">
        <v>1713</v>
      </c>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row>
    <row r="196" spans="1:36" ht="15.75" customHeight="1">
      <c r="A196" s="148" t="s">
        <v>1845</v>
      </c>
      <c r="B196" s="142">
        <v>12230865.563689711</v>
      </c>
      <c r="C196" s="142" t="s">
        <v>1787</v>
      </c>
      <c r="D196" s="127" t="s">
        <v>1743</v>
      </c>
      <c r="E196" s="127" t="s">
        <v>1743</v>
      </c>
      <c r="F196" s="127" t="s">
        <v>1743</v>
      </c>
      <c r="G196" s="142">
        <v>652458.47157614492</v>
      </c>
      <c r="H196" s="142">
        <v>59.754144621617762</v>
      </c>
      <c r="I196" s="142">
        <v>8.3285792939198995</v>
      </c>
      <c r="J196" s="142" t="s">
        <v>1713</v>
      </c>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row>
    <row r="197" spans="1:36" ht="15.75" customHeight="1">
      <c r="A197" s="146" t="s">
        <v>1846</v>
      </c>
      <c r="B197" s="142">
        <v>12230865.563689711</v>
      </c>
      <c r="C197" s="142" t="s">
        <v>1787</v>
      </c>
      <c r="D197" s="127" t="s">
        <v>1743</v>
      </c>
      <c r="E197" s="127" t="s">
        <v>1743</v>
      </c>
      <c r="F197" s="127" t="s">
        <v>1743</v>
      </c>
      <c r="G197" s="142">
        <v>652458.47157614492</v>
      </c>
      <c r="H197" s="142">
        <v>59.754144621617762</v>
      </c>
      <c r="I197" s="142">
        <v>8.3285792939198995</v>
      </c>
      <c r="J197" s="142" t="s">
        <v>1713</v>
      </c>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row>
    <row r="198" spans="1:36" ht="15.75" customHeight="1">
      <c r="A198" s="146" t="s">
        <v>1847</v>
      </c>
      <c r="B198" s="142">
        <v>12230865.563689711</v>
      </c>
      <c r="C198" s="142" t="s">
        <v>1787</v>
      </c>
      <c r="D198" s="127" t="s">
        <v>1743</v>
      </c>
      <c r="E198" s="127" t="s">
        <v>1743</v>
      </c>
      <c r="F198" s="127" t="s">
        <v>1743</v>
      </c>
      <c r="G198" s="142">
        <v>652458.47157614492</v>
      </c>
      <c r="H198" s="142">
        <v>59.754144621617762</v>
      </c>
      <c r="I198" s="142">
        <v>8.3285792939198995</v>
      </c>
      <c r="J198" s="142" t="s">
        <v>1713</v>
      </c>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row>
    <row r="199" spans="1:36" ht="15.75" customHeight="1">
      <c r="A199" s="146" t="s">
        <v>1804</v>
      </c>
      <c r="B199" s="121">
        <v>4402432.2800761349</v>
      </c>
      <c r="C199" s="142" t="s">
        <v>1787</v>
      </c>
      <c r="D199" s="142">
        <v>70.99781036811325</v>
      </c>
      <c r="E199" s="142">
        <v>1.7079767925748599</v>
      </c>
      <c r="F199" s="142">
        <v>0.32670769905941</v>
      </c>
      <c r="G199" s="121">
        <v>312563.05217930587</v>
      </c>
      <c r="H199" s="121">
        <v>7.5192521652524702</v>
      </c>
      <c r="I199" s="121">
        <v>1.43830852048855</v>
      </c>
      <c r="J199" s="121" t="s">
        <v>1713</v>
      </c>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row>
    <row r="200" spans="1:36" ht="15.75" customHeight="1">
      <c r="A200" s="146" t="s">
        <v>1805</v>
      </c>
      <c r="B200" s="121">
        <v>606930.24781780271</v>
      </c>
      <c r="C200" s="142" t="s">
        <v>1787</v>
      </c>
      <c r="D200" s="142">
        <v>89.664789629236864</v>
      </c>
      <c r="E200" s="142">
        <v>9.4999999999999893</v>
      </c>
      <c r="F200" s="142">
        <v>1.425</v>
      </c>
      <c r="G200" s="121">
        <v>54420.272990203877</v>
      </c>
      <c r="H200" s="121">
        <v>5.7658373542691201</v>
      </c>
      <c r="I200" s="121">
        <v>0.86487560314037004</v>
      </c>
      <c r="J200" s="121" t="s">
        <v>1713</v>
      </c>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row>
    <row r="201" spans="1:36" ht="15.75" customHeight="1">
      <c r="A201" s="146" t="s">
        <v>1806</v>
      </c>
      <c r="B201" s="121">
        <v>5682628.1107281148</v>
      </c>
      <c r="C201" s="142" t="s">
        <v>1787</v>
      </c>
      <c r="D201" s="142">
        <v>50.236464685713401</v>
      </c>
      <c r="E201" s="142">
        <v>0.9</v>
      </c>
      <c r="F201" s="142">
        <v>0.09</v>
      </c>
      <c r="G201" s="121">
        <v>285475.14640663518</v>
      </c>
      <c r="H201" s="121">
        <v>5.1143652996553097</v>
      </c>
      <c r="I201" s="121">
        <v>0.51143652996553002</v>
      </c>
      <c r="J201" s="121" t="s">
        <v>1713</v>
      </c>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row>
    <row r="202" spans="1:36" ht="15.75" customHeight="1">
      <c r="A202" s="146" t="s">
        <v>1807</v>
      </c>
      <c r="B202" s="121" t="s">
        <v>1746</v>
      </c>
      <c r="C202" s="142" t="s">
        <v>1787</v>
      </c>
      <c r="D202" s="142" t="s">
        <v>1760</v>
      </c>
      <c r="E202" s="142" t="s">
        <v>1713</v>
      </c>
      <c r="F202" s="142" t="s">
        <v>1713</v>
      </c>
      <c r="G202" s="121" t="s">
        <v>1746</v>
      </c>
      <c r="H202" s="121" t="s">
        <v>1713</v>
      </c>
      <c r="I202" s="121" t="s">
        <v>1713</v>
      </c>
      <c r="J202" s="121" t="s">
        <v>1713</v>
      </c>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row>
    <row r="203" spans="1:36" ht="15.75" customHeight="1">
      <c r="A203" s="146" t="s">
        <v>1808</v>
      </c>
      <c r="B203" s="121" t="s">
        <v>1746</v>
      </c>
      <c r="C203" s="142" t="s">
        <v>1787</v>
      </c>
      <c r="D203" s="142" t="s">
        <v>1760</v>
      </c>
      <c r="E203" s="142" t="s">
        <v>1713</v>
      </c>
      <c r="F203" s="142" t="s">
        <v>1713</v>
      </c>
      <c r="G203" s="121" t="s">
        <v>1746</v>
      </c>
      <c r="H203" s="121" t="s">
        <v>1713</v>
      </c>
      <c r="I203" s="121" t="s">
        <v>1713</v>
      </c>
      <c r="J203" s="121" t="s">
        <v>1713</v>
      </c>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row>
    <row r="204" spans="1:36" ht="15.75" customHeight="1">
      <c r="A204" s="146" t="s">
        <v>384</v>
      </c>
      <c r="B204" s="121">
        <v>1538874.9250676585</v>
      </c>
      <c r="C204" s="142" t="s">
        <v>1787</v>
      </c>
      <c r="D204" s="142">
        <v>88.855499101210185</v>
      </c>
      <c r="E204" s="142">
        <v>26.87332747372087</v>
      </c>
      <c r="F204" s="142">
        <v>3.58311032982945</v>
      </c>
      <c r="G204" s="121">
        <v>136737.49952122421</v>
      </c>
      <c r="H204" s="121">
        <v>41.354689802440859</v>
      </c>
      <c r="I204" s="121">
        <v>5.5139586403254501</v>
      </c>
      <c r="J204" s="121" t="s">
        <v>1713</v>
      </c>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row>
    <row r="205" spans="1:36" ht="15.75" customHeight="1">
      <c r="A205" s="149" t="s">
        <v>1848</v>
      </c>
      <c r="B205" s="142">
        <v>27489513.029265914</v>
      </c>
      <c r="C205" s="142" t="s">
        <v>1787</v>
      </c>
      <c r="D205" s="127" t="s">
        <v>1743</v>
      </c>
      <c r="E205" s="127" t="s">
        <v>1743</v>
      </c>
      <c r="F205" s="127" t="s">
        <v>1743</v>
      </c>
      <c r="G205" s="142">
        <v>1859466.9798027051</v>
      </c>
      <c r="H205" s="142">
        <v>112.10995382572003</v>
      </c>
      <c r="I205" s="142">
        <v>119.15962664184737</v>
      </c>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row>
    <row r="206" spans="1:36" ht="15.75" customHeight="1">
      <c r="A206" s="143" t="s">
        <v>1788</v>
      </c>
      <c r="B206" s="142">
        <v>26831260.517648738</v>
      </c>
      <c r="C206" s="142" t="s">
        <v>1787</v>
      </c>
      <c r="D206" s="142">
        <v>68.069806096035649</v>
      </c>
      <c r="E206" s="142">
        <v>4.1424722658812003</v>
      </c>
      <c r="F206" s="142">
        <v>4.4376281225988903</v>
      </c>
      <c r="G206" s="142">
        <v>1826398.7007485665</v>
      </c>
      <c r="H206" s="142">
        <v>111.14775255299327</v>
      </c>
      <c r="I206" s="142">
        <v>119.06715623789536</v>
      </c>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row>
    <row r="207" spans="1:36" ht="15.75" customHeight="1">
      <c r="A207" s="143" t="s">
        <v>1789</v>
      </c>
      <c r="B207" s="142" t="s">
        <v>1746</v>
      </c>
      <c r="C207" s="142" t="s">
        <v>1787</v>
      </c>
      <c r="D207" s="142" t="s">
        <v>1746</v>
      </c>
      <c r="E207" s="142" t="s">
        <v>1746</v>
      </c>
      <c r="F207" s="142" t="s">
        <v>1746</v>
      </c>
      <c r="G207" s="142" t="s">
        <v>1746</v>
      </c>
      <c r="H207" s="142" t="s">
        <v>1746</v>
      </c>
      <c r="I207" s="142" t="s">
        <v>1746</v>
      </c>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row>
    <row r="208" spans="1:36" ht="15.75" customHeight="1">
      <c r="A208" s="143" t="s">
        <v>1790</v>
      </c>
      <c r="B208" s="142">
        <v>658252.51161717589</v>
      </c>
      <c r="C208" s="142" t="s">
        <v>1787</v>
      </c>
      <c r="D208" s="142">
        <v>50.236464685713393</v>
      </c>
      <c r="E208" s="142">
        <v>1.4484510528589101</v>
      </c>
      <c r="F208" s="142">
        <v>0.12553598721921999</v>
      </c>
      <c r="G208" s="142">
        <v>33068.279054138402</v>
      </c>
      <c r="H208" s="142">
        <v>0.95344654349892</v>
      </c>
      <c r="I208" s="142">
        <v>8.2634378885390006E-2</v>
      </c>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row>
    <row r="209" spans="1:36" ht="15.75" customHeight="1">
      <c r="A209" s="143" t="s">
        <v>1849</v>
      </c>
      <c r="B209" s="142" t="s">
        <v>1821</v>
      </c>
      <c r="C209" s="142" t="s">
        <v>1787</v>
      </c>
      <c r="D209" s="142" t="s">
        <v>1821</v>
      </c>
      <c r="E209" s="142" t="s">
        <v>1850</v>
      </c>
      <c r="F209" s="142" t="s">
        <v>1850</v>
      </c>
      <c r="G209" s="142" t="s">
        <v>1821</v>
      </c>
      <c r="H209" s="142" t="s">
        <v>1850</v>
      </c>
      <c r="I209" s="142" t="s">
        <v>1850</v>
      </c>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row>
    <row r="210" spans="1:36" ht="15.75" customHeight="1">
      <c r="A210" s="143" t="s">
        <v>1851</v>
      </c>
      <c r="B210" s="142" t="s">
        <v>1821</v>
      </c>
      <c r="C210" s="142" t="s">
        <v>1787</v>
      </c>
      <c r="D210" s="142" t="s">
        <v>1821</v>
      </c>
      <c r="E210" s="142" t="s">
        <v>1821</v>
      </c>
      <c r="F210" s="142" t="s">
        <v>1821</v>
      </c>
      <c r="G210" s="142" t="s">
        <v>1821</v>
      </c>
      <c r="H210" s="142">
        <v>8.7547292278300007E-3</v>
      </c>
      <c r="I210" s="142">
        <v>9.8360250666199994E-3</v>
      </c>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row>
    <row r="211" spans="1:36" ht="15.75" customHeight="1">
      <c r="A211" s="143" t="s">
        <v>1852</v>
      </c>
      <c r="B211" s="142">
        <v>2520593.7655260009</v>
      </c>
      <c r="C211" s="142" t="s">
        <v>1787</v>
      </c>
      <c r="D211" s="127" t="s">
        <v>1743</v>
      </c>
      <c r="E211" s="127" t="s">
        <v>1743</v>
      </c>
      <c r="F211" s="127" t="s">
        <v>1743</v>
      </c>
      <c r="G211" s="142">
        <v>171223.03700227189</v>
      </c>
      <c r="H211" s="142">
        <v>2.0771880881664</v>
      </c>
      <c r="I211" s="142">
        <v>5.2994341437007098</v>
      </c>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row>
    <row r="212" spans="1:36" ht="15.75" customHeight="1">
      <c r="A212" s="143" t="s">
        <v>1853</v>
      </c>
      <c r="B212" s="121">
        <v>37296.193325856322</v>
      </c>
      <c r="C212" s="142" t="s">
        <v>1787</v>
      </c>
      <c r="D212" s="142">
        <v>65.528560814054615</v>
      </c>
      <c r="E212" s="142">
        <v>55.694372613795643</v>
      </c>
      <c r="F212" s="142">
        <v>0.84385413051206004</v>
      </c>
      <c r="G212" s="121">
        <v>2443.9658724861142</v>
      </c>
      <c r="H212" s="121">
        <v>2.0771880881664</v>
      </c>
      <c r="I212" s="121">
        <v>3.1472546790399999E-2</v>
      </c>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row>
    <row r="213" spans="1:36" ht="15.75" customHeight="1">
      <c r="A213" s="143" t="s">
        <v>1854</v>
      </c>
      <c r="B213" s="121">
        <v>2483297.5722001446</v>
      </c>
      <c r="C213" s="142" t="s">
        <v>1787</v>
      </c>
      <c r="D213" s="142">
        <v>67.965705366615154</v>
      </c>
      <c r="E213" s="142" t="s">
        <v>1746</v>
      </c>
      <c r="F213" s="142">
        <v>2.1213573660618601</v>
      </c>
      <c r="G213" s="121">
        <v>168779.07112978576</v>
      </c>
      <c r="H213" s="121" t="s">
        <v>1746</v>
      </c>
      <c r="I213" s="121">
        <v>5.2679615969103102</v>
      </c>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row>
    <row r="214" spans="1:36" ht="15.75" customHeight="1">
      <c r="A214" s="143" t="s">
        <v>384</v>
      </c>
      <c r="B214" s="121" t="s">
        <v>1746</v>
      </c>
      <c r="C214" s="142" t="s">
        <v>1787</v>
      </c>
      <c r="D214" s="142" t="s">
        <v>1746</v>
      </c>
      <c r="E214" s="142" t="s">
        <v>1746</v>
      </c>
      <c r="F214" s="142" t="s">
        <v>1746</v>
      </c>
      <c r="G214" s="121" t="s">
        <v>1746</v>
      </c>
      <c r="H214" s="121" t="s">
        <v>1746</v>
      </c>
      <c r="I214" s="121" t="s">
        <v>1746</v>
      </c>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row>
    <row r="215" spans="1:36" ht="15.75" customHeight="1">
      <c r="A215" s="143" t="s">
        <v>1855</v>
      </c>
      <c r="B215" s="142">
        <v>23127210.215754304</v>
      </c>
      <c r="C215" s="142" t="s">
        <v>1787</v>
      </c>
      <c r="D215" s="127" t="s">
        <v>1743</v>
      </c>
      <c r="E215" s="127" t="s">
        <v>1743</v>
      </c>
      <c r="F215" s="127" t="s">
        <v>1743</v>
      </c>
      <c r="G215" s="142">
        <v>1572232.9272417671</v>
      </c>
      <c r="H215" s="142">
        <v>90.918676569216615</v>
      </c>
      <c r="I215" s="142">
        <v>106.09253998282303</v>
      </c>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row>
    <row r="216" spans="1:36" ht="15.75" customHeight="1">
      <c r="A216" s="143" t="s">
        <v>1856</v>
      </c>
      <c r="B216" s="142">
        <v>17380108.916861504</v>
      </c>
      <c r="C216" s="142" t="s">
        <v>1787</v>
      </c>
      <c r="D216" s="142">
        <v>67.295257514422005</v>
      </c>
      <c r="E216" s="142">
        <v>5.1067261352384099</v>
      </c>
      <c r="F216" s="142">
        <v>6.0353712208872601</v>
      </c>
      <c r="G216" s="142">
        <v>1169598.9051888972</v>
      </c>
      <c r="H216" s="142">
        <v>88.755456439026844</v>
      </c>
      <c r="I216" s="142">
        <v>104.89540917271189</v>
      </c>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row>
    <row r="217" spans="1:36" ht="15.75" customHeight="1">
      <c r="A217" s="143" t="s">
        <v>1857</v>
      </c>
      <c r="B217" s="142">
        <v>5709315.2607636722</v>
      </c>
      <c r="C217" s="142" t="s">
        <v>1787</v>
      </c>
      <c r="D217" s="142">
        <v>70.097394827971897</v>
      </c>
      <c r="E217" s="142">
        <v>0.18532634059479999</v>
      </c>
      <c r="F217" s="142">
        <v>0.18256171281729</v>
      </c>
      <c r="G217" s="142">
        <v>400208.12603111647</v>
      </c>
      <c r="H217" s="142">
        <v>1.0580865045793899</v>
      </c>
      <c r="I217" s="142">
        <v>1.0423023730188901</v>
      </c>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row>
    <row r="218" spans="1:36" ht="15.75" customHeight="1">
      <c r="A218" s="143" t="s">
        <v>1858</v>
      </c>
      <c r="B218" s="142">
        <v>24144.953187208703</v>
      </c>
      <c r="C218" s="142" t="s">
        <v>1787</v>
      </c>
      <c r="D218" s="142">
        <v>72.090267738278882</v>
      </c>
      <c r="E218" s="142">
        <v>0.84902561957917</v>
      </c>
      <c r="F218" s="142">
        <v>2.1314457252227701</v>
      </c>
      <c r="G218" s="142">
        <v>1740.6161397940853</v>
      </c>
      <c r="H218" s="142">
        <v>2.0499683839480001E-2</v>
      </c>
      <c r="I218" s="142">
        <v>5.1463657256580003E-2</v>
      </c>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row>
    <row r="219" spans="1:36" ht="15.75" customHeight="1">
      <c r="A219" s="143" t="s">
        <v>1859</v>
      </c>
      <c r="B219" s="142" t="s">
        <v>1821</v>
      </c>
      <c r="C219" s="142" t="s">
        <v>1787</v>
      </c>
      <c r="D219" s="127" t="s">
        <v>1743</v>
      </c>
      <c r="E219" s="127" t="s">
        <v>1743</v>
      </c>
      <c r="F219" s="127" t="s">
        <v>1743</v>
      </c>
      <c r="G219" s="142" t="s">
        <v>1821</v>
      </c>
      <c r="H219" s="142">
        <v>0.12243266904415</v>
      </c>
      <c r="I219" s="142">
        <v>1.089437588365E-2</v>
      </c>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row>
    <row r="220" spans="1:36" ht="15.75" customHeight="1">
      <c r="A220" s="143" t="s">
        <v>1790</v>
      </c>
      <c r="B220" s="142">
        <v>13641.084941916404</v>
      </c>
      <c r="C220" s="142" t="s">
        <v>1787</v>
      </c>
      <c r="D220" s="142">
        <v>50.236464685713393</v>
      </c>
      <c r="E220" s="142">
        <v>69.895213434905315</v>
      </c>
      <c r="F220" s="142">
        <v>6.05775707997174</v>
      </c>
      <c r="G220" s="142">
        <v>685.2798819594002</v>
      </c>
      <c r="H220" s="142">
        <v>0.95344654349892</v>
      </c>
      <c r="I220" s="142">
        <v>8.2634378885390006E-2</v>
      </c>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row>
    <row r="221" spans="1:36" ht="15.75" customHeight="1">
      <c r="A221" s="143" t="s">
        <v>1860</v>
      </c>
      <c r="B221" s="142" t="s">
        <v>1715</v>
      </c>
      <c r="C221" s="142" t="s">
        <v>1787</v>
      </c>
      <c r="D221" s="142" t="s">
        <v>1715</v>
      </c>
      <c r="E221" s="142" t="s">
        <v>1715</v>
      </c>
      <c r="F221" s="142" t="s">
        <v>1715</v>
      </c>
      <c r="G221" s="142" t="s">
        <v>1715</v>
      </c>
      <c r="H221" s="142">
        <v>8.7547292278300007E-3</v>
      </c>
      <c r="I221" s="142">
        <v>9.8360250666199994E-3</v>
      </c>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row>
    <row r="222" spans="1:36" ht="15.75" customHeight="1">
      <c r="A222" s="143" t="s">
        <v>1861</v>
      </c>
      <c r="B222" s="142" t="s">
        <v>1821</v>
      </c>
      <c r="C222" s="142" t="s">
        <v>1787</v>
      </c>
      <c r="D222" s="127" t="s">
        <v>1743</v>
      </c>
      <c r="E222" s="127" t="s">
        <v>1743</v>
      </c>
      <c r="F222" s="127" t="s">
        <v>1743</v>
      </c>
      <c r="G222" s="142" t="s">
        <v>1821</v>
      </c>
      <c r="H222" s="142" t="s">
        <v>1821</v>
      </c>
      <c r="I222" s="142" t="s">
        <v>1821</v>
      </c>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row>
    <row r="223" spans="1:36" ht="15.75" customHeight="1">
      <c r="A223" s="143" t="s">
        <v>1862</v>
      </c>
      <c r="B223" s="142">
        <v>9806787.4063548855</v>
      </c>
      <c r="C223" s="142" t="s">
        <v>1787</v>
      </c>
      <c r="D223" s="127" t="s">
        <v>1743</v>
      </c>
      <c r="E223" s="127" t="s">
        <v>1743</v>
      </c>
      <c r="F223" s="127" t="s">
        <v>1743</v>
      </c>
      <c r="G223" s="142">
        <v>660115.16386211955</v>
      </c>
      <c r="H223" s="142">
        <v>49.428185721390562</v>
      </c>
      <c r="I223" s="142">
        <v>52.590165369053807</v>
      </c>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row>
    <row r="224" spans="1:36" ht="15.75" customHeight="1">
      <c r="A224" s="143" t="s">
        <v>1856</v>
      </c>
      <c r="B224" s="121">
        <v>9745864.8996720035</v>
      </c>
      <c r="C224" s="142" t="s">
        <v>1787</v>
      </c>
      <c r="D224" s="142">
        <v>67.295257514422005</v>
      </c>
      <c r="E224" s="142">
        <v>5.0667002137078603</v>
      </c>
      <c r="F224" s="142">
        <v>5.3945407426230796</v>
      </c>
      <c r="G224" s="121">
        <v>655850.48812419409</v>
      </c>
      <c r="H224" s="121">
        <v>49.379375769936111</v>
      </c>
      <c r="I224" s="121">
        <v>52.574465273380838</v>
      </c>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row>
    <row r="225" spans="1:36" ht="15.75" customHeight="1">
      <c r="A225" s="143" t="s">
        <v>1857</v>
      </c>
      <c r="B225" s="121">
        <v>60503.067046264565</v>
      </c>
      <c r="C225" s="142" t="s">
        <v>1787</v>
      </c>
      <c r="D225" s="142">
        <v>70.097394827971897</v>
      </c>
      <c r="E225" s="142">
        <v>6.9358097265070001E-2</v>
      </c>
      <c r="F225" s="142">
        <v>0.15245062458580999</v>
      </c>
      <c r="G225" s="121">
        <v>4241.107379045262</v>
      </c>
      <c r="H225" s="121">
        <v>4.1963776090300003E-3</v>
      </c>
      <c r="I225" s="121">
        <v>9.2237303605599997E-3</v>
      </c>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row>
    <row r="226" spans="1:36" ht="15.75" customHeight="1">
      <c r="A226" s="143" t="s">
        <v>1858</v>
      </c>
      <c r="B226" s="121">
        <v>114.26818396252207</v>
      </c>
      <c r="C226" s="142" t="s">
        <v>1787</v>
      </c>
      <c r="D226" s="142">
        <v>72.090267738278868</v>
      </c>
      <c r="E226" s="142">
        <v>1.0891393279761801</v>
      </c>
      <c r="F226" s="142">
        <v>1.97228311709161</v>
      </c>
      <c r="G226" s="121">
        <v>8.2376239758251195</v>
      </c>
      <c r="H226" s="121">
        <v>1.2445397309E-4</v>
      </c>
      <c r="I226" s="121">
        <v>2.2536921004999999E-4</v>
      </c>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row>
    <row r="227" spans="1:36" ht="15.75" customHeight="1">
      <c r="A227" s="143" t="s">
        <v>1863</v>
      </c>
      <c r="B227" s="142" t="s">
        <v>1715</v>
      </c>
      <c r="C227" s="142" t="s">
        <v>1787</v>
      </c>
      <c r="D227" s="127" t="s">
        <v>1743</v>
      </c>
      <c r="E227" s="127" t="s">
        <v>1743</v>
      </c>
      <c r="F227" s="127" t="s">
        <v>1743</v>
      </c>
      <c r="G227" s="142" t="s">
        <v>1715</v>
      </c>
      <c r="H227" s="142" t="s">
        <v>1746</v>
      </c>
      <c r="I227" s="142" t="s">
        <v>1746</v>
      </c>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row>
    <row r="228" spans="1:36" ht="15.75" customHeight="1">
      <c r="A228" s="146" t="s">
        <v>1864</v>
      </c>
      <c r="B228" s="121" t="s">
        <v>1715</v>
      </c>
      <c r="C228" s="142" t="s">
        <v>1787</v>
      </c>
      <c r="D228" s="142" t="s">
        <v>1715</v>
      </c>
      <c r="E228" s="142" t="s">
        <v>1746</v>
      </c>
      <c r="F228" s="142" t="s">
        <v>1746</v>
      </c>
      <c r="G228" s="121" t="s">
        <v>1715</v>
      </c>
      <c r="H228" s="121" t="s">
        <v>1746</v>
      </c>
      <c r="I228" s="121" t="s">
        <v>1746</v>
      </c>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row>
    <row r="229" spans="1:36" ht="15.75" customHeight="1">
      <c r="A229" s="143" t="s">
        <v>1790</v>
      </c>
      <c r="B229" s="121">
        <v>305.17145265468201</v>
      </c>
      <c r="C229" s="142" t="s">
        <v>1787</v>
      </c>
      <c r="D229" s="142">
        <v>50.236464685713393</v>
      </c>
      <c r="E229" s="142">
        <v>136.5139886132165</v>
      </c>
      <c r="F229" s="142">
        <v>9.2703096403358707</v>
      </c>
      <c r="G229" s="121">
        <v>15.33073490437479</v>
      </c>
      <c r="H229" s="121">
        <v>4.1660172212779997E-2</v>
      </c>
      <c r="I229" s="121">
        <v>2.8290338595000001E-3</v>
      </c>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row>
    <row r="230" spans="1:36" ht="15.75" customHeight="1">
      <c r="A230" s="143" t="s">
        <v>1865</v>
      </c>
      <c r="B230" s="121" t="s">
        <v>1715</v>
      </c>
      <c r="C230" s="142" t="s">
        <v>1787</v>
      </c>
      <c r="D230" s="142" t="s">
        <v>1715</v>
      </c>
      <c r="E230" s="142" t="s">
        <v>1715</v>
      </c>
      <c r="F230" s="142" t="s">
        <v>1715</v>
      </c>
      <c r="G230" s="121" t="s">
        <v>1715</v>
      </c>
      <c r="H230" s="121">
        <v>2.8289476595500002E-3</v>
      </c>
      <c r="I230" s="121">
        <v>3.4219622428600001E-3</v>
      </c>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row>
    <row r="231" spans="1:36" ht="15.75" customHeight="1">
      <c r="A231" s="143" t="s">
        <v>1866</v>
      </c>
      <c r="B231" s="142" t="s">
        <v>1715</v>
      </c>
      <c r="C231" s="142" t="s">
        <v>1787</v>
      </c>
      <c r="D231" s="127" t="s">
        <v>1743</v>
      </c>
      <c r="E231" s="127" t="s">
        <v>1743</v>
      </c>
      <c r="F231" s="127" t="s">
        <v>1743</v>
      </c>
      <c r="G231" s="142" t="s">
        <v>1715</v>
      </c>
      <c r="H231" s="142" t="s">
        <v>1715</v>
      </c>
      <c r="I231" s="142" t="s">
        <v>1715</v>
      </c>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row>
    <row r="232" spans="1:36" ht="15.75" customHeight="1">
      <c r="A232" s="146" t="s">
        <v>532</v>
      </c>
      <c r="B232" s="121" t="s">
        <v>1715</v>
      </c>
      <c r="C232" s="142" t="s">
        <v>1787</v>
      </c>
      <c r="D232" s="142" t="s">
        <v>1715</v>
      </c>
      <c r="E232" s="142" t="s">
        <v>1715</v>
      </c>
      <c r="F232" s="142" t="s">
        <v>1715</v>
      </c>
      <c r="G232" s="121" t="s">
        <v>1715</v>
      </c>
      <c r="H232" s="121" t="s">
        <v>1715</v>
      </c>
      <c r="I232" s="121" t="s">
        <v>1715</v>
      </c>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row>
    <row r="233" spans="1:36" ht="15.75" customHeight="1">
      <c r="A233" s="143" t="s">
        <v>1867</v>
      </c>
      <c r="B233" s="142">
        <v>7460732.4797155969</v>
      </c>
      <c r="C233" s="142" t="s">
        <v>1787</v>
      </c>
      <c r="D233" s="127" t="s">
        <v>1743</v>
      </c>
      <c r="E233" s="127" t="s">
        <v>1743</v>
      </c>
      <c r="F233" s="127" t="s">
        <v>1743</v>
      </c>
      <c r="G233" s="142">
        <v>503114.41119106411</v>
      </c>
      <c r="H233" s="142">
        <v>35.311697517631139</v>
      </c>
      <c r="I233" s="142">
        <v>49.30096489571833</v>
      </c>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row>
    <row r="234" spans="1:36" ht="15.75" customHeight="1">
      <c r="A234" s="143" t="s">
        <v>1856</v>
      </c>
      <c r="B234" s="121">
        <v>7087324.4595103394</v>
      </c>
      <c r="C234" s="142" t="s">
        <v>1787</v>
      </c>
      <c r="D234" s="142">
        <v>67.295257514421991</v>
      </c>
      <c r="E234" s="142">
        <v>4.9666858590125704</v>
      </c>
      <c r="F234" s="142">
        <v>6.9453794395439798</v>
      </c>
      <c r="G234" s="121">
        <v>476943.32459100994</v>
      </c>
      <c r="H234" s="121">
        <v>35.200514171283913</v>
      </c>
      <c r="I234" s="121">
        <v>49.224157582460293</v>
      </c>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row>
    <row r="235" spans="1:36" ht="15.75" customHeight="1">
      <c r="A235" s="143" t="s">
        <v>1857</v>
      </c>
      <c r="B235" s="121">
        <v>368052.82160106598</v>
      </c>
      <c r="C235" s="142" t="s">
        <v>1787</v>
      </c>
      <c r="D235" s="142">
        <v>70.097394827971897</v>
      </c>
      <c r="E235" s="142">
        <v>0.10819519680228</v>
      </c>
      <c r="F235" s="142">
        <v>0.16837924086278</v>
      </c>
      <c r="G235" s="121">
        <v>25799.543953319026</v>
      </c>
      <c r="H235" s="121">
        <v>3.9821547466759998E-2</v>
      </c>
      <c r="I235" s="121">
        <v>6.1972454698590002E-2</v>
      </c>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row>
    <row r="236" spans="1:36" ht="15.75" customHeight="1">
      <c r="A236" s="143" t="s">
        <v>1858</v>
      </c>
      <c r="B236" s="121">
        <v>4691.0096574088002</v>
      </c>
      <c r="C236" s="142" t="s">
        <v>1787</v>
      </c>
      <c r="D236" s="142">
        <v>72.090267738278897</v>
      </c>
      <c r="E236" s="142">
        <v>0.78705068879763995</v>
      </c>
      <c r="F236" s="142">
        <v>1.42524169855644</v>
      </c>
      <c r="G236" s="121">
        <v>338.17614216545235</v>
      </c>
      <c r="H236" s="121">
        <v>3.6920623820200001E-3</v>
      </c>
      <c r="I236" s="121">
        <v>6.68582257207E-3</v>
      </c>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row>
    <row r="237" spans="1:36" ht="15.75" customHeight="1">
      <c r="A237" s="143" t="s">
        <v>1868</v>
      </c>
      <c r="B237" s="142" t="s">
        <v>1715</v>
      </c>
      <c r="C237" s="142" t="s">
        <v>1787</v>
      </c>
      <c r="D237" s="127" t="s">
        <v>1743</v>
      </c>
      <c r="E237" s="127" t="s">
        <v>1743</v>
      </c>
      <c r="F237" s="127" t="s">
        <v>1743</v>
      </c>
      <c r="G237" s="142" t="s">
        <v>1715</v>
      </c>
      <c r="H237" s="142">
        <v>1.9841982235E-4</v>
      </c>
      <c r="I237" s="142">
        <v>1.347417368E-5</v>
      </c>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row>
    <row r="238" spans="1:36" ht="15.75" customHeight="1">
      <c r="A238" s="146" t="s">
        <v>1864</v>
      </c>
      <c r="B238" s="121" t="s">
        <v>1715</v>
      </c>
      <c r="C238" s="142" t="s">
        <v>1787</v>
      </c>
      <c r="D238" s="142" t="s">
        <v>1715</v>
      </c>
      <c r="E238" s="142" t="s">
        <v>1715</v>
      </c>
      <c r="F238" s="142" t="s">
        <v>1715</v>
      </c>
      <c r="G238" s="121" t="s">
        <v>1715</v>
      </c>
      <c r="H238" s="121">
        <v>1.9841982235E-4</v>
      </c>
      <c r="I238" s="121">
        <v>1.347417368E-5</v>
      </c>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row>
    <row r="239" spans="1:36" ht="15.75" customHeight="1">
      <c r="A239" s="143" t="s">
        <v>1790</v>
      </c>
      <c r="B239" s="121">
        <v>664.18894678294691</v>
      </c>
      <c r="C239" s="142" t="s">
        <v>1787</v>
      </c>
      <c r="D239" s="142">
        <v>50.236464685713393</v>
      </c>
      <c r="E239" s="142">
        <v>96.925729311403344</v>
      </c>
      <c r="F239" s="142">
        <v>6.5819739937325998</v>
      </c>
      <c r="G239" s="121">
        <v>33.366504569702677</v>
      </c>
      <c r="H239" s="121">
        <v>6.4376998067510002E-2</v>
      </c>
      <c r="I239" s="121">
        <v>4.3716743746500001E-3</v>
      </c>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row>
    <row r="240" spans="1:36" ht="15.75" customHeight="1">
      <c r="A240" s="143" t="s">
        <v>1869</v>
      </c>
      <c r="B240" s="121" t="s">
        <v>1715</v>
      </c>
      <c r="C240" s="142" t="s">
        <v>1787</v>
      </c>
      <c r="D240" s="142" t="s">
        <v>1715</v>
      </c>
      <c r="E240" s="142" t="s">
        <v>1715</v>
      </c>
      <c r="F240" s="142" t="s">
        <v>1715</v>
      </c>
      <c r="G240" s="121" t="s">
        <v>1715</v>
      </c>
      <c r="H240" s="121">
        <v>3.09431860859E-3</v>
      </c>
      <c r="I240" s="121">
        <v>3.76388743905E-3</v>
      </c>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row>
    <row r="241" spans="1:36" ht="15.75" customHeight="1">
      <c r="A241" s="143" t="s">
        <v>1870</v>
      </c>
      <c r="B241" s="142" t="s">
        <v>1746</v>
      </c>
      <c r="C241" s="142" t="s">
        <v>1787</v>
      </c>
      <c r="D241" s="127" t="s">
        <v>1743</v>
      </c>
      <c r="E241" s="127" t="s">
        <v>1743</v>
      </c>
      <c r="F241" s="127" t="s">
        <v>1743</v>
      </c>
      <c r="G241" s="142" t="s">
        <v>1746</v>
      </c>
      <c r="H241" s="142" t="s">
        <v>1746</v>
      </c>
      <c r="I241" s="142" t="s">
        <v>1746</v>
      </c>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row>
    <row r="242" spans="1:36" ht="15.75" customHeight="1">
      <c r="A242" s="143" t="s">
        <v>1871</v>
      </c>
      <c r="B242" s="142">
        <v>5835715.7750690123</v>
      </c>
      <c r="C242" s="142" t="s">
        <v>1787</v>
      </c>
      <c r="D242" s="127" t="s">
        <v>1743</v>
      </c>
      <c r="E242" s="127" t="s">
        <v>1743</v>
      </c>
      <c r="F242" s="127" t="s">
        <v>1743</v>
      </c>
      <c r="G242" s="142">
        <v>407389.97836198629</v>
      </c>
      <c r="H242" s="142">
        <v>5.4453576979141998</v>
      </c>
      <c r="I242" s="142">
        <v>4.1272302476117098</v>
      </c>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row>
    <row r="243" spans="1:36" ht="15.75" customHeight="1">
      <c r="A243" s="143" t="s">
        <v>1856</v>
      </c>
      <c r="B243" s="121">
        <v>522945.00306435529</v>
      </c>
      <c r="C243" s="142" t="s">
        <v>1787</v>
      </c>
      <c r="D243" s="142">
        <v>67.295257514421991</v>
      </c>
      <c r="E243" s="142">
        <v>6.5822043338322302</v>
      </c>
      <c r="F243" s="142">
        <v>5.7799707975402903</v>
      </c>
      <c r="G243" s="121">
        <v>35191.718647095986</v>
      </c>
      <c r="H243" s="121">
        <v>3.44213086552611</v>
      </c>
      <c r="I243" s="121">
        <v>3.0226068464315898</v>
      </c>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row>
    <row r="244" spans="1:36" ht="15.75" customHeight="1">
      <c r="A244" s="143" t="s">
        <v>1857</v>
      </c>
      <c r="B244" s="121">
        <v>5280759.3721163413</v>
      </c>
      <c r="C244" s="142" t="s">
        <v>1787</v>
      </c>
      <c r="D244" s="142">
        <v>70.097394827971897</v>
      </c>
      <c r="E244" s="142">
        <v>0.19203082512302</v>
      </c>
      <c r="F244" s="142">
        <v>0.1838951786153</v>
      </c>
      <c r="G244" s="121">
        <v>370167.47469875216</v>
      </c>
      <c r="H244" s="121">
        <v>1.0140685795036</v>
      </c>
      <c r="I244" s="121">
        <v>0.97110618795974002</v>
      </c>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row>
    <row r="245" spans="1:36" ht="15.75" customHeight="1">
      <c r="A245" s="143" t="s">
        <v>1858</v>
      </c>
      <c r="B245" s="121">
        <v>19339.675345837382</v>
      </c>
      <c r="C245" s="142" t="s">
        <v>1787</v>
      </c>
      <c r="D245" s="142">
        <v>72.090267738278868</v>
      </c>
      <c r="E245" s="142">
        <v>0.86263948003454005</v>
      </c>
      <c r="F245" s="142">
        <v>2.3036821806861099</v>
      </c>
      <c r="G245" s="121">
        <v>1394.2023736528079</v>
      </c>
      <c r="H245" s="121">
        <v>1.6683167484370001E-2</v>
      </c>
      <c r="I245" s="121">
        <v>4.4552465474459998E-2</v>
      </c>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row>
    <row r="246" spans="1:36" ht="15.75" customHeight="1">
      <c r="A246" s="143" t="s">
        <v>1872</v>
      </c>
      <c r="B246" s="142" t="s">
        <v>1715</v>
      </c>
      <c r="C246" s="142" t="s">
        <v>1787</v>
      </c>
      <c r="D246" s="127" t="s">
        <v>1743</v>
      </c>
      <c r="E246" s="127" t="s">
        <v>1743</v>
      </c>
      <c r="F246" s="127" t="s">
        <v>1743</v>
      </c>
      <c r="G246" s="142" t="s">
        <v>1715</v>
      </c>
      <c r="H246" s="142">
        <v>0.1222342492218</v>
      </c>
      <c r="I246" s="142">
        <v>1.088090170997E-2</v>
      </c>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row>
    <row r="247" spans="1:36" ht="15.75" customHeight="1">
      <c r="A247" s="146" t="s">
        <v>1864</v>
      </c>
      <c r="B247" s="121" t="s">
        <v>1715</v>
      </c>
      <c r="C247" s="142" t="s">
        <v>1787</v>
      </c>
      <c r="D247" s="142" t="s">
        <v>1715</v>
      </c>
      <c r="E247" s="142" t="s">
        <v>1715</v>
      </c>
      <c r="F247" s="142" t="s">
        <v>1715</v>
      </c>
      <c r="G247" s="121" t="s">
        <v>1715</v>
      </c>
      <c r="H247" s="121">
        <v>0.1222342492218</v>
      </c>
      <c r="I247" s="121">
        <v>1.088090170997E-2</v>
      </c>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row>
    <row r="248" spans="1:36" ht="15.75" customHeight="1">
      <c r="A248" s="143" t="s">
        <v>1790</v>
      </c>
      <c r="B248" s="121">
        <v>12671.724542478776</v>
      </c>
      <c r="C248" s="142" t="s">
        <v>1787</v>
      </c>
      <c r="D248" s="142">
        <v>50.236464685713393</v>
      </c>
      <c r="E248" s="142">
        <v>66.874036787802865</v>
      </c>
      <c r="F248" s="142">
        <v>5.9529127545637204</v>
      </c>
      <c r="G248" s="121">
        <v>636.58264248532271</v>
      </c>
      <c r="H248" s="121">
        <v>0.84740937321862997</v>
      </c>
      <c r="I248" s="121">
        <v>7.5433670651240001E-2</v>
      </c>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row>
    <row r="249" spans="1:36" ht="15.75" customHeight="1">
      <c r="A249" s="143" t="s">
        <v>1873</v>
      </c>
      <c r="B249" s="121" t="s">
        <v>1715</v>
      </c>
      <c r="C249" s="142" t="s">
        <v>1787</v>
      </c>
      <c r="D249" s="142" t="s">
        <v>1715</v>
      </c>
      <c r="E249" s="142" t="s">
        <v>1715</v>
      </c>
      <c r="F249" s="142" t="s">
        <v>1715</v>
      </c>
      <c r="G249" s="121" t="s">
        <v>1715</v>
      </c>
      <c r="H249" s="121">
        <v>2.8314629596900001E-3</v>
      </c>
      <c r="I249" s="121">
        <v>2.6501753847099998E-3</v>
      </c>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row>
    <row r="250" spans="1:36" ht="15.75" customHeight="1">
      <c r="A250" s="143" t="s">
        <v>1874</v>
      </c>
      <c r="B250" s="142" t="s">
        <v>1746</v>
      </c>
      <c r="C250" s="142" t="s">
        <v>1787</v>
      </c>
      <c r="D250" s="127" t="s">
        <v>1743</v>
      </c>
      <c r="E250" s="127" t="s">
        <v>1743</v>
      </c>
      <c r="F250" s="127" t="s">
        <v>1743</v>
      </c>
      <c r="G250" s="142" t="s">
        <v>1746</v>
      </c>
      <c r="H250" s="142" t="s">
        <v>1746</v>
      </c>
      <c r="I250" s="142" t="s">
        <v>1746</v>
      </c>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row>
    <row r="251" spans="1:36" ht="15.75" customHeight="1">
      <c r="A251" s="143" t="s">
        <v>1875</v>
      </c>
      <c r="B251" s="142">
        <v>23974.554614807723</v>
      </c>
      <c r="C251" s="142" t="s">
        <v>1787</v>
      </c>
      <c r="D251" s="127" t="s">
        <v>1743</v>
      </c>
      <c r="E251" s="127" t="s">
        <v>1743</v>
      </c>
      <c r="F251" s="127" t="s">
        <v>1743</v>
      </c>
      <c r="G251" s="142">
        <v>1613.3738265970599</v>
      </c>
      <c r="H251" s="142">
        <v>0.73343563228070996</v>
      </c>
      <c r="I251" s="142">
        <v>7.4179470439179995E-2</v>
      </c>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row>
    <row r="252" spans="1:36" ht="15.75" customHeight="1">
      <c r="A252" s="143" t="s">
        <v>1856</v>
      </c>
      <c r="B252" s="121">
        <v>23974.554614807723</v>
      </c>
      <c r="C252" s="142" t="s">
        <v>1787</v>
      </c>
      <c r="D252" s="142">
        <v>67.295257514421991</v>
      </c>
      <c r="E252" s="142">
        <v>30.592252663901771</v>
      </c>
      <c r="F252" s="142">
        <v>3.0940916997625298</v>
      </c>
      <c r="G252" s="121">
        <v>1613.3738265970599</v>
      </c>
      <c r="H252" s="121">
        <v>0.73343563228070996</v>
      </c>
      <c r="I252" s="121">
        <v>7.4179470439179995E-2</v>
      </c>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row>
    <row r="253" spans="1:36" ht="15.75" customHeight="1">
      <c r="A253" s="143" t="s">
        <v>1857</v>
      </c>
      <c r="B253" s="121" t="s">
        <v>1746</v>
      </c>
      <c r="C253" s="142" t="s">
        <v>1787</v>
      </c>
      <c r="D253" s="142" t="s">
        <v>1746</v>
      </c>
      <c r="E253" s="142" t="s">
        <v>1746</v>
      </c>
      <c r="F253" s="142" t="s">
        <v>1746</v>
      </c>
      <c r="G253" s="121" t="s">
        <v>1746</v>
      </c>
      <c r="H253" s="121" t="s">
        <v>1746</v>
      </c>
      <c r="I253" s="121" t="s">
        <v>1746</v>
      </c>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row>
    <row r="254" spans="1:36" ht="15.75" customHeight="1">
      <c r="A254" s="143" t="s">
        <v>1858</v>
      </c>
      <c r="B254" s="121" t="s">
        <v>1746</v>
      </c>
      <c r="C254" s="142" t="s">
        <v>1787</v>
      </c>
      <c r="D254" s="142" t="s">
        <v>1746</v>
      </c>
      <c r="E254" s="142" t="s">
        <v>1746</v>
      </c>
      <c r="F254" s="142" t="s">
        <v>1746</v>
      </c>
      <c r="G254" s="121" t="s">
        <v>1746</v>
      </c>
      <c r="H254" s="121" t="s">
        <v>1746</v>
      </c>
      <c r="I254" s="121" t="s">
        <v>1746</v>
      </c>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row>
    <row r="255" spans="1:36" ht="15.75" customHeight="1">
      <c r="A255" s="143" t="s">
        <v>1876</v>
      </c>
      <c r="B255" s="142" t="s">
        <v>1746</v>
      </c>
      <c r="C255" s="142" t="s">
        <v>1787</v>
      </c>
      <c r="D255" s="127" t="s">
        <v>1743</v>
      </c>
      <c r="E255" s="127" t="s">
        <v>1743</v>
      </c>
      <c r="F255" s="127" t="s">
        <v>1743</v>
      </c>
      <c r="G255" s="142" t="s">
        <v>1746</v>
      </c>
      <c r="H255" s="142" t="s">
        <v>1746</v>
      </c>
      <c r="I255" s="142" t="s">
        <v>1746</v>
      </c>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row>
    <row r="256" spans="1:36" ht="15.75" customHeight="1">
      <c r="A256" s="143" t="s">
        <v>1790</v>
      </c>
      <c r="B256" s="121" t="s">
        <v>1746</v>
      </c>
      <c r="C256" s="142" t="s">
        <v>1787</v>
      </c>
      <c r="D256" s="142" t="s">
        <v>1746</v>
      </c>
      <c r="E256" s="142" t="s">
        <v>1746</v>
      </c>
      <c r="F256" s="142" t="s">
        <v>1746</v>
      </c>
      <c r="G256" s="121" t="s">
        <v>1746</v>
      </c>
      <c r="H256" s="121" t="s">
        <v>1746</v>
      </c>
      <c r="I256" s="121" t="s">
        <v>1746</v>
      </c>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row>
    <row r="257" spans="1:36" ht="15.75" customHeight="1">
      <c r="A257" s="143" t="s">
        <v>1877</v>
      </c>
      <c r="B257" s="121" t="s">
        <v>1715</v>
      </c>
      <c r="C257" s="142" t="s">
        <v>1787</v>
      </c>
      <c r="D257" s="142" t="s">
        <v>1715</v>
      </c>
      <c r="E257" s="142" t="s">
        <v>1742</v>
      </c>
      <c r="F257" s="142" t="s">
        <v>1742</v>
      </c>
      <c r="G257" s="121" t="s">
        <v>1715</v>
      </c>
      <c r="H257" s="121" t="s">
        <v>1742</v>
      </c>
      <c r="I257" s="121" t="s">
        <v>1742</v>
      </c>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row>
    <row r="258" spans="1:36" ht="15.75" customHeight="1">
      <c r="A258" s="143" t="s">
        <v>1878</v>
      </c>
      <c r="B258" s="142" t="s">
        <v>1746</v>
      </c>
      <c r="C258" s="142" t="s">
        <v>1787</v>
      </c>
      <c r="D258" s="127" t="s">
        <v>1743</v>
      </c>
      <c r="E258" s="127" t="s">
        <v>1743</v>
      </c>
      <c r="F258" s="127" t="s">
        <v>1743</v>
      </c>
      <c r="G258" s="142" t="s">
        <v>1746</v>
      </c>
      <c r="H258" s="142" t="s">
        <v>1746</v>
      </c>
      <c r="I258" s="142" t="s">
        <v>1746</v>
      </c>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row>
    <row r="259" spans="1:36" ht="15.75" customHeight="1">
      <c r="A259" s="143" t="s">
        <v>1879</v>
      </c>
      <c r="B259" s="142" t="s">
        <v>1715</v>
      </c>
      <c r="C259" s="142" t="s">
        <v>1787</v>
      </c>
      <c r="D259" s="127" t="s">
        <v>1743</v>
      </c>
      <c r="E259" s="127" t="s">
        <v>1743</v>
      </c>
      <c r="F259" s="127" t="s">
        <v>1743</v>
      </c>
      <c r="G259" s="142" t="s">
        <v>1715</v>
      </c>
      <c r="H259" s="142" t="s">
        <v>1715</v>
      </c>
      <c r="I259" s="142" t="s">
        <v>1715</v>
      </c>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row>
    <row r="260" spans="1:36" ht="15.75" customHeight="1">
      <c r="A260" s="146" t="s">
        <v>1880</v>
      </c>
      <c r="B260" s="142" t="s">
        <v>1715</v>
      </c>
      <c r="C260" s="142" t="s">
        <v>1787</v>
      </c>
      <c r="D260" s="127" t="s">
        <v>1743</v>
      </c>
      <c r="E260" s="127" t="s">
        <v>1743</v>
      </c>
      <c r="F260" s="127" t="s">
        <v>1743</v>
      </c>
      <c r="G260" s="142" t="s">
        <v>1715</v>
      </c>
      <c r="H260" s="142" t="s">
        <v>1715</v>
      </c>
      <c r="I260" s="142" t="s">
        <v>1715</v>
      </c>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row>
    <row r="261" spans="1:36" ht="15.75" customHeight="1">
      <c r="A261" s="146" t="s">
        <v>1856</v>
      </c>
      <c r="B261" s="121" t="s">
        <v>1715</v>
      </c>
      <c r="C261" s="142" t="s">
        <v>1787</v>
      </c>
      <c r="D261" s="142" t="s">
        <v>1715</v>
      </c>
      <c r="E261" s="142" t="s">
        <v>1715</v>
      </c>
      <c r="F261" s="142" t="s">
        <v>1715</v>
      </c>
      <c r="G261" s="121" t="s">
        <v>1715</v>
      </c>
      <c r="H261" s="121" t="s">
        <v>1715</v>
      </c>
      <c r="I261" s="121" t="s">
        <v>1715</v>
      </c>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row>
    <row r="262" spans="1:36" ht="15.75" customHeight="1">
      <c r="A262" s="146" t="s">
        <v>1881</v>
      </c>
      <c r="B262" s="121" t="s">
        <v>1715</v>
      </c>
      <c r="C262" s="142" t="s">
        <v>1787</v>
      </c>
      <c r="D262" s="142" t="s">
        <v>1715</v>
      </c>
      <c r="E262" s="142" t="s">
        <v>1715</v>
      </c>
      <c r="F262" s="142" t="s">
        <v>1715</v>
      </c>
      <c r="G262" s="121" t="s">
        <v>1715</v>
      </c>
      <c r="H262" s="121" t="s">
        <v>1715</v>
      </c>
      <c r="I262" s="121" t="s">
        <v>1715</v>
      </c>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row>
    <row r="263" spans="1:36" ht="15.75" customHeight="1">
      <c r="A263" s="146" t="s">
        <v>1882</v>
      </c>
      <c r="B263" s="121" t="s">
        <v>1715</v>
      </c>
      <c r="C263" s="142" t="s">
        <v>1787</v>
      </c>
      <c r="D263" s="142" t="s">
        <v>1715</v>
      </c>
      <c r="E263" s="142" t="s">
        <v>1715</v>
      </c>
      <c r="F263" s="142" t="s">
        <v>1715</v>
      </c>
      <c r="G263" s="121" t="s">
        <v>1715</v>
      </c>
      <c r="H263" s="121" t="s">
        <v>1715</v>
      </c>
      <c r="I263" s="121" t="s">
        <v>1715</v>
      </c>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row>
    <row r="264" spans="1:36" ht="15.75" customHeight="1">
      <c r="A264" s="146" t="s">
        <v>1883</v>
      </c>
      <c r="B264" s="142" t="s">
        <v>1715</v>
      </c>
      <c r="C264" s="142" t="s">
        <v>1713</v>
      </c>
      <c r="D264" s="127" t="s">
        <v>1743</v>
      </c>
      <c r="E264" s="127" t="s">
        <v>1743</v>
      </c>
      <c r="F264" s="127" t="s">
        <v>1743</v>
      </c>
      <c r="G264" s="142" t="s">
        <v>1715</v>
      </c>
      <c r="H264" s="142" t="s">
        <v>1715</v>
      </c>
      <c r="I264" s="142" t="s">
        <v>1715</v>
      </c>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row>
    <row r="265" spans="1:36" ht="15.75" customHeight="1">
      <c r="A265" s="146" t="s">
        <v>1806</v>
      </c>
      <c r="B265" s="121" t="s">
        <v>1715</v>
      </c>
      <c r="C265" s="142" t="s">
        <v>1787</v>
      </c>
      <c r="D265" s="142" t="s">
        <v>1715</v>
      </c>
      <c r="E265" s="142" t="s">
        <v>1715</v>
      </c>
      <c r="F265" s="142" t="s">
        <v>1715</v>
      </c>
      <c r="G265" s="121" t="s">
        <v>1715</v>
      </c>
      <c r="H265" s="121" t="s">
        <v>1715</v>
      </c>
      <c r="I265" s="121" t="s">
        <v>1715</v>
      </c>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row>
    <row r="266" spans="1:36" ht="15.75" customHeight="1">
      <c r="A266" s="146" t="s">
        <v>384</v>
      </c>
      <c r="B266" s="121" t="s">
        <v>1715</v>
      </c>
      <c r="C266" s="142" t="s">
        <v>1787</v>
      </c>
      <c r="D266" s="142" t="s">
        <v>1715</v>
      </c>
      <c r="E266" s="142" t="s">
        <v>1715</v>
      </c>
      <c r="F266" s="142" t="s">
        <v>1715</v>
      </c>
      <c r="G266" s="121" t="s">
        <v>1715</v>
      </c>
      <c r="H266" s="121" t="s">
        <v>1715</v>
      </c>
      <c r="I266" s="121" t="s">
        <v>1715</v>
      </c>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row>
    <row r="267" spans="1:36" ht="15.75" customHeight="1">
      <c r="A267" s="146" t="s">
        <v>1884</v>
      </c>
      <c r="B267" s="142" t="s">
        <v>1715</v>
      </c>
      <c r="C267" s="142" t="s">
        <v>1713</v>
      </c>
      <c r="D267" s="127" t="s">
        <v>1743</v>
      </c>
      <c r="E267" s="127" t="s">
        <v>1743</v>
      </c>
      <c r="F267" s="127" t="s">
        <v>1743</v>
      </c>
      <c r="G267" s="142" t="s">
        <v>1715</v>
      </c>
      <c r="H267" s="142" t="s">
        <v>1715</v>
      </c>
      <c r="I267" s="142" t="s">
        <v>1715</v>
      </c>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row>
    <row r="268" spans="1:36" ht="15.75" customHeight="1">
      <c r="A268" s="143" t="s">
        <v>1727</v>
      </c>
      <c r="B268" s="142">
        <v>649778.69681183586</v>
      </c>
      <c r="C268" s="142" t="s">
        <v>1787</v>
      </c>
      <c r="D268" s="127" t="s">
        <v>1743</v>
      </c>
      <c r="E268" s="127" t="s">
        <v>1743</v>
      </c>
      <c r="F268" s="127" t="s">
        <v>1743</v>
      </c>
      <c r="G268" s="142">
        <v>45547.793861224309</v>
      </c>
      <c r="H268" s="142">
        <v>3.5201759225</v>
      </c>
      <c r="I268" s="142">
        <v>1.1264562951999999</v>
      </c>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row>
    <row r="269" spans="1:36" ht="15.75" customHeight="1">
      <c r="A269" s="143" t="s">
        <v>1788</v>
      </c>
      <c r="B269" s="121">
        <v>649778.69681183586</v>
      </c>
      <c r="C269" s="142" t="s">
        <v>1787</v>
      </c>
      <c r="D269" s="142">
        <v>70.097394827971911</v>
      </c>
      <c r="E269" s="142">
        <v>5.4174997422536002</v>
      </c>
      <c r="F269" s="142">
        <v>1.7335999175211501</v>
      </c>
      <c r="G269" s="121">
        <v>45547.793861224309</v>
      </c>
      <c r="H269" s="121">
        <v>3.5201759225</v>
      </c>
      <c r="I269" s="121">
        <v>1.1264562951999999</v>
      </c>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row>
    <row r="270" spans="1:36" ht="15.75" customHeight="1">
      <c r="A270" s="143" t="s">
        <v>1789</v>
      </c>
      <c r="B270" s="121" t="s">
        <v>1746</v>
      </c>
      <c r="C270" s="142" t="s">
        <v>1787</v>
      </c>
      <c r="D270" s="142" t="s">
        <v>1746</v>
      </c>
      <c r="E270" s="142" t="s">
        <v>1746</v>
      </c>
      <c r="F270" s="142" t="s">
        <v>1746</v>
      </c>
      <c r="G270" s="121" t="s">
        <v>1746</v>
      </c>
      <c r="H270" s="121" t="s">
        <v>1746</v>
      </c>
      <c r="I270" s="121" t="s">
        <v>1746</v>
      </c>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row>
    <row r="271" spans="1:36" ht="15.75" customHeight="1">
      <c r="A271" s="143" t="s">
        <v>1790</v>
      </c>
      <c r="B271" s="121" t="s">
        <v>1715</v>
      </c>
      <c r="C271" s="142" t="s">
        <v>1787</v>
      </c>
      <c r="D271" s="142" t="s">
        <v>1715</v>
      </c>
      <c r="E271" s="142" t="s">
        <v>1715</v>
      </c>
      <c r="F271" s="142" t="s">
        <v>1715</v>
      </c>
      <c r="G271" s="121" t="s">
        <v>1715</v>
      </c>
      <c r="H271" s="121" t="s">
        <v>1715</v>
      </c>
      <c r="I271" s="121" t="s">
        <v>1715</v>
      </c>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row>
    <row r="272" spans="1:36" ht="15.75" customHeight="1">
      <c r="A272" s="143" t="s">
        <v>1885</v>
      </c>
      <c r="B272" s="121" t="s">
        <v>1746</v>
      </c>
      <c r="C272" s="142" t="s">
        <v>1787</v>
      </c>
      <c r="D272" s="142" t="s">
        <v>1746</v>
      </c>
      <c r="E272" s="142" t="s">
        <v>1742</v>
      </c>
      <c r="F272" s="142" t="s">
        <v>1742</v>
      </c>
      <c r="G272" s="121" t="s">
        <v>1746</v>
      </c>
      <c r="H272" s="121" t="s">
        <v>1742</v>
      </c>
      <c r="I272" s="121" t="s">
        <v>1742</v>
      </c>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row>
    <row r="273" spans="1:36" ht="15.75" customHeight="1">
      <c r="A273" s="143" t="s">
        <v>1886</v>
      </c>
      <c r="B273" s="142" t="s">
        <v>1715</v>
      </c>
      <c r="C273" s="142" t="s">
        <v>1713</v>
      </c>
      <c r="D273" s="127" t="s">
        <v>1743</v>
      </c>
      <c r="E273" s="127" t="s">
        <v>1743</v>
      </c>
      <c r="F273" s="127" t="s">
        <v>1743</v>
      </c>
      <c r="G273" s="142" t="s">
        <v>1715</v>
      </c>
      <c r="H273" s="142" t="s">
        <v>1713</v>
      </c>
      <c r="I273" s="142" t="s">
        <v>1713</v>
      </c>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row>
    <row r="274" spans="1:36" ht="15.75" customHeight="1">
      <c r="A274" s="143" t="s">
        <v>1887</v>
      </c>
      <c r="B274" s="142">
        <v>547318.92449851346</v>
      </c>
      <c r="C274" s="142" t="s">
        <v>1787</v>
      </c>
      <c r="D274" s="127" t="s">
        <v>1743</v>
      </c>
      <c r="E274" s="127" t="s">
        <v>1743</v>
      </c>
      <c r="F274" s="127" t="s">
        <v>1743</v>
      </c>
      <c r="G274" s="142">
        <v>38080.222525262849</v>
      </c>
      <c r="H274" s="142">
        <v>0.85610944136528999</v>
      </c>
      <c r="I274" s="142">
        <v>1.8638862272101699</v>
      </c>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row>
    <row r="275" spans="1:36" ht="15.75" customHeight="1">
      <c r="A275" s="143" t="s">
        <v>1888</v>
      </c>
      <c r="B275" s="121">
        <v>270555.52902466076</v>
      </c>
      <c r="C275" s="142" t="s">
        <v>1787</v>
      </c>
      <c r="D275" s="142">
        <v>71.174746954728036</v>
      </c>
      <c r="E275" s="142">
        <v>0.61199313881258</v>
      </c>
      <c r="F275" s="142">
        <v>3.64842063522874</v>
      </c>
      <c r="G275" s="121">
        <v>19256.721315532806</v>
      </c>
      <c r="H275" s="121">
        <v>0.1655781274309</v>
      </c>
      <c r="I275" s="121">
        <v>0.9871003750688</v>
      </c>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row>
    <row r="276" spans="1:36" ht="15.75" customHeight="1">
      <c r="A276" s="143" t="s">
        <v>1889</v>
      </c>
      <c r="B276" s="121">
        <v>276763.39547385264</v>
      </c>
      <c r="C276" s="142" t="s">
        <v>1787</v>
      </c>
      <c r="D276" s="142">
        <v>68.012972515754527</v>
      </c>
      <c r="E276" s="142">
        <v>2.49502399965905</v>
      </c>
      <c r="F276" s="142">
        <v>3.1679978872936099</v>
      </c>
      <c r="G276" s="121">
        <v>18823.501209730042</v>
      </c>
      <c r="H276" s="121">
        <v>0.69053131393439005</v>
      </c>
      <c r="I276" s="121">
        <v>0.87678585214136995</v>
      </c>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row>
    <row r="277" spans="1:36" ht="15.75" customHeight="1">
      <c r="A277" s="143" t="s">
        <v>1856</v>
      </c>
      <c r="B277" s="121" t="s">
        <v>1715</v>
      </c>
      <c r="C277" s="142" t="s">
        <v>1787</v>
      </c>
      <c r="D277" s="142" t="s">
        <v>1715</v>
      </c>
      <c r="E277" s="142" t="s">
        <v>1715</v>
      </c>
      <c r="F277" s="142" t="s">
        <v>1715</v>
      </c>
      <c r="G277" s="121" t="s">
        <v>1715</v>
      </c>
      <c r="H277" s="121" t="s">
        <v>1715</v>
      </c>
      <c r="I277" s="121" t="s">
        <v>1715</v>
      </c>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row>
    <row r="278" spans="1:36" ht="15.75" customHeight="1">
      <c r="A278" s="143" t="s">
        <v>1890</v>
      </c>
      <c r="B278" s="142" t="s">
        <v>1746</v>
      </c>
      <c r="C278" s="142" t="s">
        <v>1713</v>
      </c>
      <c r="D278" s="127" t="s">
        <v>1743</v>
      </c>
      <c r="E278" s="127" t="s">
        <v>1743</v>
      </c>
      <c r="F278" s="127" t="s">
        <v>1743</v>
      </c>
      <c r="G278" s="142" t="s">
        <v>1746</v>
      </c>
      <c r="H278" s="142" t="s">
        <v>1713</v>
      </c>
      <c r="I278" s="142" t="s">
        <v>1713</v>
      </c>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row>
    <row r="279" spans="1:36" ht="15.75" customHeight="1">
      <c r="A279" s="143" t="s">
        <v>1790</v>
      </c>
      <c r="B279" s="121" t="s">
        <v>1715</v>
      </c>
      <c r="C279" s="142" t="s">
        <v>1787</v>
      </c>
      <c r="D279" s="142" t="s">
        <v>1715</v>
      </c>
      <c r="E279" s="142" t="s">
        <v>1715</v>
      </c>
      <c r="F279" s="142" t="s">
        <v>1715</v>
      </c>
      <c r="G279" s="121" t="s">
        <v>1715</v>
      </c>
      <c r="H279" s="121" t="s">
        <v>1715</v>
      </c>
      <c r="I279" s="121" t="s">
        <v>1715</v>
      </c>
      <c r="J279" s="142" t="s">
        <v>1713</v>
      </c>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row>
    <row r="280" spans="1:36" ht="15.75" customHeight="1">
      <c r="A280" s="143" t="s">
        <v>1891</v>
      </c>
      <c r="B280" s="121" t="s">
        <v>1746</v>
      </c>
      <c r="C280" s="142" t="s">
        <v>1787</v>
      </c>
      <c r="D280" s="142" t="s">
        <v>1746</v>
      </c>
      <c r="E280" s="142" t="s">
        <v>1742</v>
      </c>
      <c r="F280" s="142" t="s">
        <v>1742</v>
      </c>
      <c r="G280" s="121" t="s">
        <v>1746</v>
      </c>
      <c r="H280" s="121" t="s">
        <v>1742</v>
      </c>
      <c r="I280" s="121" t="s">
        <v>1742</v>
      </c>
      <c r="J280" s="142" t="s">
        <v>1713</v>
      </c>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row>
    <row r="281" spans="1:36" ht="15.75" customHeight="1">
      <c r="A281" s="143" t="s">
        <v>1892</v>
      </c>
      <c r="B281" s="142" t="s">
        <v>1746</v>
      </c>
      <c r="C281" s="142" t="s">
        <v>1713</v>
      </c>
      <c r="D281" s="127" t="s">
        <v>1743</v>
      </c>
      <c r="E281" s="127" t="s">
        <v>1743</v>
      </c>
      <c r="F281" s="127" t="s">
        <v>1743</v>
      </c>
      <c r="G281" s="142" t="s">
        <v>1746</v>
      </c>
      <c r="H281" s="142" t="s">
        <v>1713</v>
      </c>
      <c r="I281" s="142" t="s">
        <v>1713</v>
      </c>
      <c r="J281" s="142" t="s">
        <v>1713</v>
      </c>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row>
    <row r="282" spans="1:36" ht="15.75" customHeight="1">
      <c r="A282" s="143" t="s">
        <v>1893</v>
      </c>
      <c r="B282" s="142">
        <v>644611.42667525948</v>
      </c>
      <c r="C282" s="142" t="s">
        <v>1787</v>
      </c>
      <c r="D282" s="127" t="s">
        <v>1743</v>
      </c>
      <c r="E282" s="127" t="s">
        <v>1743</v>
      </c>
      <c r="F282" s="127" t="s">
        <v>1743</v>
      </c>
      <c r="G282" s="142">
        <v>32382.999172178999</v>
      </c>
      <c r="H282" s="142">
        <v>14.737803804471721</v>
      </c>
      <c r="I282" s="142">
        <v>4.7773099929134597</v>
      </c>
      <c r="J282" s="142" t="s">
        <v>1713</v>
      </c>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row>
    <row r="283" spans="1:36" ht="15.75" customHeight="1">
      <c r="A283" s="148" t="s">
        <v>1788</v>
      </c>
      <c r="B283" s="142" t="s">
        <v>1894</v>
      </c>
      <c r="C283" s="142" t="s">
        <v>1787</v>
      </c>
      <c r="D283" s="142" t="s">
        <v>1894</v>
      </c>
      <c r="E283" s="142" t="s">
        <v>1894</v>
      </c>
      <c r="F283" s="142" t="s">
        <v>1894</v>
      </c>
      <c r="G283" s="142" t="s">
        <v>1894</v>
      </c>
      <c r="H283" s="142">
        <v>14.737803804471721</v>
      </c>
      <c r="I283" s="142">
        <v>4.7773099929134597</v>
      </c>
      <c r="J283" s="142" t="s">
        <v>1713</v>
      </c>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row>
    <row r="284" spans="1:36" ht="15.75" customHeight="1">
      <c r="A284" s="148" t="s">
        <v>1789</v>
      </c>
      <c r="B284" s="142" t="s">
        <v>1746</v>
      </c>
      <c r="C284" s="142" t="s">
        <v>1787</v>
      </c>
      <c r="D284" s="142" t="s">
        <v>1746</v>
      </c>
      <c r="E284" s="142" t="s">
        <v>1746</v>
      </c>
      <c r="F284" s="142" t="s">
        <v>1746</v>
      </c>
      <c r="G284" s="142" t="s">
        <v>1746</v>
      </c>
      <c r="H284" s="142" t="s">
        <v>1746</v>
      </c>
      <c r="I284" s="142" t="s">
        <v>1746</v>
      </c>
      <c r="J284" s="142" t="s">
        <v>1713</v>
      </c>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row>
    <row r="285" spans="1:36" ht="15.75" customHeight="1">
      <c r="A285" s="148" t="s">
        <v>1790</v>
      </c>
      <c r="B285" s="142">
        <v>644611.42667525948</v>
      </c>
      <c r="C285" s="142" t="s">
        <v>1787</v>
      </c>
      <c r="D285" s="142">
        <v>50.236464685713393</v>
      </c>
      <c r="E285" s="142" t="s">
        <v>1742</v>
      </c>
      <c r="F285" s="142" t="s">
        <v>1742</v>
      </c>
      <c r="G285" s="142">
        <v>32382.999172178999</v>
      </c>
      <c r="H285" s="142" t="s">
        <v>1742</v>
      </c>
      <c r="I285" s="142" t="s">
        <v>1742</v>
      </c>
      <c r="J285" s="142" t="s">
        <v>1713</v>
      </c>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row>
    <row r="286" spans="1:36" ht="15.75" customHeight="1">
      <c r="A286" s="148" t="s">
        <v>1895</v>
      </c>
      <c r="B286" s="142" t="s">
        <v>1821</v>
      </c>
      <c r="C286" s="142" t="s">
        <v>1787</v>
      </c>
      <c r="D286" s="142" t="s">
        <v>1821</v>
      </c>
      <c r="E286" s="142" t="s">
        <v>1746</v>
      </c>
      <c r="F286" s="142" t="s">
        <v>1746</v>
      </c>
      <c r="G286" s="142" t="s">
        <v>1821</v>
      </c>
      <c r="H286" s="142" t="s">
        <v>1746</v>
      </c>
      <c r="I286" s="142" t="s">
        <v>1746</v>
      </c>
      <c r="J286" s="142" t="s">
        <v>1713</v>
      </c>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row>
    <row r="287" spans="1:36" ht="15.75" customHeight="1">
      <c r="A287" s="148" t="s">
        <v>1896</v>
      </c>
      <c r="B287" s="142" t="s">
        <v>1821</v>
      </c>
      <c r="C287" s="142" t="s">
        <v>1787</v>
      </c>
      <c r="D287" s="142" t="s">
        <v>1821</v>
      </c>
      <c r="E287" s="142" t="s">
        <v>1897</v>
      </c>
      <c r="F287" s="142" t="s">
        <v>1897</v>
      </c>
      <c r="G287" s="142" t="s">
        <v>1821</v>
      </c>
      <c r="H287" s="142" t="s">
        <v>1897</v>
      </c>
      <c r="I287" s="142" t="s">
        <v>1897</v>
      </c>
      <c r="J287" s="142" t="s">
        <v>1713</v>
      </c>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row>
    <row r="288" spans="1:36" ht="15.75" customHeight="1">
      <c r="A288" s="150" t="s">
        <v>1898</v>
      </c>
      <c r="B288" s="142">
        <v>644611.42667525948</v>
      </c>
      <c r="C288" s="142" t="s">
        <v>1787</v>
      </c>
      <c r="D288" s="127" t="s">
        <v>1743</v>
      </c>
      <c r="E288" s="127" t="s">
        <v>1743</v>
      </c>
      <c r="F288" s="127" t="s">
        <v>1743</v>
      </c>
      <c r="G288" s="142">
        <v>32382.999172178999</v>
      </c>
      <c r="H288" s="142" t="s">
        <v>1897</v>
      </c>
      <c r="I288" s="142" t="s">
        <v>1897</v>
      </c>
      <c r="J288" s="142" t="s">
        <v>1713</v>
      </c>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row>
    <row r="289" spans="1:36" ht="15.75" customHeight="1">
      <c r="A289" s="148" t="s">
        <v>1788</v>
      </c>
      <c r="B289" s="121" t="s">
        <v>1742</v>
      </c>
      <c r="C289" s="142" t="s">
        <v>1787</v>
      </c>
      <c r="D289" s="142" t="s">
        <v>1742</v>
      </c>
      <c r="E289" s="142" t="s">
        <v>1746</v>
      </c>
      <c r="F289" s="142" t="s">
        <v>1746</v>
      </c>
      <c r="G289" s="121" t="s">
        <v>1742</v>
      </c>
      <c r="H289" s="121" t="s">
        <v>1746</v>
      </c>
      <c r="I289" s="121" t="s">
        <v>1746</v>
      </c>
      <c r="J289" s="142" t="s">
        <v>1713</v>
      </c>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row>
    <row r="290" spans="1:36" ht="15.75" customHeight="1">
      <c r="A290" s="148" t="s">
        <v>1789</v>
      </c>
      <c r="B290" s="121" t="s">
        <v>1746</v>
      </c>
      <c r="C290" s="142" t="s">
        <v>1787</v>
      </c>
      <c r="D290" s="142" t="s">
        <v>1746</v>
      </c>
      <c r="E290" s="142" t="s">
        <v>1746</v>
      </c>
      <c r="F290" s="142" t="s">
        <v>1746</v>
      </c>
      <c r="G290" s="121" t="s">
        <v>1746</v>
      </c>
      <c r="H290" s="121" t="s">
        <v>1746</v>
      </c>
      <c r="I290" s="121" t="s">
        <v>1746</v>
      </c>
      <c r="J290" s="142" t="s">
        <v>1713</v>
      </c>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row>
    <row r="291" spans="1:36" ht="15.75" customHeight="1">
      <c r="A291" s="148" t="s">
        <v>1790</v>
      </c>
      <c r="B291" s="121">
        <v>644611.42667525948</v>
      </c>
      <c r="C291" s="142" t="s">
        <v>1787</v>
      </c>
      <c r="D291" s="142">
        <v>50.236464685713393</v>
      </c>
      <c r="E291" s="142" t="s">
        <v>1742</v>
      </c>
      <c r="F291" s="142" t="s">
        <v>1742</v>
      </c>
      <c r="G291" s="121">
        <v>32382.999172178999</v>
      </c>
      <c r="H291" s="121" t="s">
        <v>1742</v>
      </c>
      <c r="I291" s="121" t="s">
        <v>1742</v>
      </c>
      <c r="J291" s="142" t="s">
        <v>1713</v>
      </c>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row>
    <row r="292" spans="1:36" ht="15.75" customHeight="1">
      <c r="A292" s="148" t="s">
        <v>1899</v>
      </c>
      <c r="B292" s="121" t="s">
        <v>1715</v>
      </c>
      <c r="C292" s="142" t="s">
        <v>1787</v>
      </c>
      <c r="D292" s="142" t="s">
        <v>1715</v>
      </c>
      <c r="E292" s="142" t="s">
        <v>1746</v>
      </c>
      <c r="F292" s="142" t="s">
        <v>1746</v>
      </c>
      <c r="G292" s="121" t="s">
        <v>1715</v>
      </c>
      <c r="H292" s="121" t="s">
        <v>1746</v>
      </c>
      <c r="I292" s="121" t="s">
        <v>1746</v>
      </c>
      <c r="J292" s="142" t="s">
        <v>1713</v>
      </c>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row>
    <row r="293" spans="1:36" ht="15.75" customHeight="1">
      <c r="A293" s="148" t="s">
        <v>1900</v>
      </c>
      <c r="B293" s="121" t="s">
        <v>1746</v>
      </c>
      <c r="C293" s="142" t="s">
        <v>1787</v>
      </c>
      <c r="D293" s="142" t="s">
        <v>1746</v>
      </c>
      <c r="E293" s="142" t="s">
        <v>1746</v>
      </c>
      <c r="F293" s="142" t="s">
        <v>1746</v>
      </c>
      <c r="G293" s="121" t="s">
        <v>1746</v>
      </c>
      <c r="H293" s="121" t="s">
        <v>1746</v>
      </c>
      <c r="I293" s="121" t="s">
        <v>1746</v>
      </c>
      <c r="J293" s="142" t="s">
        <v>1713</v>
      </c>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row>
    <row r="294" spans="1:36" ht="15.75" customHeight="1">
      <c r="A294" s="150" t="s">
        <v>1901</v>
      </c>
      <c r="B294" s="142" t="s">
        <v>1821</v>
      </c>
      <c r="C294" s="142" t="s">
        <v>1787</v>
      </c>
      <c r="D294" s="127" t="s">
        <v>1743</v>
      </c>
      <c r="E294" s="127" t="s">
        <v>1743</v>
      </c>
      <c r="F294" s="127" t="s">
        <v>1743</v>
      </c>
      <c r="G294" s="142" t="s">
        <v>1821</v>
      </c>
      <c r="H294" s="142">
        <v>14.737803804471721</v>
      </c>
      <c r="I294" s="142">
        <v>4.7773099929134597</v>
      </c>
      <c r="J294" s="142" t="s">
        <v>1713</v>
      </c>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row>
    <row r="295" spans="1:36" ht="15.75" customHeight="1">
      <c r="A295" s="146" t="s">
        <v>1902</v>
      </c>
      <c r="B295" s="142" t="s">
        <v>1821</v>
      </c>
      <c r="C295" s="142" t="s">
        <v>1787</v>
      </c>
      <c r="D295" s="127" t="s">
        <v>1743</v>
      </c>
      <c r="E295" s="127" t="s">
        <v>1743</v>
      </c>
      <c r="F295" s="127" t="s">
        <v>1743</v>
      </c>
      <c r="G295" s="142" t="s">
        <v>1821</v>
      </c>
      <c r="H295" s="142">
        <v>14.737803804471721</v>
      </c>
      <c r="I295" s="142">
        <v>4.7773099929134597</v>
      </c>
      <c r="J295" s="142" t="s">
        <v>1713</v>
      </c>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row>
    <row r="296" spans="1:36" ht="15.75" customHeight="1">
      <c r="A296" s="146" t="s">
        <v>1804</v>
      </c>
      <c r="B296" s="121" t="s">
        <v>1715</v>
      </c>
      <c r="C296" s="142" t="s">
        <v>1787</v>
      </c>
      <c r="D296" s="142" t="s">
        <v>1715</v>
      </c>
      <c r="E296" s="142" t="s">
        <v>1715</v>
      </c>
      <c r="F296" s="142" t="s">
        <v>1715</v>
      </c>
      <c r="G296" s="121" t="s">
        <v>1715</v>
      </c>
      <c r="H296" s="121">
        <v>14.737803804471721</v>
      </c>
      <c r="I296" s="121">
        <v>4.7773099929134597</v>
      </c>
      <c r="J296" s="142" t="s">
        <v>1713</v>
      </c>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row>
    <row r="297" spans="1:36" ht="15.75" customHeight="1">
      <c r="A297" s="146" t="s">
        <v>1805</v>
      </c>
      <c r="B297" s="121" t="s">
        <v>1746</v>
      </c>
      <c r="C297" s="142" t="s">
        <v>1787</v>
      </c>
      <c r="D297" s="142" t="s">
        <v>1746</v>
      </c>
      <c r="E297" s="142" t="s">
        <v>1746</v>
      </c>
      <c r="F297" s="142" t="s">
        <v>1746</v>
      </c>
      <c r="G297" s="121" t="s">
        <v>1746</v>
      </c>
      <c r="H297" s="121" t="s">
        <v>1746</v>
      </c>
      <c r="I297" s="121" t="s">
        <v>1746</v>
      </c>
      <c r="J297" s="142" t="s">
        <v>1713</v>
      </c>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row>
    <row r="298" spans="1:36" ht="15.75" customHeight="1">
      <c r="A298" s="146" t="s">
        <v>1806</v>
      </c>
      <c r="B298" s="121" t="s">
        <v>1715</v>
      </c>
      <c r="C298" s="142" t="s">
        <v>1787</v>
      </c>
      <c r="D298" s="142" t="s">
        <v>1715</v>
      </c>
      <c r="E298" s="142" t="s">
        <v>1742</v>
      </c>
      <c r="F298" s="142" t="s">
        <v>1742</v>
      </c>
      <c r="G298" s="121" t="s">
        <v>1715</v>
      </c>
      <c r="H298" s="121" t="s">
        <v>1742</v>
      </c>
      <c r="I298" s="121" t="s">
        <v>1742</v>
      </c>
      <c r="J298" s="142" t="s">
        <v>1713</v>
      </c>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row>
    <row r="299" spans="1:36" ht="15.75" customHeight="1">
      <c r="A299" s="146" t="s">
        <v>1807</v>
      </c>
      <c r="B299" s="121" t="s">
        <v>1746</v>
      </c>
      <c r="C299" s="142" t="s">
        <v>1787</v>
      </c>
      <c r="D299" s="142" t="s">
        <v>1746</v>
      </c>
      <c r="E299" s="142" t="s">
        <v>1746</v>
      </c>
      <c r="F299" s="142" t="s">
        <v>1746</v>
      </c>
      <c r="G299" s="121" t="s">
        <v>1746</v>
      </c>
      <c r="H299" s="121" t="s">
        <v>1746</v>
      </c>
      <c r="I299" s="121" t="s">
        <v>1746</v>
      </c>
      <c r="J299" s="142" t="s">
        <v>1713</v>
      </c>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row>
    <row r="300" spans="1:36" ht="15.75" customHeight="1">
      <c r="A300" s="146" t="s">
        <v>384</v>
      </c>
      <c r="B300" s="121" t="s">
        <v>1715</v>
      </c>
      <c r="C300" s="142" t="s">
        <v>1787</v>
      </c>
      <c r="D300" s="142" t="s">
        <v>1715</v>
      </c>
      <c r="E300" s="142" t="s">
        <v>1742</v>
      </c>
      <c r="F300" s="142" t="s">
        <v>1742</v>
      </c>
      <c r="G300" s="121" t="s">
        <v>1715</v>
      </c>
      <c r="H300" s="121" t="s">
        <v>1742</v>
      </c>
      <c r="I300" s="121" t="s">
        <v>1742</v>
      </c>
      <c r="J300" s="142" t="s">
        <v>1713</v>
      </c>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row>
    <row r="301" spans="1:36" ht="15.75" customHeight="1">
      <c r="A301" s="144" t="s">
        <v>1903</v>
      </c>
      <c r="B301" s="142">
        <v>11303238.125626562</v>
      </c>
      <c r="C301" s="142" t="s">
        <v>1787</v>
      </c>
      <c r="D301" s="127" t="s">
        <v>1743</v>
      </c>
      <c r="E301" s="127" t="s">
        <v>1743</v>
      </c>
      <c r="F301" s="127" t="s">
        <v>1743</v>
      </c>
      <c r="G301" s="142">
        <v>581575.34226087632</v>
      </c>
      <c r="H301" s="142">
        <v>204.91913730185334</v>
      </c>
      <c r="I301" s="142">
        <v>4.0749038471008197</v>
      </c>
      <c r="J301" s="142" t="s">
        <v>1713</v>
      </c>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row>
    <row r="302" spans="1:36" ht="15.75" customHeight="1">
      <c r="A302" s="143" t="s">
        <v>1788</v>
      </c>
      <c r="B302" s="142">
        <v>2198593.1136838049</v>
      </c>
      <c r="C302" s="142" t="s">
        <v>1787</v>
      </c>
      <c r="D302" s="142">
        <v>66.484493320042304</v>
      </c>
      <c r="E302" s="142">
        <v>9.4999707944178802</v>
      </c>
      <c r="F302" s="142">
        <v>0.57000553216732996</v>
      </c>
      <c r="G302" s="142">
        <v>146172.34918020194</v>
      </c>
      <c r="H302" s="142">
        <v>20.886570368804421</v>
      </c>
      <c r="I302" s="142">
        <v>1.25321023778476</v>
      </c>
      <c r="J302" s="142" t="s">
        <v>1713</v>
      </c>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row>
    <row r="303" spans="1:36" ht="15.75" customHeight="1">
      <c r="A303" s="143" t="s">
        <v>1789</v>
      </c>
      <c r="B303" s="142">
        <v>112924.73302758516</v>
      </c>
      <c r="C303" s="142" t="s">
        <v>1787</v>
      </c>
      <c r="D303" s="142">
        <v>90.664078459531524</v>
      </c>
      <c r="E303" s="142">
        <v>31.211661957997912</v>
      </c>
      <c r="F303" s="142">
        <v>1.42500000000001</v>
      </c>
      <c r="G303" s="142">
        <v>10238.21685523463</v>
      </c>
      <c r="H303" s="142">
        <v>3.5245685939541498</v>
      </c>
      <c r="I303" s="142">
        <v>0.16091774456430999</v>
      </c>
      <c r="J303" s="142" t="s">
        <v>1713</v>
      </c>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row>
    <row r="304" spans="1:36" ht="15.75" customHeight="1">
      <c r="A304" s="143" t="s">
        <v>1790</v>
      </c>
      <c r="B304" s="142">
        <v>8463270.2337899823</v>
      </c>
      <c r="C304" s="142" t="s">
        <v>1787</v>
      </c>
      <c r="D304" s="142">
        <v>50.236464685713393</v>
      </c>
      <c r="E304" s="142">
        <v>4.4990744131945704</v>
      </c>
      <c r="F304" s="142">
        <v>0.09</v>
      </c>
      <c r="G304" s="142">
        <v>425164.77622543974</v>
      </c>
      <c r="H304" s="142">
        <v>38.076882560795781</v>
      </c>
      <c r="I304" s="142">
        <v>0.76169432104110002</v>
      </c>
      <c r="J304" s="142" t="s">
        <v>1713</v>
      </c>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row>
    <row r="305" spans="1:36" ht="15.75" customHeight="1">
      <c r="A305" s="143" t="s">
        <v>1904</v>
      </c>
      <c r="B305" s="142" t="s">
        <v>1746</v>
      </c>
      <c r="C305" s="142" t="s">
        <v>1787</v>
      </c>
      <c r="D305" s="142" t="s">
        <v>1760</v>
      </c>
      <c r="E305" s="142" t="s">
        <v>1713</v>
      </c>
      <c r="F305" s="142" t="s">
        <v>1713</v>
      </c>
      <c r="G305" s="142" t="s">
        <v>1746</v>
      </c>
      <c r="H305" s="142" t="s">
        <v>1713</v>
      </c>
      <c r="I305" s="142" t="s">
        <v>1713</v>
      </c>
      <c r="J305" s="142" t="s">
        <v>1713</v>
      </c>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row>
    <row r="306" spans="1:36" ht="15.75" customHeight="1">
      <c r="A306" s="143" t="s">
        <v>1905</v>
      </c>
      <c r="B306" s="142" t="s">
        <v>1746</v>
      </c>
      <c r="C306" s="142" t="s">
        <v>1787</v>
      </c>
      <c r="D306" s="142" t="s">
        <v>1760</v>
      </c>
      <c r="E306" s="142" t="s">
        <v>1713</v>
      </c>
      <c r="F306" s="142" t="s">
        <v>1713</v>
      </c>
      <c r="G306" s="142" t="s">
        <v>1746</v>
      </c>
      <c r="H306" s="142" t="s">
        <v>1713</v>
      </c>
      <c r="I306" s="142" t="s">
        <v>1713</v>
      </c>
      <c r="J306" s="142" t="s">
        <v>1713</v>
      </c>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row>
    <row r="307" spans="1:36" ht="15.75" customHeight="1">
      <c r="A307" s="143" t="s">
        <v>1906</v>
      </c>
      <c r="B307" s="142">
        <v>528450.04512518982</v>
      </c>
      <c r="C307" s="142" t="s">
        <v>1787</v>
      </c>
      <c r="D307" s="142">
        <v>97.678084928587992</v>
      </c>
      <c r="E307" s="142">
        <v>269.52616825788527</v>
      </c>
      <c r="F307" s="142">
        <v>3.5936822434384599</v>
      </c>
      <c r="G307" s="142">
        <v>51617.988388254453</v>
      </c>
      <c r="H307" s="142">
        <v>142.43111577829899</v>
      </c>
      <c r="I307" s="142">
        <v>1.8990815437106501</v>
      </c>
      <c r="J307" s="142" t="s">
        <v>1713</v>
      </c>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row>
    <row r="308" spans="1:36" ht="15.75" customHeight="1">
      <c r="A308" s="143" t="s">
        <v>1907</v>
      </c>
      <c r="B308" s="142">
        <v>4174492.6792782918</v>
      </c>
      <c r="C308" s="142" t="s">
        <v>1787</v>
      </c>
      <c r="D308" s="127" t="s">
        <v>1743</v>
      </c>
      <c r="E308" s="127" t="s">
        <v>1743</v>
      </c>
      <c r="F308" s="127" t="s">
        <v>1743</v>
      </c>
      <c r="G308" s="142">
        <v>223479.67618891632</v>
      </c>
      <c r="H308" s="142">
        <v>42.674366835697008</v>
      </c>
      <c r="I308" s="142">
        <v>1.1338347568242</v>
      </c>
      <c r="J308" s="142" t="s">
        <v>1713</v>
      </c>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row>
    <row r="309" spans="1:36" ht="15.75" customHeight="1">
      <c r="A309" s="143" t="s">
        <v>1788</v>
      </c>
      <c r="B309" s="142">
        <v>754962.76096598851</v>
      </c>
      <c r="C309" s="142" t="s">
        <v>1787</v>
      </c>
      <c r="D309" s="142">
        <v>67.966503724599846</v>
      </c>
      <c r="E309" s="142">
        <v>9.5</v>
      </c>
      <c r="F309" s="142">
        <v>0.56999999999999995</v>
      </c>
      <c r="G309" s="142">
        <v>51312.179305129037</v>
      </c>
      <c r="H309" s="142">
        <v>7.1721462291768896</v>
      </c>
      <c r="I309" s="142">
        <v>0.43032877375061002</v>
      </c>
      <c r="J309" s="142" t="s">
        <v>1713</v>
      </c>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row>
    <row r="310" spans="1:36" ht="15.75" customHeight="1">
      <c r="A310" s="143" t="s">
        <v>1789</v>
      </c>
      <c r="B310" s="142">
        <v>102339.36264828738</v>
      </c>
      <c r="C310" s="142" t="s">
        <v>1787</v>
      </c>
      <c r="D310" s="142">
        <v>90.679224037092183</v>
      </c>
      <c r="E310" s="142">
        <v>9.5</v>
      </c>
      <c r="F310" s="142">
        <v>1.425</v>
      </c>
      <c r="G310" s="142">
        <v>9280.0539933972741</v>
      </c>
      <c r="H310" s="142">
        <v>0.97222394515873001</v>
      </c>
      <c r="I310" s="142">
        <v>0.14583359177381</v>
      </c>
      <c r="J310" s="142" t="s">
        <v>1713</v>
      </c>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row>
    <row r="311" spans="1:36" ht="15.75" customHeight="1">
      <c r="A311" s="143" t="s">
        <v>1790</v>
      </c>
      <c r="B311" s="142">
        <v>3242414.5271654259</v>
      </c>
      <c r="C311" s="142" t="s">
        <v>1787</v>
      </c>
      <c r="D311" s="142">
        <v>50.236464685713393</v>
      </c>
      <c r="E311" s="142">
        <v>4.5</v>
      </c>
      <c r="F311" s="142">
        <v>0.09</v>
      </c>
      <c r="G311" s="142">
        <v>162887.44289039</v>
      </c>
      <c r="H311" s="142">
        <v>14.590865372244419</v>
      </c>
      <c r="I311" s="142">
        <v>0.29181730744488998</v>
      </c>
      <c r="J311" s="142" t="s">
        <v>1713</v>
      </c>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row>
    <row r="312" spans="1:36" ht="15.75" customHeight="1">
      <c r="A312" s="143" t="s">
        <v>1908</v>
      </c>
      <c r="B312" s="142" t="s">
        <v>1746</v>
      </c>
      <c r="C312" s="142" t="s">
        <v>1787</v>
      </c>
      <c r="D312" s="142" t="s">
        <v>1760</v>
      </c>
      <c r="E312" s="142" t="s">
        <v>1713</v>
      </c>
      <c r="F312" s="142" t="s">
        <v>1713</v>
      </c>
      <c r="G312" s="142" t="s">
        <v>1746</v>
      </c>
      <c r="H312" s="142" t="s">
        <v>1713</v>
      </c>
      <c r="I312" s="142" t="s">
        <v>1713</v>
      </c>
      <c r="J312" s="142" t="s">
        <v>1713</v>
      </c>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row>
    <row r="313" spans="1:36" ht="15.75" customHeight="1">
      <c r="A313" s="143" t="s">
        <v>1909</v>
      </c>
      <c r="B313" s="142" t="s">
        <v>1746</v>
      </c>
      <c r="C313" s="142" t="s">
        <v>1787</v>
      </c>
      <c r="D313" s="142" t="s">
        <v>1760</v>
      </c>
      <c r="E313" s="142" t="s">
        <v>1713</v>
      </c>
      <c r="F313" s="142" t="s">
        <v>1713</v>
      </c>
      <c r="G313" s="142" t="s">
        <v>1746</v>
      </c>
      <c r="H313" s="142" t="s">
        <v>1713</v>
      </c>
      <c r="I313" s="142" t="s">
        <v>1713</v>
      </c>
      <c r="J313" s="142" t="s">
        <v>1713</v>
      </c>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row>
    <row r="314" spans="1:36" ht="15.75" customHeight="1">
      <c r="A314" s="143" t="s">
        <v>1910</v>
      </c>
      <c r="B314" s="142">
        <v>74776.028498589876</v>
      </c>
      <c r="C314" s="142" t="s">
        <v>1787</v>
      </c>
      <c r="D314" s="142">
        <v>97.328304958721361</v>
      </c>
      <c r="E314" s="142">
        <v>266.65138132460436</v>
      </c>
      <c r="F314" s="142">
        <v>3.5553517509946899</v>
      </c>
      <c r="G314" s="142">
        <v>7277.8241053127949</v>
      </c>
      <c r="H314" s="142">
        <v>19.939131289116968</v>
      </c>
      <c r="I314" s="142">
        <v>0.26585508385488998</v>
      </c>
      <c r="J314" s="142" t="s">
        <v>1713</v>
      </c>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row>
    <row r="315" spans="1:36" ht="15.75" customHeight="1">
      <c r="A315" s="146" t="s">
        <v>1911</v>
      </c>
      <c r="B315" s="142">
        <v>4174492.6792782918</v>
      </c>
      <c r="C315" s="142" t="s">
        <v>1787</v>
      </c>
      <c r="D315" s="127" t="s">
        <v>1743</v>
      </c>
      <c r="E315" s="127" t="s">
        <v>1743</v>
      </c>
      <c r="F315" s="127" t="s">
        <v>1743</v>
      </c>
      <c r="G315" s="142">
        <v>223479.67618891632</v>
      </c>
      <c r="H315" s="142">
        <v>42.674366835697008</v>
      </c>
      <c r="I315" s="142">
        <v>1.1338347568242</v>
      </c>
      <c r="J315" s="142" t="s">
        <v>1713</v>
      </c>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row>
    <row r="316" spans="1:36" ht="15.75" customHeight="1">
      <c r="A316" s="146" t="s">
        <v>1804</v>
      </c>
      <c r="B316" s="121">
        <v>754962.76096598851</v>
      </c>
      <c r="C316" s="142" t="s">
        <v>1787</v>
      </c>
      <c r="D316" s="142">
        <v>67.966503724599846</v>
      </c>
      <c r="E316" s="142">
        <v>9.5</v>
      </c>
      <c r="F316" s="142">
        <v>0.56999999999999995</v>
      </c>
      <c r="G316" s="121">
        <v>51312.179305129037</v>
      </c>
      <c r="H316" s="121">
        <v>7.1721462291768896</v>
      </c>
      <c r="I316" s="121">
        <v>0.43032877375061002</v>
      </c>
      <c r="J316" s="121" t="s">
        <v>1713</v>
      </c>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row>
    <row r="317" spans="1:36" ht="15.75" customHeight="1">
      <c r="A317" s="146" t="s">
        <v>1805</v>
      </c>
      <c r="B317" s="121">
        <v>102339.36264828738</v>
      </c>
      <c r="C317" s="142" t="s">
        <v>1787</v>
      </c>
      <c r="D317" s="142">
        <v>90.679224037092183</v>
      </c>
      <c r="E317" s="142">
        <v>9.5</v>
      </c>
      <c r="F317" s="142">
        <v>1.425</v>
      </c>
      <c r="G317" s="121">
        <v>9280.0539933972741</v>
      </c>
      <c r="H317" s="121">
        <v>0.97222394515873001</v>
      </c>
      <c r="I317" s="121">
        <v>0.14583359177381</v>
      </c>
      <c r="J317" s="121" t="s">
        <v>1713</v>
      </c>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row>
    <row r="318" spans="1:36" ht="15.75" customHeight="1">
      <c r="A318" s="146" t="s">
        <v>1806</v>
      </c>
      <c r="B318" s="121">
        <v>3242414.5271654259</v>
      </c>
      <c r="C318" s="142" t="s">
        <v>1787</v>
      </c>
      <c r="D318" s="142">
        <v>50.236464685713393</v>
      </c>
      <c r="E318" s="142">
        <v>4.5</v>
      </c>
      <c r="F318" s="142">
        <v>0.09</v>
      </c>
      <c r="G318" s="121">
        <v>162887.44289039</v>
      </c>
      <c r="H318" s="121">
        <v>14.590865372244419</v>
      </c>
      <c r="I318" s="121">
        <v>0.29181730744488998</v>
      </c>
      <c r="J318" s="121" t="s">
        <v>1713</v>
      </c>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row>
    <row r="319" spans="1:36" ht="15.75" customHeight="1">
      <c r="A319" s="146" t="s">
        <v>1807</v>
      </c>
      <c r="B319" s="121" t="s">
        <v>1746</v>
      </c>
      <c r="C319" s="142" t="s">
        <v>1787</v>
      </c>
      <c r="D319" s="142" t="s">
        <v>1760</v>
      </c>
      <c r="E319" s="142" t="s">
        <v>1713</v>
      </c>
      <c r="F319" s="142" t="s">
        <v>1713</v>
      </c>
      <c r="G319" s="121" t="s">
        <v>1746</v>
      </c>
      <c r="H319" s="121" t="s">
        <v>1713</v>
      </c>
      <c r="I319" s="121" t="s">
        <v>1713</v>
      </c>
      <c r="J319" s="121" t="s">
        <v>1713</v>
      </c>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row>
    <row r="320" spans="1:36" ht="15.75" customHeight="1">
      <c r="A320" s="146" t="s">
        <v>1808</v>
      </c>
      <c r="B320" s="121" t="s">
        <v>1746</v>
      </c>
      <c r="C320" s="142" t="s">
        <v>1787</v>
      </c>
      <c r="D320" s="142" t="s">
        <v>1760</v>
      </c>
      <c r="E320" s="142" t="s">
        <v>1713</v>
      </c>
      <c r="F320" s="142" t="s">
        <v>1713</v>
      </c>
      <c r="G320" s="121" t="s">
        <v>1746</v>
      </c>
      <c r="H320" s="121" t="s">
        <v>1713</v>
      </c>
      <c r="I320" s="121" t="s">
        <v>1713</v>
      </c>
      <c r="J320" s="121" t="s">
        <v>1713</v>
      </c>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row>
    <row r="321" spans="1:36" ht="15.75" customHeight="1">
      <c r="A321" s="146" t="s">
        <v>384</v>
      </c>
      <c r="B321" s="121">
        <v>74776.028498589876</v>
      </c>
      <c r="C321" s="142" t="s">
        <v>1787</v>
      </c>
      <c r="D321" s="142">
        <v>97.328304958721361</v>
      </c>
      <c r="E321" s="142">
        <v>266.65138132460436</v>
      </c>
      <c r="F321" s="142">
        <v>3.5553517509946899</v>
      </c>
      <c r="G321" s="121">
        <v>7277.8241053127949</v>
      </c>
      <c r="H321" s="121">
        <v>19.939131289116968</v>
      </c>
      <c r="I321" s="121">
        <v>0.26585508385488998</v>
      </c>
      <c r="J321" s="121" t="s">
        <v>1713</v>
      </c>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row>
    <row r="322" spans="1:36" ht="15.75" customHeight="1">
      <c r="A322" s="143" t="s">
        <v>1912</v>
      </c>
      <c r="B322" s="142">
        <v>7124869.054540881</v>
      </c>
      <c r="C322" s="142" t="s">
        <v>1787</v>
      </c>
      <c r="D322" s="127" t="s">
        <v>1743</v>
      </c>
      <c r="E322" s="127" t="s">
        <v>1743</v>
      </c>
      <c r="F322" s="127" t="s">
        <v>1743</v>
      </c>
      <c r="G322" s="142">
        <v>357834.15475600655</v>
      </c>
      <c r="H322" s="142">
        <v>162.22672229540805</v>
      </c>
      <c r="I322" s="142">
        <v>2.9384503414682399</v>
      </c>
      <c r="J322" s="142" t="s">
        <v>1713</v>
      </c>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row>
    <row r="323" spans="1:36" ht="15.75" customHeight="1">
      <c r="A323" s="143" t="s">
        <v>1788</v>
      </c>
      <c r="B323" s="142">
        <v>1443615.9049670831</v>
      </c>
      <c r="C323" s="142" t="s">
        <v>1787</v>
      </c>
      <c r="D323" s="142">
        <v>65.709406352494454</v>
      </c>
      <c r="E323" s="142">
        <v>9.5</v>
      </c>
      <c r="F323" s="142">
        <v>0.56999999999999995</v>
      </c>
      <c r="G323" s="142">
        <v>94859.144116406096</v>
      </c>
      <c r="H323" s="142">
        <v>13.71435109718729</v>
      </c>
      <c r="I323" s="142">
        <v>0.82286106583123997</v>
      </c>
      <c r="J323" s="142" t="s">
        <v>1713</v>
      </c>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row>
    <row r="324" spans="1:36" ht="15.75" customHeight="1">
      <c r="A324" s="143" t="s">
        <v>1789</v>
      </c>
      <c r="B324" s="142">
        <v>8899.3961168497008</v>
      </c>
      <c r="C324" s="142" t="s">
        <v>1787</v>
      </c>
      <c r="D324" s="142">
        <v>90.679224037092155</v>
      </c>
      <c r="E324" s="142">
        <v>284.99999999999949</v>
      </c>
      <c r="F324" s="142">
        <v>1.4249999999999099</v>
      </c>
      <c r="G324" s="142">
        <v>806.9903342746419</v>
      </c>
      <c r="H324" s="142">
        <v>2.5363278933021598</v>
      </c>
      <c r="I324" s="142">
        <v>1.2681639466510001E-2</v>
      </c>
      <c r="J324" s="142" t="s">
        <v>1713</v>
      </c>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row>
    <row r="325" spans="1:36" ht="15.75" customHeight="1">
      <c r="A325" s="143" t="s">
        <v>1790</v>
      </c>
      <c r="B325" s="142">
        <v>5218679.7368303481</v>
      </c>
      <c r="C325" s="142" t="s">
        <v>1787</v>
      </c>
      <c r="D325" s="142">
        <v>50.236464685713379</v>
      </c>
      <c r="E325" s="142">
        <v>4.5</v>
      </c>
      <c r="F325" s="142">
        <v>0.09</v>
      </c>
      <c r="G325" s="142">
        <v>262168.0203053258</v>
      </c>
      <c r="H325" s="142">
        <v>23.484058815736571</v>
      </c>
      <c r="I325" s="142">
        <v>0.46968117631473</v>
      </c>
      <c r="J325" s="142" t="s">
        <v>1713</v>
      </c>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row>
    <row r="326" spans="1:36" ht="15.75" customHeight="1">
      <c r="A326" s="143" t="s">
        <v>1913</v>
      </c>
      <c r="B326" s="142" t="s">
        <v>1746</v>
      </c>
      <c r="C326" s="142" t="s">
        <v>1787</v>
      </c>
      <c r="D326" s="142" t="s">
        <v>1760</v>
      </c>
      <c r="E326" s="142" t="s">
        <v>1713</v>
      </c>
      <c r="F326" s="142" t="s">
        <v>1713</v>
      </c>
      <c r="G326" s="142" t="s">
        <v>1746</v>
      </c>
      <c r="H326" s="142" t="s">
        <v>1713</v>
      </c>
      <c r="I326" s="142" t="s">
        <v>1713</v>
      </c>
      <c r="J326" s="142" t="s">
        <v>1713</v>
      </c>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row>
    <row r="327" spans="1:36" ht="15.75" customHeight="1">
      <c r="A327" s="143" t="s">
        <v>1914</v>
      </c>
      <c r="B327" s="142" t="s">
        <v>1746</v>
      </c>
      <c r="C327" s="142" t="s">
        <v>1787</v>
      </c>
      <c r="D327" s="142" t="s">
        <v>1760</v>
      </c>
      <c r="E327" s="142" t="s">
        <v>1713</v>
      </c>
      <c r="F327" s="142" t="s">
        <v>1713</v>
      </c>
      <c r="G327" s="142" t="s">
        <v>1746</v>
      </c>
      <c r="H327" s="142" t="s">
        <v>1713</v>
      </c>
      <c r="I327" s="142" t="s">
        <v>1713</v>
      </c>
      <c r="J327" s="142" t="s">
        <v>1713</v>
      </c>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row>
    <row r="328" spans="1:36" ht="15.75" customHeight="1">
      <c r="A328" s="143" t="s">
        <v>1915</v>
      </c>
      <c r="B328" s="142">
        <v>453674.0166266</v>
      </c>
      <c r="C328" s="142" t="s">
        <v>1787</v>
      </c>
      <c r="D328" s="142">
        <v>97.735736802039924</v>
      </c>
      <c r="E328" s="142">
        <v>270.00000000000006</v>
      </c>
      <c r="F328" s="142">
        <v>3.6</v>
      </c>
      <c r="G328" s="142">
        <v>44340.16428294166</v>
      </c>
      <c r="H328" s="142">
        <v>122.49198448918202</v>
      </c>
      <c r="I328" s="142">
        <v>1.63322645985576</v>
      </c>
      <c r="J328" s="142" t="s">
        <v>1713</v>
      </c>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row>
    <row r="329" spans="1:36" ht="15.75" customHeight="1">
      <c r="A329" s="146" t="s">
        <v>1916</v>
      </c>
      <c r="B329" s="142">
        <v>7124869.054540881</v>
      </c>
      <c r="C329" s="142" t="s">
        <v>1787</v>
      </c>
      <c r="D329" s="127" t="s">
        <v>1743</v>
      </c>
      <c r="E329" s="127" t="s">
        <v>1743</v>
      </c>
      <c r="F329" s="127" t="s">
        <v>1743</v>
      </c>
      <c r="G329" s="142">
        <v>357834.15475600655</v>
      </c>
      <c r="H329" s="142">
        <v>162.22672229540805</v>
      </c>
      <c r="I329" s="142">
        <v>2.9384503414682399</v>
      </c>
      <c r="J329" s="142" t="s">
        <v>1713</v>
      </c>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row>
    <row r="330" spans="1:36" ht="15.75" customHeight="1">
      <c r="A330" s="146" t="s">
        <v>1917</v>
      </c>
      <c r="B330" s="142">
        <v>7124869.054540881</v>
      </c>
      <c r="C330" s="142" t="s">
        <v>1787</v>
      </c>
      <c r="D330" s="127" t="s">
        <v>1743</v>
      </c>
      <c r="E330" s="127" t="s">
        <v>1743</v>
      </c>
      <c r="F330" s="127" t="s">
        <v>1743</v>
      </c>
      <c r="G330" s="142">
        <v>357834.15475600655</v>
      </c>
      <c r="H330" s="142">
        <v>162.22672229540805</v>
      </c>
      <c r="I330" s="142">
        <v>2.9384503414682399</v>
      </c>
      <c r="J330" s="142" t="s">
        <v>1713</v>
      </c>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row>
    <row r="331" spans="1:36" ht="15.75" customHeight="1">
      <c r="A331" s="146" t="s">
        <v>1804</v>
      </c>
      <c r="B331" s="121">
        <v>1443615.9049670831</v>
      </c>
      <c r="C331" s="142" t="s">
        <v>1787</v>
      </c>
      <c r="D331" s="142">
        <v>65.709406352494454</v>
      </c>
      <c r="E331" s="142">
        <v>9.5</v>
      </c>
      <c r="F331" s="142">
        <v>0.56999999999999995</v>
      </c>
      <c r="G331" s="121">
        <v>94859.144116406096</v>
      </c>
      <c r="H331" s="121">
        <v>13.71435109718729</v>
      </c>
      <c r="I331" s="121">
        <v>0.82286106583123997</v>
      </c>
      <c r="J331" s="121" t="s">
        <v>1713</v>
      </c>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row>
    <row r="332" spans="1:36" ht="15.75" customHeight="1">
      <c r="A332" s="146" t="s">
        <v>1805</v>
      </c>
      <c r="B332" s="121">
        <v>8899.3961168497008</v>
      </c>
      <c r="C332" s="142" t="s">
        <v>1787</v>
      </c>
      <c r="D332" s="142">
        <v>90.679224037092155</v>
      </c>
      <c r="E332" s="142">
        <v>284.99999999999949</v>
      </c>
      <c r="F332" s="142">
        <v>1.4249999999999099</v>
      </c>
      <c r="G332" s="121">
        <v>806.9903342746419</v>
      </c>
      <c r="H332" s="121">
        <v>2.5363278933021598</v>
      </c>
      <c r="I332" s="121">
        <v>1.2681639466510001E-2</v>
      </c>
      <c r="J332" s="121" t="s">
        <v>1713</v>
      </c>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row>
    <row r="333" spans="1:36" ht="15.75" customHeight="1">
      <c r="A333" s="146" t="s">
        <v>1806</v>
      </c>
      <c r="B333" s="121">
        <v>5218679.7368303481</v>
      </c>
      <c r="C333" s="142" t="s">
        <v>1787</v>
      </c>
      <c r="D333" s="142">
        <v>50.236464685713379</v>
      </c>
      <c r="E333" s="142">
        <v>4.5</v>
      </c>
      <c r="F333" s="142">
        <v>0.09</v>
      </c>
      <c r="G333" s="121">
        <v>262168.0203053258</v>
      </c>
      <c r="H333" s="121">
        <v>23.484058815736571</v>
      </c>
      <c r="I333" s="121">
        <v>0.46968117631473</v>
      </c>
      <c r="J333" s="121" t="s">
        <v>1713</v>
      </c>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row>
    <row r="334" spans="1:36" ht="15.75" customHeight="1">
      <c r="A334" s="146" t="s">
        <v>1807</v>
      </c>
      <c r="B334" s="121" t="s">
        <v>1746</v>
      </c>
      <c r="C334" s="142" t="s">
        <v>1787</v>
      </c>
      <c r="D334" s="142" t="s">
        <v>1760</v>
      </c>
      <c r="E334" s="142" t="s">
        <v>1713</v>
      </c>
      <c r="F334" s="142" t="s">
        <v>1713</v>
      </c>
      <c r="G334" s="121" t="s">
        <v>1746</v>
      </c>
      <c r="H334" s="121" t="s">
        <v>1713</v>
      </c>
      <c r="I334" s="121" t="s">
        <v>1713</v>
      </c>
      <c r="J334" s="121" t="s">
        <v>1713</v>
      </c>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row>
    <row r="335" spans="1:36" ht="15.75" customHeight="1">
      <c r="A335" s="146" t="s">
        <v>1808</v>
      </c>
      <c r="B335" s="121" t="s">
        <v>1746</v>
      </c>
      <c r="C335" s="142" t="s">
        <v>1787</v>
      </c>
      <c r="D335" s="142" t="s">
        <v>1760</v>
      </c>
      <c r="E335" s="142" t="s">
        <v>1713</v>
      </c>
      <c r="F335" s="142" t="s">
        <v>1713</v>
      </c>
      <c r="G335" s="121" t="s">
        <v>1746</v>
      </c>
      <c r="H335" s="121" t="s">
        <v>1713</v>
      </c>
      <c r="I335" s="121" t="s">
        <v>1713</v>
      </c>
      <c r="J335" s="121" t="s">
        <v>1713</v>
      </c>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row>
    <row r="336" spans="1:36" ht="15.75" customHeight="1">
      <c r="A336" s="146" t="s">
        <v>384</v>
      </c>
      <c r="B336" s="121">
        <v>453674.0166266</v>
      </c>
      <c r="C336" s="142" t="s">
        <v>1787</v>
      </c>
      <c r="D336" s="142">
        <v>97.735736802039924</v>
      </c>
      <c r="E336" s="142">
        <v>270.00000000000006</v>
      </c>
      <c r="F336" s="142">
        <v>3.6</v>
      </c>
      <c r="G336" s="121">
        <v>44340.16428294166</v>
      </c>
      <c r="H336" s="121">
        <v>122.49198448918202</v>
      </c>
      <c r="I336" s="121">
        <v>1.63322645985576</v>
      </c>
      <c r="J336" s="121" t="s">
        <v>1713</v>
      </c>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row>
    <row r="337" spans="1:36" ht="15.75" customHeight="1">
      <c r="A337" s="143" t="s">
        <v>1733</v>
      </c>
      <c r="B337" s="142">
        <v>3876.391807390301</v>
      </c>
      <c r="C337" s="142" t="s">
        <v>1787</v>
      </c>
      <c r="D337" s="127" t="s">
        <v>1743</v>
      </c>
      <c r="E337" s="127" t="s">
        <v>1743</v>
      </c>
      <c r="F337" s="127" t="s">
        <v>1743</v>
      </c>
      <c r="G337" s="142">
        <v>261.51131595348204</v>
      </c>
      <c r="H337" s="142">
        <v>1.8048170748290002E-2</v>
      </c>
      <c r="I337" s="142">
        <v>2.6187488083799998E-3</v>
      </c>
      <c r="J337" s="142" t="s">
        <v>1713</v>
      </c>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row>
    <row r="338" spans="1:36" ht="15.75" customHeight="1">
      <c r="A338" s="143" t="s">
        <v>1788</v>
      </c>
      <c r="B338" s="142">
        <v>14.44775073344322</v>
      </c>
      <c r="C338" s="142" t="s">
        <v>1787</v>
      </c>
      <c r="D338" s="142">
        <v>70.997810368113193</v>
      </c>
      <c r="E338" s="142">
        <v>5.0556271067802703</v>
      </c>
      <c r="F338" s="142">
        <v>1.41186010793935</v>
      </c>
      <c r="G338" s="142">
        <v>1.0257586668187699</v>
      </c>
      <c r="H338" s="142">
        <v>7.3042440239999996E-5</v>
      </c>
      <c r="I338" s="142">
        <v>2.039820291E-5</v>
      </c>
      <c r="J338" s="142" t="s">
        <v>1713</v>
      </c>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row>
    <row r="339" spans="1:36" ht="15.75" customHeight="1">
      <c r="A339" s="143" t="s">
        <v>1789</v>
      </c>
      <c r="B339" s="142">
        <v>1685.97426244808</v>
      </c>
      <c r="C339" s="142" t="s">
        <v>1787</v>
      </c>
      <c r="D339" s="142">
        <v>89.664789629236907</v>
      </c>
      <c r="E339" s="142">
        <v>9.5000000000019202</v>
      </c>
      <c r="F339" s="142">
        <v>1.42500000000088</v>
      </c>
      <c r="G339" s="142">
        <v>151.17252756271495</v>
      </c>
      <c r="H339" s="142">
        <v>1.6016755493259999E-2</v>
      </c>
      <c r="I339" s="142">
        <v>2.40251332399E-3</v>
      </c>
      <c r="J339" s="142" t="s">
        <v>1713</v>
      </c>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row>
    <row r="340" spans="1:36" ht="15.75" customHeight="1">
      <c r="A340" s="143" t="s">
        <v>1790</v>
      </c>
      <c r="B340" s="142">
        <v>2175.9697942087778</v>
      </c>
      <c r="C340" s="142" t="s">
        <v>1787</v>
      </c>
      <c r="D340" s="142">
        <v>50.236464685713393</v>
      </c>
      <c r="E340" s="142">
        <v>0.90000000000097002</v>
      </c>
      <c r="F340" s="142">
        <v>9.0000000000559993E-2</v>
      </c>
      <c r="G340" s="142">
        <v>109.3130297239483</v>
      </c>
      <c r="H340" s="142">
        <v>1.9583728147900001E-3</v>
      </c>
      <c r="I340" s="142">
        <v>1.9583728148000001E-4</v>
      </c>
      <c r="J340" s="142" t="s">
        <v>1713</v>
      </c>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row>
    <row r="341" spans="1:36" ht="15.75" customHeight="1">
      <c r="A341" s="143" t="s">
        <v>1918</v>
      </c>
      <c r="B341" s="142" t="s">
        <v>1746</v>
      </c>
      <c r="C341" s="142" t="s">
        <v>1787</v>
      </c>
      <c r="D341" s="142" t="s">
        <v>1760</v>
      </c>
      <c r="E341" s="142" t="s">
        <v>1713</v>
      </c>
      <c r="F341" s="142" t="s">
        <v>1713</v>
      </c>
      <c r="G341" s="142" t="s">
        <v>1746</v>
      </c>
      <c r="H341" s="142" t="s">
        <v>1713</v>
      </c>
      <c r="I341" s="142" t="s">
        <v>1713</v>
      </c>
      <c r="J341" s="142" t="s">
        <v>1713</v>
      </c>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row>
    <row r="342" spans="1:36" ht="15.75" customHeight="1">
      <c r="A342" s="143" t="s">
        <v>1919</v>
      </c>
      <c r="B342" s="142" t="s">
        <v>1746</v>
      </c>
      <c r="C342" s="142" t="s">
        <v>1787</v>
      </c>
      <c r="D342" s="142" t="s">
        <v>1760</v>
      </c>
      <c r="E342" s="142" t="s">
        <v>1713</v>
      </c>
      <c r="F342" s="142" t="s">
        <v>1713</v>
      </c>
      <c r="G342" s="142" t="s">
        <v>1746</v>
      </c>
      <c r="H342" s="142" t="s">
        <v>1713</v>
      </c>
      <c r="I342" s="142" t="s">
        <v>1713</v>
      </c>
      <c r="J342" s="142" t="s">
        <v>1713</v>
      </c>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row>
    <row r="343" spans="1:36" ht="15.75" customHeight="1">
      <c r="A343" s="143" t="s">
        <v>1920</v>
      </c>
      <c r="B343" s="142" t="s">
        <v>1715</v>
      </c>
      <c r="C343" s="142" t="s">
        <v>1787</v>
      </c>
      <c r="D343" s="142" t="s">
        <v>1814</v>
      </c>
      <c r="E343" s="142" t="s">
        <v>1715</v>
      </c>
      <c r="F343" s="142" t="s">
        <v>1715</v>
      </c>
      <c r="G343" s="142" t="s">
        <v>1715</v>
      </c>
      <c r="H343" s="142" t="s">
        <v>1715</v>
      </c>
      <c r="I343" s="142" t="s">
        <v>1715</v>
      </c>
      <c r="J343" s="142" t="s">
        <v>1713</v>
      </c>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row>
    <row r="344" spans="1:36" ht="15.75" customHeight="1">
      <c r="A344" s="143" t="s">
        <v>1921</v>
      </c>
      <c r="B344" s="142">
        <v>3876.391807390301</v>
      </c>
      <c r="C344" s="142" t="s">
        <v>1787</v>
      </c>
      <c r="D344" s="127" t="s">
        <v>1743</v>
      </c>
      <c r="E344" s="127" t="s">
        <v>1743</v>
      </c>
      <c r="F344" s="127" t="s">
        <v>1743</v>
      </c>
      <c r="G344" s="142">
        <v>261.51131595348204</v>
      </c>
      <c r="H344" s="142">
        <v>1.8048170748290002E-2</v>
      </c>
      <c r="I344" s="142">
        <v>2.6187488083799998E-3</v>
      </c>
      <c r="J344" s="142" t="s">
        <v>1713</v>
      </c>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row>
    <row r="345" spans="1:36" ht="15.75" customHeight="1">
      <c r="A345" s="143" t="s">
        <v>1788</v>
      </c>
      <c r="B345" s="121">
        <v>14.44775073344322</v>
      </c>
      <c r="C345" s="142" t="s">
        <v>1787</v>
      </c>
      <c r="D345" s="142">
        <v>70.997810368113193</v>
      </c>
      <c r="E345" s="142">
        <v>5.0556271067802703</v>
      </c>
      <c r="F345" s="142">
        <v>1.41186010793935</v>
      </c>
      <c r="G345" s="121">
        <v>1.0257586668187699</v>
      </c>
      <c r="H345" s="121">
        <v>7.3042440239999996E-5</v>
      </c>
      <c r="I345" s="121">
        <v>2.039820291E-5</v>
      </c>
      <c r="J345" s="121" t="s">
        <v>1713</v>
      </c>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row>
    <row r="346" spans="1:36" ht="15.75" customHeight="1">
      <c r="A346" s="143" t="s">
        <v>1789</v>
      </c>
      <c r="B346" s="121">
        <v>1685.97426244808</v>
      </c>
      <c r="C346" s="142" t="s">
        <v>1787</v>
      </c>
      <c r="D346" s="142">
        <v>89.664789629236907</v>
      </c>
      <c r="E346" s="142">
        <v>9.5000000000019202</v>
      </c>
      <c r="F346" s="142">
        <v>1.42500000000088</v>
      </c>
      <c r="G346" s="121">
        <v>151.17252756271495</v>
      </c>
      <c r="H346" s="121">
        <v>1.6016755493259999E-2</v>
      </c>
      <c r="I346" s="121">
        <v>2.40251332399E-3</v>
      </c>
      <c r="J346" s="121" t="s">
        <v>1713</v>
      </c>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row>
    <row r="347" spans="1:36" ht="15.75" customHeight="1">
      <c r="A347" s="143" t="s">
        <v>1790</v>
      </c>
      <c r="B347" s="121">
        <v>2175.9697942087778</v>
      </c>
      <c r="C347" s="142" t="s">
        <v>1787</v>
      </c>
      <c r="D347" s="142">
        <v>50.236464685713393</v>
      </c>
      <c r="E347" s="142">
        <v>0.90000000000097002</v>
      </c>
      <c r="F347" s="142">
        <v>9.0000000000559993E-2</v>
      </c>
      <c r="G347" s="121">
        <v>109.3130297239483</v>
      </c>
      <c r="H347" s="121">
        <v>1.9583728147900001E-3</v>
      </c>
      <c r="I347" s="121">
        <v>1.9583728148000001E-4</v>
      </c>
      <c r="J347" s="121" t="s">
        <v>1713</v>
      </c>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row>
    <row r="348" spans="1:36" ht="15.75" customHeight="1">
      <c r="A348" s="143" t="s">
        <v>1922</v>
      </c>
      <c r="B348" s="121" t="s">
        <v>1746</v>
      </c>
      <c r="C348" s="142" t="s">
        <v>1787</v>
      </c>
      <c r="D348" s="142" t="s">
        <v>1760</v>
      </c>
      <c r="E348" s="142" t="s">
        <v>1713</v>
      </c>
      <c r="F348" s="142" t="s">
        <v>1713</v>
      </c>
      <c r="G348" s="121" t="s">
        <v>1746</v>
      </c>
      <c r="H348" s="121" t="s">
        <v>1713</v>
      </c>
      <c r="I348" s="121" t="s">
        <v>1713</v>
      </c>
      <c r="J348" s="121" t="s">
        <v>1713</v>
      </c>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row>
    <row r="349" spans="1:36" ht="15.75" customHeight="1">
      <c r="A349" s="143" t="s">
        <v>1923</v>
      </c>
      <c r="B349" s="121" t="s">
        <v>1746</v>
      </c>
      <c r="C349" s="142" t="s">
        <v>1787</v>
      </c>
      <c r="D349" s="142" t="s">
        <v>1760</v>
      </c>
      <c r="E349" s="142" t="s">
        <v>1713</v>
      </c>
      <c r="F349" s="142" t="s">
        <v>1713</v>
      </c>
      <c r="G349" s="121" t="s">
        <v>1746</v>
      </c>
      <c r="H349" s="121" t="s">
        <v>1713</v>
      </c>
      <c r="I349" s="121" t="s">
        <v>1713</v>
      </c>
      <c r="J349" s="121" t="s">
        <v>1713</v>
      </c>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row>
    <row r="350" spans="1:36" ht="15.75" customHeight="1">
      <c r="A350" s="143" t="s">
        <v>1924</v>
      </c>
      <c r="B350" s="121" t="s">
        <v>1715</v>
      </c>
      <c r="C350" s="142" t="s">
        <v>1787</v>
      </c>
      <c r="D350" s="142" t="s">
        <v>1814</v>
      </c>
      <c r="E350" s="142" t="s">
        <v>1715</v>
      </c>
      <c r="F350" s="142" t="s">
        <v>1715</v>
      </c>
      <c r="G350" s="121" t="s">
        <v>1715</v>
      </c>
      <c r="H350" s="121" t="s">
        <v>1715</v>
      </c>
      <c r="I350" s="121" t="s">
        <v>1715</v>
      </c>
      <c r="J350" s="121" t="s">
        <v>1713</v>
      </c>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row>
    <row r="351" spans="1:36" ht="15.75" customHeight="1">
      <c r="A351" s="143" t="s">
        <v>1925</v>
      </c>
      <c r="B351" s="142" t="s">
        <v>1821</v>
      </c>
      <c r="C351" s="142" t="s">
        <v>1787</v>
      </c>
      <c r="D351" s="127" t="s">
        <v>1743</v>
      </c>
      <c r="E351" s="127" t="s">
        <v>1743</v>
      </c>
      <c r="F351" s="127" t="s">
        <v>1743</v>
      </c>
      <c r="G351" s="142" t="s">
        <v>1821</v>
      </c>
      <c r="H351" s="142" t="s">
        <v>1814</v>
      </c>
      <c r="I351" s="142" t="s">
        <v>1814</v>
      </c>
      <c r="J351" s="127" t="s">
        <v>1743</v>
      </c>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row>
    <row r="352" spans="1:36" ht="15.75" customHeight="1">
      <c r="A352" s="143" t="s">
        <v>1856</v>
      </c>
      <c r="B352" s="121" t="s">
        <v>1715</v>
      </c>
      <c r="C352" s="142" t="s">
        <v>1787</v>
      </c>
      <c r="D352" s="142" t="s">
        <v>1715</v>
      </c>
      <c r="E352" s="142" t="s">
        <v>1715</v>
      </c>
      <c r="F352" s="142" t="s">
        <v>1715</v>
      </c>
      <c r="G352" s="121" t="s">
        <v>1715</v>
      </c>
      <c r="H352" s="121" t="s">
        <v>1715</v>
      </c>
      <c r="I352" s="121" t="s">
        <v>1715</v>
      </c>
      <c r="J352" s="127" t="s">
        <v>1743</v>
      </c>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row>
    <row r="353" spans="1:36" ht="15.75" customHeight="1">
      <c r="A353" s="143" t="s">
        <v>1857</v>
      </c>
      <c r="B353" s="121" t="s">
        <v>1715</v>
      </c>
      <c r="C353" s="142" t="s">
        <v>1787</v>
      </c>
      <c r="D353" s="142" t="s">
        <v>1715</v>
      </c>
      <c r="E353" s="142" t="s">
        <v>1715</v>
      </c>
      <c r="F353" s="142" t="s">
        <v>1715</v>
      </c>
      <c r="G353" s="121" t="s">
        <v>1715</v>
      </c>
      <c r="H353" s="121" t="s">
        <v>1715</v>
      </c>
      <c r="I353" s="121" t="s">
        <v>1715</v>
      </c>
      <c r="J353" s="127" t="s">
        <v>1743</v>
      </c>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row>
    <row r="354" spans="1:36" ht="15.75" customHeight="1">
      <c r="A354" s="143" t="s">
        <v>1858</v>
      </c>
      <c r="B354" s="121" t="s">
        <v>1715</v>
      </c>
      <c r="C354" s="142" t="s">
        <v>1787</v>
      </c>
      <c r="D354" s="142" t="s">
        <v>1715</v>
      </c>
      <c r="E354" s="142" t="s">
        <v>1715</v>
      </c>
      <c r="F354" s="142" t="s">
        <v>1715</v>
      </c>
      <c r="G354" s="121" t="s">
        <v>1715</v>
      </c>
      <c r="H354" s="121" t="s">
        <v>1715</v>
      </c>
      <c r="I354" s="121" t="s">
        <v>1715</v>
      </c>
      <c r="J354" s="127" t="s">
        <v>1743</v>
      </c>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row>
    <row r="355" spans="1:36" ht="15.75" customHeight="1">
      <c r="A355" s="143" t="s">
        <v>1926</v>
      </c>
      <c r="B355" s="142" t="s">
        <v>1715</v>
      </c>
      <c r="C355" s="142" t="s">
        <v>1787</v>
      </c>
      <c r="D355" s="127" t="s">
        <v>1743</v>
      </c>
      <c r="E355" s="127" t="s">
        <v>1743</v>
      </c>
      <c r="F355" s="127" t="s">
        <v>1743</v>
      </c>
      <c r="G355" s="142" t="s">
        <v>1715</v>
      </c>
      <c r="H355" s="142" t="s">
        <v>1713</v>
      </c>
      <c r="I355" s="142" t="s">
        <v>1713</v>
      </c>
      <c r="J355" s="127" t="s">
        <v>1743</v>
      </c>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row>
    <row r="356" spans="1:36" ht="15.75" customHeight="1">
      <c r="A356" s="143" t="s">
        <v>1790</v>
      </c>
      <c r="B356" s="121" t="s">
        <v>1715</v>
      </c>
      <c r="C356" s="142" t="s">
        <v>1787</v>
      </c>
      <c r="D356" s="142" t="s">
        <v>1715</v>
      </c>
      <c r="E356" s="142" t="s">
        <v>1715</v>
      </c>
      <c r="F356" s="142" t="s">
        <v>1715</v>
      </c>
      <c r="G356" s="121" t="s">
        <v>1715</v>
      </c>
      <c r="H356" s="121" t="s">
        <v>1715</v>
      </c>
      <c r="I356" s="121" t="s">
        <v>1715</v>
      </c>
      <c r="J356" s="127" t="s">
        <v>1743</v>
      </c>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row>
    <row r="357" spans="1:36" ht="15.75" customHeight="1">
      <c r="A357" s="143" t="s">
        <v>1927</v>
      </c>
      <c r="B357" s="121" t="s">
        <v>1715</v>
      </c>
      <c r="C357" s="142" t="s">
        <v>1787</v>
      </c>
      <c r="D357" s="142" t="s">
        <v>1715</v>
      </c>
      <c r="E357" s="142" t="s">
        <v>1715</v>
      </c>
      <c r="F357" s="142" t="s">
        <v>1715</v>
      </c>
      <c r="G357" s="121" t="s">
        <v>1715</v>
      </c>
      <c r="H357" s="121" t="s">
        <v>1715</v>
      </c>
      <c r="I357" s="121" t="s">
        <v>1715</v>
      </c>
      <c r="J357" s="127" t="s">
        <v>1743</v>
      </c>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row>
    <row r="358" spans="1:36" ht="15.75" customHeight="1">
      <c r="A358" s="143" t="s">
        <v>1928</v>
      </c>
      <c r="B358" s="142" t="s">
        <v>1746</v>
      </c>
      <c r="C358" s="142" t="s">
        <v>1713</v>
      </c>
      <c r="D358" s="127" t="s">
        <v>1743</v>
      </c>
      <c r="E358" s="127" t="s">
        <v>1743</v>
      </c>
      <c r="F358" s="127" t="s">
        <v>1743</v>
      </c>
      <c r="G358" s="142" t="s">
        <v>1746</v>
      </c>
      <c r="H358" s="142" t="s">
        <v>1713</v>
      </c>
      <c r="I358" s="142" t="s">
        <v>1713</v>
      </c>
      <c r="J358" s="127" t="s">
        <v>1743</v>
      </c>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row>
    <row r="359" spans="1:36" ht="15.75" customHeight="1">
      <c r="A359" s="143" t="s">
        <v>1929</v>
      </c>
      <c r="B359" s="142" t="s">
        <v>1821</v>
      </c>
      <c r="C359" s="142" t="s">
        <v>1787</v>
      </c>
      <c r="D359" s="127" t="s">
        <v>1743</v>
      </c>
      <c r="E359" s="127" t="s">
        <v>1743</v>
      </c>
      <c r="F359" s="127" t="s">
        <v>1743</v>
      </c>
      <c r="G359" s="142" t="s">
        <v>1821</v>
      </c>
      <c r="H359" s="142" t="s">
        <v>1814</v>
      </c>
      <c r="I359" s="142" t="s">
        <v>1814</v>
      </c>
      <c r="J359" s="127" t="s">
        <v>1743</v>
      </c>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row>
    <row r="360" spans="1:36" ht="15.75" customHeight="1">
      <c r="A360" s="143" t="s">
        <v>1888</v>
      </c>
      <c r="B360" s="121" t="s">
        <v>1715</v>
      </c>
      <c r="C360" s="142" t="s">
        <v>1787</v>
      </c>
      <c r="D360" s="142" t="s">
        <v>1715</v>
      </c>
      <c r="E360" s="142" t="s">
        <v>1715</v>
      </c>
      <c r="F360" s="142" t="s">
        <v>1715</v>
      </c>
      <c r="G360" s="121" t="s">
        <v>1715</v>
      </c>
      <c r="H360" s="121" t="s">
        <v>1715</v>
      </c>
      <c r="I360" s="121" t="s">
        <v>1715</v>
      </c>
      <c r="J360" s="127" t="s">
        <v>1743</v>
      </c>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row>
    <row r="361" spans="1:36" ht="15.75" customHeight="1">
      <c r="A361" s="143" t="s">
        <v>1889</v>
      </c>
      <c r="B361" s="121" t="s">
        <v>1715</v>
      </c>
      <c r="C361" s="142" t="s">
        <v>1787</v>
      </c>
      <c r="D361" s="142" t="s">
        <v>1715</v>
      </c>
      <c r="E361" s="142" t="s">
        <v>1715</v>
      </c>
      <c r="F361" s="142" t="s">
        <v>1715</v>
      </c>
      <c r="G361" s="121" t="s">
        <v>1715</v>
      </c>
      <c r="H361" s="121" t="s">
        <v>1715</v>
      </c>
      <c r="I361" s="121" t="s">
        <v>1715</v>
      </c>
      <c r="J361" s="127" t="s">
        <v>1743</v>
      </c>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row>
    <row r="362" spans="1:36" ht="15.75" customHeight="1">
      <c r="A362" s="143" t="s">
        <v>1856</v>
      </c>
      <c r="B362" s="121" t="s">
        <v>1715</v>
      </c>
      <c r="C362" s="142" t="s">
        <v>1787</v>
      </c>
      <c r="D362" s="142" t="s">
        <v>1715</v>
      </c>
      <c r="E362" s="142" t="s">
        <v>1715</v>
      </c>
      <c r="F362" s="142" t="s">
        <v>1715</v>
      </c>
      <c r="G362" s="121" t="s">
        <v>1715</v>
      </c>
      <c r="H362" s="121" t="s">
        <v>1715</v>
      </c>
      <c r="I362" s="121" t="s">
        <v>1715</v>
      </c>
      <c r="J362" s="127" t="s">
        <v>1743</v>
      </c>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row>
    <row r="363" spans="1:36" ht="15.75" customHeight="1">
      <c r="A363" s="143" t="s">
        <v>1930</v>
      </c>
      <c r="B363" s="142" t="s">
        <v>1715</v>
      </c>
      <c r="C363" s="142" t="s">
        <v>1787</v>
      </c>
      <c r="D363" s="127" t="s">
        <v>1743</v>
      </c>
      <c r="E363" s="127" t="s">
        <v>1743</v>
      </c>
      <c r="F363" s="127" t="s">
        <v>1743</v>
      </c>
      <c r="G363" s="142" t="s">
        <v>1715</v>
      </c>
      <c r="H363" s="142" t="s">
        <v>1715</v>
      </c>
      <c r="I363" s="142" t="s">
        <v>1715</v>
      </c>
      <c r="J363" s="127" t="s">
        <v>1743</v>
      </c>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row>
    <row r="364" spans="1:36" ht="15.75" customHeight="1">
      <c r="A364" s="143" t="s">
        <v>1790</v>
      </c>
      <c r="B364" s="121" t="s">
        <v>1715</v>
      </c>
      <c r="C364" s="142" t="s">
        <v>1787</v>
      </c>
      <c r="D364" s="142" t="s">
        <v>1715</v>
      </c>
      <c r="E364" s="142" t="s">
        <v>1715</v>
      </c>
      <c r="F364" s="142" t="s">
        <v>1715</v>
      </c>
      <c r="G364" s="121" t="s">
        <v>1715</v>
      </c>
      <c r="H364" s="121" t="s">
        <v>1715</v>
      </c>
      <c r="I364" s="121" t="s">
        <v>1715</v>
      </c>
      <c r="J364" s="127" t="s">
        <v>1743</v>
      </c>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row>
    <row r="365" spans="1:36" ht="15.75" customHeight="1">
      <c r="A365" s="143" t="s">
        <v>1931</v>
      </c>
      <c r="B365" s="121" t="s">
        <v>1715</v>
      </c>
      <c r="C365" s="142" t="s">
        <v>1787</v>
      </c>
      <c r="D365" s="142" t="s">
        <v>1715</v>
      </c>
      <c r="E365" s="142" t="s">
        <v>1715</v>
      </c>
      <c r="F365" s="142" t="s">
        <v>1715</v>
      </c>
      <c r="G365" s="121" t="s">
        <v>1715</v>
      </c>
      <c r="H365" s="121" t="s">
        <v>1715</v>
      </c>
      <c r="I365" s="121" t="s">
        <v>1715</v>
      </c>
      <c r="J365" s="127" t="s">
        <v>1743</v>
      </c>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row>
    <row r="366" spans="1:36" ht="15.75" customHeight="1">
      <c r="A366" s="143" t="s">
        <v>1932</v>
      </c>
      <c r="B366" s="142" t="s">
        <v>1746</v>
      </c>
      <c r="C366" s="142" t="s">
        <v>1713</v>
      </c>
      <c r="D366" s="127" t="s">
        <v>1743</v>
      </c>
      <c r="E366" s="127" t="s">
        <v>1743</v>
      </c>
      <c r="F366" s="127" t="s">
        <v>1743</v>
      </c>
      <c r="G366" s="142" t="s">
        <v>1746</v>
      </c>
      <c r="H366" s="142" t="s">
        <v>1713</v>
      </c>
      <c r="I366" s="142" t="s">
        <v>1713</v>
      </c>
      <c r="J366" s="127" t="s">
        <v>1743</v>
      </c>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row>
    <row r="367" spans="1:36" ht="15.75" customHeight="1">
      <c r="A367" s="151" t="s">
        <v>1933</v>
      </c>
      <c r="B367" s="142">
        <v>7080659.3257521326</v>
      </c>
      <c r="C367" s="142" t="s">
        <v>1787</v>
      </c>
      <c r="D367" s="127" t="s">
        <v>1743</v>
      </c>
      <c r="E367" s="127" t="s">
        <v>1743</v>
      </c>
      <c r="F367" s="127" t="s">
        <v>1743</v>
      </c>
      <c r="G367" s="142">
        <v>228671.05819418194</v>
      </c>
      <c r="H367" s="142">
        <v>3.6559890812845302</v>
      </c>
      <c r="I367" s="142">
        <v>2.5045478700810602</v>
      </c>
      <c r="J367" s="142" t="s">
        <v>1713</v>
      </c>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row>
    <row r="368" spans="1:36" ht="15.75" customHeight="1">
      <c r="A368" s="149" t="s">
        <v>1934</v>
      </c>
      <c r="B368" s="142">
        <v>6697922.8901149854</v>
      </c>
      <c r="C368" s="142" t="s">
        <v>1787</v>
      </c>
      <c r="D368" s="127" t="s">
        <v>1743</v>
      </c>
      <c r="E368" s="127" t="s">
        <v>1743</v>
      </c>
      <c r="F368" s="127" t="s">
        <v>1743</v>
      </c>
      <c r="G368" s="142">
        <v>201104.75109076229</v>
      </c>
      <c r="H368" s="142">
        <v>3.1677223027145298</v>
      </c>
      <c r="I368" s="142">
        <v>1.7229382360827401</v>
      </c>
      <c r="J368" s="142" t="s">
        <v>1713</v>
      </c>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row>
    <row r="369" spans="1:36" ht="15.75" customHeight="1">
      <c r="A369" s="146" t="s">
        <v>1935</v>
      </c>
      <c r="B369" s="142">
        <v>302072.04657817504</v>
      </c>
      <c r="C369" s="142" t="s">
        <v>1787</v>
      </c>
      <c r="D369" s="127" t="s">
        <v>1743</v>
      </c>
      <c r="E369" s="127" t="s">
        <v>1743</v>
      </c>
      <c r="F369" s="127" t="s">
        <v>1743</v>
      </c>
      <c r="G369" s="142">
        <v>12468.726392347711</v>
      </c>
      <c r="H369" s="142">
        <v>5.1947039253499999E-3</v>
      </c>
      <c r="I369" s="142">
        <v>1.29867598133739</v>
      </c>
      <c r="J369" s="142" t="s">
        <v>1713</v>
      </c>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row>
    <row r="370" spans="1:36" ht="15.75" customHeight="1">
      <c r="A370" s="146" t="s">
        <v>1804</v>
      </c>
      <c r="B370" s="121" t="s">
        <v>1713</v>
      </c>
      <c r="C370" s="142" t="s">
        <v>1787</v>
      </c>
      <c r="D370" s="142" t="s">
        <v>1713</v>
      </c>
      <c r="E370" s="142" t="s">
        <v>1713</v>
      </c>
      <c r="F370" s="142" t="s">
        <v>1713</v>
      </c>
      <c r="G370" s="121" t="s">
        <v>1713</v>
      </c>
      <c r="H370" s="121" t="s">
        <v>1713</v>
      </c>
      <c r="I370" s="121" t="s">
        <v>1713</v>
      </c>
      <c r="J370" s="121" t="s">
        <v>1713</v>
      </c>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row>
    <row r="371" spans="1:36" ht="15.75" customHeight="1">
      <c r="A371" s="146" t="s">
        <v>1805</v>
      </c>
      <c r="B371" s="121" t="s">
        <v>1713</v>
      </c>
      <c r="C371" s="142" t="s">
        <v>1787</v>
      </c>
      <c r="D371" s="142" t="s">
        <v>1713</v>
      </c>
      <c r="E371" s="142" t="s">
        <v>1713</v>
      </c>
      <c r="F371" s="142" t="s">
        <v>1713</v>
      </c>
      <c r="G371" s="121" t="s">
        <v>1713</v>
      </c>
      <c r="H371" s="121" t="s">
        <v>1713</v>
      </c>
      <c r="I371" s="121" t="s">
        <v>1713</v>
      </c>
      <c r="J371" s="121" t="s">
        <v>1713</v>
      </c>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row>
    <row r="372" spans="1:36" ht="15.75" customHeight="1">
      <c r="A372" s="146" t="s">
        <v>1806</v>
      </c>
      <c r="B372" s="121" t="s">
        <v>1713</v>
      </c>
      <c r="C372" s="142" t="s">
        <v>1787</v>
      </c>
      <c r="D372" s="142" t="s">
        <v>1713</v>
      </c>
      <c r="E372" s="142" t="s">
        <v>1713</v>
      </c>
      <c r="F372" s="142" t="s">
        <v>1713</v>
      </c>
      <c r="G372" s="121" t="s">
        <v>1713</v>
      </c>
      <c r="H372" s="121" t="s">
        <v>1713</v>
      </c>
      <c r="I372" s="121" t="s">
        <v>1713</v>
      </c>
      <c r="J372" s="121" t="s">
        <v>1713</v>
      </c>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row>
    <row r="373" spans="1:36" ht="15.75" customHeight="1">
      <c r="A373" s="146" t="s">
        <v>1807</v>
      </c>
      <c r="B373" s="121">
        <v>302072.04657817504</v>
      </c>
      <c r="C373" s="142" t="s">
        <v>1787</v>
      </c>
      <c r="D373" s="142">
        <v>41.277326166361618</v>
      </c>
      <c r="E373" s="142">
        <v>1.7196903798930002E-2</v>
      </c>
      <c r="F373" s="142">
        <v>4.2992259497314897</v>
      </c>
      <c r="G373" s="121">
        <v>12468.726392347711</v>
      </c>
      <c r="H373" s="121">
        <v>5.1947039253499999E-3</v>
      </c>
      <c r="I373" s="121">
        <v>1.29867598133739</v>
      </c>
      <c r="J373" s="121" t="s">
        <v>1713</v>
      </c>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row>
    <row r="374" spans="1:36" ht="15.75" customHeight="1">
      <c r="A374" s="146" t="s">
        <v>1808</v>
      </c>
      <c r="B374" s="121" t="s">
        <v>1746</v>
      </c>
      <c r="C374" s="142" t="s">
        <v>1787</v>
      </c>
      <c r="D374" s="142" t="s">
        <v>1760</v>
      </c>
      <c r="E374" s="142" t="s">
        <v>1713</v>
      </c>
      <c r="F374" s="142" t="s">
        <v>1713</v>
      </c>
      <c r="G374" s="121" t="s">
        <v>1746</v>
      </c>
      <c r="H374" s="121" t="s">
        <v>1713</v>
      </c>
      <c r="I374" s="121" t="s">
        <v>1713</v>
      </c>
      <c r="J374" s="121" t="s">
        <v>1713</v>
      </c>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row>
    <row r="375" spans="1:36" ht="15.75" customHeight="1">
      <c r="A375" s="146" t="s">
        <v>384</v>
      </c>
      <c r="B375" s="121" t="s">
        <v>1713</v>
      </c>
      <c r="C375" s="142" t="s">
        <v>1787</v>
      </c>
      <c r="D375" s="142" t="s">
        <v>1713</v>
      </c>
      <c r="E375" s="142" t="s">
        <v>1713</v>
      </c>
      <c r="F375" s="142" t="s">
        <v>1713</v>
      </c>
      <c r="G375" s="121" t="s">
        <v>1713</v>
      </c>
      <c r="H375" s="121" t="s">
        <v>1713</v>
      </c>
      <c r="I375" s="121" t="s">
        <v>1713</v>
      </c>
      <c r="J375" s="121" t="s">
        <v>1713</v>
      </c>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row>
    <row r="376" spans="1:36" ht="15.75" customHeight="1">
      <c r="A376" s="146" t="s">
        <v>1936</v>
      </c>
      <c r="B376" s="142">
        <v>714190.32359639043</v>
      </c>
      <c r="C376" s="142" t="s">
        <v>1787</v>
      </c>
      <c r="D376" s="127" t="s">
        <v>1743</v>
      </c>
      <c r="E376" s="127" t="s">
        <v>1743</v>
      </c>
      <c r="F376" s="127" t="s">
        <v>1743</v>
      </c>
      <c r="G376" s="142">
        <v>57860.922368929852</v>
      </c>
      <c r="H376" s="142">
        <v>3.1625275987891799</v>
      </c>
      <c r="I376" s="142">
        <v>0.42426225474535001</v>
      </c>
      <c r="J376" s="142" t="s">
        <v>1713</v>
      </c>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row>
    <row r="377" spans="1:36" ht="15.75" customHeight="1">
      <c r="A377" s="146" t="s">
        <v>1804</v>
      </c>
      <c r="B377" s="121">
        <v>654034.1913309677</v>
      </c>
      <c r="C377" s="142" t="s">
        <v>1787</v>
      </c>
      <c r="D377" s="142">
        <v>81.888740073021339</v>
      </c>
      <c r="E377" s="142">
        <v>4.7500000000000098</v>
      </c>
      <c r="F377" s="142">
        <v>0.56999999999999995</v>
      </c>
      <c r="G377" s="121">
        <v>53558.03589277032</v>
      </c>
      <c r="H377" s="121">
        <v>3.1066624088221002</v>
      </c>
      <c r="I377" s="121">
        <v>0.37279948905865001</v>
      </c>
      <c r="J377" s="121" t="s">
        <v>1713</v>
      </c>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row>
    <row r="378" spans="1:36" ht="15.75" customHeight="1">
      <c r="A378" s="146" t="s">
        <v>1805</v>
      </c>
      <c r="B378" s="121">
        <v>34493.418563902516</v>
      </c>
      <c r="C378" s="142" t="s">
        <v>1787</v>
      </c>
      <c r="D378" s="142">
        <v>87.369782150481583</v>
      </c>
      <c r="E378" s="142">
        <v>0.95000000000008</v>
      </c>
      <c r="F378" s="142">
        <v>1.4249999999999701</v>
      </c>
      <c r="G378" s="121">
        <v>3013.6824655535402</v>
      </c>
      <c r="H378" s="121">
        <v>3.2768747635709999E-2</v>
      </c>
      <c r="I378" s="121">
        <v>4.9153121453560003E-2</v>
      </c>
      <c r="J378" s="121" t="s">
        <v>1713</v>
      </c>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row>
    <row r="379" spans="1:36" ht="15.75" customHeight="1">
      <c r="A379" s="146" t="s">
        <v>1806</v>
      </c>
      <c r="B379" s="121">
        <v>25662.713701520213</v>
      </c>
      <c r="C379" s="142" t="s">
        <v>1787</v>
      </c>
      <c r="D379" s="142">
        <v>50.236464685713401</v>
      </c>
      <c r="E379" s="142">
        <v>0.90000000000006997</v>
      </c>
      <c r="F379" s="142">
        <v>9.0000000000119998E-2</v>
      </c>
      <c r="G379" s="121">
        <v>1289.2040106059935</v>
      </c>
      <c r="H379" s="121">
        <v>2.3096442331369999E-2</v>
      </c>
      <c r="I379" s="121">
        <v>2.3096442331399999E-3</v>
      </c>
      <c r="J379" s="121" t="s">
        <v>1713</v>
      </c>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row>
    <row r="380" spans="1:36" ht="15.75" customHeight="1">
      <c r="A380" s="146" t="s">
        <v>1807</v>
      </c>
      <c r="B380" s="121" t="s">
        <v>1746</v>
      </c>
      <c r="C380" s="142" t="s">
        <v>1787</v>
      </c>
      <c r="D380" s="142" t="s">
        <v>1760</v>
      </c>
      <c r="E380" s="142" t="s">
        <v>1746</v>
      </c>
      <c r="F380" s="142" t="s">
        <v>1746</v>
      </c>
      <c r="G380" s="121" t="s">
        <v>1746</v>
      </c>
      <c r="H380" s="121" t="s">
        <v>1746</v>
      </c>
      <c r="I380" s="121" t="s">
        <v>1746</v>
      </c>
      <c r="J380" s="121" t="s">
        <v>1713</v>
      </c>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row>
    <row r="381" spans="1:36" ht="15.75" customHeight="1">
      <c r="A381" s="146" t="s">
        <v>1808</v>
      </c>
      <c r="B381" s="121" t="s">
        <v>1746</v>
      </c>
      <c r="C381" s="142" t="s">
        <v>1787</v>
      </c>
      <c r="D381" s="142" t="s">
        <v>1760</v>
      </c>
      <c r="E381" s="142" t="s">
        <v>1713</v>
      </c>
      <c r="F381" s="142" t="s">
        <v>1713</v>
      </c>
      <c r="G381" s="121" t="s">
        <v>1746</v>
      </c>
      <c r="H381" s="121" t="s">
        <v>1713</v>
      </c>
      <c r="I381" s="121" t="s">
        <v>1713</v>
      </c>
      <c r="J381" s="121" t="s">
        <v>1713</v>
      </c>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row>
    <row r="382" spans="1:36" ht="15.75" customHeight="1">
      <c r="A382" s="146" t="s">
        <v>384</v>
      </c>
      <c r="B382" s="121" t="s">
        <v>1742</v>
      </c>
      <c r="C382" s="142" t="s">
        <v>1787</v>
      </c>
      <c r="D382" s="142" t="s">
        <v>1738</v>
      </c>
      <c r="E382" s="142" t="s">
        <v>1742</v>
      </c>
      <c r="F382" s="142" t="s">
        <v>1742</v>
      </c>
      <c r="G382" s="121" t="s">
        <v>1742</v>
      </c>
      <c r="H382" s="121" t="s">
        <v>1742</v>
      </c>
      <c r="I382" s="121" t="s">
        <v>1742</v>
      </c>
      <c r="J382" s="121" t="s">
        <v>1713</v>
      </c>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row>
    <row r="383" spans="1:36" ht="15.75" customHeight="1">
      <c r="A383" s="146" t="s">
        <v>1937</v>
      </c>
      <c r="B383" s="142">
        <v>5681660.5199404201</v>
      </c>
      <c r="C383" s="142" t="s">
        <v>1787</v>
      </c>
      <c r="D383" s="127" t="s">
        <v>1743</v>
      </c>
      <c r="E383" s="127" t="s">
        <v>1743</v>
      </c>
      <c r="F383" s="127" t="s">
        <v>1743</v>
      </c>
      <c r="G383" s="142">
        <v>130775.10232948473</v>
      </c>
      <c r="H383" s="142" t="s">
        <v>1713</v>
      </c>
      <c r="I383" s="142" t="s">
        <v>1713</v>
      </c>
      <c r="J383" s="142" t="s">
        <v>1713</v>
      </c>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row>
    <row r="384" spans="1:36" ht="15.75" customHeight="1">
      <c r="A384" s="146" t="s">
        <v>1804</v>
      </c>
      <c r="B384" s="121">
        <v>5126642.5199793531</v>
      </c>
      <c r="C384" s="142" t="s">
        <v>1787</v>
      </c>
      <c r="D384" s="142">
        <v>20.964589223530609</v>
      </c>
      <c r="E384" s="142" t="s">
        <v>1713</v>
      </c>
      <c r="F384" s="142" t="s">
        <v>1713</v>
      </c>
      <c r="G384" s="121">
        <v>107477.95452725294</v>
      </c>
      <c r="H384" s="121" t="s">
        <v>1713</v>
      </c>
      <c r="I384" s="121" t="s">
        <v>1713</v>
      </c>
      <c r="J384" s="121" t="s">
        <v>1713</v>
      </c>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row>
    <row r="385" spans="1:36" ht="15.75" customHeight="1">
      <c r="A385" s="146" t="s">
        <v>1805</v>
      </c>
      <c r="B385" s="121">
        <v>208410.19601240882</v>
      </c>
      <c r="C385" s="142" t="s">
        <v>1787</v>
      </c>
      <c r="D385" s="142">
        <v>77.670090286689458</v>
      </c>
      <c r="E385" s="142" t="s">
        <v>1713</v>
      </c>
      <c r="F385" s="142" t="s">
        <v>1713</v>
      </c>
      <c r="G385" s="121">
        <v>16187.238740950441</v>
      </c>
      <c r="H385" s="121" t="s">
        <v>1713</v>
      </c>
      <c r="I385" s="121" t="s">
        <v>1713</v>
      </c>
      <c r="J385" s="121" t="s">
        <v>1713</v>
      </c>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row>
    <row r="386" spans="1:36" ht="15.75" customHeight="1">
      <c r="A386" s="146" t="s">
        <v>1806</v>
      </c>
      <c r="B386" s="121">
        <v>346607.8039486584</v>
      </c>
      <c r="C386" s="142" t="s">
        <v>1787</v>
      </c>
      <c r="D386" s="142">
        <v>20.512836065094788</v>
      </c>
      <c r="E386" s="142" t="s">
        <v>1713</v>
      </c>
      <c r="F386" s="142" t="s">
        <v>1713</v>
      </c>
      <c r="G386" s="121">
        <v>7109.9090612813461</v>
      </c>
      <c r="H386" s="121" t="s">
        <v>1713</v>
      </c>
      <c r="I386" s="121" t="s">
        <v>1713</v>
      </c>
      <c r="J386" s="121" t="s">
        <v>1713</v>
      </c>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row>
    <row r="387" spans="1:36" ht="15.75" customHeight="1">
      <c r="A387" s="146" t="s">
        <v>1807</v>
      </c>
      <c r="B387" s="121" t="s">
        <v>1746</v>
      </c>
      <c r="C387" s="142" t="s">
        <v>1787</v>
      </c>
      <c r="D387" s="142" t="s">
        <v>1760</v>
      </c>
      <c r="E387" s="142" t="s">
        <v>1713</v>
      </c>
      <c r="F387" s="142" t="s">
        <v>1713</v>
      </c>
      <c r="G387" s="121" t="s">
        <v>1746</v>
      </c>
      <c r="H387" s="121" t="s">
        <v>1713</v>
      </c>
      <c r="I387" s="121" t="s">
        <v>1713</v>
      </c>
      <c r="J387" s="121" t="s">
        <v>1713</v>
      </c>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row>
    <row r="388" spans="1:36" ht="15.75" customHeight="1">
      <c r="A388" s="146" t="s">
        <v>1808</v>
      </c>
      <c r="B388" s="121" t="s">
        <v>1746</v>
      </c>
      <c r="C388" s="142" t="s">
        <v>1787</v>
      </c>
      <c r="D388" s="142" t="s">
        <v>1760</v>
      </c>
      <c r="E388" s="142" t="s">
        <v>1713</v>
      </c>
      <c r="F388" s="142" t="s">
        <v>1713</v>
      </c>
      <c r="G388" s="121" t="s">
        <v>1746</v>
      </c>
      <c r="H388" s="121" t="s">
        <v>1713</v>
      </c>
      <c r="I388" s="121" t="s">
        <v>1713</v>
      </c>
      <c r="J388" s="121" t="s">
        <v>1713</v>
      </c>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row>
    <row r="389" spans="1:36" ht="15.75" customHeight="1">
      <c r="A389" s="146" t="s">
        <v>384</v>
      </c>
      <c r="B389" s="121" t="s">
        <v>1713</v>
      </c>
      <c r="C389" s="142" t="s">
        <v>1787</v>
      </c>
      <c r="D389" s="142" t="s">
        <v>1713</v>
      </c>
      <c r="E389" s="142" t="s">
        <v>1713</v>
      </c>
      <c r="F389" s="142" t="s">
        <v>1713</v>
      </c>
      <c r="G389" s="121" t="s">
        <v>1713</v>
      </c>
      <c r="H389" s="121" t="s">
        <v>1713</v>
      </c>
      <c r="I389" s="121" t="s">
        <v>1713</v>
      </c>
      <c r="J389" s="121" t="s">
        <v>1713</v>
      </c>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row>
    <row r="390" spans="1:36" ht="15.75" customHeight="1">
      <c r="A390" s="149" t="s">
        <v>1938</v>
      </c>
      <c r="B390" s="142">
        <v>382736.43563714705</v>
      </c>
      <c r="C390" s="142" t="s">
        <v>1787</v>
      </c>
      <c r="D390" s="127" t="s">
        <v>1743</v>
      </c>
      <c r="E390" s="127" t="s">
        <v>1743</v>
      </c>
      <c r="F390" s="127" t="s">
        <v>1743</v>
      </c>
      <c r="G390" s="142">
        <v>27566.307103419644</v>
      </c>
      <c r="H390" s="142">
        <v>0.48826677857</v>
      </c>
      <c r="I390" s="142">
        <v>0.78160963399831995</v>
      </c>
      <c r="J390" s="127" t="s">
        <v>1743</v>
      </c>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row>
    <row r="391" spans="1:36" ht="15.75" customHeight="1">
      <c r="A391" s="146" t="s">
        <v>1939</v>
      </c>
      <c r="B391" s="142">
        <v>382736.43563714705</v>
      </c>
      <c r="C391" s="142" t="s">
        <v>1787</v>
      </c>
      <c r="D391" s="127" t="s">
        <v>1743</v>
      </c>
      <c r="E391" s="127" t="s">
        <v>1743</v>
      </c>
      <c r="F391" s="127" t="s">
        <v>1743</v>
      </c>
      <c r="G391" s="142">
        <v>27566.307103419644</v>
      </c>
      <c r="H391" s="142">
        <v>0.48826677857</v>
      </c>
      <c r="I391" s="142">
        <v>0.78160963399831995</v>
      </c>
      <c r="J391" s="127" t="s">
        <v>1743</v>
      </c>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row>
    <row r="392" spans="1:36" ht="15.75" customHeight="1">
      <c r="A392" s="146" t="s">
        <v>1804</v>
      </c>
      <c r="B392" s="121">
        <v>382736.43563714705</v>
      </c>
      <c r="C392" s="142" t="s">
        <v>1787</v>
      </c>
      <c r="D392" s="142">
        <v>72.024256215715667</v>
      </c>
      <c r="E392" s="142">
        <v>1.27572588629346</v>
      </c>
      <c r="F392" s="142">
        <v>2.0421615535431399</v>
      </c>
      <c r="G392" s="121">
        <v>27566.307103419644</v>
      </c>
      <c r="H392" s="121">
        <v>0.48826677857</v>
      </c>
      <c r="I392" s="121">
        <v>0.78160963399831995</v>
      </c>
      <c r="J392" s="127" t="s">
        <v>1743</v>
      </c>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row>
    <row r="393" spans="1:36" ht="15.75" customHeight="1">
      <c r="A393" s="146" t="s">
        <v>1805</v>
      </c>
      <c r="B393" s="121" t="s">
        <v>1713</v>
      </c>
      <c r="C393" s="142" t="s">
        <v>1787</v>
      </c>
      <c r="D393" s="142" t="s">
        <v>1713</v>
      </c>
      <c r="E393" s="142" t="s">
        <v>1713</v>
      </c>
      <c r="F393" s="142" t="s">
        <v>1713</v>
      </c>
      <c r="G393" s="121" t="s">
        <v>1713</v>
      </c>
      <c r="H393" s="121" t="s">
        <v>1713</v>
      </c>
      <c r="I393" s="121" t="s">
        <v>1713</v>
      </c>
      <c r="J393" s="127" t="s">
        <v>1743</v>
      </c>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row>
    <row r="394" spans="1:36" ht="15.75" customHeight="1">
      <c r="A394" s="146" t="s">
        <v>1806</v>
      </c>
      <c r="B394" s="121" t="s">
        <v>1713</v>
      </c>
      <c r="C394" s="142" t="s">
        <v>1787</v>
      </c>
      <c r="D394" s="142" t="s">
        <v>1713</v>
      </c>
      <c r="E394" s="142" t="s">
        <v>1713</v>
      </c>
      <c r="F394" s="142" t="s">
        <v>1713</v>
      </c>
      <c r="G394" s="121" t="s">
        <v>1713</v>
      </c>
      <c r="H394" s="121" t="s">
        <v>1713</v>
      </c>
      <c r="I394" s="121" t="s">
        <v>1713</v>
      </c>
      <c r="J394" s="127" t="s">
        <v>1743</v>
      </c>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row>
    <row r="395" spans="1:36" ht="15.75" customHeight="1">
      <c r="A395" s="146" t="s">
        <v>1807</v>
      </c>
      <c r="B395" s="121" t="s">
        <v>1713</v>
      </c>
      <c r="C395" s="142" t="s">
        <v>1787</v>
      </c>
      <c r="D395" s="142" t="s">
        <v>1713</v>
      </c>
      <c r="E395" s="142" t="s">
        <v>1713</v>
      </c>
      <c r="F395" s="142" t="s">
        <v>1713</v>
      </c>
      <c r="G395" s="121" t="s">
        <v>1713</v>
      </c>
      <c r="H395" s="121" t="s">
        <v>1713</v>
      </c>
      <c r="I395" s="121" t="s">
        <v>1713</v>
      </c>
      <c r="J395" s="127" t="s">
        <v>1743</v>
      </c>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row>
    <row r="396" spans="1:36" ht="15.75" customHeight="1">
      <c r="A396" s="146" t="s">
        <v>384</v>
      </c>
      <c r="B396" s="121" t="s">
        <v>1713</v>
      </c>
      <c r="C396" s="142" t="s">
        <v>1787</v>
      </c>
      <c r="D396" s="142" t="s">
        <v>1713</v>
      </c>
      <c r="E396" s="142" t="s">
        <v>1713</v>
      </c>
      <c r="F396" s="142" t="s">
        <v>1713</v>
      </c>
      <c r="G396" s="121" t="s">
        <v>1713</v>
      </c>
      <c r="H396" s="121" t="s">
        <v>1713</v>
      </c>
      <c r="I396" s="121" t="s">
        <v>1713</v>
      </c>
      <c r="J396" s="127" t="s">
        <v>1743</v>
      </c>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row>
    <row r="397" spans="1:36" ht="15.75" customHeight="1">
      <c r="A397" s="144" t="s">
        <v>1940</v>
      </c>
      <c r="B397" s="152"/>
      <c r="C397" s="152"/>
      <c r="D397" s="152"/>
      <c r="E397" s="152"/>
      <c r="F397" s="152"/>
      <c r="G397" s="152"/>
      <c r="H397" s="152"/>
      <c r="I397" s="152"/>
      <c r="J397" s="15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row>
    <row r="398" spans="1:36" ht="15.75" customHeight="1">
      <c r="A398" s="149" t="s">
        <v>1941</v>
      </c>
      <c r="B398" s="127" t="s">
        <v>1743</v>
      </c>
      <c r="C398" s="127" t="s">
        <v>1743</v>
      </c>
      <c r="D398" s="127" t="s">
        <v>1743</v>
      </c>
      <c r="E398" s="127" t="s">
        <v>1743</v>
      </c>
      <c r="F398" s="127" t="s">
        <v>1743</v>
      </c>
      <c r="G398" s="127" t="s">
        <v>1743</v>
      </c>
      <c r="H398" s="127" t="s">
        <v>1743</v>
      </c>
      <c r="I398" s="127" t="s">
        <v>1743</v>
      </c>
      <c r="J398" s="127" t="s">
        <v>1743</v>
      </c>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row>
    <row r="399" spans="1:36" ht="15.75" customHeight="1">
      <c r="A399" s="143" t="s">
        <v>1942</v>
      </c>
      <c r="B399" s="121" t="s">
        <v>1713</v>
      </c>
      <c r="C399" s="142" t="s">
        <v>1787</v>
      </c>
      <c r="D399" s="142" t="s">
        <v>1713</v>
      </c>
      <c r="E399" s="142" t="s">
        <v>1713</v>
      </c>
      <c r="F399" s="142" t="s">
        <v>1713</v>
      </c>
      <c r="G399" s="121" t="s">
        <v>1713</v>
      </c>
      <c r="H399" s="121" t="s">
        <v>1713</v>
      </c>
      <c r="I399" s="121" t="s">
        <v>1713</v>
      </c>
      <c r="J399" s="121" t="s">
        <v>1713</v>
      </c>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row>
    <row r="400" spans="1:36" ht="15.75" customHeight="1">
      <c r="A400" s="143" t="s">
        <v>1943</v>
      </c>
      <c r="B400" s="121" t="s">
        <v>1713</v>
      </c>
      <c r="C400" s="142" t="s">
        <v>1787</v>
      </c>
      <c r="D400" s="142" t="s">
        <v>1713</v>
      </c>
      <c r="E400" s="142" t="s">
        <v>1713</v>
      </c>
      <c r="F400" s="142" t="s">
        <v>1713</v>
      </c>
      <c r="G400" s="121" t="s">
        <v>1713</v>
      </c>
      <c r="H400" s="121" t="s">
        <v>1713</v>
      </c>
      <c r="I400" s="121" t="s">
        <v>1713</v>
      </c>
      <c r="J400" s="121" t="s">
        <v>1713</v>
      </c>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row>
    <row r="401" spans="1:36" ht="15.75" customHeight="1">
      <c r="A401" s="8"/>
      <c r="B401" s="8"/>
      <c r="C401" s="8"/>
      <c r="D401" s="8"/>
      <c r="E401" s="8"/>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row>
    <row r="402" spans="1:36" ht="15.75" customHeight="1">
      <c r="A402" s="131" t="s">
        <v>1944</v>
      </c>
      <c r="B402" s="153">
        <f t="shared" ref="B402:J402" si="1">SUM(B210,B396)</f>
        <v>0</v>
      </c>
      <c r="C402" s="153">
        <f t="shared" si="1"/>
        <v>0</v>
      </c>
      <c r="D402" s="153">
        <f t="shared" si="1"/>
        <v>0</v>
      </c>
      <c r="E402" s="153">
        <f t="shared" si="1"/>
        <v>0</v>
      </c>
      <c r="F402" s="153">
        <f t="shared" si="1"/>
        <v>0</v>
      </c>
      <c r="G402" s="153">
        <f t="shared" si="1"/>
        <v>0</v>
      </c>
      <c r="H402" s="153">
        <f t="shared" si="1"/>
        <v>8.7547292278300007E-3</v>
      </c>
      <c r="I402" s="153">
        <f t="shared" si="1"/>
        <v>9.8360250666199994E-3</v>
      </c>
      <c r="J402" s="153">
        <f t="shared" si="1"/>
        <v>0</v>
      </c>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row>
    <row r="403" spans="1:36" ht="15.75" customHeight="1">
      <c r="A403" s="8"/>
      <c r="B403" s="8"/>
      <c r="C403" s="8"/>
      <c r="D403" s="8"/>
      <c r="E403" s="8"/>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row>
    <row r="404" spans="1:36" ht="15.75" customHeight="1">
      <c r="A404" s="354" t="s">
        <v>1945</v>
      </c>
      <c r="B404" s="355"/>
      <c r="C404" s="355"/>
      <c r="D404" s="355"/>
      <c r="E404" s="355"/>
      <c r="F404" s="355"/>
      <c r="G404" s="335"/>
      <c r="H404" s="154"/>
      <c r="I404" s="154"/>
      <c r="J404" s="154"/>
      <c r="K404" s="154"/>
      <c r="L404" s="154"/>
      <c r="M404" s="155" t="s">
        <v>1697</v>
      </c>
      <c r="N404" s="2"/>
      <c r="O404" s="2"/>
      <c r="P404" s="2"/>
      <c r="Q404" s="2"/>
      <c r="R404" s="2"/>
      <c r="S404" s="2"/>
      <c r="T404" s="2"/>
      <c r="U404" s="2"/>
      <c r="V404" s="2"/>
      <c r="W404" s="2"/>
      <c r="X404" s="2"/>
      <c r="Y404" s="2"/>
      <c r="Z404" s="2"/>
      <c r="AA404" s="2"/>
      <c r="AB404" s="2"/>
      <c r="AC404" s="2"/>
      <c r="AD404" s="2"/>
      <c r="AE404" s="2"/>
      <c r="AF404" s="2"/>
      <c r="AG404" s="2"/>
      <c r="AH404" s="2"/>
      <c r="AI404" s="2"/>
      <c r="AJ404" s="2"/>
    </row>
    <row r="405" spans="1:36" ht="15.75" customHeight="1">
      <c r="A405" s="106"/>
      <c r="B405" s="134"/>
      <c r="C405" s="134"/>
      <c r="D405" s="134"/>
      <c r="E405" s="134"/>
      <c r="F405" s="134"/>
      <c r="G405" s="134"/>
      <c r="H405" s="154"/>
      <c r="I405" s="154"/>
      <c r="J405" s="154"/>
      <c r="K405" s="154"/>
      <c r="L405" s="154"/>
      <c r="M405" s="155" t="s">
        <v>1698</v>
      </c>
      <c r="N405" s="2"/>
      <c r="O405" s="2"/>
      <c r="P405" s="2"/>
      <c r="Q405" s="2"/>
      <c r="R405" s="2"/>
      <c r="S405" s="2"/>
      <c r="T405" s="2"/>
      <c r="U405" s="2"/>
      <c r="V405" s="2"/>
      <c r="W405" s="2"/>
      <c r="X405" s="2"/>
      <c r="Y405" s="2"/>
      <c r="Z405" s="2"/>
      <c r="AA405" s="2"/>
      <c r="AB405" s="2"/>
      <c r="AC405" s="2"/>
      <c r="AD405" s="2"/>
      <c r="AE405" s="2"/>
      <c r="AF405" s="2"/>
      <c r="AG405" s="2"/>
      <c r="AH405" s="2"/>
      <c r="AI405" s="2"/>
      <c r="AJ405" s="2"/>
    </row>
    <row r="406" spans="1:36" ht="15.75" customHeight="1">
      <c r="A406" s="154"/>
      <c r="B406" s="154"/>
      <c r="C406" s="154"/>
      <c r="D406" s="154"/>
      <c r="E406" s="154"/>
      <c r="F406" s="154"/>
      <c r="G406" s="154"/>
      <c r="H406" s="154"/>
      <c r="I406" s="154"/>
      <c r="J406" s="154"/>
      <c r="K406" s="154"/>
      <c r="L406" s="155"/>
      <c r="M406" s="155" t="s">
        <v>1699</v>
      </c>
      <c r="N406" s="2"/>
      <c r="O406" s="2"/>
      <c r="P406" s="2"/>
      <c r="Q406" s="2"/>
      <c r="R406" s="2"/>
      <c r="S406" s="2"/>
      <c r="T406" s="2"/>
      <c r="U406" s="2"/>
      <c r="V406" s="2"/>
      <c r="W406" s="2"/>
      <c r="X406" s="2"/>
      <c r="Y406" s="2"/>
      <c r="Z406" s="2"/>
      <c r="AA406" s="2"/>
      <c r="AB406" s="2"/>
      <c r="AC406" s="2"/>
      <c r="AD406" s="2"/>
      <c r="AE406" s="2"/>
      <c r="AF406" s="2"/>
      <c r="AG406" s="2"/>
      <c r="AH406" s="2"/>
      <c r="AI406" s="2"/>
      <c r="AJ406" s="2"/>
    </row>
    <row r="407" spans="1:36" ht="15.75" customHeight="1">
      <c r="A407" s="154"/>
      <c r="B407" s="154"/>
      <c r="C407" s="154"/>
      <c r="D407" s="154"/>
      <c r="E407" s="154"/>
      <c r="F407" s="154"/>
      <c r="G407" s="154"/>
      <c r="H407" s="154"/>
      <c r="I407" s="154"/>
      <c r="J407" s="154"/>
      <c r="K407" s="154"/>
      <c r="L407" s="154"/>
      <c r="M407" s="156"/>
      <c r="N407" s="2"/>
      <c r="O407" s="2"/>
      <c r="P407" s="2"/>
      <c r="Q407" s="2"/>
      <c r="R407" s="2"/>
      <c r="S407" s="2"/>
      <c r="T407" s="2"/>
      <c r="U407" s="2"/>
      <c r="V407" s="2"/>
      <c r="W407" s="2"/>
      <c r="X407" s="2"/>
      <c r="Y407" s="2"/>
      <c r="Z407" s="2"/>
      <c r="AA407" s="2"/>
      <c r="AB407" s="2"/>
      <c r="AC407" s="2"/>
      <c r="AD407" s="2"/>
      <c r="AE407" s="2"/>
      <c r="AF407" s="2"/>
      <c r="AG407" s="2"/>
      <c r="AH407" s="2"/>
      <c r="AI407" s="2"/>
      <c r="AJ407" s="2"/>
    </row>
    <row r="408" spans="1:36" ht="15.75" customHeight="1">
      <c r="A408" s="157" t="s">
        <v>1700</v>
      </c>
      <c r="B408" s="158" t="s">
        <v>1946</v>
      </c>
      <c r="C408" s="159" t="s">
        <v>1947</v>
      </c>
      <c r="D408" s="159" t="s">
        <v>1948</v>
      </c>
      <c r="E408" s="159" t="s">
        <v>1949</v>
      </c>
      <c r="F408" s="159" t="s">
        <v>1950</v>
      </c>
      <c r="G408" s="160" t="s">
        <v>1951</v>
      </c>
      <c r="H408" s="159" t="s">
        <v>1952</v>
      </c>
      <c r="I408" s="161" t="s">
        <v>1953</v>
      </c>
      <c r="J408" s="159" t="s">
        <v>1954</v>
      </c>
      <c r="K408" s="159" t="s">
        <v>70</v>
      </c>
      <c r="L408" s="159" t="s">
        <v>1705</v>
      </c>
      <c r="M408" s="162" t="s">
        <v>1955</v>
      </c>
      <c r="N408" s="2"/>
      <c r="O408" s="2"/>
      <c r="P408" s="2"/>
      <c r="Q408" s="2"/>
      <c r="R408" s="2"/>
      <c r="S408" s="2"/>
      <c r="T408" s="2"/>
      <c r="U408" s="2"/>
      <c r="V408" s="2"/>
      <c r="W408" s="2"/>
      <c r="X408" s="2"/>
      <c r="Y408" s="2"/>
      <c r="Z408" s="2"/>
      <c r="AA408" s="2"/>
      <c r="AB408" s="2"/>
      <c r="AC408" s="2"/>
      <c r="AD408" s="2"/>
      <c r="AE408" s="2"/>
      <c r="AF408" s="2"/>
      <c r="AG408" s="2"/>
      <c r="AH408" s="2"/>
      <c r="AI408" s="2"/>
      <c r="AJ408" s="2"/>
    </row>
    <row r="409" spans="1:36" ht="15.75" customHeight="1">
      <c r="A409" s="163"/>
      <c r="B409" s="356" t="s">
        <v>1707</v>
      </c>
      <c r="C409" s="339"/>
      <c r="D409" s="340"/>
      <c r="E409" s="352" t="s">
        <v>1956</v>
      </c>
      <c r="F409" s="339"/>
      <c r="G409" s="340"/>
      <c r="H409" s="352" t="s">
        <v>1707</v>
      </c>
      <c r="I409" s="339"/>
      <c r="J409" s="339"/>
      <c r="K409" s="339"/>
      <c r="L409" s="339"/>
      <c r="M409" s="340"/>
      <c r="N409" s="2"/>
      <c r="O409" s="2"/>
      <c r="P409" s="2"/>
      <c r="Q409" s="2"/>
      <c r="R409" s="2"/>
      <c r="S409" s="2"/>
      <c r="T409" s="2"/>
      <c r="U409" s="2"/>
      <c r="V409" s="2"/>
      <c r="W409" s="2"/>
      <c r="X409" s="2"/>
      <c r="Y409" s="2"/>
      <c r="Z409" s="2"/>
      <c r="AA409" s="2"/>
      <c r="AB409" s="2"/>
      <c r="AC409" s="2"/>
      <c r="AD409" s="2"/>
      <c r="AE409" s="2"/>
      <c r="AF409" s="2"/>
      <c r="AG409" s="2"/>
      <c r="AH409" s="2"/>
      <c r="AI409" s="2"/>
      <c r="AJ409" s="2"/>
    </row>
    <row r="410" spans="1:36" ht="15.75" customHeight="1">
      <c r="A410" s="164" t="s">
        <v>1957</v>
      </c>
      <c r="B410" s="117">
        <v>191652.86859140763</v>
      </c>
      <c r="C410" s="117">
        <v>4.4228396639999996</v>
      </c>
      <c r="D410" s="117">
        <v>76.499409240516357</v>
      </c>
      <c r="E410" s="117">
        <v>114068.04132317071</v>
      </c>
      <c r="F410" s="117">
        <v>6685.1696202922003</v>
      </c>
      <c r="G410" s="117">
        <v>5917.8748952000005</v>
      </c>
      <c r="H410" s="117">
        <v>0.51318586763019003</v>
      </c>
      <c r="I410" s="117">
        <v>2.8289339760639999E-2</v>
      </c>
      <c r="J410" s="117">
        <v>572.16514495327442</v>
      </c>
      <c r="K410" s="117">
        <v>1557.1939910195872</v>
      </c>
      <c r="L410" s="117">
        <v>5849.2197121443369</v>
      </c>
      <c r="M410" s="117">
        <v>830.75987228203655</v>
      </c>
      <c r="N410" s="2"/>
      <c r="O410" s="2"/>
      <c r="P410" s="2"/>
      <c r="Q410" s="2"/>
      <c r="R410" s="2"/>
      <c r="S410" s="2"/>
      <c r="T410" s="2"/>
      <c r="U410" s="2"/>
      <c r="V410" s="2"/>
      <c r="W410" s="2"/>
      <c r="X410" s="2"/>
      <c r="Y410" s="2"/>
      <c r="Z410" s="2"/>
      <c r="AA410" s="2"/>
      <c r="AB410" s="2"/>
      <c r="AC410" s="2"/>
      <c r="AD410" s="2"/>
      <c r="AE410" s="2"/>
      <c r="AF410" s="2"/>
      <c r="AG410" s="2"/>
      <c r="AH410" s="2"/>
      <c r="AI410" s="2"/>
      <c r="AJ410" s="2"/>
    </row>
    <row r="411" spans="1:36" ht="15.75" customHeight="1">
      <c r="A411" s="165" t="s">
        <v>1958</v>
      </c>
      <c r="B411" s="117">
        <v>70318.070227320059</v>
      </c>
      <c r="C411" s="127" t="s">
        <v>1743</v>
      </c>
      <c r="D411" s="127" t="s">
        <v>1743</v>
      </c>
      <c r="E411" s="127" t="s">
        <v>1743</v>
      </c>
      <c r="F411" s="127" t="s">
        <v>1743</v>
      </c>
      <c r="G411" s="127" t="s">
        <v>1743</v>
      </c>
      <c r="H411" s="127" t="s">
        <v>1743</v>
      </c>
      <c r="I411" s="127" t="s">
        <v>1743</v>
      </c>
      <c r="J411" s="117" t="s">
        <v>1713</v>
      </c>
      <c r="K411" s="117" t="s">
        <v>1713</v>
      </c>
      <c r="L411" s="117" t="s">
        <v>1713</v>
      </c>
      <c r="M411" s="117" t="s">
        <v>1713</v>
      </c>
      <c r="N411" s="2"/>
      <c r="O411" s="2"/>
      <c r="P411" s="2"/>
      <c r="Q411" s="2"/>
      <c r="R411" s="2"/>
      <c r="S411" s="2"/>
      <c r="T411" s="2"/>
      <c r="U411" s="2"/>
      <c r="V411" s="2"/>
      <c r="W411" s="2"/>
      <c r="X411" s="2"/>
      <c r="Y411" s="2"/>
      <c r="Z411" s="2"/>
      <c r="AA411" s="2"/>
      <c r="AB411" s="2"/>
      <c r="AC411" s="2"/>
      <c r="AD411" s="2"/>
      <c r="AE411" s="2"/>
      <c r="AF411" s="2"/>
      <c r="AG411" s="2"/>
      <c r="AH411" s="2"/>
      <c r="AI411" s="2"/>
      <c r="AJ411" s="2"/>
    </row>
    <row r="412" spans="1:36" ht="15.75" customHeight="1">
      <c r="A412" s="166" t="s">
        <v>1959</v>
      </c>
      <c r="B412" s="117">
        <v>46194.121028708993</v>
      </c>
      <c r="C412" s="127" t="s">
        <v>1743</v>
      </c>
      <c r="D412" s="127" t="s">
        <v>1743</v>
      </c>
      <c r="E412" s="127" t="s">
        <v>1743</v>
      </c>
      <c r="F412" s="127" t="s">
        <v>1743</v>
      </c>
      <c r="G412" s="127" t="s">
        <v>1743</v>
      </c>
      <c r="H412" s="127" t="s">
        <v>1743</v>
      </c>
      <c r="I412" s="127" t="s">
        <v>1743</v>
      </c>
      <c r="J412" s="127" t="s">
        <v>1743</v>
      </c>
      <c r="K412" s="127" t="s">
        <v>1743</v>
      </c>
      <c r="L412" s="127" t="s">
        <v>1743</v>
      </c>
      <c r="M412" s="121" t="s">
        <v>1713</v>
      </c>
      <c r="N412" s="2"/>
      <c r="O412" s="2"/>
      <c r="P412" s="2"/>
      <c r="Q412" s="2"/>
      <c r="R412" s="2"/>
      <c r="S412" s="2"/>
      <c r="T412" s="2"/>
      <c r="U412" s="2"/>
      <c r="V412" s="2"/>
      <c r="W412" s="2"/>
      <c r="X412" s="2"/>
      <c r="Y412" s="2"/>
      <c r="Z412" s="2"/>
      <c r="AA412" s="2"/>
      <c r="AB412" s="2"/>
      <c r="AC412" s="2"/>
      <c r="AD412" s="2"/>
      <c r="AE412" s="2"/>
      <c r="AF412" s="2"/>
      <c r="AG412" s="2"/>
      <c r="AH412" s="2"/>
      <c r="AI412" s="2"/>
      <c r="AJ412" s="2"/>
    </row>
    <row r="413" spans="1:36" ht="15.75" customHeight="1">
      <c r="A413" s="166" t="s">
        <v>1960</v>
      </c>
      <c r="B413" s="117">
        <v>14551.955897401811</v>
      </c>
      <c r="C413" s="127" t="s">
        <v>1743</v>
      </c>
      <c r="D413" s="127" t="s">
        <v>1743</v>
      </c>
      <c r="E413" s="127" t="s">
        <v>1743</v>
      </c>
      <c r="F413" s="127" t="s">
        <v>1743</v>
      </c>
      <c r="G413" s="127" t="s">
        <v>1743</v>
      </c>
      <c r="H413" s="127" t="s">
        <v>1743</v>
      </c>
      <c r="I413" s="127" t="s">
        <v>1743</v>
      </c>
      <c r="J413" s="127" t="s">
        <v>1743</v>
      </c>
      <c r="K413" s="127" t="s">
        <v>1743</v>
      </c>
      <c r="L413" s="127" t="s">
        <v>1743</v>
      </c>
      <c r="M413" s="127" t="s">
        <v>1743</v>
      </c>
      <c r="N413" s="2"/>
      <c r="O413" s="2"/>
      <c r="P413" s="2"/>
      <c r="Q413" s="2"/>
      <c r="R413" s="2"/>
      <c r="S413" s="2"/>
      <c r="T413" s="2"/>
      <c r="U413" s="2"/>
      <c r="V413" s="2"/>
      <c r="W413" s="2"/>
      <c r="X413" s="2"/>
      <c r="Y413" s="2"/>
      <c r="Z413" s="2"/>
      <c r="AA413" s="2"/>
      <c r="AB413" s="2"/>
      <c r="AC413" s="2"/>
      <c r="AD413" s="2"/>
      <c r="AE413" s="2"/>
      <c r="AF413" s="2"/>
      <c r="AG413" s="2"/>
      <c r="AH413" s="2"/>
      <c r="AI413" s="2"/>
      <c r="AJ413" s="2"/>
    </row>
    <row r="414" spans="1:36" ht="15.75" customHeight="1">
      <c r="A414" s="166" t="s">
        <v>1961</v>
      </c>
      <c r="B414" s="117">
        <v>1928.2873679484251</v>
      </c>
      <c r="C414" s="127" t="s">
        <v>1743</v>
      </c>
      <c r="D414" s="127" t="s">
        <v>1743</v>
      </c>
      <c r="E414" s="127" t="s">
        <v>1743</v>
      </c>
      <c r="F414" s="127" t="s">
        <v>1743</v>
      </c>
      <c r="G414" s="127" t="s">
        <v>1743</v>
      </c>
      <c r="H414" s="127" t="s">
        <v>1743</v>
      </c>
      <c r="I414" s="127" t="s">
        <v>1743</v>
      </c>
      <c r="J414" s="127" t="s">
        <v>1743</v>
      </c>
      <c r="K414" s="127" t="s">
        <v>1743</v>
      </c>
      <c r="L414" s="127" t="s">
        <v>1743</v>
      </c>
      <c r="M414" s="127" t="s">
        <v>1743</v>
      </c>
      <c r="N414" s="2"/>
      <c r="O414" s="2"/>
      <c r="P414" s="2"/>
      <c r="Q414" s="2"/>
      <c r="R414" s="2"/>
      <c r="S414" s="2"/>
      <c r="T414" s="2"/>
      <c r="U414" s="2"/>
      <c r="V414" s="2"/>
      <c r="W414" s="2"/>
      <c r="X414" s="2"/>
      <c r="Y414" s="2"/>
      <c r="Z414" s="2"/>
      <c r="AA414" s="2"/>
      <c r="AB414" s="2"/>
      <c r="AC414" s="2"/>
      <c r="AD414" s="2"/>
      <c r="AE414" s="2"/>
      <c r="AF414" s="2"/>
      <c r="AG414" s="2"/>
      <c r="AH414" s="2"/>
      <c r="AI414" s="2"/>
      <c r="AJ414" s="2"/>
    </row>
    <row r="415" spans="1:36" ht="15.75" customHeight="1">
      <c r="A415" s="166" t="s">
        <v>1962</v>
      </c>
      <c r="B415" s="117">
        <v>7643.7059332608324</v>
      </c>
      <c r="C415" s="127" t="s">
        <v>1743</v>
      </c>
      <c r="D415" s="127" t="s">
        <v>1743</v>
      </c>
      <c r="E415" s="127" t="s">
        <v>1743</v>
      </c>
      <c r="F415" s="127" t="s">
        <v>1743</v>
      </c>
      <c r="G415" s="127" t="s">
        <v>1743</v>
      </c>
      <c r="H415" s="127" t="s">
        <v>1743</v>
      </c>
      <c r="I415" s="127" t="s">
        <v>1743</v>
      </c>
      <c r="J415" s="117" t="s">
        <v>1713</v>
      </c>
      <c r="K415" s="117" t="s">
        <v>1713</v>
      </c>
      <c r="L415" s="117" t="s">
        <v>1713</v>
      </c>
      <c r="M415" s="117" t="s">
        <v>1713</v>
      </c>
      <c r="N415" s="2"/>
      <c r="O415" s="2"/>
      <c r="P415" s="2"/>
      <c r="Q415" s="2"/>
      <c r="R415" s="2"/>
      <c r="S415" s="2"/>
      <c r="T415" s="2"/>
      <c r="U415" s="2"/>
      <c r="V415" s="2"/>
      <c r="W415" s="2"/>
      <c r="X415" s="2"/>
      <c r="Y415" s="2"/>
      <c r="Z415" s="2"/>
      <c r="AA415" s="2"/>
      <c r="AB415" s="2"/>
      <c r="AC415" s="2"/>
      <c r="AD415" s="2"/>
      <c r="AE415" s="2"/>
      <c r="AF415" s="2"/>
      <c r="AG415" s="2"/>
      <c r="AH415" s="2"/>
      <c r="AI415" s="2"/>
      <c r="AJ415" s="2"/>
    </row>
    <row r="416" spans="1:36" ht="15.75" customHeight="1">
      <c r="A416" s="167" t="s">
        <v>1963</v>
      </c>
      <c r="B416" s="117">
        <v>46167.148702873594</v>
      </c>
      <c r="C416" s="117">
        <v>3.4620000000000002</v>
      </c>
      <c r="D416" s="117">
        <v>61.93531767867502</v>
      </c>
      <c r="E416" s="117">
        <v>20040.325102040817</v>
      </c>
      <c r="F416" s="117" t="s">
        <v>1713</v>
      </c>
      <c r="G416" s="117" t="s">
        <v>1713</v>
      </c>
      <c r="H416" s="117" t="s">
        <v>1713</v>
      </c>
      <c r="I416" s="117" t="s">
        <v>1713</v>
      </c>
      <c r="J416" s="117">
        <v>55.249069497127223</v>
      </c>
      <c r="K416" s="117">
        <v>188.72091220254887</v>
      </c>
      <c r="L416" s="117">
        <v>213.37603828081271</v>
      </c>
      <c r="M416" s="117">
        <v>228.15769905799976</v>
      </c>
      <c r="N416" s="2"/>
      <c r="O416" s="2"/>
      <c r="P416" s="2"/>
      <c r="Q416" s="2"/>
      <c r="R416" s="2"/>
      <c r="S416" s="2"/>
      <c r="T416" s="2"/>
      <c r="U416" s="2"/>
      <c r="V416" s="2"/>
      <c r="W416" s="2"/>
      <c r="X416" s="2"/>
      <c r="Y416" s="2"/>
      <c r="Z416" s="2"/>
      <c r="AA416" s="2"/>
      <c r="AB416" s="2"/>
      <c r="AC416" s="2"/>
      <c r="AD416" s="2"/>
      <c r="AE416" s="2"/>
      <c r="AF416" s="2"/>
      <c r="AG416" s="2"/>
      <c r="AH416" s="2"/>
      <c r="AI416" s="2"/>
      <c r="AJ416" s="2"/>
    </row>
    <row r="417" spans="1:36" ht="15.75" customHeight="1">
      <c r="A417" s="168" t="s">
        <v>1964</v>
      </c>
      <c r="B417" s="117">
        <v>9195.8411847999996</v>
      </c>
      <c r="C417" s="117" t="s">
        <v>1713</v>
      </c>
      <c r="D417" s="117" t="s">
        <v>1713</v>
      </c>
      <c r="E417" s="127" t="s">
        <v>1743</v>
      </c>
      <c r="F417" s="127" t="s">
        <v>1743</v>
      </c>
      <c r="G417" s="127" t="s">
        <v>1743</v>
      </c>
      <c r="H417" s="127" t="s">
        <v>1743</v>
      </c>
      <c r="I417" s="127" t="s">
        <v>1743</v>
      </c>
      <c r="J417" s="121" t="s">
        <v>1715</v>
      </c>
      <c r="K417" s="121" t="s">
        <v>1715</v>
      </c>
      <c r="L417" s="121" t="s">
        <v>1715</v>
      </c>
      <c r="M417" s="121" t="s">
        <v>1715</v>
      </c>
      <c r="N417" s="2"/>
      <c r="O417" s="2"/>
      <c r="P417" s="2"/>
      <c r="Q417" s="2"/>
      <c r="R417" s="2"/>
      <c r="S417" s="2"/>
      <c r="T417" s="2"/>
      <c r="U417" s="2"/>
      <c r="V417" s="2"/>
      <c r="W417" s="2"/>
      <c r="X417" s="2"/>
      <c r="Y417" s="2"/>
      <c r="Z417" s="2"/>
      <c r="AA417" s="2"/>
      <c r="AB417" s="2"/>
      <c r="AC417" s="2"/>
      <c r="AD417" s="2"/>
      <c r="AE417" s="2"/>
      <c r="AF417" s="2"/>
      <c r="AG417" s="2"/>
      <c r="AH417" s="2"/>
      <c r="AI417" s="2"/>
      <c r="AJ417" s="2"/>
    </row>
    <row r="418" spans="1:36" ht="15.75" customHeight="1">
      <c r="A418" s="166" t="s">
        <v>1965</v>
      </c>
      <c r="B418" s="127" t="s">
        <v>1743</v>
      </c>
      <c r="C418" s="127" t="s">
        <v>1743</v>
      </c>
      <c r="D418" s="117">
        <v>37.974850892036379</v>
      </c>
      <c r="E418" s="127" t="s">
        <v>1743</v>
      </c>
      <c r="F418" s="127" t="s">
        <v>1743</v>
      </c>
      <c r="G418" s="127" t="s">
        <v>1743</v>
      </c>
      <c r="H418" s="127" t="s">
        <v>1743</v>
      </c>
      <c r="I418" s="127" t="s">
        <v>1743</v>
      </c>
      <c r="J418" s="121" t="s">
        <v>1715</v>
      </c>
      <c r="K418" s="127" t="s">
        <v>1743</v>
      </c>
      <c r="L418" s="127" t="s">
        <v>1743</v>
      </c>
      <c r="M418" s="127" t="s">
        <v>1743</v>
      </c>
      <c r="N418" s="2"/>
      <c r="O418" s="2"/>
      <c r="P418" s="2"/>
      <c r="Q418" s="2"/>
      <c r="R418" s="2"/>
      <c r="S418" s="2"/>
      <c r="T418" s="2"/>
      <c r="U418" s="2"/>
      <c r="V418" s="2"/>
      <c r="W418" s="2"/>
      <c r="X418" s="2"/>
      <c r="Y418" s="2"/>
      <c r="Z418" s="2"/>
      <c r="AA418" s="2"/>
      <c r="AB418" s="2"/>
      <c r="AC418" s="2"/>
      <c r="AD418" s="2"/>
      <c r="AE418" s="2"/>
      <c r="AF418" s="2"/>
      <c r="AG418" s="2"/>
      <c r="AH418" s="2"/>
      <c r="AI418" s="2"/>
      <c r="AJ418" s="2"/>
    </row>
    <row r="419" spans="1:36" ht="15.75" customHeight="1">
      <c r="A419" s="166" t="s">
        <v>1966</v>
      </c>
      <c r="B419" s="117" t="s">
        <v>1713</v>
      </c>
      <c r="C419" s="127" t="s">
        <v>1743</v>
      </c>
      <c r="D419" s="117">
        <v>23.960466786638641</v>
      </c>
      <c r="E419" s="127" t="s">
        <v>1743</v>
      </c>
      <c r="F419" s="127" t="s">
        <v>1743</v>
      </c>
      <c r="G419" s="127" t="s">
        <v>1743</v>
      </c>
      <c r="H419" s="127" t="s">
        <v>1743</v>
      </c>
      <c r="I419" s="127" t="s">
        <v>1743</v>
      </c>
      <c r="J419" s="121" t="s">
        <v>1715</v>
      </c>
      <c r="K419" s="121" t="s">
        <v>1715</v>
      </c>
      <c r="L419" s="121" t="s">
        <v>1715</v>
      </c>
      <c r="M419" s="127" t="s">
        <v>1743</v>
      </c>
      <c r="N419" s="2"/>
      <c r="O419" s="2"/>
      <c r="P419" s="2"/>
      <c r="Q419" s="2"/>
      <c r="R419" s="2"/>
      <c r="S419" s="2"/>
      <c r="T419" s="2"/>
      <c r="U419" s="2"/>
      <c r="V419" s="2"/>
      <c r="W419" s="2"/>
      <c r="X419" s="2"/>
      <c r="Y419" s="2"/>
      <c r="Z419" s="2"/>
      <c r="AA419" s="2"/>
      <c r="AB419" s="2"/>
      <c r="AC419" s="2"/>
      <c r="AD419" s="2"/>
      <c r="AE419" s="2"/>
      <c r="AF419" s="2"/>
      <c r="AG419" s="2"/>
      <c r="AH419" s="2"/>
      <c r="AI419" s="2"/>
      <c r="AJ419" s="2"/>
    </row>
    <row r="420" spans="1:36" ht="15.75" customHeight="1">
      <c r="A420" s="166" t="s">
        <v>1967</v>
      </c>
      <c r="B420" s="117" t="s">
        <v>1742</v>
      </c>
      <c r="C420" s="127" t="s">
        <v>1743</v>
      </c>
      <c r="D420" s="117" t="s">
        <v>1742</v>
      </c>
      <c r="E420" s="127" t="s">
        <v>1743</v>
      </c>
      <c r="F420" s="127" t="s">
        <v>1743</v>
      </c>
      <c r="G420" s="127" t="s">
        <v>1743</v>
      </c>
      <c r="H420" s="127" t="s">
        <v>1743</v>
      </c>
      <c r="I420" s="127" t="s">
        <v>1743</v>
      </c>
      <c r="J420" s="127" t="s">
        <v>1743</v>
      </c>
      <c r="K420" s="127" t="s">
        <v>1743</v>
      </c>
      <c r="L420" s="121" t="s">
        <v>1715</v>
      </c>
      <c r="M420" s="121" t="s">
        <v>1715</v>
      </c>
      <c r="N420" s="2"/>
      <c r="O420" s="2"/>
      <c r="P420" s="2"/>
      <c r="Q420" s="2"/>
      <c r="R420" s="2"/>
      <c r="S420" s="2"/>
      <c r="T420" s="2"/>
      <c r="U420" s="2"/>
      <c r="V420" s="2"/>
      <c r="W420" s="2"/>
      <c r="X420" s="2"/>
      <c r="Y420" s="2"/>
      <c r="Z420" s="2"/>
      <c r="AA420" s="2"/>
      <c r="AB420" s="2"/>
      <c r="AC420" s="2"/>
      <c r="AD420" s="2"/>
      <c r="AE420" s="2"/>
      <c r="AF420" s="2"/>
      <c r="AG420" s="2"/>
      <c r="AH420" s="2"/>
      <c r="AI420" s="2"/>
      <c r="AJ420" s="2"/>
    </row>
    <row r="421" spans="1:36" ht="15.75" customHeight="1">
      <c r="A421" s="166" t="s">
        <v>1968</v>
      </c>
      <c r="B421" s="117">
        <v>91.7</v>
      </c>
      <c r="C421" s="117">
        <v>0.40600000000000003</v>
      </c>
      <c r="D421" s="127" t="s">
        <v>1743</v>
      </c>
      <c r="E421" s="127" t="s">
        <v>1743</v>
      </c>
      <c r="F421" s="127" t="s">
        <v>1743</v>
      </c>
      <c r="G421" s="127" t="s">
        <v>1743</v>
      </c>
      <c r="H421" s="127" t="s">
        <v>1743</v>
      </c>
      <c r="I421" s="127" t="s">
        <v>1743</v>
      </c>
      <c r="J421" s="121" t="s">
        <v>1715</v>
      </c>
      <c r="K421" s="121" t="s">
        <v>1715</v>
      </c>
      <c r="L421" s="121" t="s">
        <v>1715</v>
      </c>
      <c r="M421" s="121" t="s">
        <v>1715</v>
      </c>
      <c r="N421" s="2"/>
      <c r="O421" s="2"/>
      <c r="P421" s="2"/>
      <c r="Q421" s="2"/>
      <c r="R421" s="2"/>
      <c r="S421" s="2"/>
      <c r="T421" s="2"/>
      <c r="U421" s="2"/>
      <c r="V421" s="2"/>
      <c r="W421" s="2"/>
      <c r="X421" s="2"/>
      <c r="Y421" s="2"/>
      <c r="Z421" s="2"/>
      <c r="AA421" s="2"/>
      <c r="AB421" s="2"/>
      <c r="AC421" s="2"/>
      <c r="AD421" s="2"/>
      <c r="AE421" s="2"/>
      <c r="AF421" s="2"/>
      <c r="AG421" s="2"/>
      <c r="AH421" s="2"/>
      <c r="AI421" s="2"/>
      <c r="AJ421" s="2"/>
    </row>
    <row r="422" spans="1:36" ht="15.75" customHeight="1">
      <c r="A422" s="166" t="s">
        <v>1969</v>
      </c>
      <c r="B422" s="117">
        <v>1755.3999999999999</v>
      </c>
      <c r="C422" s="127" t="s">
        <v>1743</v>
      </c>
      <c r="D422" s="127" t="s">
        <v>1743</v>
      </c>
      <c r="E422" s="127" t="s">
        <v>1743</v>
      </c>
      <c r="F422" s="127" t="s">
        <v>1743</v>
      </c>
      <c r="G422" s="127" t="s">
        <v>1743</v>
      </c>
      <c r="H422" s="127" t="s">
        <v>1743</v>
      </c>
      <c r="I422" s="127" t="s">
        <v>1743</v>
      </c>
      <c r="J422" s="127" t="s">
        <v>1743</v>
      </c>
      <c r="K422" s="127" t="s">
        <v>1743</v>
      </c>
      <c r="L422" s="127" t="s">
        <v>1743</v>
      </c>
      <c r="M422" s="127" t="s">
        <v>1743</v>
      </c>
      <c r="N422" s="2"/>
      <c r="O422" s="2"/>
      <c r="P422" s="2"/>
      <c r="Q422" s="2"/>
      <c r="R422" s="2"/>
      <c r="S422" s="2"/>
      <c r="T422" s="2"/>
      <c r="U422" s="2"/>
      <c r="V422" s="2"/>
      <c r="W422" s="2"/>
      <c r="X422" s="2"/>
      <c r="Y422" s="2"/>
      <c r="Z422" s="2"/>
      <c r="AA422" s="2"/>
      <c r="AB422" s="2"/>
      <c r="AC422" s="2"/>
      <c r="AD422" s="2"/>
      <c r="AE422" s="2"/>
      <c r="AF422" s="2"/>
      <c r="AG422" s="2"/>
      <c r="AH422" s="2"/>
      <c r="AI422" s="2"/>
      <c r="AJ422" s="2"/>
    </row>
    <row r="423" spans="1:36" ht="15.75" customHeight="1">
      <c r="A423" s="166" t="s">
        <v>1970</v>
      </c>
      <c r="B423" s="117">
        <v>1655.306718597858</v>
      </c>
      <c r="C423" s="127" t="s">
        <v>1743</v>
      </c>
      <c r="D423" s="127" t="s">
        <v>1743</v>
      </c>
      <c r="E423" s="127" t="s">
        <v>1743</v>
      </c>
      <c r="F423" s="127" t="s">
        <v>1743</v>
      </c>
      <c r="G423" s="127" t="s">
        <v>1743</v>
      </c>
      <c r="H423" s="127" t="s">
        <v>1743</v>
      </c>
      <c r="I423" s="127" t="s">
        <v>1743</v>
      </c>
      <c r="J423" s="127" t="s">
        <v>1743</v>
      </c>
      <c r="K423" s="127" t="s">
        <v>1743</v>
      </c>
      <c r="L423" s="127" t="s">
        <v>1743</v>
      </c>
      <c r="M423" s="127" t="s">
        <v>1743</v>
      </c>
      <c r="N423" s="2"/>
      <c r="O423" s="2"/>
      <c r="P423" s="2"/>
      <c r="Q423" s="2"/>
      <c r="R423" s="2"/>
      <c r="S423" s="2"/>
      <c r="T423" s="2"/>
      <c r="U423" s="2"/>
      <c r="V423" s="2"/>
      <c r="W423" s="2"/>
      <c r="X423" s="2"/>
      <c r="Y423" s="2"/>
      <c r="Z423" s="2"/>
      <c r="AA423" s="2"/>
      <c r="AB423" s="2"/>
      <c r="AC423" s="2"/>
      <c r="AD423" s="2"/>
      <c r="AE423" s="2"/>
      <c r="AF423" s="2"/>
      <c r="AG423" s="2"/>
      <c r="AH423" s="2"/>
      <c r="AI423" s="2"/>
      <c r="AJ423" s="2"/>
    </row>
    <row r="424" spans="1:36" ht="15.75" customHeight="1">
      <c r="A424" s="166" t="s">
        <v>1971</v>
      </c>
      <c r="B424" s="117">
        <v>26971.51186341569</v>
      </c>
      <c r="C424" s="117">
        <v>3.056</v>
      </c>
      <c r="D424" s="127" t="s">
        <v>1743</v>
      </c>
      <c r="E424" s="127" t="s">
        <v>1743</v>
      </c>
      <c r="F424" s="127" t="s">
        <v>1743</v>
      </c>
      <c r="G424" s="127" t="s">
        <v>1743</v>
      </c>
      <c r="H424" s="127" t="s">
        <v>1743</v>
      </c>
      <c r="I424" s="127" t="s">
        <v>1743</v>
      </c>
      <c r="J424" s="121" t="s">
        <v>1715</v>
      </c>
      <c r="K424" s="121" t="s">
        <v>1715</v>
      </c>
      <c r="L424" s="121" t="s">
        <v>1715</v>
      </c>
      <c r="M424" s="121" t="s">
        <v>1715</v>
      </c>
      <c r="N424" s="2"/>
      <c r="O424" s="2"/>
      <c r="P424" s="2"/>
      <c r="Q424" s="2"/>
      <c r="R424" s="2"/>
      <c r="S424" s="2"/>
      <c r="T424" s="2"/>
      <c r="U424" s="2"/>
      <c r="V424" s="2"/>
      <c r="W424" s="2"/>
      <c r="X424" s="2"/>
      <c r="Y424" s="2"/>
      <c r="Z424" s="2"/>
      <c r="AA424" s="2"/>
      <c r="AB424" s="2"/>
      <c r="AC424" s="2"/>
      <c r="AD424" s="2"/>
      <c r="AE424" s="2"/>
      <c r="AF424" s="2"/>
      <c r="AG424" s="2"/>
      <c r="AH424" s="2"/>
      <c r="AI424" s="2"/>
      <c r="AJ424" s="2"/>
    </row>
    <row r="425" spans="1:36" ht="15.75" customHeight="1">
      <c r="A425" s="166" t="s">
        <v>1972</v>
      </c>
      <c r="B425" s="127" t="s">
        <v>1743</v>
      </c>
      <c r="C425" s="127" t="s">
        <v>1743</v>
      </c>
      <c r="D425" s="127" t="s">
        <v>1743</v>
      </c>
      <c r="E425" s="117">
        <v>20040.325102040817</v>
      </c>
      <c r="F425" s="117" t="s">
        <v>1713</v>
      </c>
      <c r="G425" s="117" t="s">
        <v>1713</v>
      </c>
      <c r="H425" s="117" t="s">
        <v>1713</v>
      </c>
      <c r="I425" s="117" t="s">
        <v>1713</v>
      </c>
      <c r="J425" s="127" t="s">
        <v>1743</v>
      </c>
      <c r="K425" s="127" t="s">
        <v>1743</v>
      </c>
      <c r="L425" s="127" t="s">
        <v>1743</v>
      </c>
      <c r="M425" s="127" t="s">
        <v>1743</v>
      </c>
      <c r="N425" s="2"/>
      <c r="O425" s="2"/>
      <c r="P425" s="2"/>
      <c r="Q425" s="2"/>
      <c r="R425" s="2"/>
      <c r="S425" s="2"/>
      <c r="T425" s="2"/>
      <c r="U425" s="2"/>
      <c r="V425" s="2"/>
      <c r="W425" s="2"/>
      <c r="X425" s="2"/>
      <c r="Y425" s="2"/>
      <c r="Z425" s="2"/>
      <c r="AA425" s="2"/>
      <c r="AB425" s="2"/>
      <c r="AC425" s="2"/>
      <c r="AD425" s="2"/>
      <c r="AE425" s="2"/>
      <c r="AF425" s="2"/>
      <c r="AG425" s="2"/>
      <c r="AH425" s="2"/>
      <c r="AI425" s="2"/>
      <c r="AJ425" s="2"/>
    </row>
    <row r="426" spans="1:36" ht="15.75" customHeight="1">
      <c r="A426" s="169" t="s">
        <v>1973</v>
      </c>
      <c r="B426" s="117">
        <v>6497.3889360600488</v>
      </c>
      <c r="C426" s="117" t="s">
        <v>1760</v>
      </c>
      <c r="D426" s="117" t="s">
        <v>1713</v>
      </c>
      <c r="E426" s="117" t="s">
        <v>1713</v>
      </c>
      <c r="F426" s="117" t="s">
        <v>1713</v>
      </c>
      <c r="G426" s="117" t="s">
        <v>1713</v>
      </c>
      <c r="H426" s="117" t="s">
        <v>1713</v>
      </c>
      <c r="I426" s="117" t="s">
        <v>1713</v>
      </c>
      <c r="J426" s="117">
        <v>55.249069497127223</v>
      </c>
      <c r="K426" s="117">
        <v>188.72091220254887</v>
      </c>
      <c r="L426" s="117">
        <v>213.37603828081271</v>
      </c>
      <c r="M426" s="117">
        <v>228.15769905799976</v>
      </c>
      <c r="N426" s="2"/>
      <c r="O426" s="2"/>
      <c r="P426" s="2"/>
      <c r="Q426" s="2"/>
      <c r="R426" s="2"/>
      <c r="S426" s="2"/>
      <c r="T426" s="2"/>
      <c r="U426" s="2"/>
      <c r="V426" s="2"/>
      <c r="W426" s="2"/>
      <c r="X426" s="2"/>
      <c r="Y426" s="2"/>
      <c r="Z426" s="2"/>
      <c r="AA426" s="2"/>
      <c r="AB426" s="2"/>
      <c r="AC426" s="2"/>
      <c r="AD426" s="2"/>
      <c r="AE426" s="2"/>
      <c r="AF426" s="2"/>
      <c r="AG426" s="2"/>
      <c r="AH426" s="2"/>
      <c r="AI426" s="2"/>
      <c r="AJ426" s="2"/>
    </row>
    <row r="427" spans="1:36" ht="15.75" customHeight="1">
      <c r="A427" s="165" t="s">
        <v>1974</v>
      </c>
      <c r="B427" s="117">
        <v>75167.649661213989</v>
      </c>
      <c r="C427" s="117">
        <v>0.96083966399999998</v>
      </c>
      <c r="D427" s="117" t="s">
        <v>1713</v>
      </c>
      <c r="E427" s="117" t="s">
        <v>1760</v>
      </c>
      <c r="F427" s="117">
        <v>3439.7541856200496</v>
      </c>
      <c r="G427" s="117" t="s">
        <v>1713</v>
      </c>
      <c r="H427" s="117">
        <v>0.12041830440901</v>
      </c>
      <c r="I427" s="117" t="s">
        <v>1713</v>
      </c>
      <c r="J427" s="117">
        <v>60.032090854165958</v>
      </c>
      <c r="K427" s="117">
        <v>752.39490757758881</v>
      </c>
      <c r="L427" s="117">
        <v>44.874287061635293</v>
      </c>
      <c r="M427" s="117">
        <v>158.39225986800554</v>
      </c>
      <c r="N427" s="2"/>
      <c r="O427" s="2"/>
      <c r="P427" s="2"/>
      <c r="Q427" s="2"/>
      <c r="R427" s="2"/>
      <c r="S427" s="2"/>
      <c r="T427" s="2"/>
      <c r="U427" s="2"/>
      <c r="V427" s="2"/>
      <c r="W427" s="2"/>
      <c r="X427" s="2"/>
      <c r="Y427" s="2"/>
      <c r="Z427" s="2"/>
      <c r="AA427" s="2"/>
      <c r="AB427" s="2"/>
      <c r="AC427" s="2"/>
      <c r="AD427" s="2"/>
      <c r="AE427" s="2"/>
      <c r="AF427" s="2"/>
      <c r="AG427" s="2"/>
      <c r="AH427" s="2"/>
      <c r="AI427" s="2"/>
      <c r="AJ427" s="2"/>
    </row>
    <row r="428" spans="1:36" ht="15.75" customHeight="1">
      <c r="A428" s="166" t="s">
        <v>1975</v>
      </c>
      <c r="B428" s="117">
        <v>68047.322820320755</v>
      </c>
      <c r="C428" s="117">
        <v>0.57413966400000005</v>
      </c>
      <c r="D428" s="127" t="s">
        <v>1743</v>
      </c>
      <c r="E428" s="127" t="s">
        <v>1743</v>
      </c>
      <c r="F428" s="127" t="s">
        <v>1743</v>
      </c>
      <c r="G428" s="127" t="s">
        <v>1743</v>
      </c>
      <c r="H428" s="127" t="s">
        <v>1743</v>
      </c>
      <c r="I428" s="127" t="s">
        <v>1743</v>
      </c>
      <c r="J428" s="121" t="s">
        <v>1715</v>
      </c>
      <c r="K428" s="121" t="s">
        <v>1715</v>
      </c>
      <c r="L428" s="121" t="s">
        <v>1715</v>
      </c>
      <c r="M428" s="121" t="s">
        <v>1715</v>
      </c>
      <c r="N428" s="2"/>
      <c r="O428" s="2"/>
      <c r="P428" s="2"/>
      <c r="Q428" s="2"/>
      <c r="R428" s="2"/>
      <c r="S428" s="2"/>
      <c r="T428" s="2"/>
      <c r="U428" s="2"/>
      <c r="V428" s="2"/>
      <c r="W428" s="2"/>
      <c r="X428" s="2"/>
      <c r="Y428" s="2"/>
      <c r="Z428" s="2"/>
      <c r="AA428" s="2"/>
      <c r="AB428" s="2"/>
      <c r="AC428" s="2"/>
      <c r="AD428" s="2"/>
      <c r="AE428" s="2"/>
      <c r="AF428" s="2"/>
      <c r="AG428" s="2"/>
      <c r="AH428" s="2"/>
      <c r="AI428" s="2"/>
      <c r="AJ428" s="2"/>
    </row>
    <row r="429" spans="1:36" ht="15.75" customHeight="1">
      <c r="A429" s="166" t="s">
        <v>1976</v>
      </c>
      <c r="B429" s="117">
        <v>1391.9</v>
      </c>
      <c r="C429" s="117">
        <v>0.38669999999999999</v>
      </c>
      <c r="D429" s="127" t="s">
        <v>1743</v>
      </c>
      <c r="E429" s="127" t="s">
        <v>1743</v>
      </c>
      <c r="F429" s="127" t="s">
        <v>1743</v>
      </c>
      <c r="G429" s="127" t="s">
        <v>1743</v>
      </c>
      <c r="H429" s="127" t="s">
        <v>1743</v>
      </c>
      <c r="I429" s="127" t="s">
        <v>1743</v>
      </c>
      <c r="J429" s="121" t="s">
        <v>1715</v>
      </c>
      <c r="K429" s="121" t="s">
        <v>1715</v>
      </c>
      <c r="L429" s="121" t="s">
        <v>1715</v>
      </c>
      <c r="M429" s="121" t="s">
        <v>1715</v>
      </c>
      <c r="N429" s="2"/>
      <c r="O429" s="2"/>
      <c r="P429" s="2"/>
      <c r="Q429" s="2"/>
      <c r="R429" s="2"/>
      <c r="S429" s="2"/>
      <c r="T429" s="2"/>
      <c r="U429" s="2"/>
      <c r="V429" s="2"/>
      <c r="W429" s="2"/>
      <c r="X429" s="2"/>
      <c r="Y429" s="2"/>
      <c r="Z429" s="2"/>
      <c r="AA429" s="2"/>
      <c r="AB429" s="2"/>
      <c r="AC429" s="2"/>
      <c r="AD429" s="2"/>
      <c r="AE429" s="2"/>
      <c r="AF429" s="2"/>
      <c r="AG429" s="2"/>
      <c r="AH429" s="2"/>
      <c r="AI429" s="2"/>
      <c r="AJ429" s="2"/>
    </row>
    <row r="430" spans="1:36" ht="15.75" customHeight="1">
      <c r="A430" s="166" t="s">
        <v>1977</v>
      </c>
      <c r="B430" s="117">
        <v>4142.0497045616085</v>
      </c>
      <c r="C430" s="127" t="s">
        <v>1743</v>
      </c>
      <c r="D430" s="127" t="s">
        <v>1743</v>
      </c>
      <c r="E430" s="127" t="s">
        <v>1743</v>
      </c>
      <c r="F430" s="117">
        <v>3439.7541856200496</v>
      </c>
      <c r="G430" s="127" t="s">
        <v>1743</v>
      </c>
      <c r="H430" s="117" t="s">
        <v>1713</v>
      </c>
      <c r="I430" s="127" t="s">
        <v>1743</v>
      </c>
      <c r="J430" s="121" t="s">
        <v>1715</v>
      </c>
      <c r="K430" s="121" t="s">
        <v>1715</v>
      </c>
      <c r="L430" s="121" t="s">
        <v>1715</v>
      </c>
      <c r="M430" s="121" t="s">
        <v>1715</v>
      </c>
      <c r="N430" s="2"/>
      <c r="O430" s="2"/>
      <c r="P430" s="2"/>
      <c r="Q430" s="2"/>
      <c r="R430" s="2"/>
      <c r="S430" s="2"/>
      <c r="T430" s="2"/>
      <c r="U430" s="2"/>
      <c r="V430" s="2"/>
      <c r="W430" s="2"/>
      <c r="X430" s="2"/>
      <c r="Y430" s="2"/>
      <c r="Z430" s="2"/>
      <c r="AA430" s="2"/>
      <c r="AB430" s="2"/>
      <c r="AC430" s="2"/>
      <c r="AD430" s="2"/>
      <c r="AE430" s="2"/>
      <c r="AF430" s="2"/>
      <c r="AG430" s="2"/>
      <c r="AH430" s="2"/>
      <c r="AI430" s="2"/>
      <c r="AJ430" s="2"/>
    </row>
    <row r="431" spans="1:36" ht="15.75" customHeight="1">
      <c r="A431" s="169" t="s">
        <v>1978</v>
      </c>
      <c r="B431" s="117">
        <v>2.9424154986548698</v>
      </c>
      <c r="C431" s="127" t="s">
        <v>1743</v>
      </c>
      <c r="D431" s="127" t="s">
        <v>1743</v>
      </c>
      <c r="E431" s="117" t="s">
        <v>1760</v>
      </c>
      <c r="F431" s="117" t="s">
        <v>1713</v>
      </c>
      <c r="G431" s="117" t="s">
        <v>1713</v>
      </c>
      <c r="H431" s="117">
        <v>0.12041830440901</v>
      </c>
      <c r="I431" s="127" t="s">
        <v>1743</v>
      </c>
      <c r="J431" s="121" t="s">
        <v>1715</v>
      </c>
      <c r="K431" s="121" t="s">
        <v>1715</v>
      </c>
      <c r="L431" s="121" t="s">
        <v>1715</v>
      </c>
      <c r="M431" s="121" t="s">
        <v>1715</v>
      </c>
      <c r="N431" s="2"/>
      <c r="O431" s="2"/>
      <c r="P431" s="2"/>
      <c r="Q431" s="2"/>
      <c r="R431" s="2"/>
      <c r="S431" s="2"/>
      <c r="T431" s="2"/>
      <c r="U431" s="2"/>
      <c r="V431" s="2"/>
      <c r="W431" s="2"/>
      <c r="X431" s="2"/>
      <c r="Y431" s="2"/>
      <c r="Z431" s="2"/>
      <c r="AA431" s="2"/>
      <c r="AB431" s="2"/>
      <c r="AC431" s="2"/>
      <c r="AD431" s="2"/>
      <c r="AE431" s="2"/>
      <c r="AF431" s="2"/>
      <c r="AG431" s="2"/>
      <c r="AH431" s="2"/>
      <c r="AI431" s="2"/>
      <c r="AJ431" s="2"/>
    </row>
    <row r="432" spans="1:36" ht="15.75" customHeight="1">
      <c r="A432" s="170" t="s">
        <v>1979</v>
      </c>
      <c r="B432" s="117">
        <v>553.25</v>
      </c>
      <c r="C432" s="127" t="s">
        <v>1743</v>
      </c>
      <c r="D432" s="127" t="s">
        <v>1743</v>
      </c>
      <c r="E432" s="127" t="s">
        <v>1743</v>
      </c>
      <c r="F432" s="127" t="s">
        <v>1743</v>
      </c>
      <c r="G432" s="127" t="s">
        <v>1743</v>
      </c>
      <c r="H432" s="127" t="s">
        <v>1743</v>
      </c>
      <c r="I432" s="127" t="s">
        <v>1743</v>
      </c>
      <c r="J432" s="121" t="s">
        <v>1715</v>
      </c>
      <c r="K432" s="121" t="s">
        <v>1715</v>
      </c>
      <c r="L432" s="121" t="s">
        <v>1715</v>
      </c>
      <c r="M432" s="121" t="s">
        <v>1715</v>
      </c>
      <c r="N432" s="2"/>
      <c r="O432" s="2"/>
      <c r="P432" s="2"/>
      <c r="Q432" s="2"/>
      <c r="R432" s="2"/>
      <c r="S432" s="2"/>
      <c r="T432" s="2"/>
      <c r="U432" s="2"/>
      <c r="V432" s="2"/>
      <c r="W432" s="2"/>
      <c r="X432" s="2"/>
      <c r="Y432" s="2"/>
      <c r="Z432" s="2"/>
      <c r="AA432" s="2"/>
      <c r="AB432" s="2"/>
      <c r="AC432" s="2"/>
      <c r="AD432" s="2"/>
      <c r="AE432" s="2"/>
      <c r="AF432" s="2"/>
      <c r="AG432" s="2"/>
      <c r="AH432" s="2"/>
      <c r="AI432" s="2"/>
      <c r="AJ432" s="2"/>
    </row>
    <row r="433" spans="1:36" ht="15.75" customHeight="1">
      <c r="A433" s="170" t="s">
        <v>1980</v>
      </c>
      <c r="B433" s="117">
        <v>1030.18472083296</v>
      </c>
      <c r="C433" s="127" t="s">
        <v>1743</v>
      </c>
      <c r="D433" s="127" t="s">
        <v>1743</v>
      </c>
      <c r="E433" s="127" t="s">
        <v>1743</v>
      </c>
      <c r="F433" s="127" t="s">
        <v>1743</v>
      </c>
      <c r="G433" s="127" t="s">
        <v>1743</v>
      </c>
      <c r="H433" s="127" t="s">
        <v>1743</v>
      </c>
      <c r="I433" s="127" t="s">
        <v>1743</v>
      </c>
      <c r="J433" s="121" t="s">
        <v>1715</v>
      </c>
      <c r="K433" s="121" t="s">
        <v>1715</v>
      </c>
      <c r="L433" s="121" t="s">
        <v>1715</v>
      </c>
      <c r="M433" s="121" t="s">
        <v>1715</v>
      </c>
      <c r="N433" s="2"/>
      <c r="O433" s="2"/>
      <c r="P433" s="2"/>
      <c r="Q433" s="2"/>
      <c r="R433" s="2"/>
      <c r="S433" s="2"/>
      <c r="T433" s="2"/>
      <c r="U433" s="2"/>
      <c r="V433" s="2"/>
      <c r="W433" s="2"/>
      <c r="X433" s="2"/>
      <c r="Y433" s="2"/>
      <c r="Z433" s="2"/>
      <c r="AA433" s="2"/>
      <c r="AB433" s="2"/>
      <c r="AC433" s="2"/>
      <c r="AD433" s="2"/>
      <c r="AE433" s="2"/>
      <c r="AF433" s="2"/>
      <c r="AG433" s="2"/>
      <c r="AH433" s="2"/>
      <c r="AI433" s="2"/>
      <c r="AJ433" s="2"/>
    </row>
    <row r="434" spans="1:36" ht="15.75" customHeight="1">
      <c r="A434" s="166" t="s">
        <v>1981</v>
      </c>
      <c r="B434" s="117" t="s">
        <v>1713</v>
      </c>
      <c r="C434" s="117" t="s">
        <v>1713</v>
      </c>
      <c r="D434" s="117" t="s">
        <v>1713</v>
      </c>
      <c r="E434" s="117" t="s">
        <v>1713</v>
      </c>
      <c r="F434" s="117" t="s">
        <v>1713</v>
      </c>
      <c r="G434" s="117" t="s">
        <v>1713</v>
      </c>
      <c r="H434" s="117" t="s">
        <v>1713</v>
      </c>
      <c r="I434" s="117" t="s">
        <v>1713</v>
      </c>
      <c r="J434" s="117">
        <v>60.032090854165958</v>
      </c>
      <c r="K434" s="117">
        <v>752.39490757758881</v>
      </c>
      <c r="L434" s="117">
        <v>44.874287061635293</v>
      </c>
      <c r="M434" s="117">
        <v>158.39225986800554</v>
      </c>
      <c r="N434" s="2"/>
      <c r="O434" s="2"/>
      <c r="P434" s="2"/>
      <c r="Q434" s="2"/>
      <c r="R434" s="2"/>
      <c r="S434" s="2"/>
      <c r="T434" s="2"/>
      <c r="U434" s="2"/>
      <c r="V434" s="2"/>
      <c r="W434" s="2"/>
      <c r="X434" s="2"/>
      <c r="Y434" s="2"/>
      <c r="Z434" s="2"/>
      <c r="AA434" s="2"/>
      <c r="AB434" s="2"/>
      <c r="AC434" s="2"/>
      <c r="AD434" s="2"/>
      <c r="AE434" s="2"/>
      <c r="AF434" s="2"/>
      <c r="AG434" s="2"/>
      <c r="AH434" s="2"/>
      <c r="AI434" s="2"/>
      <c r="AJ434" s="2"/>
    </row>
    <row r="435" spans="1:36" ht="15.75" customHeight="1">
      <c r="A435" s="171" t="s">
        <v>1982</v>
      </c>
      <c r="B435" s="117" t="s">
        <v>1715</v>
      </c>
      <c r="C435" s="117" t="s">
        <v>1713</v>
      </c>
      <c r="D435" s="117" t="s">
        <v>1713</v>
      </c>
      <c r="E435" s="127" t="s">
        <v>1743</v>
      </c>
      <c r="F435" s="127" t="s">
        <v>1743</v>
      </c>
      <c r="G435" s="127" t="s">
        <v>1743</v>
      </c>
      <c r="H435" s="127" t="s">
        <v>1743</v>
      </c>
      <c r="I435" s="127" t="s">
        <v>1743</v>
      </c>
      <c r="J435" s="117" t="s">
        <v>1713</v>
      </c>
      <c r="K435" s="117" t="s">
        <v>1713</v>
      </c>
      <c r="L435" s="117" t="s">
        <v>1713</v>
      </c>
      <c r="M435" s="117" t="s">
        <v>1713</v>
      </c>
      <c r="N435" s="2"/>
      <c r="O435" s="2"/>
      <c r="P435" s="2"/>
      <c r="Q435" s="2"/>
      <c r="R435" s="2"/>
      <c r="S435" s="2"/>
      <c r="T435" s="2"/>
      <c r="U435" s="2"/>
      <c r="V435" s="2"/>
      <c r="W435" s="2"/>
      <c r="X435" s="2"/>
      <c r="Y435" s="2"/>
      <c r="Z435" s="2"/>
      <c r="AA435" s="2"/>
      <c r="AB435" s="2"/>
      <c r="AC435" s="2"/>
      <c r="AD435" s="2"/>
      <c r="AE435" s="2"/>
      <c r="AF435" s="2"/>
      <c r="AG435" s="2"/>
      <c r="AH435" s="2"/>
      <c r="AI435" s="2"/>
      <c r="AJ435" s="2"/>
    </row>
    <row r="436" spans="1:36" ht="15.75" customHeight="1">
      <c r="A436" s="166" t="s">
        <v>1983</v>
      </c>
      <c r="B436" s="117" t="s">
        <v>1715</v>
      </c>
      <c r="C436" s="117" t="s">
        <v>1713</v>
      </c>
      <c r="D436" s="117" t="s">
        <v>1713</v>
      </c>
      <c r="E436" s="127" t="s">
        <v>1743</v>
      </c>
      <c r="F436" s="127" t="s">
        <v>1743</v>
      </c>
      <c r="G436" s="127" t="s">
        <v>1743</v>
      </c>
      <c r="H436" s="127" t="s">
        <v>1743</v>
      </c>
      <c r="I436" s="127" t="s">
        <v>1743</v>
      </c>
      <c r="J436" s="121" t="s">
        <v>1713</v>
      </c>
      <c r="K436" s="121" t="s">
        <v>1713</v>
      </c>
      <c r="L436" s="121" t="s">
        <v>1713</v>
      </c>
      <c r="M436" s="121" t="s">
        <v>1713</v>
      </c>
      <c r="N436" s="2"/>
      <c r="O436" s="2"/>
      <c r="P436" s="2"/>
      <c r="Q436" s="2"/>
      <c r="R436" s="2"/>
      <c r="S436" s="2"/>
      <c r="T436" s="2"/>
      <c r="U436" s="2"/>
      <c r="V436" s="2"/>
      <c r="W436" s="2"/>
      <c r="X436" s="2"/>
      <c r="Y436" s="2"/>
      <c r="Z436" s="2"/>
      <c r="AA436" s="2"/>
      <c r="AB436" s="2"/>
      <c r="AC436" s="2"/>
      <c r="AD436" s="2"/>
      <c r="AE436" s="2"/>
      <c r="AF436" s="2"/>
      <c r="AG436" s="2"/>
      <c r="AH436" s="2"/>
      <c r="AI436" s="2"/>
      <c r="AJ436" s="2"/>
    </row>
    <row r="437" spans="1:36" ht="15.75" customHeight="1">
      <c r="A437" s="166" t="s">
        <v>1984</v>
      </c>
      <c r="B437" s="117" t="s">
        <v>1715</v>
      </c>
      <c r="C437" s="117" t="s">
        <v>1713</v>
      </c>
      <c r="D437" s="117" t="s">
        <v>1713</v>
      </c>
      <c r="E437" s="127" t="s">
        <v>1743</v>
      </c>
      <c r="F437" s="127" t="s">
        <v>1743</v>
      </c>
      <c r="G437" s="127" t="s">
        <v>1743</v>
      </c>
      <c r="H437" s="127" t="s">
        <v>1743</v>
      </c>
      <c r="I437" s="127" t="s">
        <v>1743</v>
      </c>
      <c r="J437" s="121" t="s">
        <v>1713</v>
      </c>
      <c r="K437" s="121" t="s">
        <v>1713</v>
      </c>
      <c r="L437" s="121" t="s">
        <v>1713</v>
      </c>
      <c r="M437" s="121" t="s">
        <v>1713</v>
      </c>
      <c r="N437" s="2"/>
      <c r="O437" s="2"/>
      <c r="P437" s="2"/>
      <c r="Q437" s="2"/>
      <c r="R437" s="2"/>
      <c r="S437" s="2"/>
      <c r="T437" s="2"/>
      <c r="U437" s="2"/>
      <c r="V437" s="2"/>
      <c r="W437" s="2"/>
      <c r="X437" s="2"/>
      <c r="Y437" s="2"/>
      <c r="Z437" s="2"/>
      <c r="AA437" s="2"/>
      <c r="AB437" s="2"/>
      <c r="AC437" s="2"/>
      <c r="AD437" s="2"/>
      <c r="AE437" s="2"/>
      <c r="AF437" s="2"/>
      <c r="AG437" s="2"/>
      <c r="AH437" s="2"/>
      <c r="AI437" s="2"/>
      <c r="AJ437" s="2"/>
    </row>
    <row r="438" spans="1:36" ht="15.75" customHeight="1">
      <c r="A438" s="169" t="s">
        <v>1985</v>
      </c>
      <c r="B438" s="117" t="s">
        <v>1715</v>
      </c>
      <c r="C438" s="117" t="s">
        <v>1713</v>
      </c>
      <c r="D438" s="117" t="s">
        <v>1713</v>
      </c>
      <c r="E438" s="127" t="s">
        <v>1743</v>
      </c>
      <c r="F438" s="127" t="s">
        <v>1743</v>
      </c>
      <c r="G438" s="127" t="s">
        <v>1743</v>
      </c>
      <c r="H438" s="127" t="s">
        <v>1743</v>
      </c>
      <c r="I438" s="127" t="s">
        <v>1743</v>
      </c>
      <c r="J438" s="117" t="s">
        <v>1713</v>
      </c>
      <c r="K438" s="117" t="s">
        <v>1713</v>
      </c>
      <c r="L438" s="117" t="s">
        <v>1713</v>
      </c>
      <c r="M438" s="117" t="s">
        <v>1713</v>
      </c>
      <c r="N438" s="2"/>
      <c r="O438" s="2"/>
      <c r="P438" s="2"/>
      <c r="Q438" s="2"/>
      <c r="R438" s="2"/>
      <c r="S438" s="2"/>
      <c r="T438" s="2"/>
      <c r="U438" s="2"/>
      <c r="V438" s="2"/>
      <c r="W438" s="2"/>
      <c r="X438" s="2"/>
      <c r="Y438" s="2"/>
      <c r="Z438" s="2"/>
      <c r="AA438" s="2"/>
      <c r="AB438" s="2"/>
      <c r="AC438" s="2"/>
      <c r="AD438" s="2"/>
      <c r="AE438" s="2"/>
      <c r="AF438" s="2"/>
      <c r="AG438" s="2"/>
      <c r="AH438" s="2"/>
      <c r="AI438" s="2"/>
      <c r="AJ438" s="2"/>
    </row>
    <row r="439" spans="1:36" ht="15.75" customHeight="1">
      <c r="A439" s="172" t="s">
        <v>1986</v>
      </c>
      <c r="B439" s="127" t="s">
        <v>1743</v>
      </c>
      <c r="C439" s="127" t="s">
        <v>1743</v>
      </c>
      <c r="D439" s="127" t="s">
        <v>1743</v>
      </c>
      <c r="E439" s="117">
        <v>202.07636112988695</v>
      </c>
      <c r="F439" s="117">
        <v>3229.7545466721508</v>
      </c>
      <c r="G439" s="117" t="s">
        <v>1713</v>
      </c>
      <c r="H439" s="117">
        <v>3.055205049931E-2</v>
      </c>
      <c r="I439" s="117">
        <v>2.8289339760639999E-2</v>
      </c>
      <c r="J439" s="127" t="s">
        <v>1743</v>
      </c>
      <c r="K439" s="127" t="s">
        <v>1743</v>
      </c>
      <c r="L439" s="127" t="s">
        <v>1743</v>
      </c>
      <c r="M439" s="127" t="s">
        <v>1743</v>
      </c>
      <c r="N439" s="2"/>
      <c r="O439" s="2"/>
      <c r="P439" s="2"/>
      <c r="Q439" s="2"/>
      <c r="R439" s="2"/>
      <c r="S439" s="2"/>
      <c r="T439" s="2"/>
      <c r="U439" s="2"/>
      <c r="V439" s="2"/>
      <c r="W439" s="2"/>
      <c r="X439" s="2"/>
      <c r="Y439" s="2"/>
      <c r="Z439" s="2"/>
      <c r="AA439" s="2"/>
      <c r="AB439" s="2"/>
      <c r="AC439" s="2"/>
      <c r="AD439" s="2"/>
      <c r="AE439" s="2"/>
      <c r="AF439" s="2"/>
      <c r="AG439" s="2"/>
      <c r="AH439" s="2"/>
      <c r="AI439" s="2"/>
      <c r="AJ439" s="2"/>
    </row>
    <row r="440" spans="1:36" ht="15.75" customHeight="1">
      <c r="A440" s="166" t="s">
        <v>1987</v>
      </c>
      <c r="B440" s="127" t="s">
        <v>1743</v>
      </c>
      <c r="C440" s="127" t="s">
        <v>1743</v>
      </c>
      <c r="D440" s="127" t="s">
        <v>1743</v>
      </c>
      <c r="E440" s="117">
        <v>202.07636112988695</v>
      </c>
      <c r="F440" s="117">
        <v>3229.7545466721508</v>
      </c>
      <c r="G440" s="117" t="s">
        <v>1713</v>
      </c>
      <c r="H440" s="117">
        <v>3.055205049931E-2</v>
      </c>
      <c r="I440" s="117">
        <v>2.8289339760639999E-2</v>
      </c>
      <c r="J440" s="127" t="s">
        <v>1743</v>
      </c>
      <c r="K440" s="127" t="s">
        <v>1743</v>
      </c>
      <c r="L440" s="127" t="s">
        <v>1743</v>
      </c>
      <c r="M440" s="127" t="s">
        <v>1743</v>
      </c>
      <c r="N440" s="2"/>
      <c r="O440" s="2"/>
      <c r="P440" s="2"/>
      <c r="Q440" s="2"/>
      <c r="R440" s="2"/>
      <c r="S440" s="2"/>
      <c r="T440" s="2"/>
      <c r="U440" s="2"/>
      <c r="V440" s="2"/>
      <c r="W440" s="2"/>
      <c r="X440" s="2"/>
      <c r="Y440" s="2"/>
      <c r="Z440" s="2"/>
      <c r="AA440" s="2"/>
      <c r="AB440" s="2"/>
      <c r="AC440" s="2"/>
      <c r="AD440" s="2"/>
      <c r="AE440" s="2"/>
      <c r="AF440" s="2"/>
      <c r="AG440" s="2"/>
      <c r="AH440" s="2"/>
      <c r="AI440" s="2"/>
      <c r="AJ440" s="2"/>
    </row>
    <row r="441" spans="1:36" ht="15.75" customHeight="1">
      <c r="A441" s="166" t="s">
        <v>1988</v>
      </c>
      <c r="B441" s="127" t="s">
        <v>1743</v>
      </c>
      <c r="C441" s="127" t="s">
        <v>1743</v>
      </c>
      <c r="D441" s="127" t="s">
        <v>1743</v>
      </c>
      <c r="E441" s="117" t="s">
        <v>1738</v>
      </c>
      <c r="F441" s="117" t="s">
        <v>1738</v>
      </c>
      <c r="G441" s="117" t="s">
        <v>1713</v>
      </c>
      <c r="H441" s="117" t="s">
        <v>1742</v>
      </c>
      <c r="I441" s="117" t="s">
        <v>1742</v>
      </c>
      <c r="J441" s="127" t="s">
        <v>1743</v>
      </c>
      <c r="K441" s="127" t="s">
        <v>1743</v>
      </c>
      <c r="L441" s="127" t="s">
        <v>1743</v>
      </c>
      <c r="M441" s="127" t="s">
        <v>1743</v>
      </c>
      <c r="N441" s="2"/>
      <c r="O441" s="2"/>
      <c r="P441" s="2"/>
      <c r="Q441" s="2"/>
      <c r="R441" s="2"/>
      <c r="S441" s="2"/>
      <c r="T441" s="2"/>
      <c r="U441" s="2"/>
      <c r="V441" s="2"/>
      <c r="W441" s="2"/>
      <c r="X441" s="2"/>
      <c r="Y441" s="2"/>
      <c r="Z441" s="2"/>
      <c r="AA441" s="2"/>
      <c r="AB441" s="2"/>
      <c r="AC441" s="2"/>
      <c r="AD441" s="2"/>
      <c r="AE441" s="2"/>
      <c r="AF441" s="2"/>
      <c r="AG441" s="2"/>
      <c r="AH441" s="2"/>
      <c r="AI441" s="2"/>
      <c r="AJ441" s="2"/>
    </row>
    <row r="442" spans="1:36" ht="15.75" customHeight="1">
      <c r="A442" s="166" t="s">
        <v>1989</v>
      </c>
      <c r="B442" s="127" t="s">
        <v>1743</v>
      </c>
      <c r="C442" s="127" t="s">
        <v>1743</v>
      </c>
      <c r="D442" s="127" t="s">
        <v>1743</v>
      </c>
      <c r="E442" s="117" t="s">
        <v>1738</v>
      </c>
      <c r="F442" s="117" t="s">
        <v>1738</v>
      </c>
      <c r="G442" s="117" t="s">
        <v>1713</v>
      </c>
      <c r="H442" s="117" t="s">
        <v>1742</v>
      </c>
      <c r="I442" s="117" t="s">
        <v>1742</v>
      </c>
      <c r="J442" s="127" t="s">
        <v>1743</v>
      </c>
      <c r="K442" s="127" t="s">
        <v>1743</v>
      </c>
      <c r="L442" s="127" t="s">
        <v>1743</v>
      </c>
      <c r="M442" s="127" t="s">
        <v>1743</v>
      </c>
      <c r="N442" s="2"/>
      <c r="O442" s="2"/>
      <c r="P442" s="2"/>
      <c r="Q442" s="2"/>
      <c r="R442" s="2"/>
      <c r="S442" s="2"/>
      <c r="T442" s="2"/>
      <c r="U442" s="2"/>
      <c r="V442" s="2"/>
      <c r="W442" s="2"/>
      <c r="X442" s="2"/>
      <c r="Y442" s="2"/>
      <c r="Z442" s="2"/>
      <c r="AA442" s="2"/>
      <c r="AB442" s="2"/>
      <c r="AC442" s="2"/>
      <c r="AD442" s="2"/>
      <c r="AE442" s="2"/>
      <c r="AF442" s="2"/>
      <c r="AG442" s="2"/>
      <c r="AH442" s="2"/>
      <c r="AI442" s="2"/>
      <c r="AJ442" s="2"/>
    </row>
    <row r="443" spans="1:36" ht="15.75" customHeight="1">
      <c r="A443" s="166" t="s">
        <v>1990</v>
      </c>
      <c r="B443" s="127" t="s">
        <v>1743</v>
      </c>
      <c r="C443" s="127" t="s">
        <v>1743</v>
      </c>
      <c r="D443" s="127" t="s">
        <v>1743</v>
      </c>
      <c r="E443" s="117" t="s">
        <v>1738</v>
      </c>
      <c r="F443" s="117" t="s">
        <v>1738</v>
      </c>
      <c r="G443" s="117" t="s">
        <v>1713</v>
      </c>
      <c r="H443" s="117" t="s">
        <v>1742</v>
      </c>
      <c r="I443" s="117" t="s">
        <v>1742</v>
      </c>
      <c r="J443" s="127" t="s">
        <v>1743</v>
      </c>
      <c r="K443" s="127" t="s">
        <v>1743</v>
      </c>
      <c r="L443" s="127" t="s">
        <v>1743</v>
      </c>
      <c r="M443" s="127" t="s">
        <v>1743</v>
      </c>
      <c r="N443" s="2"/>
      <c r="O443" s="2"/>
      <c r="P443" s="2"/>
      <c r="Q443" s="2"/>
      <c r="R443" s="2"/>
      <c r="S443" s="2"/>
      <c r="T443" s="2"/>
      <c r="U443" s="2"/>
      <c r="V443" s="2"/>
      <c r="W443" s="2"/>
      <c r="X443" s="2"/>
      <c r="Y443" s="2"/>
      <c r="Z443" s="2"/>
      <c r="AA443" s="2"/>
      <c r="AB443" s="2"/>
      <c r="AC443" s="2"/>
      <c r="AD443" s="2"/>
      <c r="AE443" s="2"/>
      <c r="AF443" s="2"/>
      <c r="AG443" s="2"/>
      <c r="AH443" s="2"/>
      <c r="AI443" s="2"/>
      <c r="AJ443" s="2"/>
    </row>
    <row r="444" spans="1:36" ht="15.75" customHeight="1">
      <c r="A444" s="166" t="s">
        <v>1991</v>
      </c>
      <c r="B444" s="127" t="s">
        <v>1743</v>
      </c>
      <c r="C444" s="127" t="s">
        <v>1743</v>
      </c>
      <c r="D444" s="127" t="s">
        <v>1743</v>
      </c>
      <c r="E444" s="117" t="s">
        <v>1713</v>
      </c>
      <c r="F444" s="117" t="s">
        <v>1713</v>
      </c>
      <c r="G444" s="117" t="s">
        <v>1713</v>
      </c>
      <c r="H444" s="117" t="s">
        <v>1713</v>
      </c>
      <c r="I444" s="117" t="s">
        <v>1713</v>
      </c>
      <c r="J444" s="127" t="s">
        <v>1743</v>
      </c>
      <c r="K444" s="127" t="s">
        <v>1743</v>
      </c>
      <c r="L444" s="127" t="s">
        <v>1743</v>
      </c>
      <c r="M444" s="127" t="s">
        <v>1743</v>
      </c>
      <c r="N444" s="2"/>
      <c r="O444" s="2"/>
      <c r="P444" s="2"/>
      <c r="Q444" s="2"/>
      <c r="R444" s="2"/>
      <c r="S444" s="2"/>
      <c r="T444" s="2"/>
      <c r="U444" s="2"/>
      <c r="V444" s="2"/>
      <c r="W444" s="2"/>
      <c r="X444" s="2"/>
      <c r="Y444" s="2"/>
      <c r="Z444" s="2"/>
      <c r="AA444" s="2"/>
      <c r="AB444" s="2"/>
      <c r="AC444" s="2"/>
      <c r="AD444" s="2"/>
      <c r="AE444" s="2"/>
      <c r="AF444" s="2"/>
      <c r="AG444" s="2"/>
      <c r="AH444" s="2"/>
      <c r="AI444" s="2"/>
      <c r="AJ444" s="2"/>
    </row>
    <row r="445" spans="1:36" ht="15.75" customHeight="1">
      <c r="A445" s="173" t="s">
        <v>1992</v>
      </c>
      <c r="B445" s="127" t="s">
        <v>1743</v>
      </c>
      <c r="C445" s="127" t="s">
        <v>1743</v>
      </c>
      <c r="D445" s="127" t="s">
        <v>1743</v>
      </c>
      <c r="E445" s="117">
        <v>93825.639859999996</v>
      </c>
      <c r="F445" s="117">
        <v>15.660888</v>
      </c>
      <c r="G445" s="117">
        <v>5917.8748952000005</v>
      </c>
      <c r="H445" s="117" t="s">
        <v>1713</v>
      </c>
      <c r="I445" s="117" t="s">
        <v>1713</v>
      </c>
      <c r="J445" s="127" t="s">
        <v>1743</v>
      </c>
      <c r="K445" s="127" t="s">
        <v>1743</v>
      </c>
      <c r="L445" s="127" t="s">
        <v>1743</v>
      </c>
      <c r="M445" s="127" t="s">
        <v>1743</v>
      </c>
      <c r="N445" s="2"/>
      <c r="O445" s="2"/>
      <c r="P445" s="2"/>
      <c r="Q445" s="2"/>
      <c r="R445" s="2"/>
      <c r="S445" s="2"/>
      <c r="T445" s="2"/>
      <c r="U445" s="2"/>
      <c r="V445" s="2"/>
      <c r="W445" s="2"/>
      <c r="X445" s="2"/>
      <c r="Y445" s="2"/>
      <c r="Z445" s="2"/>
      <c r="AA445" s="2"/>
      <c r="AB445" s="2"/>
      <c r="AC445" s="2"/>
      <c r="AD445" s="2"/>
      <c r="AE445" s="2"/>
      <c r="AF445" s="2"/>
      <c r="AG445" s="2"/>
      <c r="AH445" s="2"/>
      <c r="AI445" s="2"/>
      <c r="AJ445" s="2"/>
    </row>
    <row r="446" spans="1:36" ht="15.75" customHeight="1">
      <c r="A446" s="166" t="s">
        <v>1993</v>
      </c>
      <c r="B446" s="127" t="s">
        <v>1743</v>
      </c>
      <c r="C446" s="127" t="s">
        <v>1743</v>
      </c>
      <c r="D446" s="127" t="s">
        <v>1743</v>
      </c>
      <c r="E446" s="117">
        <v>87751.272160000008</v>
      </c>
      <c r="F446" s="117" t="s">
        <v>1713</v>
      </c>
      <c r="G446" s="117" t="s">
        <v>1713</v>
      </c>
      <c r="H446" s="117" t="s">
        <v>1713</v>
      </c>
      <c r="I446" s="117" t="s">
        <v>1713</v>
      </c>
      <c r="J446" s="127" t="s">
        <v>1743</v>
      </c>
      <c r="K446" s="127" t="s">
        <v>1743</v>
      </c>
      <c r="L446" s="127" t="s">
        <v>1743</v>
      </c>
      <c r="M446" s="127" t="s">
        <v>1743</v>
      </c>
      <c r="N446" s="2"/>
      <c r="O446" s="2"/>
      <c r="P446" s="2"/>
      <c r="Q446" s="2"/>
      <c r="R446" s="2"/>
      <c r="S446" s="2"/>
      <c r="T446" s="2"/>
      <c r="U446" s="2"/>
      <c r="V446" s="2"/>
      <c r="W446" s="2"/>
      <c r="X446" s="2"/>
      <c r="Y446" s="2"/>
      <c r="Z446" s="2"/>
      <c r="AA446" s="2"/>
      <c r="AB446" s="2"/>
      <c r="AC446" s="2"/>
      <c r="AD446" s="2"/>
      <c r="AE446" s="2"/>
      <c r="AF446" s="2"/>
      <c r="AG446" s="2"/>
      <c r="AH446" s="2"/>
      <c r="AI446" s="2"/>
      <c r="AJ446" s="2"/>
    </row>
    <row r="447" spans="1:36" ht="15.75" customHeight="1">
      <c r="A447" s="166" t="s">
        <v>1994</v>
      </c>
      <c r="B447" s="127" t="s">
        <v>1743</v>
      </c>
      <c r="C447" s="127" t="s">
        <v>1743</v>
      </c>
      <c r="D447" s="127" t="s">
        <v>1743</v>
      </c>
      <c r="E447" s="117">
        <v>243.34309999999999</v>
      </c>
      <c r="F447" s="117" t="s">
        <v>1713</v>
      </c>
      <c r="G447" s="117" t="s">
        <v>1713</v>
      </c>
      <c r="H447" s="117" t="s">
        <v>1713</v>
      </c>
      <c r="I447" s="117" t="s">
        <v>1713</v>
      </c>
      <c r="J447" s="127" t="s">
        <v>1743</v>
      </c>
      <c r="K447" s="127" t="s">
        <v>1743</v>
      </c>
      <c r="L447" s="127" t="s">
        <v>1743</v>
      </c>
      <c r="M447" s="127" t="s">
        <v>1743</v>
      </c>
      <c r="N447" s="2"/>
      <c r="O447" s="2"/>
      <c r="P447" s="2"/>
      <c r="Q447" s="2"/>
      <c r="R447" s="2"/>
      <c r="S447" s="2"/>
      <c r="T447" s="2"/>
      <c r="U447" s="2"/>
      <c r="V447" s="2"/>
      <c r="W447" s="2"/>
      <c r="X447" s="2"/>
      <c r="Y447" s="2"/>
      <c r="Z447" s="2"/>
      <c r="AA447" s="2"/>
      <c r="AB447" s="2"/>
      <c r="AC447" s="2"/>
      <c r="AD447" s="2"/>
      <c r="AE447" s="2"/>
      <c r="AF447" s="2"/>
      <c r="AG447" s="2"/>
      <c r="AH447" s="2"/>
      <c r="AI447" s="2"/>
      <c r="AJ447" s="2"/>
    </row>
    <row r="448" spans="1:36" ht="15.75" customHeight="1">
      <c r="A448" s="166" t="s">
        <v>1995</v>
      </c>
      <c r="B448" s="127" t="s">
        <v>1743</v>
      </c>
      <c r="C448" s="127" t="s">
        <v>1743</v>
      </c>
      <c r="D448" s="127" t="s">
        <v>1743</v>
      </c>
      <c r="E448" s="117">
        <v>356.6986</v>
      </c>
      <c r="F448" s="117">
        <v>15.660888</v>
      </c>
      <c r="G448" s="117" t="s">
        <v>1713</v>
      </c>
      <c r="H448" s="117" t="s">
        <v>1713</v>
      </c>
      <c r="I448" s="117" t="s">
        <v>1713</v>
      </c>
      <c r="J448" s="127" t="s">
        <v>1743</v>
      </c>
      <c r="K448" s="127" t="s">
        <v>1743</v>
      </c>
      <c r="L448" s="127" t="s">
        <v>1743</v>
      </c>
      <c r="M448" s="127" t="s">
        <v>1743</v>
      </c>
      <c r="N448" s="2"/>
      <c r="O448" s="2"/>
      <c r="P448" s="2"/>
      <c r="Q448" s="2"/>
      <c r="R448" s="2"/>
      <c r="S448" s="2"/>
      <c r="T448" s="2"/>
      <c r="U448" s="2"/>
      <c r="V448" s="2"/>
      <c r="W448" s="2"/>
      <c r="X448" s="2"/>
      <c r="Y448" s="2"/>
      <c r="Z448" s="2"/>
      <c r="AA448" s="2"/>
      <c r="AB448" s="2"/>
      <c r="AC448" s="2"/>
      <c r="AD448" s="2"/>
      <c r="AE448" s="2"/>
      <c r="AF448" s="2"/>
      <c r="AG448" s="2"/>
      <c r="AH448" s="2"/>
      <c r="AI448" s="2"/>
      <c r="AJ448" s="2"/>
    </row>
    <row r="449" spans="1:36" ht="15.75" customHeight="1">
      <c r="A449" s="166" t="s">
        <v>1996</v>
      </c>
      <c r="B449" s="127" t="s">
        <v>1743</v>
      </c>
      <c r="C449" s="127" t="s">
        <v>1743</v>
      </c>
      <c r="D449" s="127" t="s">
        <v>1743</v>
      </c>
      <c r="E449" s="117">
        <v>5474.326</v>
      </c>
      <c r="F449" s="117" t="s">
        <v>1713</v>
      </c>
      <c r="G449" s="117" t="s">
        <v>1713</v>
      </c>
      <c r="H449" s="117" t="s">
        <v>1713</v>
      </c>
      <c r="I449" s="117" t="s">
        <v>1713</v>
      </c>
      <c r="J449" s="127" t="s">
        <v>1743</v>
      </c>
      <c r="K449" s="127" t="s">
        <v>1743</v>
      </c>
      <c r="L449" s="127" t="s">
        <v>1743</v>
      </c>
      <c r="M449" s="127" t="s">
        <v>1743</v>
      </c>
      <c r="N449" s="2"/>
      <c r="O449" s="2"/>
      <c r="P449" s="2"/>
      <c r="Q449" s="2"/>
      <c r="R449" s="2"/>
      <c r="S449" s="2"/>
      <c r="T449" s="2"/>
      <c r="U449" s="2"/>
      <c r="V449" s="2"/>
      <c r="W449" s="2"/>
      <c r="X449" s="2"/>
      <c r="Y449" s="2"/>
      <c r="Z449" s="2"/>
      <c r="AA449" s="2"/>
      <c r="AB449" s="2"/>
      <c r="AC449" s="2"/>
      <c r="AD449" s="2"/>
      <c r="AE449" s="2"/>
      <c r="AF449" s="2"/>
      <c r="AG449" s="2"/>
      <c r="AH449" s="2"/>
      <c r="AI449" s="2"/>
      <c r="AJ449" s="2"/>
    </row>
    <row r="450" spans="1:36" ht="15.75" customHeight="1">
      <c r="A450" s="166" t="s">
        <v>1997</v>
      </c>
      <c r="B450" s="127" t="s">
        <v>1743</v>
      </c>
      <c r="C450" s="127" t="s">
        <v>1743</v>
      </c>
      <c r="D450" s="127" t="s">
        <v>1743</v>
      </c>
      <c r="E450" s="117" t="s">
        <v>1713</v>
      </c>
      <c r="F450" s="117" t="s">
        <v>1713</v>
      </c>
      <c r="G450" s="117" t="s">
        <v>1713</v>
      </c>
      <c r="H450" s="117" t="s">
        <v>1713</v>
      </c>
      <c r="I450" s="117" t="s">
        <v>1713</v>
      </c>
      <c r="J450" s="127" t="s">
        <v>1743</v>
      </c>
      <c r="K450" s="127" t="s">
        <v>1743</v>
      </c>
      <c r="L450" s="127" t="s">
        <v>1743</v>
      </c>
      <c r="M450" s="127" t="s">
        <v>1743</v>
      </c>
      <c r="N450" s="2"/>
      <c r="O450" s="2"/>
      <c r="P450" s="2"/>
      <c r="Q450" s="2"/>
      <c r="R450" s="2"/>
      <c r="S450" s="2"/>
      <c r="T450" s="2"/>
      <c r="U450" s="2"/>
      <c r="V450" s="2"/>
      <c r="W450" s="2"/>
      <c r="X450" s="2"/>
      <c r="Y450" s="2"/>
      <c r="Z450" s="2"/>
      <c r="AA450" s="2"/>
      <c r="AB450" s="2"/>
      <c r="AC450" s="2"/>
      <c r="AD450" s="2"/>
      <c r="AE450" s="2"/>
      <c r="AF450" s="2"/>
      <c r="AG450" s="2"/>
      <c r="AH450" s="2"/>
      <c r="AI450" s="2"/>
      <c r="AJ450" s="2"/>
    </row>
    <row r="451" spans="1:36" ht="15.75" customHeight="1">
      <c r="A451" s="169" t="s">
        <v>1998</v>
      </c>
      <c r="B451" s="127" t="s">
        <v>1743</v>
      </c>
      <c r="C451" s="127" t="s">
        <v>1743</v>
      </c>
      <c r="D451" s="127" t="s">
        <v>1743</v>
      </c>
      <c r="E451" s="117" t="s">
        <v>1713</v>
      </c>
      <c r="F451" s="117" t="s">
        <v>1713</v>
      </c>
      <c r="G451" s="117">
        <v>5917.8748952000005</v>
      </c>
      <c r="H451" s="117" t="s">
        <v>1713</v>
      </c>
      <c r="I451" s="117" t="s">
        <v>1713</v>
      </c>
      <c r="J451" s="127" t="s">
        <v>1743</v>
      </c>
      <c r="K451" s="127" t="s">
        <v>1743</v>
      </c>
      <c r="L451" s="127" t="s">
        <v>1743</v>
      </c>
      <c r="M451" s="127" t="s">
        <v>1743</v>
      </c>
      <c r="N451" s="2"/>
      <c r="O451" s="2"/>
      <c r="P451" s="2"/>
      <c r="Q451" s="2"/>
      <c r="R451" s="2"/>
      <c r="S451" s="2"/>
      <c r="T451" s="2"/>
      <c r="U451" s="2"/>
      <c r="V451" s="2"/>
      <c r="W451" s="2"/>
      <c r="X451" s="2"/>
      <c r="Y451" s="2"/>
      <c r="Z451" s="2"/>
      <c r="AA451" s="2"/>
      <c r="AB451" s="2"/>
      <c r="AC451" s="2"/>
      <c r="AD451" s="2"/>
      <c r="AE451" s="2"/>
      <c r="AF451" s="2"/>
      <c r="AG451" s="2"/>
      <c r="AH451" s="2"/>
      <c r="AI451" s="2"/>
      <c r="AJ451" s="2"/>
    </row>
    <row r="452" spans="1:36" ht="15.75" customHeight="1">
      <c r="A452" s="172" t="s">
        <v>1999</v>
      </c>
      <c r="B452" s="117" t="s">
        <v>1713</v>
      </c>
      <c r="C452" s="117" t="s">
        <v>1713</v>
      </c>
      <c r="D452" s="117">
        <v>14.15208194400004</v>
      </c>
      <c r="E452" s="117" t="s">
        <v>1713</v>
      </c>
      <c r="F452" s="117" t="s">
        <v>1713</v>
      </c>
      <c r="G452" s="117" t="s">
        <v>1713</v>
      </c>
      <c r="H452" s="117">
        <v>0.36221551272187003</v>
      </c>
      <c r="I452" s="117" t="s">
        <v>1713</v>
      </c>
      <c r="J452" s="117">
        <v>3.0595650574289701</v>
      </c>
      <c r="K452" s="117">
        <v>2.2218459027463999</v>
      </c>
      <c r="L452" s="117">
        <v>3851.2231308671667</v>
      </c>
      <c r="M452" s="117">
        <v>0.17191986356898001</v>
      </c>
      <c r="N452" s="2"/>
      <c r="O452" s="2"/>
      <c r="P452" s="2"/>
      <c r="Q452" s="2"/>
      <c r="R452" s="2"/>
      <c r="S452" s="2"/>
      <c r="T452" s="2"/>
      <c r="U452" s="2"/>
      <c r="V452" s="2"/>
      <c r="W452" s="2"/>
      <c r="X452" s="2"/>
      <c r="Y452" s="2"/>
      <c r="Z452" s="2"/>
      <c r="AA452" s="2"/>
      <c r="AB452" s="2"/>
      <c r="AC452" s="2"/>
      <c r="AD452" s="2"/>
      <c r="AE452" s="2"/>
      <c r="AF452" s="2"/>
      <c r="AG452" s="2"/>
      <c r="AH452" s="2"/>
      <c r="AI452" s="2"/>
      <c r="AJ452" s="2"/>
    </row>
    <row r="453" spans="1:36" ht="15.75" customHeight="1">
      <c r="A453" s="166" t="s">
        <v>2000</v>
      </c>
      <c r="B453" s="127" t="s">
        <v>1743</v>
      </c>
      <c r="C453" s="127" t="s">
        <v>1743</v>
      </c>
      <c r="D453" s="127" t="s">
        <v>1743</v>
      </c>
      <c r="E453" s="117" t="s">
        <v>1713</v>
      </c>
      <c r="F453" s="117" t="s">
        <v>1713</v>
      </c>
      <c r="G453" s="117" t="s">
        <v>1713</v>
      </c>
      <c r="H453" s="117">
        <v>0.36221551272187003</v>
      </c>
      <c r="I453" s="117" t="s">
        <v>1713</v>
      </c>
      <c r="J453" s="127" t="s">
        <v>1743</v>
      </c>
      <c r="K453" s="127" t="s">
        <v>1743</v>
      </c>
      <c r="L453" s="127" t="s">
        <v>1743</v>
      </c>
      <c r="M453" s="127" t="s">
        <v>1743</v>
      </c>
      <c r="N453" s="2"/>
      <c r="O453" s="2"/>
      <c r="P453" s="2"/>
      <c r="Q453" s="2"/>
      <c r="R453" s="2"/>
      <c r="S453" s="2"/>
      <c r="T453" s="2"/>
      <c r="U453" s="2"/>
      <c r="V453" s="2"/>
      <c r="W453" s="2"/>
      <c r="X453" s="2"/>
      <c r="Y453" s="2"/>
      <c r="Z453" s="2"/>
      <c r="AA453" s="2"/>
      <c r="AB453" s="2"/>
      <c r="AC453" s="2"/>
      <c r="AD453" s="2"/>
      <c r="AE453" s="2"/>
      <c r="AF453" s="2"/>
      <c r="AG453" s="2"/>
      <c r="AH453" s="2"/>
      <c r="AI453" s="2"/>
      <c r="AJ453" s="2"/>
    </row>
    <row r="454" spans="1:36" ht="15.75" customHeight="1">
      <c r="A454" s="166" t="s">
        <v>2001</v>
      </c>
      <c r="B454" s="127" t="s">
        <v>1743</v>
      </c>
      <c r="C454" s="127" t="s">
        <v>1743</v>
      </c>
      <c r="D454" s="127" t="s">
        <v>1743</v>
      </c>
      <c r="E454" s="127" t="s">
        <v>1743</v>
      </c>
      <c r="F454" s="117" t="s">
        <v>1713</v>
      </c>
      <c r="G454" s="117" t="s">
        <v>1743</v>
      </c>
      <c r="H454" s="117" t="s">
        <v>1742</v>
      </c>
      <c r="I454" s="127" t="s">
        <v>1743</v>
      </c>
      <c r="J454" s="127" t="s">
        <v>1743</v>
      </c>
      <c r="K454" s="127" t="s">
        <v>1743</v>
      </c>
      <c r="L454" s="127" t="s">
        <v>1743</v>
      </c>
      <c r="M454" s="127" t="s">
        <v>1743</v>
      </c>
      <c r="N454" s="2"/>
      <c r="O454" s="2"/>
      <c r="P454" s="2"/>
      <c r="Q454" s="2"/>
      <c r="R454" s="2"/>
      <c r="S454" s="2"/>
      <c r="T454" s="2"/>
      <c r="U454" s="2"/>
      <c r="V454" s="2"/>
      <c r="W454" s="2"/>
      <c r="X454" s="2"/>
      <c r="Y454" s="2"/>
      <c r="Z454" s="2"/>
      <c r="AA454" s="2"/>
      <c r="AB454" s="2"/>
      <c r="AC454" s="2"/>
      <c r="AD454" s="2"/>
      <c r="AE454" s="2"/>
      <c r="AF454" s="2"/>
      <c r="AG454" s="2"/>
      <c r="AH454" s="2"/>
      <c r="AI454" s="2"/>
      <c r="AJ454" s="2"/>
    </row>
    <row r="455" spans="1:36" ht="15.75" customHeight="1">
      <c r="A455" s="166" t="s">
        <v>2002</v>
      </c>
      <c r="B455" s="127" t="s">
        <v>1743</v>
      </c>
      <c r="C455" s="127" t="s">
        <v>1743</v>
      </c>
      <c r="D455" s="117">
        <v>14.15208194400004</v>
      </c>
      <c r="E455" s="127" t="s">
        <v>1743</v>
      </c>
      <c r="F455" s="127" t="s">
        <v>1743</v>
      </c>
      <c r="G455" s="127" t="s">
        <v>1743</v>
      </c>
      <c r="H455" s="127" t="s">
        <v>1743</v>
      </c>
      <c r="I455" s="127" t="s">
        <v>1743</v>
      </c>
      <c r="J455" s="127" t="s">
        <v>1743</v>
      </c>
      <c r="K455" s="127" t="s">
        <v>1743</v>
      </c>
      <c r="L455" s="127" t="s">
        <v>1743</v>
      </c>
      <c r="M455" s="127" t="s">
        <v>1743</v>
      </c>
      <c r="N455" s="2"/>
      <c r="O455" s="2"/>
      <c r="P455" s="2"/>
      <c r="Q455" s="2"/>
      <c r="R455" s="2"/>
      <c r="S455" s="2"/>
      <c r="T455" s="2"/>
      <c r="U455" s="2"/>
      <c r="V455" s="2"/>
      <c r="W455" s="2"/>
      <c r="X455" s="2"/>
      <c r="Y455" s="2"/>
      <c r="Z455" s="2"/>
      <c r="AA455" s="2"/>
      <c r="AB455" s="2"/>
      <c r="AC455" s="2"/>
      <c r="AD455" s="2"/>
      <c r="AE455" s="2"/>
      <c r="AF455" s="2"/>
      <c r="AG455" s="2"/>
      <c r="AH455" s="2"/>
      <c r="AI455" s="2"/>
      <c r="AJ455" s="2"/>
    </row>
    <row r="456" spans="1:36" ht="15.75" customHeight="1">
      <c r="A456" s="166" t="s">
        <v>2003</v>
      </c>
      <c r="B456" s="117" t="s">
        <v>1713</v>
      </c>
      <c r="C456" s="117" t="s">
        <v>1713</v>
      </c>
      <c r="D456" s="117" t="s">
        <v>1713</v>
      </c>
      <c r="E456" s="117" t="s">
        <v>1713</v>
      </c>
      <c r="F456" s="117" t="s">
        <v>1713</v>
      </c>
      <c r="G456" s="117" t="s">
        <v>1713</v>
      </c>
      <c r="H456" s="117" t="s">
        <v>1713</v>
      </c>
      <c r="I456" s="117" t="s">
        <v>1713</v>
      </c>
      <c r="J456" s="117">
        <v>3.0595650574289701</v>
      </c>
      <c r="K456" s="117">
        <v>2.2218459027463999</v>
      </c>
      <c r="L456" s="117">
        <v>3851.2231308671667</v>
      </c>
      <c r="M456" s="117">
        <v>0.17191986356898001</v>
      </c>
      <c r="N456" s="2"/>
      <c r="O456" s="2"/>
      <c r="P456" s="2"/>
      <c r="Q456" s="2"/>
      <c r="R456" s="2"/>
      <c r="S456" s="2"/>
      <c r="T456" s="2"/>
      <c r="U456" s="2"/>
      <c r="V456" s="2"/>
      <c r="W456" s="2"/>
      <c r="X456" s="2"/>
      <c r="Y456" s="2"/>
      <c r="Z456" s="2"/>
      <c r="AA456" s="2"/>
      <c r="AB456" s="2"/>
      <c r="AC456" s="2"/>
      <c r="AD456" s="2"/>
      <c r="AE456" s="2"/>
      <c r="AF456" s="2"/>
      <c r="AG456" s="2"/>
      <c r="AH456" s="2"/>
      <c r="AI456" s="2"/>
      <c r="AJ456" s="2"/>
    </row>
    <row r="457" spans="1:36" ht="15.75" customHeight="1">
      <c r="A457" s="171" t="s">
        <v>2004</v>
      </c>
      <c r="B457" s="117" t="s">
        <v>1713</v>
      </c>
      <c r="C457" s="117" t="s">
        <v>1713</v>
      </c>
      <c r="D457" s="117">
        <v>0.41200961784130002</v>
      </c>
      <c r="E457" s="117" t="s">
        <v>1814</v>
      </c>
      <c r="F457" s="117" t="s">
        <v>1814</v>
      </c>
      <c r="G457" s="117" t="s">
        <v>1713</v>
      </c>
      <c r="H457" s="117" t="s">
        <v>1814</v>
      </c>
      <c r="I457" s="117" t="s">
        <v>1814</v>
      </c>
      <c r="J457" s="117">
        <v>453.82441954455231</v>
      </c>
      <c r="K457" s="117">
        <v>613.85632533670321</v>
      </c>
      <c r="L457" s="117">
        <v>1739.7462559347221</v>
      </c>
      <c r="M457" s="117">
        <v>444.03799349246225</v>
      </c>
      <c r="N457" s="2"/>
      <c r="O457" s="2"/>
      <c r="P457" s="2"/>
      <c r="Q457" s="2"/>
      <c r="R457" s="2"/>
      <c r="S457" s="2"/>
      <c r="T457" s="2"/>
      <c r="U457" s="2"/>
      <c r="V457" s="2"/>
      <c r="W457" s="2"/>
      <c r="X457" s="2"/>
      <c r="Y457" s="2"/>
      <c r="Z457" s="2"/>
      <c r="AA457" s="2"/>
      <c r="AB457" s="2"/>
      <c r="AC457" s="2"/>
      <c r="AD457" s="2"/>
      <c r="AE457" s="2"/>
      <c r="AF457" s="2"/>
      <c r="AG457" s="2"/>
      <c r="AH457" s="2"/>
      <c r="AI457" s="2"/>
      <c r="AJ457" s="2"/>
    </row>
    <row r="458" spans="1:36" ht="15.75" customHeight="1">
      <c r="A458" s="8"/>
      <c r="B458" s="8"/>
      <c r="C458" s="8"/>
      <c r="D458" s="8"/>
      <c r="E458" s="8"/>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row>
    <row r="459" spans="1:36" ht="15.75" customHeight="1">
      <c r="A459" s="131" t="s">
        <v>2005</v>
      </c>
      <c r="B459" s="153">
        <f t="shared" ref="B459:M459" si="2">B410</f>
        <v>191652.86859140763</v>
      </c>
      <c r="C459" s="153">
        <f t="shared" si="2"/>
        <v>4.4228396639999996</v>
      </c>
      <c r="D459" s="153">
        <f t="shared" si="2"/>
        <v>76.499409240516357</v>
      </c>
      <c r="E459" s="153">
        <f t="shared" si="2"/>
        <v>114068.04132317071</v>
      </c>
      <c r="F459" s="153">
        <f t="shared" si="2"/>
        <v>6685.1696202922003</v>
      </c>
      <c r="G459" s="153">
        <f t="shared" si="2"/>
        <v>5917.8748952000005</v>
      </c>
      <c r="H459" s="153">
        <f t="shared" si="2"/>
        <v>0.51318586763019003</v>
      </c>
      <c r="I459" s="153">
        <f t="shared" si="2"/>
        <v>2.8289339760639999E-2</v>
      </c>
      <c r="J459" s="153">
        <f t="shared" si="2"/>
        <v>572.16514495327442</v>
      </c>
      <c r="K459" s="153">
        <f t="shared" si="2"/>
        <v>1557.1939910195872</v>
      </c>
      <c r="L459" s="153">
        <f t="shared" si="2"/>
        <v>5849.2197121443369</v>
      </c>
      <c r="M459" s="153">
        <f t="shared" si="2"/>
        <v>830.75987228203655</v>
      </c>
      <c r="N459" s="2"/>
      <c r="O459" s="2"/>
      <c r="P459" s="2"/>
      <c r="Q459" s="2"/>
      <c r="R459" s="2"/>
      <c r="S459" s="2"/>
      <c r="T459" s="2"/>
      <c r="U459" s="2"/>
      <c r="V459" s="2"/>
      <c r="W459" s="2"/>
      <c r="X459" s="2"/>
      <c r="Y459" s="2"/>
      <c r="Z459" s="2"/>
      <c r="AA459" s="2"/>
      <c r="AB459" s="2"/>
      <c r="AC459" s="2"/>
      <c r="AD459" s="2"/>
      <c r="AE459" s="2"/>
      <c r="AF459" s="2"/>
      <c r="AG459" s="2"/>
      <c r="AH459" s="2"/>
      <c r="AI459" s="2"/>
      <c r="AJ459" s="2"/>
    </row>
    <row r="460" spans="1:36" ht="15.75" customHeight="1">
      <c r="A460" s="8"/>
      <c r="B460" s="8"/>
      <c r="C460" s="8"/>
      <c r="D460" s="8"/>
      <c r="E460" s="8"/>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row>
    <row r="461" spans="1:36" ht="15.75" customHeight="1">
      <c r="A461" s="357" t="s">
        <v>2006</v>
      </c>
      <c r="B461" s="355"/>
      <c r="C461" s="355"/>
      <c r="D461" s="355"/>
      <c r="E461" s="355"/>
      <c r="F461" s="355"/>
      <c r="G461" s="355"/>
      <c r="H461" s="355"/>
      <c r="I461" s="355"/>
      <c r="J461" s="355"/>
      <c r="K461" s="355"/>
      <c r="L461" s="355"/>
      <c r="M461" s="355"/>
      <c r="N461" s="355"/>
      <c r="O461" s="355"/>
      <c r="P461" s="355"/>
      <c r="Q461" s="335"/>
      <c r="R461" s="156"/>
      <c r="S461" s="156"/>
      <c r="T461" s="156"/>
      <c r="U461" s="156"/>
      <c r="V461" s="156"/>
      <c r="W461" s="156"/>
      <c r="X461" s="156"/>
      <c r="Y461" s="156"/>
      <c r="Z461" s="156"/>
      <c r="AA461" s="156"/>
      <c r="AB461" s="156"/>
      <c r="AC461" s="156"/>
      <c r="AD461" s="156"/>
      <c r="AE461" s="156"/>
      <c r="AF461" s="174"/>
      <c r="AG461" s="156"/>
      <c r="AH461" s="156"/>
      <c r="AI461" s="155" t="s">
        <v>1697</v>
      </c>
      <c r="AJ461" s="155"/>
    </row>
    <row r="462" spans="1:36" ht="15.75" customHeight="1">
      <c r="A462" s="175" t="s">
        <v>2007</v>
      </c>
      <c r="B462" s="176"/>
      <c r="C462" s="176"/>
      <c r="D462" s="176"/>
      <c r="E462" s="176"/>
      <c r="F462" s="176"/>
      <c r="G462" s="176"/>
      <c r="H462" s="176"/>
      <c r="I462" s="176"/>
      <c r="J462" s="176"/>
      <c r="K462" s="176"/>
      <c r="L462" s="176"/>
      <c r="M462" s="176"/>
      <c r="N462" s="176"/>
      <c r="O462" s="176"/>
      <c r="P462" s="176"/>
      <c r="Q462" s="176"/>
      <c r="R462" s="156"/>
      <c r="S462" s="156"/>
      <c r="T462" s="156"/>
      <c r="U462" s="156"/>
      <c r="V462" s="156"/>
      <c r="W462" s="156"/>
      <c r="X462" s="156"/>
      <c r="Y462" s="156"/>
      <c r="Z462" s="156"/>
      <c r="AA462" s="156"/>
      <c r="AB462" s="156"/>
      <c r="AC462" s="156"/>
      <c r="AD462" s="156"/>
      <c r="AE462" s="156"/>
      <c r="AF462" s="174"/>
      <c r="AG462" s="155"/>
      <c r="AH462" s="155"/>
      <c r="AI462" s="155" t="s">
        <v>1698</v>
      </c>
      <c r="AJ462" s="155"/>
    </row>
    <row r="463" spans="1:36" ht="15.75" customHeight="1">
      <c r="A463" s="177"/>
      <c r="B463" s="156"/>
      <c r="C463" s="156"/>
      <c r="D463" s="156"/>
      <c r="E463" s="156"/>
      <c r="F463" s="156"/>
      <c r="G463" s="156"/>
      <c r="H463" s="156"/>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c r="AE463" s="156"/>
      <c r="AF463" s="174"/>
      <c r="AG463" s="155"/>
      <c r="AH463" s="155"/>
      <c r="AI463" s="155" t="s">
        <v>1699</v>
      </c>
      <c r="AJ463" s="155"/>
    </row>
    <row r="464" spans="1:36" ht="15.75" customHeight="1">
      <c r="A464" s="177"/>
      <c r="B464" s="156"/>
      <c r="C464" s="156"/>
      <c r="D464" s="156"/>
      <c r="E464" s="156"/>
      <c r="F464" s="156"/>
      <c r="G464" s="156"/>
      <c r="H464" s="156"/>
      <c r="I464" s="156"/>
      <c r="J464" s="156"/>
      <c r="K464" s="156"/>
      <c r="L464" s="156"/>
      <c r="M464" s="156"/>
      <c r="N464" s="156"/>
      <c r="O464" s="156"/>
      <c r="P464" s="156"/>
      <c r="Q464" s="156"/>
      <c r="R464" s="156"/>
      <c r="S464" s="156"/>
      <c r="T464" s="156"/>
      <c r="U464" s="156"/>
      <c r="V464" s="156"/>
      <c r="W464" s="156"/>
      <c r="X464" s="156"/>
      <c r="Y464" s="156"/>
      <c r="Z464" s="156"/>
      <c r="AA464" s="156"/>
      <c r="AB464" s="156"/>
      <c r="AC464" s="156"/>
      <c r="AD464" s="156"/>
      <c r="AE464" s="156"/>
      <c r="AF464" s="156"/>
      <c r="AG464" s="156"/>
      <c r="AH464" s="156"/>
      <c r="AI464" s="156"/>
      <c r="AJ464" s="156"/>
    </row>
    <row r="465" spans="1:36" ht="15.75" customHeight="1">
      <c r="A465" s="336" t="s">
        <v>1700</v>
      </c>
      <c r="B465" s="178" t="s">
        <v>2008</v>
      </c>
      <c r="C465" s="179" t="s">
        <v>2009</v>
      </c>
      <c r="D465" s="179" t="s">
        <v>2010</v>
      </c>
      <c r="E465" s="179" t="s">
        <v>2011</v>
      </c>
      <c r="F465" s="179" t="s">
        <v>2012</v>
      </c>
      <c r="G465" s="179" t="s">
        <v>2013</v>
      </c>
      <c r="H465" s="179" t="s">
        <v>2014</v>
      </c>
      <c r="I465" s="179" t="s">
        <v>2015</v>
      </c>
      <c r="J465" s="179" t="s">
        <v>2016</v>
      </c>
      <c r="K465" s="179" t="s">
        <v>2017</v>
      </c>
      <c r="L465" s="179" t="s">
        <v>2018</v>
      </c>
      <c r="M465" s="179" t="s">
        <v>2019</v>
      </c>
      <c r="N465" s="179" t="s">
        <v>2020</v>
      </c>
      <c r="O465" s="179" t="s">
        <v>2021</v>
      </c>
      <c r="P465" s="179" t="s">
        <v>2022</v>
      </c>
      <c r="Q465" s="179" t="s">
        <v>2023</v>
      </c>
      <c r="R465" s="179" t="s">
        <v>2024</v>
      </c>
      <c r="S465" s="180" t="s">
        <v>2025</v>
      </c>
      <c r="T465" s="180" t="s">
        <v>2026</v>
      </c>
      <c r="U465" s="181" t="s">
        <v>2027</v>
      </c>
      <c r="V465" s="179" t="s">
        <v>2028</v>
      </c>
      <c r="W465" s="179" t="s">
        <v>2029</v>
      </c>
      <c r="X465" s="179" t="s">
        <v>2030</v>
      </c>
      <c r="Y465" s="179" t="s">
        <v>2031</v>
      </c>
      <c r="Z465" s="179" t="s">
        <v>2032</v>
      </c>
      <c r="AA465" s="179" t="s">
        <v>2033</v>
      </c>
      <c r="AB465" s="179" t="s">
        <v>2034</v>
      </c>
      <c r="AC465" s="179" t="s">
        <v>2035</v>
      </c>
      <c r="AD465" s="180" t="s">
        <v>2036</v>
      </c>
      <c r="AE465" s="180" t="s">
        <v>2037</v>
      </c>
      <c r="AF465" s="181" t="s">
        <v>2038</v>
      </c>
      <c r="AG465" s="179" t="s">
        <v>2039</v>
      </c>
      <c r="AH465" s="181" t="s">
        <v>2040</v>
      </c>
      <c r="AI465" s="180" t="s">
        <v>2041</v>
      </c>
      <c r="AJ465" s="182" t="s">
        <v>2042</v>
      </c>
    </row>
    <row r="466" spans="1:36" ht="15.75" customHeight="1">
      <c r="A466" s="337"/>
      <c r="B466" s="352" t="s">
        <v>2043</v>
      </c>
      <c r="C466" s="339"/>
      <c r="D466" s="339"/>
      <c r="E466" s="339"/>
      <c r="F466" s="339"/>
      <c r="G466" s="339"/>
      <c r="H466" s="339"/>
      <c r="I466" s="339"/>
      <c r="J466" s="339"/>
      <c r="K466" s="339"/>
      <c r="L466" s="339"/>
      <c r="M466" s="339"/>
      <c r="N466" s="339"/>
      <c r="O466" s="339"/>
      <c r="P466" s="339"/>
      <c r="Q466" s="339"/>
      <c r="R466" s="340"/>
      <c r="S466" s="183"/>
      <c r="T466" s="183"/>
      <c r="U466" s="372" t="s">
        <v>2044</v>
      </c>
      <c r="V466" s="340"/>
      <c r="W466" s="352" t="s">
        <v>2045</v>
      </c>
      <c r="X466" s="339"/>
      <c r="Y466" s="339"/>
      <c r="Z466" s="339"/>
      <c r="AA466" s="339"/>
      <c r="AB466" s="339"/>
      <c r="AC466" s="340"/>
      <c r="AD466" s="183"/>
      <c r="AE466" s="183"/>
      <c r="AF466" s="372" t="s">
        <v>2046</v>
      </c>
      <c r="AG466" s="340"/>
      <c r="AH466" s="184" t="s">
        <v>2047</v>
      </c>
      <c r="AI466" s="185" t="s">
        <v>2048</v>
      </c>
      <c r="AJ466" s="186" t="s">
        <v>2049</v>
      </c>
    </row>
    <row r="467" spans="1:36" ht="15.75" customHeight="1">
      <c r="A467" s="173" t="s">
        <v>2050</v>
      </c>
      <c r="B467" s="117">
        <v>1368.879828592615</v>
      </c>
      <c r="C467" s="117">
        <v>511.23099999999999</v>
      </c>
      <c r="D467" s="117" t="s">
        <v>1738</v>
      </c>
      <c r="E467" s="117" t="s">
        <v>1738</v>
      </c>
      <c r="F467" s="117">
        <v>2700.6672400000002</v>
      </c>
      <c r="G467" s="117" t="s">
        <v>1738</v>
      </c>
      <c r="H467" s="117">
        <v>51303.730300000003</v>
      </c>
      <c r="I467" s="117" t="s">
        <v>1738</v>
      </c>
      <c r="J467" s="117">
        <v>2108.0477999999998</v>
      </c>
      <c r="K467" s="117" t="s">
        <v>1738</v>
      </c>
      <c r="L467" s="117" t="s">
        <v>1738</v>
      </c>
      <c r="M467" s="117" t="s">
        <v>1738</v>
      </c>
      <c r="N467" s="117" t="s">
        <v>1738</v>
      </c>
      <c r="O467" s="117" t="s">
        <v>1738</v>
      </c>
      <c r="P467" s="117" t="s">
        <v>1738</v>
      </c>
      <c r="Q467" s="117">
        <v>124.76</v>
      </c>
      <c r="R467" s="117" t="s">
        <v>1738</v>
      </c>
      <c r="S467" s="117" t="s">
        <v>1738</v>
      </c>
      <c r="T467" s="117" t="s">
        <v>1738</v>
      </c>
      <c r="U467" s="117" t="s">
        <v>1713</v>
      </c>
      <c r="V467" s="127" t="s">
        <v>1743</v>
      </c>
      <c r="W467" s="117">
        <v>537.36430140833227</v>
      </c>
      <c r="X467" s="117">
        <v>206.34667858055934</v>
      </c>
      <c r="Y467" s="117">
        <v>9.0044223607149796</v>
      </c>
      <c r="Z467" s="117" t="s">
        <v>1738</v>
      </c>
      <c r="AA467" s="117">
        <v>11.369796578319169</v>
      </c>
      <c r="AB467" s="117" t="s">
        <v>1738</v>
      </c>
      <c r="AC467" s="117" t="s">
        <v>1738</v>
      </c>
      <c r="AD467" s="117" t="s">
        <v>1738</v>
      </c>
      <c r="AE467" s="117" t="s">
        <v>1738</v>
      </c>
      <c r="AF467" s="117" t="s">
        <v>1713</v>
      </c>
      <c r="AG467" s="127" t="s">
        <v>1743</v>
      </c>
      <c r="AH467" s="117">
        <v>5917.8748952000005</v>
      </c>
      <c r="AI467" s="117">
        <v>513.18586763019005</v>
      </c>
      <c r="AJ467" s="117">
        <v>28.289339760640001</v>
      </c>
    </row>
    <row r="468" spans="1:36" ht="15.75" customHeight="1">
      <c r="A468" s="173" t="s">
        <v>2051</v>
      </c>
      <c r="B468" s="117">
        <v>1354.0760204081632</v>
      </c>
      <c r="C468" s="117" t="s">
        <v>1713</v>
      </c>
      <c r="D468" s="117" t="s">
        <v>1713</v>
      </c>
      <c r="E468" s="117" t="s">
        <v>1713</v>
      </c>
      <c r="F468" s="117" t="s">
        <v>1713</v>
      </c>
      <c r="G468" s="117" t="s">
        <v>1713</v>
      </c>
      <c r="H468" s="117" t="s">
        <v>1713</v>
      </c>
      <c r="I468" s="117" t="s">
        <v>1713</v>
      </c>
      <c r="J468" s="117" t="s">
        <v>1713</v>
      </c>
      <c r="K468" s="117" t="s">
        <v>1713</v>
      </c>
      <c r="L468" s="117" t="s">
        <v>1713</v>
      </c>
      <c r="M468" s="117" t="s">
        <v>1713</v>
      </c>
      <c r="N468" s="117" t="s">
        <v>1713</v>
      </c>
      <c r="O468" s="117" t="s">
        <v>1713</v>
      </c>
      <c r="P468" s="117" t="s">
        <v>1713</v>
      </c>
      <c r="Q468" s="117" t="s">
        <v>1713</v>
      </c>
      <c r="R468" s="117" t="s">
        <v>1713</v>
      </c>
      <c r="S468" s="117" t="s">
        <v>1713</v>
      </c>
      <c r="T468" s="117" t="s">
        <v>1713</v>
      </c>
      <c r="U468" s="117" t="s">
        <v>1713</v>
      </c>
      <c r="V468" s="127" t="s">
        <v>1743</v>
      </c>
      <c r="W468" s="117" t="s">
        <v>1713</v>
      </c>
      <c r="X468" s="117" t="s">
        <v>1713</v>
      </c>
      <c r="Y468" s="117" t="s">
        <v>1713</v>
      </c>
      <c r="Z468" s="117" t="s">
        <v>1713</v>
      </c>
      <c r="AA468" s="117" t="s">
        <v>1713</v>
      </c>
      <c r="AB468" s="117" t="s">
        <v>1713</v>
      </c>
      <c r="AC468" s="117" t="s">
        <v>1713</v>
      </c>
      <c r="AD468" s="117" t="s">
        <v>1713</v>
      </c>
      <c r="AE468" s="117" t="s">
        <v>1713</v>
      </c>
      <c r="AF468" s="117" t="s">
        <v>1713</v>
      </c>
      <c r="AG468" s="127" t="s">
        <v>1743</v>
      </c>
      <c r="AH468" s="117" t="s">
        <v>1713</v>
      </c>
      <c r="AI468" s="117" t="s">
        <v>1713</v>
      </c>
      <c r="AJ468" s="117" t="s">
        <v>1713</v>
      </c>
    </row>
    <row r="469" spans="1:36" ht="15.75" customHeight="1">
      <c r="A469" s="166" t="s">
        <v>2052</v>
      </c>
      <c r="B469" s="117">
        <v>1354.0760204081632</v>
      </c>
      <c r="C469" s="117" t="s">
        <v>1713</v>
      </c>
      <c r="D469" s="117" t="s">
        <v>1713</v>
      </c>
      <c r="E469" s="117" t="s">
        <v>1713</v>
      </c>
      <c r="F469" s="117" t="s">
        <v>1713</v>
      </c>
      <c r="G469" s="117" t="s">
        <v>1713</v>
      </c>
      <c r="H469" s="117" t="s">
        <v>1713</v>
      </c>
      <c r="I469" s="117" t="s">
        <v>1713</v>
      </c>
      <c r="J469" s="117" t="s">
        <v>1713</v>
      </c>
      <c r="K469" s="117" t="s">
        <v>1713</v>
      </c>
      <c r="L469" s="117" t="s">
        <v>1713</v>
      </c>
      <c r="M469" s="117" t="s">
        <v>1713</v>
      </c>
      <c r="N469" s="117" t="s">
        <v>1713</v>
      </c>
      <c r="O469" s="117" t="s">
        <v>1713</v>
      </c>
      <c r="P469" s="117" t="s">
        <v>1713</v>
      </c>
      <c r="Q469" s="117" t="s">
        <v>1713</v>
      </c>
      <c r="R469" s="117" t="s">
        <v>1713</v>
      </c>
      <c r="S469" s="117" t="s">
        <v>1713</v>
      </c>
      <c r="T469" s="117" t="s">
        <v>1713</v>
      </c>
      <c r="U469" s="117" t="s">
        <v>1713</v>
      </c>
      <c r="V469" s="127" t="s">
        <v>1743</v>
      </c>
      <c r="W469" s="117" t="s">
        <v>1713</v>
      </c>
      <c r="X469" s="117" t="s">
        <v>1713</v>
      </c>
      <c r="Y469" s="117" t="s">
        <v>1713</v>
      </c>
      <c r="Z469" s="117" t="s">
        <v>1713</v>
      </c>
      <c r="AA469" s="117" t="s">
        <v>1713</v>
      </c>
      <c r="AB469" s="117" t="s">
        <v>1713</v>
      </c>
      <c r="AC469" s="117" t="s">
        <v>1713</v>
      </c>
      <c r="AD469" s="117" t="s">
        <v>1713</v>
      </c>
      <c r="AE469" s="117" t="s">
        <v>1713</v>
      </c>
      <c r="AF469" s="117" t="s">
        <v>1713</v>
      </c>
      <c r="AG469" s="127" t="s">
        <v>1743</v>
      </c>
      <c r="AH469" s="117" t="s">
        <v>1713</v>
      </c>
      <c r="AI469" s="117" t="s">
        <v>1713</v>
      </c>
      <c r="AJ469" s="117" t="s">
        <v>1713</v>
      </c>
    </row>
    <row r="470" spans="1:36" ht="15.75" customHeight="1">
      <c r="A470" s="166" t="s">
        <v>2053</v>
      </c>
      <c r="B470" s="117">
        <v>1354.0760204081632</v>
      </c>
      <c r="C470" s="117" t="s">
        <v>1713</v>
      </c>
      <c r="D470" s="117" t="s">
        <v>1713</v>
      </c>
      <c r="E470" s="117" t="s">
        <v>1713</v>
      </c>
      <c r="F470" s="117" t="s">
        <v>1713</v>
      </c>
      <c r="G470" s="117" t="s">
        <v>1713</v>
      </c>
      <c r="H470" s="117" t="s">
        <v>1713</v>
      </c>
      <c r="I470" s="117" t="s">
        <v>1713</v>
      </c>
      <c r="J470" s="117" t="s">
        <v>1713</v>
      </c>
      <c r="K470" s="117" t="s">
        <v>1713</v>
      </c>
      <c r="L470" s="117" t="s">
        <v>1713</v>
      </c>
      <c r="M470" s="117" t="s">
        <v>1713</v>
      </c>
      <c r="N470" s="117" t="s">
        <v>1713</v>
      </c>
      <c r="O470" s="117" t="s">
        <v>1713</v>
      </c>
      <c r="P470" s="117" t="s">
        <v>1713</v>
      </c>
      <c r="Q470" s="117" t="s">
        <v>1713</v>
      </c>
      <c r="R470" s="117" t="s">
        <v>1713</v>
      </c>
      <c r="S470" s="117" t="s">
        <v>1713</v>
      </c>
      <c r="T470" s="117" t="s">
        <v>1713</v>
      </c>
      <c r="U470" s="117" t="s">
        <v>1713</v>
      </c>
      <c r="V470" s="127" t="s">
        <v>1743</v>
      </c>
      <c r="W470" s="117" t="s">
        <v>1713</v>
      </c>
      <c r="X470" s="117" t="s">
        <v>1713</v>
      </c>
      <c r="Y470" s="117" t="s">
        <v>1713</v>
      </c>
      <c r="Z470" s="117" t="s">
        <v>1713</v>
      </c>
      <c r="AA470" s="117" t="s">
        <v>1713</v>
      </c>
      <c r="AB470" s="117" t="s">
        <v>1713</v>
      </c>
      <c r="AC470" s="117" t="s">
        <v>1713</v>
      </c>
      <c r="AD470" s="117" t="s">
        <v>1713</v>
      </c>
      <c r="AE470" s="117" t="s">
        <v>1713</v>
      </c>
      <c r="AF470" s="117" t="s">
        <v>1713</v>
      </c>
      <c r="AG470" s="127" t="s">
        <v>1743</v>
      </c>
      <c r="AH470" s="117" t="s">
        <v>1713</v>
      </c>
      <c r="AI470" s="117" t="s">
        <v>1713</v>
      </c>
      <c r="AJ470" s="117" t="s">
        <v>1713</v>
      </c>
    </row>
    <row r="471" spans="1:36" ht="15.75" customHeight="1">
      <c r="A471" s="166" t="s">
        <v>2054</v>
      </c>
      <c r="B471" s="117" t="s">
        <v>1713</v>
      </c>
      <c r="C471" s="117" t="s">
        <v>1713</v>
      </c>
      <c r="D471" s="117" t="s">
        <v>1713</v>
      </c>
      <c r="E471" s="117" t="s">
        <v>1713</v>
      </c>
      <c r="F471" s="117" t="s">
        <v>1713</v>
      </c>
      <c r="G471" s="117" t="s">
        <v>1713</v>
      </c>
      <c r="H471" s="117" t="s">
        <v>1713</v>
      </c>
      <c r="I471" s="117" t="s">
        <v>1713</v>
      </c>
      <c r="J471" s="117" t="s">
        <v>1713</v>
      </c>
      <c r="K471" s="117" t="s">
        <v>1713</v>
      </c>
      <c r="L471" s="117" t="s">
        <v>1713</v>
      </c>
      <c r="M471" s="117" t="s">
        <v>1713</v>
      </c>
      <c r="N471" s="117" t="s">
        <v>1713</v>
      </c>
      <c r="O471" s="117" t="s">
        <v>1713</v>
      </c>
      <c r="P471" s="117" t="s">
        <v>1713</v>
      </c>
      <c r="Q471" s="117" t="s">
        <v>1713</v>
      </c>
      <c r="R471" s="117" t="s">
        <v>1713</v>
      </c>
      <c r="S471" s="117" t="s">
        <v>1713</v>
      </c>
      <c r="T471" s="117" t="s">
        <v>1713</v>
      </c>
      <c r="U471" s="117" t="s">
        <v>1713</v>
      </c>
      <c r="V471" s="127" t="s">
        <v>1743</v>
      </c>
      <c r="W471" s="117" t="s">
        <v>1713</v>
      </c>
      <c r="X471" s="117" t="s">
        <v>1713</v>
      </c>
      <c r="Y471" s="117" t="s">
        <v>1713</v>
      </c>
      <c r="Z471" s="117" t="s">
        <v>1713</v>
      </c>
      <c r="AA471" s="117" t="s">
        <v>1713</v>
      </c>
      <c r="AB471" s="117" t="s">
        <v>1713</v>
      </c>
      <c r="AC471" s="117" t="s">
        <v>1713</v>
      </c>
      <c r="AD471" s="117" t="s">
        <v>1713</v>
      </c>
      <c r="AE471" s="117" t="s">
        <v>1713</v>
      </c>
      <c r="AF471" s="117" t="s">
        <v>1713</v>
      </c>
      <c r="AG471" s="127" t="s">
        <v>1743</v>
      </c>
      <c r="AH471" s="117" t="s">
        <v>1713</v>
      </c>
      <c r="AI471" s="117" t="s">
        <v>1713</v>
      </c>
      <c r="AJ471" s="117" t="s">
        <v>1713</v>
      </c>
    </row>
    <row r="472" spans="1:36" ht="15.75" customHeight="1">
      <c r="A472" s="166" t="s">
        <v>2055</v>
      </c>
      <c r="B472" s="117" t="s">
        <v>1713</v>
      </c>
      <c r="C472" s="117" t="s">
        <v>1713</v>
      </c>
      <c r="D472" s="117" t="s">
        <v>1713</v>
      </c>
      <c r="E472" s="117" t="s">
        <v>1713</v>
      </c>
      <c r="F472" s="117" t="s">
        <v>1713</v>
      </c>
      <c r="G472" s="117" t="s">
        <v>1713</v>
      </c>
      <c r="H472" s="117" t="s">
        <v>1713</v>
      </c>
      <c r="I472" s="117" t="s">
        <v>1713</v>
      </c>
      <c r="J472" s="117" t="s">
        <v>1713</v>
      </c>
      <c r="K472" s="117" t="s">
        <v>1713</v>
      </c>
      <c r="L472" s="117" t="s">
        <v>1713</v>
      </c>
      <c r="M472" s="117" t="s">
        <v>1713</v>
      </c>
      <c r="N472" s="117" t="s">
        <v>1713</v>
      </c>
      <c r="O472" s="117" t="s">
        <v>1713</v>
      </c>
      <c r="P472" s="117" t="s">
        <v>1713</v>
      </c>
      <c r="Q472" s="117" t="s">
        <v>1713</v>
      </c>
      <c r="R472" s="117" t="s">
        <v>1713</v>
      </c>
      <c r="S472" s="117" t="s">
        <v>1713</v>
      </c>
      <c r="T472" s="117" t="s">
        <v>1713</v>
      </c>
      <c r="U472" s="117" t="s">
        <v>1713</v>
      </c>
      <c r="V472" s="127" t="s">
        <v>1743</v>
      </c>
      <c r="W472" s="117" t="s">
        <v>1713</v>
      </c>
      <c r="X472" s="117" t="s">
        <v>1713</v>
      </c>
      <c r="Y472" s="117" t="s">
        <v>1713</v>
      </c>
      <c r="Z472" s="117" t="s">
        <v>1713</v>
      </c>
      <c r="AA472" s="117" t="s">
        <v>1713</v>
      </c>
      <c r="AB472" s="117" t="s">
        <v>1713</v>
      </c>
      <c r="AC472" s="117" t="s">
        <v>1713</v>
      </c>
      <c r="AD472" s="117" t="s">
        <v>1713</v>
      </c>
      <c r="AE472" s="117" t="s">
        <v>1713</v>
      </c>
      <c r="AF472" s="117" t="s">
        <v>1713</v>
      </c>
      <c r="AG472" s="127" t="s">
        <v>1743</v>
      </c>
      <c r="AH472" s="117" t="s">
        <v>1713</v>
      </c>
      <c r="AI472" s="117" t="s">
        <v>1713</v>
      </c>
      <c r="AJ472" s="117" t="s">
        <v>1713</v>
      </c>
    </row>
    <row r="473" spans="1:36" ht="15.75" customHeight="1">
      <c r="A473" s="173" t="s">
        <v>2056</v>
      </c>
      <c r="B473" s="117" t="s">
        <v>1713</v>
      </c>
      <c r="C473" s="117" t="s">
        <v>1713</v>
      </c>
      <c r="D473" s="117" t="s">
        <v>1713</v>
      </c>
      <c r="E473" s="117" t="s">
        <v>1713</v>
      </c>
      <c r="F473" s="117" t="s">
        <v>1713</v>
      </c>
      <c r="G473" s="117" t="s">
        <v>1713</v>
      </c>
      <c r="H473" s="117" t="s">
        <v>1760</v>
      </c>
      <c r="I473" s="117" t="s">
        <v>1713</v>
      </c>
      <c r="J473" s="117" t="s">
        <v>1713</v>
      </c>
      <c r="K473" s="117" t="s">
        <v>1713</v>
      </c>
      <c r="L473" s="117" t="s">
        <v>1713</v>
      </c>
      <c r="M473" s="117" t="s">
        <v>1713</v>
      </c>
      <c r="N473" s="117" t="s">
        <v>1713</v>
      </c>
      <c r="O473" s="117" t="s">
        <v>1713</v>
      </c>
      <c r="P473" s="117" t="s">
        <v>1713</v>
      </c>
      <c r="Q473" s="117" t="s">
        <v>1713</v>
      </c>
      <c r="R473" s="117" t="s">
        <v>1713</v>
      </c>
      <c r="S473" s="117" t="s">
        <v>1713</v>
      </c>
      <c r="T473" s="117" t="s">
        <v>1713</v>
      </c>
      <c r="U473" s="117" t="s">
        <v>1713</v>
      </c>
      <c r="V473" s="127" t="s">
        <v>1743</v>
      </c>
      <c r="W473" s="117">
        <v>391.00292248704386</v>
      </c>
      <c r="X473" s="117">
        <v>45.101851511540602</v>
      </c>
      <c r="Y473" s="117" t="s">
        <v>1713</v>
      </c>
      <c r="Z473" s="117" t="s">
        <v>1713</v>
      </c>
      <c r="AA473" s="117" t="s">
        <v>1713</v>
      </c>
      <c r="AB473" s="117" t="s">
        <v>1713</v>
      </c>
      <c r="AC473" s="117" t="s">
        <v>1713</v>
      </c>
      <c r="AD473" s="117" t="s">
        <v>1713</v>
      </c>
      <c r="AE473" s="117" t="s">
        <v>1713</v>
      </c>
      <c r="AF473" s="117" t="s">
        <v>1713</v>
      </c>
      <c r="AG473" s="127" t="s">
        <v>1743</v>
      </c>
      <c r="AH473" s="117" t="s">
        <v>1713</v>
      </c>
      <c r="AI473" s="117">
        <v>120.41830440901001</v>
      </c>
      <c r="AJ473" s="117" t="s">
        <v>1713</v>
      </c>
    </row>
    <row r="474" spans="1:36" ht="15.75" customHeight="1">
      <c r="A474" s="166" t="s">
        <v>2057</v>
      </c>
      <c r="B474" s="127" t="s">
        <v>1743</v>
      </c>
      <c r="C474" s="127" t="s">
        <v>1743</v>
      </c>
      <c r="D474" s="127" t="s">
        <v>1743</v>
      </c>
      <c r="E474" s="127" t="s">
        <v>1743</v>
      </c>
      <c r="F474" s="127" t="s">
        <v>1743</v>
      </c>
      <c r="G474" s="127" t="s">
        <v>1743</v>
      </c>
      <c r="H474" s="127" t="s">
        <v>1743</v>
      </c>
      <c r="I474" s="127" t="s">
        <v>1743</v>
      </c>
      <c r="J474" s="127" t="s">
        <v>1743</v>
      </c>
      <c r="K474" s="127" t="s">
        <v>1743</v>
      </c>
      <c r="L474" s="127" t="s">
        <v>1743</v>
      </c>
      <c r="M474" s="127" t="s">
        <v>1743</v>
      </c>
      <c r="N474" s="127" t="s">
        <v>1743</v>
      </c>
      <c r="O474" s="127" t="s">
        <v>1743</v>
      </c>
      <c r="P474" s="127" t="s">
        <v>1743</v>
      </c>
      <c r="Q474" s="127" t="s">
        <v>1743</v>
      </c>
      <c r="R474" s="127" t="s">
        <v>1743</v>
      </c>
      <c r="S474" s="127" t="s">
        <v>1743</v>
      </c>
      <c r="T474" s="127" t="s">
        <v>1743</v>
      </c>
      <c r="U474" s="127" t="s">
        <v>1743</v>
      </c>
      <c r="V474" s="127" t="s">
        <v>1743</v>
      </c>
      <c r="W474" s="117">
        <v>391.00292248704386</v>
      </c>
      <c r="X474" s="117">
        <v>45.101851511540602</v>
      </c>
      <c r="Y474" s="117" t="s">
        <v>1713</v>
      </c>
      <c r="Z474" s="117" t="s">
        <v>1713</v>
      </c>
      <c r="AA474" s="117" t="s">
        <v>1713</v>
      </c>
      <c r="AB474" s="117" t="s">
        <v>1713</v>
      </c>
      <c r="AC474" s="117" t="s">
        <v>1713</v>
      </c>
      <c r="AD474" s="117" t="s">
        <v>1713</v>
      </c>
      <c r="AE474" s="117" t="s">
        <v>1713</v>
      </c>
      <c r="AF474" s="117" t="s">
        <v>1713</v>
      </c>
      <c r="AG474" s="127" t="s">
        <v>1743</v>
      </c>
      <c r="AH474" s="127" t="s">
        <v>1743</v>
      </c>
      <c r="AI474" s="117" t="s">
        <v>1713</v>
      </c>
      <c r="AJ474" s="127" t="s">
        <v>1743</v>
      </c>
    </row>
    <row r="475" spans="1:36" ht="15.75" customHeight="1">
      <c r="A475" s="166" t="s">
        <v>2058</v>
      </c>
      <c r="B475" s="117" t="s">
        <v>1713</v>
      </c>
      <c r="C475" s="117" t="s">
        <v>1713</v>
      </c>
      <c r="D475" s="117" t="s">
        <v>1713</v>
      </c>
      <c r="E475" s="117" t="s">
        <v>1713</v>
      </c>
      <c r="F475" s="117" t="s">
        <v>1713</v>
      </c>
      <c r="G475" s="117" t="s">
        <v>1713</v>
      </c>
      <c r="H475" s="117" t="s">
        <v>1746</v>
      </c>
      <c r="I475" s="117" t="s">
        <v>1713</v>
      </c>
      <c r="J475" s="117" t="s">
        <v>1713</v>
      </c>
      <c r="K475" s="117" t="s">
        <v>1713</v>
      </c>
      <c r="L475" s="117" t="s">
        <v>1713</v>
      </c>
      <c r="M475" s="117" t="s">
        <v>1713</v>
      </c>
      <c r="N475" s="117" t="s">
        <v>1713</v>
      </c>
      <c r="O475" s="117" t="s">
        <v>1713</v>
      </c>
      <c r="P475" s="117" t="s">
        <v>1713</v>
      </c>
      <c r="Q475" s="117" t="s">
        <v>1713</v>
      </c>
      <c r="R475" s="117" t="s">
        <v>1713</v>
      </c>
      <c r="S475" s="117" t="s">
        <v>1713</v>
      </c>
      <c r="T475" s="117" t="s">
        <v>1713</v>
      </c>
      <c r="U475" s="117" t="s">
        <v>1713</v>
      </c>
      <c r="V475" s="127" t="s">
        <v>1743</v>
      </c>
      <c r="W475" s="117" t="s">
        <v>1713</v>
      </c>
      <c r="X475" s="117" t="s">
        <v>1713</v>
      </c>
      <c r="Y475" s="117" t="s">
        <v>1713</v>
      </c>
      <c r="Z475" s="117" t="s">
        <v>1713</v>
      </c>
      <c r="AA475" s="117" t="s">
        <v>1713</v>
      </c>
      <c r="AB475" s="117" t="s">
        <v>1713</v>
      </c>
      <c r="AC475" s="117" t="s">
        <v>1713</v>
      </c>
      <c r="AD475" s="117" t="s">
        <v>1713</v>
      </c>
      <c r="AE475" s="117" t="s">
        <v>1713</v>
      </c>
      <c r="AF475" s="117" t="s">
        <v>1713</v>
      </c>
      <c r="AG475" s="127" t="s">
        <v>1743</v>
      </c>
      <c r="AH475" s="117" t="s">
        <v>1713</v>
      </c>
      <c r="AI475" s="117">
        <v>120.41830440900908</v>
      </c>
      <c r="AJ475" s="127" t="s">
        <v>1743</v>
      </c>
    </row>
    <row r="476" spans="1:36" ht="15.75" customHeight="1">
      <c r="A476" s="169" t="s">
        <v>2059</v>
      </c>
      <c r="B476" s="117" t="s">
        <v>1713</v>
      </c>
      <c r="C476" s="117" t="s">
        <v>1713</v>
      </c>
      <c r="D476" s="117" t="s">
        <v>1713</v>
      </c>
      <c r="E476" s="117" t="s">
        <v>1713</v>
      </c>
      <c r="F476" s="117" t="s">
        <v>1713</v>
      </c>
      <c r="G476" s="117" t="s">
        <v>1713</v>
      </c>
      <c r="H476" s="117" t="s">
        <v>1713</v>
      </c>
      <c r="I476" s="117" t="s">
        <v>1713</v>
      </c>
      <c r="J476" s="117" t="s">
        <v>1713</v>
      </c>
      <c r="K476" s="117" t="s">
        <v>1713</v>
      </c>
      <c r="L476" s="117" t="s">
        <v>1713</v>
      </c>
      <c r="M476" s="117" t="s">
        <v>1713</v>
      </c>
      <c r="N476" s="117" t="s">
        <v>1713</v>
      </c>
      <c r="O476" s="117" t="s">
        <v>1713</v>
      </c>
      <c r="P476" s="117" t="s">
        <v>1713</v>
      </c>
      <c r="Q476" s="117" t="s">
        <v>1713</v>
      </c>
      <c r="R476" s="117" t="s">
        <v>1713</v>
      </c>
      <c r="S476" s="117" t="s">
        <v>1713</v>
      </c>
      <c r="T476" s="117" t="s">
        <v>1713</v>
      </c>
      <c r="U476" s="117" t="s">
        <v>1713</v>
      </c>
      <c r="V476" s="127" t="s">
        <v>1743</v>
      </c>
      <c r="W476" s="117" t="s">
        <v>1713</v>
      </c>
      <c r="X476" s="117" t="s">
        <v>1713</v>
      </c>
      <c r="Y476" s="117" t="s">
        <v>1713</v>
      </c>
      <c r="Z476" s="117" t="s">
        <v>1713</v>
      </c>
      <c r="AA476" s="117" t="s">
        <v>1713</v>
      </c>
      <c r="AB476" s="117" t="s">
        <v>1713</v>
      </c>
      <c r="AC476" s="117" t="s">
        <v>1713</v>
      </c>
      <c r="AD476" s="117" t="s">
        <v>1713</v>
      </c>
      <c r="AE476" s="117" t="s">
        <v>1713</v>
      </c>
      <c r="AF476" s="117" t="s">
        <v>1713</v>
      </c>
      <c r="AG476" s="127" t="s">
        <v>1743</v>
      </c>
      <c r="AH476" s="117" t="s">
        <v>1713</v>
      </c>
      <c r="AI476" s="117" t="s">
        <v>1713</v>
      </c>
      <c r="AJ476" s="117" t="s">
        <v>1713</v>
      </c>
    </row>
    <row r="477" spans="1:36" ht="15.75" customHeight="1">
      <c r="A477" s="187" t="s">
        <v>1986</v>
      </c>
      <c r="B477" s="117">
        <v>13.653808184451821</v>
      </c>
      <c r="C477" s="117" t="s">
        <v>1738</v>
      </c>
      <c r="D477" s="117" t="s">
        <v>1738</v>
      </c>
      <c r="E477" s="117" t="s">
        <v>1738</v>
      </c>
      <c r="F477" s="117" t="s">
        <v>1738</v>
      </c>
      <c r="G477" s="117" t="s">
        <v>1738</v>
      </c>
      <c r="H477" s="117" t="s">
        <v>1738</v>
      </c>
      <c r="I477" s="117" t="s">
        <v>1738</v>
      </c>
      <c r="J477" s="117" t="s">
        <v>1738</v>
      </c>
      <c r="K477" s="117" t="s">
        <v>1738</v>
      </c>
      <c r="L477" s="117" t="s">
        <v>1738</v>
      </c>
      <c r="M477" s="117" t="s">
        <v>1738</v>
      </c>
      <c r="N477" s="117" t="s">
        <v>1738</v>
      </c>
      <c r="O477" s="117" t="s">
        <v>1738</v>
      </c>
      <c r="P477" s="117" t="s">
        <v>1738</v>
      </c>
      <c r="Q477" s="117" t="s">
        <v>1738</v>
      </c>
      <c r="R477" s="117" t="s">
        <v>1738</v>
      </c>
      <c r="S477" s="117" t="s">
        <v>1738</v>
      </c>
      <c r="T477" s="117" t="s">
        <v>1738</v>
      </c>
      <c r="U477" s="117" t="s">
        <v>1713</v>
      </c>
      <c r="V477" s="127" t="s">
        <v>1743</v>
      </c>
      <c r="W477" s="117">
        <v>144.24217892128843</v>
      </c>
      <c r="X477" s="117">
        <v>161.24482706901873</v>
      </c>
      <c r="Y477" s="117">
        <v>9.0044223607149796</v>
      </c>
      <c r="Z477" s="117" t="s">
        <v>1738</v>
      </c>
      <c r="AA477" s="117">
        <v>11.369796578319169</v>
      </c>
      <c r="AB477" s="117" t="s">
        <v>1738</v>
      </c>
      <c r="AC477" s="117" t="s">
        <v>1738</v>
      </c>
      <c r="AD477" s="117" t="s">
        <v>1738</v>
      </c>
      <c r="AE477" s="117" t="s">
        <v>1738</v>
      </c>
      <c r="AF477" s="117" t="s">
        <v>1713</v>
      </c>
      <c r="AG477" s="127" t="s">
        <v>1743</v>
      </c>
      <c r="AH477" s="117" t="s">
        <v>1713</v>
      </c>
      <c r="AI477" s="117">
        <v>30.55205049930526</v>
      </c>
      <c r="AJ477" s="117">
        <v>28.28933976063529</v>
      </c>
    </row>
    <row r="478" spans="1:36" ht="15.75" customHeight="1">
      <c r="A478" s="166" t="s">
        <v>1987</v>
      </c>
      <c r="B478" s="117">
        <v>13.653808184451821</v>
      </c>
      <c r="C478" s="117" t="s">
        <v>1713</v>
      </c>
      <c r="D478" s="117" t="s">
        <v>1713</v>
      </c>
      <c r="E478" s="117" t="s">
        <v>1713</v>
      </c>
      <c r="F478" s="117" t="s">
        <v>1713</v>
      </c>
      <c r="G478" s="117" t="s">
        <v>1713</v>
      </c>
      <c r="H478" s="117" t="s">
        <v>1713</v>
      </c>
      <c r="I478" s="117" t="s">
        <v>1713</v>
      </c>
      <c r="J478" s="117" t="s">
        <v>1713</v>
      </c>
      <c r="K478" s="117" t="s">
        <v>1713</v>
      </c>
      <c r="L478" s="117" t="s">
        <v>1713</v>
      </c>
      <c r="M478" s="117" t="s">
        <v>1713</v>
      </c>
      <c r="N478" s="117" t="s">
        <v>1713</v>
      </c>
      <c r="O478" s="117" t="s">
        <v>1713</v>
      </c>
      <c r="P478" s="117" t="s">
        <v>1713</v>
      </c>
      <c r="Q478" s="117" t="s">
        <v>1713</v>
      </c>
      <c r="R478" s="117" t="s">
        <v>1713</v>
      </c>
      <c r="S478" s="117" t="s">
        <v>1713</v>
      </c>
      <c r="T478" s="117" t="s">
        <v>1713</v>
      </c>
      <c r="U478" s="117" t="s">
        <v>1713</v>
      </c>
      <c r="V478" s="127" t="s">
        <v>1743</v>
      </c>
      <c r="W478" s="117">
        <v>144.24217892128843</v>
      </c>
      <c r="X478" s="117">
        <v>161.24482706901873</v>
      </c>
      <c r="Y478" s="117">
        <v>9.0044223607149796</v>
      </c>
      <c r="Z478" s="117" t="s">
        <v>1713</v>
      </c>
      <c r="AA478" s="117">
        <v>11.369796578319169</v>
      </c>
      <c r="AB478" s="117" t="s">
        <v>1713</v>
      </c>
      <c r="AC478" s="117" t="s">
        <v>1713</v>
      </c>
      <c r="AD478" s="117" t="s">
        <v>1713</v>
      </c>
      <c r="AE478" s="117" t="s">
        <v>1713</v>
      </c>
      <c r="AF478" s="117" t="s">
        <v>1713</v>
      </c>
      <c r="AG478" s="127" t="s">
        <v>1743</v>
      </c>
      <c r="AH478" s="117" t="s">
        <v>1713</v>
      </c>
      <c r="AI478" s="117">
        <v>30.55205049930526</v>
      </c>
      <c r="AJ478" s="117">
        <v>28.28933976063529</v>
      </c>
    </row>
    <row r="479" spans="1:36" ht="15.75" customHeight="1">
      <c r="A479" s="166" t="s">
        <v>1988</v>
      </c>
      <c r="B479" s="117" t="s">
        <v>1742</v>
      </c>
      <c r="C479" s="117" t="s">
        <v>1742</v>
      </c>
      <c r="D479" s="117" t="s">
        <v>1742</v>
      </c>
      <c r="E479" s="117" t="s">
        <v>1742</v>
      </c>
      <c r="F479" s="117" t="s">
        <v>1742</v>
      </c>
      <c r="G479" s="117" t="s">
        <v>1742</v>
      </c>
      <c r="H479" s="117" t="s">
        <v>1742</v>
      </c>
      <c r="I479" s="117" t="s">
        <v>1742</v>
      </c>
      <c r="J479" s="117" t="s">
        <v>1742</v>
      </c>
      <c r="K479" s="117" t="s">
        <v>1742</v>
      </c>
      <c r="L479" s="117" t="s">
        <v>1742</v>
      </c>
      <c r="M479" s="117" t="s">
        <v>1742</v>
      </c>
      <c r="N479" s="117" t="s">
        <v>1742</v>
      </c>
      <c r="O479" s="117" t="s">
        <v>1742</v>
      </c>
      <c r="P479" s="117" t="s">
        <v>1742</v>
      </c>
      <c r="Q479" s="117" t="s">
        <v>1742</v>
      </c>
      <c r="R479" s="117" t="s">
        <v>1742</v>
      </c>
      <c r="S479" s="117" t="s">
        <v>1742</v>
      </c>
      <c r="T479" s="117" t="s">
        <v>1742</v>
      </c>
      <c r="U479" s="117" t="s">
        <v>1713</v>
      </c>
      <c r="V479" s="127" t="s">
        <v>1743</v>
      </c>
      <c r="W479" s="117" t="s">
        <v>1742</v>
      </c>
      <c r="X479" s="117" t="s">
        <v>1742</v>
      </c>
      <c r="Y479" s="117" t="s">
        <v>1742</v>
      </c>
      <c r="Z479" s="117" t="s">
        <v>1742</v>
      </c>
      <c r="AA479" s="117" t="s">
        <v>1742</v>
      </c>
      <c r="AB479" s="117" t="s">
        <v>1742</v>
      </c>
      <c r="AC479" s="117" t="s">
        <v>1742</v>
      </c>
      <c r="AD479" s="117" t="s">
        <v>1742</v>
      </c>
      <c r="AE479" s="117" t="s">
        <v>1742</v>
      </c>
      <c r="AF479" s="117" t="s">
        <v>1713</v>
      </c>
      <c r="AG479" s="127" t="s">
        <v>1743</v>
      </c>
      <c r="AH479" s="117" t="s">
        <v>1713</v>
      </c>
      <c r="AI479" s="117" t="s">
        <v>1742</v>
      </c>
      <c r="AJ479" s="117" t="s">
        <v>1742</v>
      </c>
    </row>
    <row r="480" spans="1:36" ht="15.75" customHeight="1">
      <c r="A480" s="166" t="s">
        <v>1989</v>
      </c>
      <c r="B480" s="117" t="s">
        <v>1742</v>
      </c>
      <c r="C480" s="117" t="s">
        <v>1742</v>
      </c>
      <c r="D480" s="117" t="s">
        <v>1742</v>
      </c>
      <c r="E480" s="117" t="s">
        <v>1742</v>
      </c>
      <c r="F480" s="117" t="s">
        <v>1742</v>
      </c>
      <c r="G480" s="117" t="s">
        <v>1742</v>
      </c>
      <c r="H480" s="117" t="s">
        <v>1742</v>
      </c>
      <c r="I480" s="117" t="s">
        <v>1742</v>
      </c>
      <c r="J480" s="117" t="s">
        <v>1742</v>
      </c>
      <c r="K480" s="117" t="s">
        <v>1742</v>
      </c>
      <c r="L480" s="117" t="s">
        <v>1742</v>
      </c>
      <c r="M480" s="117" t="s">
        <v>1742</v>
      </c>
      <c r="N480" s="117" t="s">
        <v>1742</v>
      </c>
      <c r="O480" s="117" t="s">
        <v>1742</v>
      </c>
      <c r="P480" s="117" t="s">
        <v>1742</v>
      </c>
      <c r="Q480" s="117" t="s">
        <v>1742</v>
      </c>
      <c r="R480" s="117" t="s">
        <v>1742</v>
      </c>
      <c r="S480" s="117" t="s">
        <v>1742</v>
      </c>
      <c r="T480" s="117" t="s">
        <v>1742</v>
      </c>
      <c r="U480" s="117" t="s">
        <v>1713</v>
      </c>
      <c r="V480" s="127" t="s">
        <v>1743</v>
      </c>
      <c r="W480" s="117" t="s">
        <v>1742</v>
      </c>
      <c r="X480" s="117" t="s">
        <v>1742</v>
      </c>
      <c r="Y480" s="117" t="s">
        <v>1742</v>
      </c>
      <c r="Z480" s="117" t="s">
        <v>1742</v>
      </c>
      <c r="AA480" s="117" t="s">
        <v>1742</v>
      </c>
      <c r="AB480" s="117" t="s">
        <v>1742</v>
      </c>
      <c r="AC480" s="117" t="s">
        <v>1742</v>
      </c>
      <c r="AD480" s="117" t="s">
        <v>1742</v>
      </c>
      <c r="AE480" s="117" t="s">
        <v>1742</v>
      </c>
      <c r="AF480" s="117" t="s">
        <v>1713</v>
      </c>
      <c r="AG480" s="127" t="s">
        <v>1743</v>
      </c>
      <c r="AH480" s="117" t="s">
        <v>1713</v>
      </c>
      <c r="AI480" s="117" t="s">
        <v>1742</v>
      </c>
      <c r="AJ480" s="117" t="s">
        <v>1742</v>
      </c>
    </row>
    <row r="481" spans="1:36" ht="15.75" customHeight="1">
      <c r="A481" s="166" t="s">
        <v>1990</v>
      </c>
      <c r="B481" s="117" t="s">
        <v>1742</v>
      </c>
      <c r="C481" s="117" t="s">
        <v>1742</v>
      </c>
      <c r="D481" s="117" t="s">
        <v>1742</v>
      </c>
      <c r="E481" s="117" t="s">
        <v>1742</v>
      </c>
      <c r="F481" s="117" t="s">
        <v>1742</v>
      </c>
      <c r="G481" s="117" t="s">
        <v>1742</v>
      </c>
      <c r="H481" s="117" t="s">
        <v>1742</v>
      </c>
      <c r="I481" s="117" t="s">
        <v>1742</v>
      </c>
      <c r="J481" s="117" t="s">
        <v>1742</v>
      </c>
      <c r="K481" s="117" t="s">
        <v>1742</v>
      </c>
      <c r="L481" s="117" t="s">
        <v>1742</v>
      </c>
      <c r="M481" s="117" t="s">
        <v>1742</v>
      </c>
      <c r="N481" s="117" t="s">
        <v>1742</v>
      </c>
      <c r="O481" s="117" t="s">
        <v>1742</v>
      </c>
      <c r="P481" s="117" t="s">
        <v>1742</v>
      </c>
      <c r="Q481" s="117" t="s">
        <v>1742</v>
      </c>
      <c r="R481" s="117" t="s">
        <v>1742</v>
      </c>
      <c r="S481" s="117" t="s">
        <v>1742</v>
      </c>
      <c r="T481" s="117" t="s">
        <v>1742</v>
      </c>
      <c r="U481" s="117" t="s">
        <v>1713</v>
      </c>
      <c r="V481" s="127" t="s">
        <v>1743</v>
      </c>
      <c r="W481" s="117" t="s">
        <v>1742</v>
      </c>
      <c r="X481" s="117" t="s">
        <v>1742</v>
      </c>
      <c r="Y481" s="117" t="s">
        <v>1742</v>
      </c>
      <c r="Z481" s="117" t="s">
        <v>1742</v>
      </c>
      <c r="AA481" s="117" t="s">
        <v>1742</v>
      </c>
      <c r="AB481" s="117" t="s">
        <v>1742</v>
      </c>
      <c r="AC481" s="117" t="s">
        <v>1742</v>
      </c>
      <c r="AD481" s="117" t="s">
        <v>1742</v>
      </c>
      <c r="AE481" s="117" t="s">
        <v>1742</v>
      </c>
      <c r="AF481" s="117" t="s">
        <v>1713</v>
      </c>
      <c r="AG481" s="127" t="s">
        <v>1743</v>
      </c>
      <c r="AH481" s="117" t="s">
        <v>1713</v>
      </c>
      <c r="AI481" s="117" t="s">
        <v>1742</v>
      </c>
      <c r="AJ481" s="117" t="s">
        <v>1742</v>
      </c>
    </row>
    <row r="482" spans="1:36" ht="15.75" customHeight="1">
      <c r="A482" s="166" t="s">
        <v>2060</v>
      </c>
      <c r="B482" s="117" t="s">
        <v>1713</v>
      </c>
      <c r="C482" s="117" t="s">
        <v>1713</v>
      </c>
      <c r="D482" s="117" t="s">
        <v>1713</v>
      </c>
      <c r="E482" s="117" t="s">
        <v>1713</v>
      </c>
      <c r="F482" s="117" t="s">
        <v>1713</v>
      </c>
      <c r="G482" s="117" t="s">
        <v>1713</v>
      </c>
      <c r="H482" s="117" t="s">
        <v>1713</v>
      </c>
      <c r="I482" s="117" t="s">
        <v>1713</v>
      </c>
      <c r="J482" s="117" t="s">
        <v>1713</v>
      </c>
      <c r="K482" s="117" t="s">
        <v>1713</v>
      </c>
      <c r="L482" s="117" t="s">
        <v>1713</v>
      </c>
      <c r="M482" s="117" t="s">
        <v>1713</v>
      </c>
      <c r="N482" s="117" t="s">
        <v>1713</v>
      </c>
      <c r="O482" s="117" t="s">
        <v>1713</v>
      </c>
      <c r="P482" s="117" t="s">
        <v>1713</v>
      </c>
      <c r="Q482" s="117" t="s">
        <v>1713</v>
      </c>
      <c r="R482" s="117" t="s">
        <v>1713</v>
      </c>
      <c r="S482" s="117" t="s">
        <v>1713</v>
      </c>
      <c r="T482" s="117" t="s">
        <v>1713</v>
      </c>
      <c r="U482" s="117" t="s">
        <v>1713</v>
      </c>
      <c r="V482" s="127" t="s">
        <v>1743</v>
      </c>
      <c r="W482" s="117" t="s">
        <v>1713</v>
      </c>
      <c r="X482" s="117" t="s">
        <v>1713</v>
      </c>
      <c r="Y482" s="117" t="s">
        <v>1713</v>
      </c>
      <c r="Z482" s="117" t="s">
        <v>1713</v>
      </c>
      <c r="AA482" s="117" t="s">
        <v>1713</v>
      </c>
      <c r="AB482" s="117" t="s">
        <v>1713</v>
      </c>
      <c r="AC482" s="117" t="s">
        <v>1713</v>
      </c>
      <c r="AD482" s="117" t="s">
        <v>1713</v>
      </c>
      <c r="AE482" s="117" t="s">
        <v>1713</v>
      </c>
      <c r="AF482" s="117" t="s">
        <v>1713</v>
      </c>
      <c r="AG482" s="127" t="s">
        <v>1743</v>
      </c>
      <c r="AH482" s="117" t="s">
        <v>1713</v>
      </c>
      <c r="AI482" s="117" t="s">
        <v>1713</v>
      </c>
      <c r="AJ482" s="117" t="s">
        <v>1713</v>
      </c>
    </row>
    <row r="483" spans="1:36" ht="15.75" customHeight="1">
      <c r="A483" s="173" t="s">
        <v>2061</v>
      </c>
      <c r="B483" s="117">
        <v>1.1499999999999999</v>
      </c>
      <c r="C483" s="117">
        <v>511.23099999999999</v>
      </c>
      <c r="D483" s="117" t="s">
        <v>1713</v>
      </c>
      <c r="E483" s="117" t="s">
        <v>1713</v>
      </c>
      <c r="F483" s="117">
        <v>2700.6672400000002</v>
      </c>
      <c r="G483" s="117" t="s">
        <v>1713</v>
      </c>
      <c r="H483" s="117">
        <v>51303.730300000003</v>
      </c>
      <c r="I483" s="117" t="s">
        <v>1713</v>
      </c>
      <c r="J483" s="117">
        <v>2108.0477999999998</v>
      </c>
      <c r="K483" s="117" t="s">
        <v>1713</v>
      </c>
      <c r="L483" s="117" t="s">
        <v>1713</v>
      </c>
      <c r="M483" s="117" t="s">
        <v>1713</v>
      </c>
      <c r="N483" s="117" t="s">
        <v>1713</v>
      </c>
      <c r="O483" s="117" t="s">
        <v>1713</v>
      </c>
      <c r="P483" s="117" t="s">
        <v>1713</v>
      </c>
      <c r="Q483" s="117">
        <v>124.76</v>
      </c>
      <c r="R483" s="117" t="s">
        <v>1713</v>
      </c>
      <c r="S483" s="117" t="s">
        <v>1713</v>
      </c>
      <c r="T483" s="117" t="s">
        <v>1713</v>
      </c>
      <c r="U483" s="117" t="s">
        <v>1713</v>
      </c>
      <c r="V483" s="127" t="s">
        <v>1743</v>
      </c>
      <c r="W483" s="117">
        <v>2.1192000000000002</v>
      </c>
      <c r="X483" s="117" t="s">
        <v>1713</v>
      </c>
      <c r="Y483" s="117" t="s">
        <v>1713</v>
      </c>
      <c r="Z483" s="117" t="s">
        <v>1713</v>
      </c>
      <c r="AA483" s="117" t="s">
        <v>1713</v>
      </c>
      <c r="AB483" s="117" t="s">
        <v>1713</v>
      </c>
      <c r="AC483" s="117" t="s">
        <v>1713</v>
      </c>
      <c r="AD483" s="117" t="s">
        <v>1713</v>
      </c>
      <c r="AE483" s="117" t="s">
        <v>1713</v>
      </c>
      <c r="AF483" s="117" t="s">
        <v>1713</v>
      </c>
      <c r="AG483" s="127" t="s">
        <v>1743</v>
      </c>
      <c r="AH483" s="117">
        <v>5917.8748952000005</v>
      </c>
      <c r="AI483" s="117" t="s">
        <v>1713</v>
      </c>
      <c r="AJ483" s="117" t="s">
        <v>1713</v>
      </c>
    </row>
    <row r="484" spans="1:36" ht="15.75" customHeight="1">
      <c r="A484" s="166" t="s">
        <v>1993</v>
      </c>
      <c r="B484" s="117" t="s">
        <v>1713</v>
      </c>
      <c r="C484" s="117">
        <v>511.23099999999999</v>
      </c>
      <c r="D484" s="117" t="s">
        <v>1713</v>
      </c>
      <c r="E484" s="117" t="s">
        <v>1713</v>
      </c>
      <c r="F484" s="117">
        <v>2675.2572400000004</v>
      </c>
      <c r="G484" s="117" t="s">
        <v>1713</v>
      </c>
      <c r="H484" s="117">
        <v>47305.3603</v>
      </c>
      <c r="I484" s="117" t="s">
        <v>1713</v>
      </c>
      <c r="J484" s="117">
        <v>2108.0477999999998</v>
      </c>
      <c r="K484" s="117" t="s">
        <v>1713</v>
      </c>
      <c r="L484" s="117" t="s">
        <v>1713</v>
      </c>
      <c r="M484" s="117" t="s">
        <v>1713</v>
      </c>
      <c r="N484" s="117" t="s">
        <v>1713</v>
      </c>
      <c r="O484" s="117" t="s">
        <v>1713</v>
      </c>
      <c r="P484" s="117" t="s">
        <v>1713</v>
      </c>
      <c r="Q484" s="117">
        <v>99.2</v>
      </c>
      <c r="R484" s="117" t="s">
        <v>1713</v>
      </c>
      <c r="S484" s="117" t="s">
        <v>1713</v>
      </c>
      <c r="T484" s="117" t="s">
        <v>1713</v>
      </c>
      <c r="U484" s="117" t="s">
        <v>1713</v>
      </c>
      <c r="V484" s="127" t="s">
        <v>1743</v>
      </c>
      <c r="W484" s="117" t="s">
        <v>1713</v>
      </c>
      <c r="X484" s="117" t="s">
        <v>1713</v>
      </c>
      <c r="Y484" s="117" t="s">
        <v>1713</v>
      </c>
      <c r="Z484" s="117" t="s">
        <v>1713</v>
      </c>
      <c r="AA484" s="117" t="s">
        <v>1713</v>
      </c>
      <c r="AB484" s="117" t="s">
        <v>1713</v>
      </c>
      <c r="AC484" s="117" t="s">
        <v>1713</v>
      </c>
      <c r="AD484" s="117" t="s">
        <v>1713</v>
      </c>
      <c r="AE484" s="117" t="s">
        <v>1713</v>
      </c>
      <c r="AF484" s="117" t="s">
        <v>1713</v>
      </c>
      <c r="AG484" s="127" t="s">
        <v>1743</v>
      </c>
      <c r="AH484" s="117" t="s">
        <v>1713</v>
      </c>
      <c r="AI484" s="117" t="s">
        <v>1713</v>
      </c>
      <c r="AJ484" s="117" t="s">
        <v>1713</v>
      </c>
    </row>
    <row r="485" spans="1:36" ht="15.75" customHeight="1">
      <c r="A485" s="166" t="s">
        <v>1994</v>
      </c>
      <c r="B485" s="117" t="s">
        <v>1713</v>
      </c>
      <c r="C485" s="117" t="s">
        <v>1713</v>
      </c>
      <c r="D485" s="117" t="s">
        <v>1713</v>
      </c>
      <c r="E485" s="117" t="s">
        <v>1713</v>
      </c>
      <c r="F485" s="117" t="s">
        <v>1713</v>
      </c>
      <c r="G485" s="117" t="s">
        <v>1713</v>
      </c>
      <c r="H485" s="117">
        <v>170.17</v>
      </c>
      <c r="I485" s="117" t="s">
        <v>1713</v>
      </c>
      <c r="J485" s="117" t="s">
        <v>1713</v>
      </c>
      <c r="K485" s="117" t="s">
        <v>1713</v>
      </c>
      <c r="L485" s="117" t="s">
        <v>1713</v>
      </c>
      <c r="M485" s="117" t="s">
        <v>1713</v>
      </c>
      <c r="N485" s="117" t="s">
        <v>1713</v>
      </c>
      <c r="O485" s="117" t="s">
        <v>1713</v>
      </c>
      <c r="P485" s="117" t="s">
        <v>1713</v>
      </c>
      <c r="Q485" s="117" t="s">
        <v>1713</v>
      </c>
      <c r="R485" s="117" t="s">
        <v>1713</v>
      </c>
      <c r="S485" s="117" t="s">
        <v>1713</v>
      </c>
      <c r="T485" s="117" t="s">
        <v>1713</v>
      </c>
      <c r="U485" s="117" t="s">
        <v>1713</v>
      </c>
      <c r="V485" s="127" t="s">
        <v>1743</v>
      </c>
      <c r="W485" s="117" t="s">
        <v>1713</v>
      </c>
      <c r="X485" s="117" t="s">
        <v>1713</v>
      </c>
      <c r="Y485" s="117" t="s">
        <v>1713</v>
      </c>
      <c r="Z485" s="117" t="s">
        <v>1713</v>
      </c>
      <c r="AA485" s="117" t="s">
        <v>1713</v>
      </c>
      <c r="AB485" s="117" t="s">
        <v>1713</v>
      </c>
      <c r="AC485" s="117" t="s">
        <v>1713</v>
      </c>
      <c r="AD485" s="117" t="s">
        <v>1713</v>
      </c>
      <c r="AE485" s="117" t="s">
        <v>1713</v>
      </c>
      <c r="AF485" s="117" t="s">
        <v>1713</v>
      </c>
      <c r="AG485" s="127" t="s">
        <v>1743</v>
      </c>
      <c r="AH485" s="117" t="s">
        <v>1713</v>
      </c>
      <c r="AI485" s="117" t="s">
        <v>1713</v>
      </c>
      <c r="AJ485" s="117" t="s">
        <v>1713</v>
      </c>
    </row>
    <row r="486" spans="1:36" ht="15.75" customHeight="1">
      <c r="A486" s="166" t="s">
        <v>1995</v>
      </c>
      <c r="B486" s="117">
        <v>1.1499999999999999</v>
      </c>
      <c r="C486" s="117" t="s">
        <v>1713</v>
      </c>
      <c r="D486" s="117" t="s">
        <v>1713</v>
      </c>
      <c r="E486" s="117" t="s">
        <v>1713</v>
      </c>
      <c r="F486" s="117">
        <v>25.41</v>
      </c>
      <c r="G486" s="117" t="s">
        <v>1713</v>
      </c>
      <c r="H486" s="117" t="s">
        <v>1713</v>
      </c>
      <c r="I486" s="117" t="s">
        <v>1713</v>
      </c>
      <c r="J486" s="117" t="s">
        <v>1713</v>
      </c>
      <c r="K486" s="117" t="s">
        <v>1713</v>
      </c>
      <c r="L486" s="117" t="s">
        <v>1713</v>
      </c>
      <c r="M486" s="117" t="s">
        <v>1713</v>
      </c>
      <c r="N486" s="117" t="s">
        <v>1713</v>
      </c>
      <c r="O486" s="117" t="s">
        <v>1713</v>
      </c>
      <c r="P486" s="117" t="s">
        <v>1713</v>
      </c>
      <c r="Q486" s="117">
        <v>25.56</v>
      </c>
      <c r="R486" s="117" t="s">
        <v>1713</v>
      </c>
      <c r="S486" s="117" t="s">
        <v>1713</v>
      </c>
      <c r="T486" s="117" t="s">
        <v>1713</v>
      </c>
      <c r="U486" s="117" t="s">
        <v>1713</v>
      </c>
      <c r="V486" s="127" t="s">
        <v>1743</v>
      </c>
      <c r="W486" s="117">
        <v>2.1192000000000002</v>
      </c>
      <c r="X486" s="117" t="s">
        <v>1713</v>
      </c>
      <c r="Y486" s="117" t="s">
        <v>1713</v>
      </c>
      <c r="Z486" s="117" t="s">
        <v>1713</v>
      </c>
      <c r="AA486" s="117" t="s">
        <v>1713</v>
      </c>
      <c r="AB486" s="117" t="s">
        <v>1713</v>
      </c>
      <c r="AC486" s="117" t="s">
        <v>1713</v>
      </c>
      <c r="AD486" s="117" t="s">
        <v>1713</v>
      </c>
      <c r="AE486" s="117" t="s">
        <v>1713</v>
      </c>
      <c r="AF486" s="117" t="s">
        <v>1713</v>
      </c>
      <c r="AG486" s="127" t="s">
        <v>1743</v>
      </c>
      <c r="AH486" s="117" t="s">
        <v>1713</v>
      </c>
      <c r="AI486" s="117" t="s">
        <v>1713</v>
      </c>
      <c r="AJ486" s="117" t="s">
        <v>1713</v>
      </c>
    </row>
    <row r="487" spans="1:36" ht="15.75" customHeight="1">
      <c r="A487" s="166" t="s">
        <v>1996</v>
      </c>
      <c r="B487" s="117" t="s">
        <v>1713</v>
      </c>
      <c r="C487" s="117" t="s">
        <v>1713</v>
      </c>
      <c r="D487" s="117" t="s">
        <v>1713</v>
      </c>
      <c r="E487" s="117" t="s">
        <v>1713</v>
      </c>
      <c r="F487" s="117" t="s">
        <v>1713</v>
      </c>
      <c r="G487" s="117" t="s">
        <v>1713</v>
      </c>
      <c r="H487" s="117">
        <v>3828.2</v>
      </c>
      <c r="I487" s="117" t="s">
        <v>1713</v>
      </c>
      <c r="J487" s="117" t="s">
        <v>1713</v>
      </c>
      <c r="K487" s="117" t="s">
        <v>1713</v>
      </c>
      <c r="L487" s="117" t="s">
        <v>1713</v>
      </c>
      <c r="M487" s="117" t="s">
        <v>1713</v>
      </c>
      <c r="N487" s="117" t="s">
        <v>1713</v>
      </c>
      <c r="O487" s="117" t="s">
        <v>1713</v>
      </c>
      <c r="P487" s="117" t="s">
        <v>1713</v>
      </c>
      <c r="Q487" s="117" t="s">
        <v>1713</v>
      </c>
      <c r="R487" s="117" t="s">
        <v>1713</v>
      </c>
      <c r="S487" s="117" t="s">
        <v>1713</v>
      </c>
      <c r="T487" s="117" t="s">
        <v>1713</v>
      </c>
      <c r="U487" s="117" t="s">
        <v>1713</v>
      </c>
      <c r="V487" s="127" t="s">
        <v>1743</v>
      </c>
      <c r="W487" s="117" t="s">
        <v>1713</v>
      </c>
      <c r="X487" s="117" t="s">
        <v>1713</v>
      </c>
      <c r="Y487" s="117" t="s">
        <v>1713</v>
      </c>
      <c r="Z487" s="117" t="s">
        <v>1713</v>
      </c>
      <c r="AA487" s="117" t="s">
        <v>1713</v>
      </c>
      <c r="AB487" s="117" t="s">
        <v>1713</v>
      </c>
      <c r="AC487" s="117" t="s">
        <v>1713</v>
      </c>
      <c r="AD487" s="117" t="s">
        <v>1713</v>
      </c>
      <c r="AE487" s="117" t="s">
        <v>1713</v>
      </c>
      <c r="AF487" s="117" t="s">
        <v>1713</v>
      </c>
      <c r="AG487" s="127" t="s">
        <v>1743</v>
      </c>
      <c r="AH487" s="117" t="s">
        <v>1713</v>
      </c>
      <c r="AI487" s="117" t="s">
        <v>1713</v>
      </c>
      <c r="AJ487" s="117" t="s">
        <v>1713</v>
      </c>
    </row>
    <row r="488" spans="1:36" ht="15.75" customHeight="1">
      <c r="A488" s="166" t="s">
        <v>1997</v>
      </c>
      <c r="B488" s="117" t="s">
        <v>1713</v>
      </c>
      <c r="C488" s="117" t="s">
        <v>1713</v>
      </c>
      <c r="D488" s="117" t="s">
        <v>1713</v>
      </c>
      <c r="E488" s="117" t="s">
        <v>1713</v>
      </c>
      <c r="F488" s="117" t="s">
        <v>1713</v>
      </c>
      <c r="G488" s="117" t="s">
        <v>1713</v>
      </c>
      <c r="H488" s="117" t="s">
        <v>1713</v>
      </c>
      <c r="I488" s="117" t="s">
        <v>1713</v>
      </c>
      <c r="J488" s="117" t="s">
        <v>1713</v>
      </c>
      <c r="K488" s="117" t="s">
        <v>1713</v>
      </c>
      <c r="L488" s="117" t="s">
        <v>1713</v>
      </c>
      <c r="M488" s="117" t="s">
        <v>1713</v>
      </c>
      <c r="N488" s="117" t="s">
        <v>1713</v>
      </c>
      <c r="O488" s="117" t="s">
        <v>1713</v>
      </c>
      <c r="P488" s="117" t="s">
        <v>1713</v>
      </c>
      <c r="Q488" s="117" t="s">
        <v>1713</v>
      </c>
      <c r="R488" s="117" t="s">
        <v>1713</v>
      </c>
      <c r="S488" s="117" t="s">
        <v>1713</v>
      </c>
      <c r="T488" s="117" t="s">
        <v>1713</v>
      </c>
      <c r="U488" s="117" t="s">
        <v>1713</v>
      </c>
      <c r="V488" s="127" t="s">
        <v>1743</v>
      </c>
      <c r="W488" s="117" t="s">
        <v>1713</v>
      </c>
      <c r="X488" s="117" t="s">
        <v>1713</v>
      </c>
      <c r="Y488" s="117" t="s">
        <v>1713</v>
      </c>
      <c r="Z488" s="117" t="s">
        <v>1713</v>
      </c>
      <c r="AA488" s="117" t="s">
        <v>1713</v>
      </c>
      <c r="AB488" s="117" t="s">
        <v>1713</v>
      </c>
      <c r="AC488" s="117" t="s">
        <v>1713</v>
      </c>
      <c r="AD488" s="117" t="s">
        <v>1713</v>
      </c>
      <c r="AE488" s="117" t="s">
        <v>1713</v>
      </c>
      <c r="AF488" s="117" t="s">
        <v>1713</v>
      </c>
      <c r="AG488" s="127" t="s">
        <v>1743</v>
      </c>
      <c r="AH488" s="117" t="s">
        <v>1713</v>
      </c>
      <c r="AI488" s="117" t="s">
        <v>1713</v>
      </c>
      <c r="AJ488" s="117" t="s">
        <v>1713</v>
      </c>
    </row>
    <row r="489" spans="1:36" ht="15.75" customHeight="1">
      <c r="A489" s="169" t="s">
        <v>1998</v>
      </c>
      <c r="B489" s="117" t="s">
        <v>1713</v>
      </c>
      <c r="C489" s="117" t="s">
        <v>1713</v>
      </c>
      <c r="D489" s="117" t="s">
        <v>1713</v>
      </c>
      <c r="E489" s="117" t="s">
        <v>1713</v>
      </c>
      <c r="F489" s="117" t="s">
        <v>1713</v>
      </c>
      <c r="G489" s="117" t="s">
        <v>1713</v>
      </c>
      <c r="H489" s="117" t="s">
        <v>1713</v>
      </c>
      <c r="I489" s="117" t="s">
        <v>1713</v>
      </c>
      <c r="J489" s="117" t="s">
        <v>1713</v>
      </c>
      <c r="K489" s="117" t="s">
        <v>1713</v>
      </c>
      <c r="L489" s="117" t="s">
        <v>1713</v>
      </c>
      <c r="M489" s="117" t="s">
        <v>1713</v>
      </c>
      <c r="N489" s="117" t="s">
        <v>1713</v>
      </c>
      <c r="O489" s="117" t="s">
        <v>1713</v>
      </c>
      <c r="P489" s="117" t="s">
        <v>1713</v>
      </c>
      <c r="Q489" s="117" t="s">
        <v>1713</v>
      </c>
      <c r="R489" s="117" t="s">
        <v>1713</v>
      </c>
      <c r="S489" s="117" t="s">
        <v>1713</v>
      </c>
      <c r="T489" s="117" t="s">
        <v>1713</v>
      </c>
      <c r="U489" s="117" t="s">
        <v>1713</v>
      </c>
      <c r="V489" s="127" t="s">
        <v>1743</v>
      </c>
      <c r="W489" s="117" t="s">
        <v>1713</v>
      </c>
      <c r="X489" s="117" t="s">
        <v>1713</v>
      </c>
      <c r="Y489" s="117" t="s">
        <v>1713</v>
      </c>
      <c r="Z489" s="117" t="s">
        <v>1713</v>
      </c>
      <c r="AA489" s="117" t="s">
        <v>1713</v>
      </c>
      <c r="AB489" s="117" t="s">
        <v>1713</v>
      </c>
      <c r="AC489" s="117" t="s">
        <v>1713</v>
      </c>
      <c r="AD489" s="117" t="s">
        <v>1713</v>
      </c>
      <c r="AE489" s="117" t="s">
        <v>1713</v>
      </c>
      <c r="AF489" s="117" t="s">
        <v>1713</v>
      </c>
      <c r="AG489" s="127" t="s">
        <v>1743</v>
      </c>
      <c r="AH489" s="117">
        <v>5917.8748952000005</v>
      </c>
      <c r="AI489" s="117" t="s">
        <v>1713</v>
      </c>
      <c r="AJ489" s="117" t="s">
        <v>1713</v>
      </c>
    </row>
    <row r="490" spans="1:36" ht="15.75" customHeight="1">
      <c r="A490" s="172" t="s">
        <v>1999</v>
      </c>
      <c r="B490" s="117" t="s">
        <v>1713</v>
      </c>
      <c r="C490" s="117" t="s">
        <v>1713</v>
      </c>
      <c r="D490" s="117" t="s">
        <v>1713</v>
      </c>
      <c r="E490" s="117" t="s">
        <v>1713</v>
      </c>
      <c r="F490" s="117" t="s">
        <v>1713</v>
      </c>
      <c r="G490" s="117" t="s">
        <v>1713</v>
      </c>
      <c r="H490" s="117" t="s">
        <v>1713</v>
      </c>
      <c r="I490" s="117" t="s">
        <v>1713</v>
      </c>
      <c r="J490" s="117" t="s">
        <v>1713</v>
      </c>
      <c r="K490" s="117" t="s">
        <v>1713</v>
      </c>
      <c r="L490" s="117" t="s">
        <v>1713</v>
      </c>
      <c r="M490" s="117" t="s">
        <v>1713</v>
      </c>
      <c r="N490" s="117" t="s">
        <v>1713</v>
      </c>
      <c r="O490" s="117" t="s">
        <v>1713</v>
      </c>
      <c r="P490" s="117" t="s">
        <v>1713</v>
      </c>
      <c r="Q490" s="117" t="s">
        <v>1713</v>
      </c>
      <c r="R490" s="117" t="s">
        <v>1713</v>
      </c>
      <c r="S490" s="117" t="s">
        <v>1713</v>
      </c>
      <c r="T490" s="117" t="s">
        <v>1713</v>
      </c>
      <c r="U490" s="117" t="s">
        <v>1713</v>
      </c>
      <c r="V490" s="127" t="s">
        <v>1743</v>
      </c>
      <c r="W490" s="117" t="s">
        <v>1713</v>
      </c>
      <c r="X490" s="117" t="s">
        <v>1713</v>
      </c>
      <c r="Y490" s="117" t="s">
        <v>1713</v>
      </c>
      <c r="Z490" s="117" t="s">
        <v>1713</v>
      </c>
      <c r="AA490" s="117" t="s">
        <v>1713</v>
      </c>
      <c r="AB490" s="117" t="s">
        <v>1713</v>
      </c>
      <c r="AC490" s="117" t="s">
        <v>1713</v>
      </c>
      <c r="AD490" s="117" t="s">
        <v>1713</v>
      </c>
      <c r="AE490" s="117" t="s">
        <v>1713</v>
      </c>
      <c r="AF490" s="117" t="s">
        <v>1713</v>
      </c>
      <c r="AG490" s="127" t="s">
        <v>1743</v>
      </c>
      <c r="AH490" s="117" t="s">
        <v>1713</v>
      </c>
      <c r="AI490" s="117">
        <v>362.21551272187003</v>
      </c>
      <c r="AJ490" s="117" t="s">
        <v>1713</v>
      </c>
    </row>
    <row r="491" spans="1:36" ht="15.75" customHeight="1">
      <c r="A491" s="166" t="s">
        <v>2000</v>
      </c>
      <c r="B491" s="117" t="s">
        <v>1713</v>
      </c>
      <c r="C491" s="117" t="s">
        <v>1713</v>
      </c>
      <c r="D491" s="117" t="s">
        <v>1713</v>
      </c>
      <c r="E491" s="117" t="s">
        <v>1713</v>
      </c>
      <c r="F491" s="117" t="s">
        <v>1713</v>
      </c>
      <c r="G491" s="117" t="s">
        <v>1713</v>
      </c>
      <c r="H491" s="117" t="s">
        <v>1713</v>
      </c>
      <c r="I491" s="117" t="s">
        <v>1713</v>
      </c>
      <c r="J491" s="117" t="s">
        <v>1713</v>
      </c>
      <c r="K491" s="117" t="s">
        <v>1713</v>
      </c>
      <c r="L491" s="117" t="s">
        <v>1713</v>
      </c>
      <c r="M491" s="117" t="s">
        <v>1713</v>
      </c>
      <c r="N491" s="117" t="s">
        <v>1713</v>
      </c>
      <c r="O491" s="117" t="s">
        <v>1713</v>
      </c>
      <c r="P491" s="117" t="s">
        <v>1713</v>
      </c>
      <c r="Q491" s="117" t="s">
        <v>1713</v>
      </c>
      <c r="R491" s="117" t="s">
        <v>1713</v>
      </c>
      <c r="S491" s="117" t="s">
        <v>1713</v>
      </c>
      <c r="T491" s="117" t="s">
        <v>1713</v>
      </c>
      <c r="U491" s="117" t="s">
        <v>1713</v>
      </c>
      <c r="V491" s="127" t="s">
        <v>1743</v>
      </c>
      <c r="W491" s="117" t="s">
        <v>1713</v>
      </c>
      <c r="X491" s="117" t="s">
        <v>1713</v>
      </c>
      <c r="Y491" s="117" t="s">
        <v>1713</v>
      </c>
      <c r="Z491" s="117" t="s">
        <v>1713</v>
      </c>
      <c r="AA491" s="117" t="s">
        <v>1713</v>
      </c>
      <c r="AB491" s="117" t="s">
        <v>1713</v>
      </c>
      <c r="AC491" s="117" t="s">
        <v>1713</v>
      </c>
      <c r="AD491" s="117" t="s">
        <v>1713</v>
      </c>
      <c r="AE491" s="117" t="s">
        <v>1713</v>
      </c>
      <c r="AF491" s="117" t="s">
        <v>1713</v>
      </c>
      <c r="AG491" s="127" t="s">
        <v>1743</v>
      </c>
      <c r="AH491" s="117" t="s">
        <v>1713</v>
      </c>
      <c r="AI491" s="117">
        <v>362.21551272186957</v>
      </c>
      <c r="AJ491" s="117" t="s">
        <v>1713</v>
      </c>
    </row>
    <row r="492" spans="1:36" ht="15.75" customHeight="1">
      <c r="A492" s="166" t="s">
        <v>2062</v>
      </c>
      <c r="B492" s="127" t="s">
        <v>1743</v>
      </c>
      <c r="C492" s="127" t="s">
        <v>1743</v>
      </c>
      <c r="D492" s="127" t="s">
        <v>1743</v>
      </c>
      <c r="E492" s="127" t="s">
        <v>1743</v>
      </c>
      <c r="F492" s="127" t="s">
        <v>1743</v>
      </c>
      <c r="G492" s="127" t="s">
        <v>1743</v>
      </c>
      <c r="H492" s="127" t="s">
        <v>1743</v>
      </c>
      <c r="I492" s="127" t="s">
        <v>1743</v>
      </c>
      <c r="J492" s="127" t="s">
        <v>1743</v>
      </c>
      <c r="K492" s="127" t="s">
        <v>1743</v>
      </c>
      <c r="L492" s="127" t="s">
        <v>1743</v>
      </c>
      <c r="M492" s="127" t="s">
        <v>1743</v>
      </c>
      <c r="N492" s="127" t="s">
        <v>1743</v>
      </c>
      <c r="O492" s="127" t="s">
        <v>1743</v>
      </c>
      <c r="P492" s="127" t="s">
        <v>1743</v>
      </c>
      <c r="Q492" s="127" t="s">
        <v>1743</v>
      </c>
      <c r="R492" s="127" t="s">
        <v>1743</v>
      </c>
      <c r="S492" s="127" t="s">
        <v>1743</v>
      </c>
      <c r="T492" s="127" t="s">
        <v>1743</v>
      </c>
      <c r="U492" s="127" t="s">
        <v>1743</v>
      </c>
      <c r="V492" s="127" t="s">
        <v>1743</v>
      </c>
      <c r="W492" s="117" t="s">
        <v>1713</v>
      </c>
      <c r="X492" s="117" t="s">
        <v>1713</v>
      </c>
      <c r="Y492" s="117" t="s">
        <v>1713</v>
      </c>
      <c r="Z492" s="117" t="s">
        <v>1713</v>
      </c>
      <c r="AA492" s="117" t="s">
        <v>1713</v>
      </c>
      <c r="AB492" s="117" t="s">
        <v>1713</v>
      </c>
      <c r="AC492" s="117" t="s">
        <v>1713</v>
      </c>
      <c r="AD492" s="117" t="s">
        <v>1713</v>
      </c>
      <c r="AE492" s="117" t="s">
        <v>1713</v>
      </c>
      <c r="AF492" s="117" t="s">
        <v>1713</v>
      </c>
      <c r="AG492" s="127" t="s">
        <v>1743</v>
      </c>
      <c r="AH492" s="127" t="s">
        <v>1743</v>
      </c>
      <c r="AI492" s="117" t="s">
        <v>1742</v>
      </c>
      <c r="AJ492" s="127" t="s">
        <v>1743</v>
      </c>
    </row>
    <row r="493" spans="1:36" ht="15.75" customHeight="1">
      <c r="A493" s="166" t="s">
        <v>2003</v>
      </c>
      <c r="B493" s="117" t="s">
        <v>1713</v>
      </c>
      <c r="C493" s="117" t="s">
        <v>1713</v>
      </c>
      <c r="D493" s="117" t="s">
        <v>1713</v>
      </c>
      <c r="E493" s="117" t="s">
        <v>1713</v>
      </c>
      <c r="F493" s="117" t="s">
        <v>1713</v>
      </c>
      <c r="G493" s="117" t="s">
        <v>1713</v>
      </c>
      <c r="H493" s="117" t="s">
        <v>1713</v>
      </c>
      <c r="I493" s="117" t="s">
        <v>1713</v>
      </c>
      <c r="J493" s="117" t="s">
        <v>1713</v>
      </c>
      <c r="K493" s="117" t="s">
        <v>1713</v>
      </c>
      <c r="L493" s="117" t="s">
        <v>1713</v>
      </c>
      <c r="M493" s="117" t="s">
        <v>1713</v>
      </c>
      <c r="N493" s="117" t="s">
        <v>1713</v>
      </c>
      <c r="O493" s="117" t="s">
        <v>1713</v>
      </c>
      <c r="P493" s="117" t="s">
        <v>1713</v>
      </c>
      <c r="Q493" s="117" t="s">
        <v>1713</v>
      </c>
      <c r="R493" s="117" t="s">
        <v>1713</v>
      </c>
      <c r="S493" s="117" t="s">
        <v>1713</v>
      </c>
      <c r="T493" s="117" t="s">
        <v>1713</v>
      </c>
      <c r="U493" s="117" t="s">
        <v>1713</v>
      </c>
      <c r="V493" s="127" t="s">
        <v>1743</v>
      </c>
      <c r="W493" s="117" t="s">
        <v>1713</v>
      </c>
      <c r="X493" s="117" t="s">
        <v>1713</v>
      </c>
      <c r="Y493" s="117" t="s">
        <v>1713</v>
      </c>
      <c r="Z493" s="117" t="s">
        <v>1713</v>
      </c>
      <c r="AA493" s="117" t="s">
        <v>1713</v>
      </c>
      <c r="AB493" s="117" t="s">
        <v>1713</v>
      </c>
      <c r="AC493" s="117" t="s">
        <v>1713</v>
      </c>
      <c r="AD493" s="117" t="s">
        <v>1713</v>
      </c>
      <c r="AE493" s="117" t="s">
        <v>1713</v>
      </c>
      <c r="AF493" s="117" t="s">
        <v>1713</v>
      </c>
      <c r="AG493" s="127" t="s">
        <v>1743</v>
      </c>
      <c r="AH493" s="117" t="s">
        <v>1713</v>
      </c>
      <c r="AI493" s="117" t="s">
        <v>1713</v>
      </c>
      <c r="AJ493" s="117" t="s">
        <v>1713</v>
      </c>
    </row>
    <row r="494" spans="1:36" ht="15.75" customHeight="1">
      <c r="A494" s="171" t="s">
        <v>2063</v>
      </c>
      <c r="B494" s="117" t="s">
        <v>1814</v>
      </c>
      <c r="C494" s="117" t="s">
        <v>1713</v>
      </c>
      <c r="D494" s="117" t="s">
        <v>1713</v>
      </c>
      <c r="E494" s="117" t="s">
        <v>1713</v>
      </c>
      <c r="F494" s="117" t="s">
        <v>1713</v>
      </c>
      <c r="G494" s="117" t="s">
        <v>1713</v>
      </c>
      <c r="H494" s="117" t="s">
        <v>1713</v>
      </c>
      <c r="I494" s="117" t="s">
        <v>1713</v>
      </c>
      <c r="J494" s="117" t="s">
        <v>1713</v>
      </c>
      <c r="K494" s="117" t="s">
        <v>1713</v>
      </c>
      <c r="L494" s="117" t="s">
        <v>1713</v>
      </c>
      <c r="M494" s="117" t="s">
        <v>1713</v>
      </c>
      <c r="N494" s="117" t="s">
        <v>1713</v>
      </c>
      <c r="O494" s="117" t="s">
        <v>1713</v>
      </c>
      <c r="P494" s="117" t="s">
        <v>1713</v>
      </c>
      <c r="Q494" s="117" t="s">
        <v>1713</v>
      </c>
      <c r="R494" s="117" t="s">
        <v>1713</v>
      </c>
      <c r="S494" s="117" t="s">
        <v>1713</v>
      </c>
      <c r="T494" s="117" t="s">
        <v>1713</v>
      </c>
      <c r="U494" s="117" t="s">
        <v>1713</v>
      </c>
      <c r="V494" s="127" t="s">
        <v>1743</v>
      </c>
      <c r="W494" s="117" t="s">
        <v>1814</v>
      </c>
      <c r="X494" s="117" t="s">
        <v>1814</v>
      </c>
      <c r="Y494" s="117" t="s">
        <v>1814</v>
      </c>
      <c r="Z494" s="117" t="s">
        <v>1713</v>
      </c>
      <c r="AA494" s="117" t="s">
        <v>1814</v>
      </c>
      <c r="AB494" s="117" t="s">
        <v>1713</v>
      </c>
      <c r="AC494" s="117" t="s">
        <v>1713</v>
      </c>
      <c r="AD494" s="117" t="s">
        <v>1713</v>
      </c>
      <c r="AE494" s="117" t="s">
        <v>1713</v>
      </c>
      <c r="AF494" s="117" t="s">
        <v>1713</v>
      </c>
      <c r="AG494" s="127" t="s">
        <v>1743</v>
      </c>
      <c r="AH494" s="117" t="s">
        <v>1713</v>
      </c>
      <c r="AI494" s="117" t="s">
        <v>1814</v>
      </c>
      <c r="AJ494" s="117" t="s">
        <v>1814</v>
      </c>
    </row>
    <row r="495" spans="1:36" ht="15.75" customHeight="1">
      <c r="A495" s="188" t="s">
        <v>2064</v>
      </c>
      <c r="B495" s="117" t="s">
        <v>1814</v>
      </c>
      <c r="C495" s="117" t="s">
        <v>1713</v>
      </c>
      <c r="D495" s="117" t="s">
        <v>1713</v>
      </c>
      <c r="E495" s="117" t="s">
        <v>1713</v>
      </c>
      <c r="F495" s="117" t="s">
        <v>1713</v>
      </c>
      <c r="G495" s="117" t="s">
        <v>1713</v>
      </c>
      <c r="H495" s="117" t="s">
        <v>1713</v>
      </c>
      <c r="I495" s="117" t="s">
        <v>1713</v>
      </c>
      <c r="J495" s="117" t="s">
        <v>1713</v>
      </c>
      <c r="K495" s="117" t="s">
        <v>1713</v>
      </c>
      <c r="L495" s="117" t="s">
        <v>1713</v>
      </c>
      <c r="M495" s="117" t="s">
        <v>1713</v>
      </c>
      <c r="N495" s="117" t="s">
        <v>1713</v>
      </c>
      <c r="O495" s="117" t="s">
        <v>1713</v>
      </c>
      <c r="P495" s="117" t="s">
        <v>1713</v>
      </c>
      <c r="Q495" s="117" t="s">
        <v>1713</v>
      </c>
      <c r="R495" s="117" t="s">
        <v>1713</v>
      </c>
      <c r="S495" s="117" t="s">
        <v>1713</v>
      </c>
      <c r="T495" s="117" t="s">
        <v>1713</v>
      </c>
      <c r="U495" s="117" t="s">
        <v>1713</v>
      </c>
      <c r="V495" s="127" t="s">
        <v>1743</v>
      </c>
      <c r="W495" s="117" t="s">
        <v>1814</v>
      </c>
      <c r="X495" s="117" t="s">
        <v>1814</v>
      </c>
      <c r="Y495" s="117" t="s">
        <v>1814</v>
      </c>
      <c r="Z495" s="117" t="s">
        <v>1713</v>
      </c>
      <c r="AA495" s="117" t="s">
        <v>1814</v>
      </c>
      <c r="AB495" s="117" t="s">
        <v>1713</v>
      </c>
      <c r="AC495" s="117" t="s">
        <v>1713</v>
      </c>
      <c r="AD495" s="117" t="s">
        <v>1713</v>
      </c>
      <c r="AE495" s="117" t="s">
        <v>1713</v>
      </c>
      <c r="AF495" s="117" t="s">
        <v>1713</v>
      </c>
      <c r="AG495" s="127" t="s">
        <v>1743</v>
      </c>
      <c r="AH495" s="117" t="s">
        <v>1713</v>
      </c>
      <c r="AI495" s="117" t="s">
        <v>1814</v>
      </c>
      <c r="AJ495" s="117" t="s">
        <v>1814</v>
      </c>
    </row>
    <row r="496" spans="1:36" ht="15.75" customHeight="1">
      <c r="A496" s="189" t="s">
        <v>2065</v>
      </c>
      <c r="B496" s="372" t="s">
        <v>2066</v>
      </c>
      <c r="C496" s="339"/>
      <c r="D496" s="339"/>
      <c r="E496" s="339"/>
      <c r="F496" s="339"/>
      <c r="G496" s="339"/>
      <c r="H496" s="339"/>
      <c r="I496" s="339"/>
      <c r="J496" s="339"/>
      <c r="K496" s="339"/>
      <c r="L496" s="339"/>
      <c r="M496" s="339"/>
      <c r="N496" s="339"/>
      <c r="O496" s="339"/>
      <c r="P496" s="339"/>
      <c r="Q496" s="339"/>
      <c r="R496" s="339"/>
      <c r="S496" s="339"/>
      <c r="T496" s="339"/>
      <c r="U496" s="339"/>
      <c r="V496" s="339"/>
      <c r="W496" s="339"/>
      <c r="X496" s="339"/>
      <c r="Y496" s="339"/>
      <c r="Z496" s="339"/>
      <c r="AA496" s="339"/>
      <c r="AB496" s="339"/>
      <c r="AC496" s="339"/>
      <c r="AD496" s="339"/>
      <c r="AE496" s="339"/>
      <c r="AF496" s="339"/>
      <c r="AG496" s="339"/>
      <c r="AH496" s="339"/>
      <c r="AI496" s="339"/>
      <c r="AJ496" s="340"/>
    </row>
    <row r="497" spans="1:36" ht="15.75" customHeight="1">
      <c r="A497" s="173" t="s">
        <v>2067</v>
      </c>
      <c r="B497" s="117">
        <v>20259.421463170704</v>
      </c>
      <c r="C497" s="117">
        <v>345.08092500000004</v>
      </c>
      <c r="D497" s="117" t="s">
        <v>1738</v>
      </c>
      <c r="E497" s="117" t="s">
        <v>1738</v>
      </c>
      <c r="F497" s="117">
        <v>9452.3353400000015</v>
      </c>
      <c r="G497" s="117" t="s">
        <v>1738</v>
      </c>
      <c r="H497" s="117">
        <v>73364.334329000005</v>
      </c>
      <c r="I497" s="117" t="s">
        <v>1738</v>
      </c>
      <c r="J497" s="117">
        <v>9422.9736659999999</v>
      </c>
      <c r="K497" s="117" t="s">
        <v>1738</v>
      </c>
      <c r="L497" s="117" t="s">
        <v>1738</v>
      </c>
      <c r="M497" s="117" t="s">
        <v>1738</v>
      </c>
      <c r="N497" s="117" t="s">
        <v>1738</v>
      </c>
      <c r="O497" s="117" t="s">
        <v>1738</v>
      </c>
      <c r="P497" s="117" t="s">
        <v>1738</v>
      </c>
      <c r="Q497" s="117">
        <v>1223.8956000000001</v>
      </c>
      <c r="R497" s="117" t="s">
        <v>1738</v>
      </c>
      <c r="S497" s="117" t="s">
        <v>1738</v>
      </c>
      <c r="T497" s="117" t="s">
        <v>1738</v>
      </c>
      <c r="U497" s="117" t="s">
        <v>1713</v>
      </c>
      <c r="V497" s="127" t="s">
        <v>1743</v>
      </c>
      <c r="W497" s="117">
        <v>3971.1221874075763</v>
      </c>
      <c r="X497" s="117">
        <v>2517.4294786828241</v>
      </c>
      <c r="Y497" s="117">
        <v>79.509049445113277</v>
      </c>
      <c r="Z497" s="117" t="s">
        <v>1738</v>
      </c>
      <c r="AA497" s="117">
        <v>117.10890475668745</v>
      </c>
      <c r="AB497" s="117" t="s">
        <v>1738</v>
      </c>
      <c r="AC497" s="117" t="s">
        <v>1738</v>
      </c>
      <c r="AD497" s="117" t="s">
        <v>1738</v>
      </c>
      <c r="AE497" s="117" t="s">
        <v>1738</v>
      </c>
      <c r="AF497" s="117" t="s">
        <v>1713</v>
      </c>
      <c r="AG497" s="127" t="s">
        <v>1743</v>
      </c>
      <c r="AH497" s="117">
        <v>5917.8748952000005</v>
      </c>
      <c r="AI497" s="117">
        <v>11700.637781968331</v>
      </c>
      <c r="AJ497" s="117">
        <v>486.57664388300799</v>
      </c>
    </row>
    <row r="498" spans="1:36" ht="15.75" customHeight="1">
      <c r="A498" s="190" t="s">
        <v>2068</v>
      </c>
      <c r="B498" s="117">
        <v>20040.325102040817</v>
      </c>
      <c r="C498" s="117" t="s">
        <v>1713</v>
      </c>
      <c r="D498" s="117" t="s">
        <v>1713</v>
      </c>
      <c r="E498" s="117" t="s">
        <v>1713</v>
      </c>
      <c r="F498" s="117" t="s">
        <v>1713</v>
      </c>
      <c r="G498" s="117" t="s">
        <v>1713</v>
      </c>
      <c r="H498" s="117" t="s">
        <v>1713</v>
      </c>
      <c r="I498" s="117" t="s">
        <v>1713</v>
      </c>
      <c r="J498" s="117" t="s">
        <v>1713</v>
      </c>
      <c r="K498" s="117" t="s">
        <v>1713</v>
      </c>
      <c r="L498" s="117" t="s">
        <v>1713</v>
      </c>
      <c r="M498" s="117" t="s">
        <v>1713</v>
      </c>
      <c r="N498" s="117" t="s">
        <v>1713</v>
      </c>
      <c r="O498" s="117" t="s">
        <v>1713</v>
      </c>
      <c r="P498" s="117" t="s">
        <v>1713</v>
      </c>
      <c r="Q498" s="117" t="s">
        <v>1713</v>
      </c>
      <c r="R498" s="117" t="s">
        <v>1713</v>
      </c>
      <c r="S498" s="117" t="s">
        <v>1713</v>
      </c>
      <c r="T498" s="117" t="s">
        <v>1713</v>
      </c>
      <c r="U498" s="117" t="s">
        <v>1713</v>
      </c>
      <c r="V498" s="127" t="s">
        <v>1743</v>
      </c>
      <c r="W498" s="117" t="s">
        <v>1713</v>
      </c>
      <c r="X498" s="117" t="s">
        <v>1713</v>
      </c>
      <c r="Y498" s="117" t="s">
        <v>1713</v>
      </c>
      <c r="Z498" s="117" t="s">
        <v>1713</v>
      </c>
      <c r="AA498" s="117" t="s">
        <v>1713</v>
      </c>
      <c r="AB498" s="117" t="s">
        <v>1713</v>
      </c>
      <c r="AC498" s="117" t="s">
        <v>1713</v>
      </c>
      <c r="AD498" s="117" t="s">
        <v>1713</v>
      </c>
      <c r="AE498" s="117" t="s">
        <v>1713</v>
      </c>
      <c r="AF498" s="117" t="s">
        <v>1713</v>
      </c>
      <c r="AG498" s="127" t="s">
        <v>1743</v>
      </c>
      <c r="AH498" s="117" t="s">
        <v>1713</v>
      </c>
      <c r="AI498" s="117" t="s">
        <v>1713</v>
      </c>
      <c r="AJ498" s="117" t="s">
        <v>1713</v>
      </c>
    </row>
    <row r="499" spans="1:36" ht="15.75" customHeight="1">
      <c r="A499" s="191" t="s">
        <v>2069</v>
      </c>
      <c r="B499" s="117" t="s">
        <v>1713</v>
      </c>
      <c r="C499" s="117" t="s">
        <v>1713</v>
      </c>
      <c r="D499" s="117" t="s">
        <v>1713</v>
      </c>
      <c r="E499" s="117" t="s">
        <v>1713</v>
      </c>
      <c r="F499" s="117" t="s">
        <v>1713</v>
      </c>
      <c r="G499" s="117" t="s">
        <v>1713</v>
      </c>
      <c r="H499" s="117" t="s">
        <v>1760</v>
      </c>
      <c r="I499" s="117" t="s">
        <v>1713</v>
      </c>
      <c r="J499" s="117" t="s">
        <v>1713</v>
      </c>
      <c r="K499" s="117" t="s">
        <v>1713</v>
      </c>
      <c r="L499" s="117" t="s">
        <v>1713</v>
      </c>
      <c r="M499" s="117" t="s">
        <v>1713</v>
      </c>
      <c r="N499" s="117" t="s">
        <v>1713</v>
      </c>
      <c r="O499" s="117" t="s">
        <v>1713</v>
      </c>
      <c r="P499" s="117" t="s">
        <v>1713</v>
      </c>
      <c r="Q499" s="117" t="s">
        <v>1713</v>
      </c>
      <c r="R499" s="117" t="s">
        <v>1713</v>
      </c>
      <c r="S499" s="117" t="s">
        <v>1713</v>
      </c>
      <c r="T499" s="117" t="s">
        <v>1713</v>
      </c>
      <c r="U499" s="117" t="s">
        <v>1713</v>
      </c>
      <c r="V499" s="127" t="s">
        <v>1743</v>
      </c>
      <c r="W499" s="117">
        <v>2889.5115971792543</v>
      </c>
      <c r="X499" s="117">
        <v>550.24258844079532</v>
      </c>
      <c r="Y499" s="117" t="s">
        <v>1713</v>
      </c>
      <c r="Z499" s="117" t="s">
        <v>1713</v>
      </c>
      <c r="AA499" s="117" t="s">
        <v>1713</v>
      </c>
      <c r="AB499" s="117" t="s">
        <v>1713</v>
      </c>
      <c r="AC499" s="117" t="s">
        <v>1713</v>
      </c>
      <c r="AD499" s="117" t="s">
        <v>1713</v>
      </c>
      <c r="AE499" s="117" t="s">
        <v>1713</v>
      </c>
      <c r="AF499" s="117" t="s">
        <v>1713</v>
      </c>
      <c r="AG499" s="127" t="s">
        <v>1743</v>
      </c>
      <c r="AH499" s="117" t="s">
        <v>1713</v>
      </c>
      <c r="AI499" s="117">
        <v>2745.5373405254281</v>
      </c>
      <c r="AJ499" s="117" t="s">
        <v>1713</v>
      </c>
    </row>
    <row r="500" spans="1:36" ht="15.75" customHeight="1">
      <c r="A500" s="166" t="s">
        <v>2070</v>
      </c>
      <c r="B500" s="117">
        <v>202.07636112988695</v>
      </c>
      <c r="C500" s="117" t="s">
        <v>1738</v>
      </c>
      <c r="D500" s="117" t="s">
        <v>1738</v>
      </c>
      <c r="E500" s="117" t="s">
        <v>1738</v>
      </c>
      <c r="F500" s="117" t="s">
        <v>1738</v>
      </c>
      <c r="G500" s="117" t="s">
        <v>1738</v>
      </c>
      <c r="H500" s="117" t="s">
        <v>1738</v>
      </c>
      <c r="I500" s="117" t="s">
        <v>1738</v>
      </c>
      <c r="J500" s="117" t="s">
        <v>1738</v>
      </c>
      <c r="K500" s="117" t="s">
        <v>1738</v>
      </c>
      <c r="L500" s="117" t="s">
        <v>1738</v>
      </c>
      <c r="M500" s="117" t="s">
        <v>1738</v>
      </c>
      <c r="N500" s="117" t="s">
        <v>1738</v>
      </c>
      <c r="O500" s="117" t="s">
        <v>1738</v>
      </c>
      <c r="P500" s="117" t="s">
        <v>1738</v>
      </c>
      <c r="Q500" s="117" t="s">
        <v>1738</v>
      </c>
      <c r="R500" s="117" t="s">
        <v>1738</v>
      </c>
      <c r="S500" s="117" t="s">
        <v>1738</v>
      </c>
      <c r="T500" s="117" t="s">
        <v>1738</v>
      </c>
      <c r="U500" s="117" t="s">
        <v>1713</v>
      </c>
      <c r="V500" s="127" t="s">
        <v>1743</v>
      </c>
      <c r="W500" s="117">
        <v>1065.9497022283217</v>
      </c>
      <c r="X500" s="117">
        <v>1967.1868902420288</v>
      </c>
      <c r="Y500" s="117">
        <v>79.509049445113277</v>
      </c>
      <c r="Z500" s="117" t="s">
        <v>1738</v>
      </c>
      <c r="AA500" s="117">
        <v>117.10890475668745</v>
      </c>
      <c r="AB500" s="117" t="s">
        <v>1738</v>
      </c>
      <c r="AC500" s="117" t="s">
        <v>1738</v>
      </c>
      <c r="AD500" s="117" t="s">
        <v>1738</v>
      </c>
      <c r="AE500" s="117" t="s">
        <v>1738</v>
      </c>
      <c r="AF500" s="117" t="s">
        <v>1713</v>
      </c>
      <c r="AG500" s="127" t="s">
        <v>1743</v>
      </c>
      <c r="AH500" s="117" t="s">
        <v>1713</v>
      </c>
      <c r="AI500" s="117">
        <v>696.58675138415992</v>
      </c>
      <c r="AJ500" s="117">
        <v>486.57664388292699</v>
      </c>
    </row>
    <row r="501" spans="1:36" ht="15.75" customHeight="1">
      <c r="A501" s="190" t="s">
        <v>2071</v>
      </c>
      <c r="B501" s="117">
        <v>17.02</v>
      </c>
      <c r="C501" s="117">
        <v>345.08092500000004</v>
      </c>
      <c r="D501" s="117" t="s">
        <v>1713</v>
      </c>
      <c r="E501" s="117" t="s">
        <v>1713</v>
      </c>
      <c r="F501" s="117">
        <v>9452.3353400000015</v>
      </c>
      <c r="G501" s="117" t="s">
        <v>1713</v>
      </c>
      <c r="H501" s="117">
        <v>73364.334329000005</v>
      </c>
      <c r="I501" s="117" t="s">
        <v>1713</v>
      </c>
      <c r="J501" s="117">
        <v>9422.9736659999999</v>
      </c>
      <c r="K501" s="117" t="s">
        <v>1713</v>
      </c>
      <c r="L501" s="117" t="s">
        <v>1713</v>
      </c>
      <c r="M501" s="117" t="s">
        <v>1713</v>
      </c>
      <c r="N501" s="117" t="s">
        <v>1713</v>
      </c>
      <c r="O501" s="117" t="s">
        <v>1713</v>
      </c>
      <c r="P501" s="117" t="s">
        <v>1713</v>
      </c>
      <c r="Q501" s="117">
        <v>1223.8956000000001</v>
      </c>
      <c r="R501" s="117" t="s">
        <v>1713</v>
      </c>
      <c r="S501" s="117" t="s">
        <v>1713</v>
      </c>
      <c r="T501" s="117" t="s">
        <v>1713</v>
      </c>
      <c r="U501" s="117" t="s">
        <v>1713</v>
      </c>
      <c r="V501" s="127" t="s">
        <v>1743</v>
      </c>
      <c r="W501" s="117">
        <v>15.660888</v>
      </c>
      <c r="X501" s="117" t="s">
        <v>1713</v>
      </c>
      <c r="Y501" s="117" t="s">
        <v>1713</v>
      </c>
      <c r="Z501" s="117" t="s">
        <v>1713</v>
      </c>
      <c r="AA501" s="117" t="s">
        <v>1713</v>
      </c>
      <c r="AB501" s="117" t="s">
        <v>1713</v>
      </c>
      <c r="AC501" s="117" t="s">
        <v>1713</v>
      </c>
      <c r="AD501" s="117" t="s">
        <v>1713</v>
      </c>
      <c r="AE501" s="117" t="s">
        <v>1713</v>
      </c>
      <c r="AF501" s="117" t="s">
        <v>1713</v>
      </c>
      <c r="AG501" s="127" t="s">
        <v>1743</v>
      </c>
      <c r="AH501" s="117">
        <v>5917.8748952000005</v>
      </c>
      <c r="AI501" s="117" t="s">
        <v>1713</v>
      </c>
      <c r="AJ501" s="117" t="s">
        <v>1713</v>
      </c>
    </row>
    <row r="502" spans="1:36" ht="15.75" customHeight="1">
      <c r="A502" s="166" t="s">
        <v>2072</v>
      </c>
      <c r="B502" s="117" t="s">
        <v>1713</v>
      </c>
      <c r="C502" s="117" t="s">
        <v>1713</v>
      </c>
      <c r="D502" s="117" t="s">
        <v>1713</v>
      </c>
      <c r="E502" s="117" t="s">
        <v>1713</v>
      </c>
      <c r="F502" s="117" t="s">
        <v>1713</v>
      </c>
      <c r="G502" s="117" t="s">
        <v>1713</v>
      </c>
      <c r="H502" s="117" t="s">
        <v>1713</v>
      </c>
      <c r="I502" s="117" t="s">
        <v>1713</v>
      </c>
      <c r="J502" s="117" t="s">
        <v>1713</v>
      </c>
      <c r="K502" s="117" t="s">
        <v>1713</v>
      </c>
      <c r="L502" s="117" t="s">
        <v>1713</v>
      </c>
      <c r="M502" s="117" t="s">
        <v>1713</v>
      </c>
      <c r="N502" s="117" t="s">
        <v>1713</v>
      </c>
      <c r="O502" s="117" t="s">
        <v>1713</v>
      </c>
      <c r="P502" s="117" t="s">
        <v>1713</v>
      </c>
      <c r="Q502" s="117" t="s">
        <v>1713</v>
      </c>
      <c r="R502" s="117" t="s">
        <v>1713</v>
      </c>
      <c r="S502" s="117" t="s">
        <v>1713</v>
      </c>
      <c r="T502" s="117" t="s">
        <v>1713</v>
      </c>
      <c r="U502" s="117" t="s">
        <v>1713</v>
      </c>
      <c r="V502" s="127" t="s">
        <v>1743</v>
      </c>
      <c r="W502" s="117" t="s">
        <v>1713</v>
      </c>
      <c r="X502" s="117" t="s">
        <v>1713</v>
      </c>
      <c r="Y502" s="117" t="s">
        <v>1713</v>
      </c>
      <c r="Z502" s="117" t="s">
        <v>1713</v>
      </c>
      <c r="AA502" s="117" t="s">
        <v>1713</v>
      </c>
      <c r="AB502" s="117" t="s">
        <v>1713</v>
      </c>
      <c r="AC502" s="117" t="s">
        <v>1713</v>
      </c>
      <c r="AD502" s="117" t="s">
        <v>1713</v>
      </c>
      <c r="AE502" s="117" t="s">
        <v>1713</v>
      </c>
      <c r="AF502" s="117" t="s">
        <v>1713</v>
      </c>
      <c r="AG502" s="127" t="s">
        <v>1743</v>
      </c>
      <c r="AH502" s="117" t="s">
        <v>1713</v>
      </c>
      <c r="AI502" s="117">
        <v>8258.5136900586367</v>
      </c>
      <c r="AJ502" s="117" t="s">
        <v>1713</v>
      </c>
    </row>
    <row r="503" spans="1:36" ht="15.75" customHeight="1">
      <c r="A503" s="192" t="s">
        <v>2073</v>
      </c>
      <c r="B503" s="117" t="s">
        <v>1814</v>
      </c>
      <c r="C503" s="117" t="s">
        <v>1713</v>
      </c>
      <c r="D503" s="117" t="s">
        <v>1713</v>
      </c>
      <c r="E503" s="117" t="s">
        <v>1713</v>
      </c>
      <c r="F503" s="117" t="s">
        <v>1713</v>
      </c>
      <c r="G503" s="117" t="s">
        <v>1713</v>
      </c>
      <c r="H503" s="117" t="s">
        <v>1713</v>
      </c>
      <c r="I503" s="117" t="s">
        <v>1713</v>
      </c>
      <c r="J503" s="117" t="s">
        <v>1713</v>
      </c>
      <c r="K503" s="117" t="s">
        <v>1713</v>
      </c>
      <c r="L503" s="117" t="s">
        <v>1713</v>
      </c>
      <c r="M503" s="117" t="s">
        <v>1713</v>
      </c>
      <c r="N503" s="117" t="s">
        <v>1713</v>
      </c>
      <c r="O503" s="117" t="s">
        <v>1713</v>
      </c>
      <c r="P503" s="117" t="s">
        <v>1713</v>
      </c>
      <c r="Q503" s="117" t="s">
        <v>1713</v>
      </c>
      <c r="R503" s="117" t="s">
        <v>1713</v>
      </c>
      <c r="S503" s="117" t="s">
        <v>1713</v>
      </c>
      <c r="T503" s="117" t="s">
        <v>1713</v>
      </c>
      <c r="U503" s="117" t="s">
        <v>1713</v>
      </c>
      <c r="V503" s="127" t="s">
        <v>1743</v>
      </c>
      <c r="W503" s="117" t="s">
        <v>1814</v>
      </c>
      <c r="X503" s="117" t="s">
        <v>1814</v>
      </c>
      <c r="Y503" s="117" t="s">
        <v>1814</v>
      </c>
      <c r="Z503" s="117" t="s">
        <v>1713</v>
      </c>
      <c r="AA503" s="117" t="s">
        <v>1814</v>
      </c>
      <c r="AB503" s="117" t="s">
        <v>1713</v>
      </c>
      <c r="AC503" s="117" t="s">
        <v>1713</v>
      </c>
      <c r="AD503" s="117" t="s">
        <v>1713</v>
      </c>
      <c r="AE503" s="117" t="s">
        <v>1713</v>
      </c>
      <c r="AF503" s="117" t="s">
        <v>1713</v>
      </c>
      <c r="AG503" s="127" t="s">
        <v>1743</v>
      </c>
      <c r="AH503" s="117" t="s">
        <v>1713</v>
      </c>
      <c r="AI503" s="117" t="s">
        <v>1814</v>
      </c>
      <c r="AJ503" s="117" t="s">
        <v>1814</v>
      </c>
    </row>
    <row r="504" spans="1:36" ht="15.75" customHeight="1">
      <c r="A504" s="8"/>
      <c r="B504" s="8"/>
      <c r="C504" s="8"/>
      <c r="D504" s="8"/>
      <c r="E504" s="8"/>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row>
    <row r="505" spans="1:36" ht="15.75" customHeight="1">
      <c r="A505" s="131" t="s">
        <v>2074</v>
      </c>
      <c r="B505" s="153">
        <f t="shared" ref="B505:AJ505" si="3">B467</f>
        <v>1368.879828592615</v>
      </c>
      <c r="C505" s="153">
        <f t="shared" si="3"/>
        <v>511.23099999999999</v>
      </c>
      <c r="D505" s="153" t="str">
        <f t="shared" si="3"/>
        <v>NE,NA</v>
      </c>
      <c r="E505" s="153" t="str">
        <f t="shared" si="3"/>
        <v>NE,NA</v>
      </c>
      <c r="F505" s="153">
        <f t="shared" si="3"/>
        <v>2700.6672400000002</v>
      </c>
      <c r="G505" s="153" t="str">
        <f t="shared" si="3"/>
        <v>NE,NA</v>
      </c>
      <c r="H505" s="153">
        <f t="shared" si="3"/>
        <v>51303.730300000003</v>
      </c>
      <c r="I505" s="153" t="str">
        <f t="shared" si="3"/>
        <v>NE,NA</v>
      </c>
      <c r="J505" s="153">
        <f t="shared" si="3"/>
        <v>2108.0477999999998</v>
      </c>
      <c r="K505" s="153" t="str">
        <f t="shared" si="3"/>
        <v>NE,NA</v>
      </c>
      <c r="L505" s="153" t="str">
        <f t="shared" si="3"/>
        <v>NE,NA</v>
      </c>
      <c r="M505" s="153" t="str">
        <f t="shared" si="3"/>
        <v>NE,NA</v>
      </c>
      <c r="N505" s="153" t="str">
        <f t="shared" si="3"/>
        <v>NE,NA</v>
      </c>
      <c r="O505" s="153" t="str">
        <f t="shared" si="3"/>
        <v>NE,NA</v>
      </c>
      <c r="P505" s="153" t="str">
        <f t="shared" si="3"/>
        <v>NE,NA</v>
      </c>
      <c r="Q505" s="153">
        <f t="shared" si="3"/>
        <v>124.76</v>
      </c>
      <c r="R505" s="153" t="str">
        <f t="shared" si="3"/>
        <v>NE,NA</v>
      </c>
      <c r="S505" s="153" t="str">
        <f t="shared" si="3"/>
        <v>NE,NA</v>
      </c>
      <c r="T505" s="153" t="str">
        <f t="shared" si="3"/>
        <v>NE,NA</v>
      </c>
      <c r="U505" s="153" t="str">
        <f t="shared" si="3"/>
        <v>NA</v>
      </c>
      <c r="V505" s="153" t="str">
        <f t="shared" si="3"/>
        <v/>
      </c>
      <c r="W505" s="153">
        <f t="shared" si="3"/>
        <v>537.36430140833227</v>
      </c>
      <c r="X505" s="153">
        <f t="shared" si="3"/>
        <v>206.34667858055934</v>
      </c>
      <c r="Y505" s="153">
        <f t="shared" si="3"/>
        <v>9.0044223607149796</v>
      </c>
      <c r="Z505" s="153" t="str">
        <f t="shared" si="3"/>
        <v>NE,NA</v>
      </c>
      <c r="AA505" s="153">
        <f t="shared" si="3"/>
        <v>11.369796578319169</v>
      </c>
      <c r="AB505" s="153" t="str">
        <f t="shared" si="3"/>
        <v>NE,NA</v>
      </c>
      <c r="AC505" s="153" t="str">
        <f t="shared" si="3"/>
        <v>NE,NA</v>
      </c>
      <c r="AD505" s="153" t="str">
        <f t="shared" si="3"/>
        <v>NE,NA</v>
      </c>
      <c r="AE505" s="153" t="str">
        <f t="shared" si="3"/>
        <v>NE,NA</v>
      </c>
      <c r="AF505" s="153" t="str">
        <f t="shared" si="3"/>
        <v>NA</v>
      </c>
      <c r="AG505" s="153" t="str">
        <f t="shared" si="3"/>
        <v/>
      </c>
      <c r="AH505" s="153">
        <f t="shared" si="3"/>
        <v>5917.8748952000005</v>
      </c>
      <c r="AI505" s="153">
        <f t="shared" si="3"/>
        <v>513.18586763019005</v>
      </c>
      <c r="AJ505" s="153">
        <f t="shared" si="3"/>
        <v>28.289339760640001</v>
      </c>
    </row>
    <row r="506" spans="1:36" ht="15.75" customHeight="1">
      <c r="A506" s="8"/>
      <c r="B506" s="8"/>
      <c r="C506" s="8"/>
      <c r="D506" s="8"/>
      <c r="E506" s="8"/>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row>
    <row r="507" spans="1:36" ht="15.75" customHeight="1">
      <c r="A507" s="8"/>
      <c r="B507" s="8"/>
      <c r="C507" s="8"/>
      <c r="D507" s="8"/>
      <c r="E507" s="8"/>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row>
    <row r="508" spans="1:36" ht="15.75" customHeight="1">
      <c r="A508" s="175" t="s">
        <v>2075</v>
      </c>
      <c r="B508" s="154"/>
      <c r="C508" s="154"/>
      <c r="D508" s="154"/>
      <c r="E508" s="154"/>
      <c r="F508" s="155"/>
      <c r="G508" s="155" t="s">
        <v>1697</v>
      </c>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row>
    <row r="509" spans="1:36" ht="15.75" customHeight="1">
      <c r="A509" s="175" t="s">
        <v>2076</v>
      </c>
      <c r="B509" s="154"/>
      <c r="C509" s="154"/>
      <c r="D509" s="154"/>
      <c r="E509" s="154"/>
      <c r="F509" s="155"/>
      <c r="G509" s="155" t="s">
        <v>1698</v>
      </c>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row>
    <row r="510" spans="1:36" ht="15.75" customHeight="1">
      <c r="A510" s="154"/>
      <c r="B510" s="154"/>
      <c r="C510" s="154"/>
      <c r="D510" s="154"/>
      <c r="E510" s="154"/>
      <c r="F510" s="155"/>
      <c r="G510" s="155" t="s">
        <v>1699</v>
      </c>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row>
    <row r="511" spans="1:36" ht="15.75" customHeight="1">
      <c r="A511" s="154"/>
      <c r="B511" s="154"/>
      <c r="C511" s="154"/>
      <c r="D511" s="154"/>
      <c r="E511" s="154"/>
      <c r="F511" s="193"/>
      <c r="G511" s="154"/>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row>
    <row r="512" spans="1:36" ht="15.75" customHeight="1">
      <c r="A512" s="157" t="s">
        <v>2077</v>
      </c>
      <c r="B512" s="194" t="s">
        <v>2078</v>
      </c>
      <c r="C512" s="162" t="s">
        <v>2079</v>
      </c>
      <c r="D512" s="162" t="s">
        <v>2080</v>
      </c>
      <c r="E512" s="162" t="s">
        <v>2081</v>
      </c>
      <c r="F512" s="162" t="s">
        <v>70</v>
      </c>
      <c r="G512" s="162" t="s">
        <v>1705</v>
      </c>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row>
    <row r="513" spans="1:36" ht="15.75" customHeight="1">
      <c r="A513" s="163" t="s">
        <v>2082</v>
      </c>
      <c r="B513" s="356" t="s">
        <v>1707</v>
      </c>
      <c r="C513" s="339"/>
      <c r="D513" s="339"/>
      <c r="E513" s="339"/>
      <c r="F513" s="339"/>
      <c r="G513" s="340"/>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row>
    <row r="514" spans="1:36" ht="15.75" customHeight="1">
      <c r="A514" s="195" t="s">
        <v>2083</v>
      </c>
      <c r="B514" s="117">
        <v>7853.7090592547993</v>
      </c>
      <c r="C514" s="117">
        <v>9683.8167602284338</v>
      </c>
      <c r="D514" s="117">
        <v>927.61746474238998</v>
      </c>
      <c r="E514" s="117">
        <v>6.1186719260000002</v>
      </c>
      <c r="F514" s="117">
        <v>178.32176849999999</v>
      </c>
      <c r="G514" s="117" t="s">
        <v>1713</v>
      </c>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row>
    <row r="515" spans="1:36" ht="15.75" customHeight="1">
      <c r="A515" s="172" t="s">
        <v>2084</v>
      </c>
      <c r="B515" s="127" t="s">
        <v>1743</v>
      </c>
      <c r="C515" s="117">
        <v>9008.2634000282051</v>
      </c>
      <c r="D515" s="117">
        <v>55.48073193690994</v>
      </c>
      <c r="E515" s="127" t="s">
        <v>1743</v>
      </c>
      <c r="F515" s="127" t="s">
        <v>1743</v>
      </c>
      <c r="G515" s="117" t="s">
        <v>1713</v>
      </c>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row>
    <row r="516" spans="1:36" ht="15.75" customHeight="1">
      <c r="A516" s="172" t="s">
        <v>2085</v>
      </c>
      <c r="B516" s="127" t="s">
        <v>1743</v>
      </c>
      <c r="C516" s="117">
        <v>6754.7612768982408</v>
      </c>
      <c r="D516" s="127" t="s">
        <v>1743</v>
      </c>
      <c r="E516" s="127" t="s">
        <v>1743</v>
      </c>
      <c r="F516" s="127" t="s">
        <v>1743</v>
      </c>
      <c r="G516" s="127" t="s">
        <v>1743</v>
      </c>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row>
    <row r="517" spans="1:36" ht="15.75" customHeight="1">
      <c r="A517" s="166" t="s">
        <v>2086</v>
      </c>
      <c r="B517" s="127" t="s">
        <v>1743</v>
      </c>
      <c r="C517" s="117">
        <v>6510.3132861119166</v>
      </c>
      <c r="D517" s="127" t="s">
        <v>1743</v>
      </c>
      <c r="E517" s="127" t="s">
        <v>1743</v>
      </c>
      <c r="F517" s="127" t="s">
        <v>1743</v>
      </c>
      <c r="G517" s="127" t="s">
        <v>1743</v>
      </c>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row>
    <row r="518" spans="1:36" ht="15.75" customHeight="1">
      <c r="A518" s="196" t="s">
        <v>2087</v>
      </c>
      <c r="B518" s="127" t="s">
        <v>1743</v>
      </c>
      <c r="C518" s="127" t="s">
        <v>1743</v>
      </c>
      <c r="D518" s="127" t="s">
        <v>1743</v>
      </c>
      <c r="E518" s="127" t="s">
        <v>1743</v>
      </c>
      <c r="F518" s="127" t="s">
        <v>1743</v>
      </c>
      <c r="G518" s="127" t="s">
        <v>1743</v>
      </c>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row>
    <row r="519" spans="1:36" ht="15.75" customHeight="1">
      <c r="A519" s="166" t="s">
        <v>2088</v>
      </c>
      <c r="B519" s="127" t="s">
        <v>1743</v>
      </c>
      <c r="C519" s="117" t="s">
        <v>1743</v>
      </c>
      <c r="D519" s="127" t="s">
        <v>1743</v>
      </c>
      <c r="E519" s="127" t="s">
        <v>1743</v>
      </c>
      <c r="F519" s="127" t="s">
        <v>1743</v>
      </c>
      <c r="G519" s="127" t="s">
        <v>1743</v>
      </c>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row>
    <row r="520" spans="1:36" ht="15.75" customHeight="1">
      <c r="A520" s="166" t="s">
        <v>2089</v>
      </c>
      <c r="B520" s="127" t="s">
        <v>1743</v>
      </c>
      <c r="C520" s="117" t="s">
        <v>1743</v>
      </c>
      <c r="D520" s="127" t="s">
        <v>1743</v>
      </c>
      <c r="E520" s="127" t="s">
        <v>1743</v>
      </c>
      <c r="F520" s="127" t="s">
        <v>1743</v>
      </c>
      <c r="G520" s="127" t="s">
        <v>1743</v>
      </c>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row>
    <row r="521" spans="1:36" ht="15.75" customHeight="1">
      <c r="A521" s="196" t="s">
        <v>2090</v>
      </c>
      <c r="B521" s="127" t="s">
        <v>1743</v>
      </c>
      <c r="C521" s="127" t="s">
        <v>1743</v>
      </c>
      <c r="D521" s="127" t="s">
        <v>1743</v>
      </c>
      <c r="E521" s="127" t="s">
        <v>1743</v>
      </c>
      <c r="F521" s="127" t="s">
        <v>1743</v>
      </c>
      <c r="G521" s="127" t="s">
        <v>1743</v>
      </c>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row>
    <row r="522" spans="1:36" ht="15.75" customHeight="1">
      <c r="A522" s="166" t="s">
        <v>2091</v>
      </c>
      <c r="B522" s="127" t="s">
        <v>1743</v>
      </c>
      <c r="C522" s="117" t="s">
        <v>1743</v>
      </c>
      <c r="D522" s="127" t="s">
        <v>1743</v>
      </c>
      <c r="E522" s="127" t="s">
        <v>1743</v>
      </c>
      <c r="F522" s="127" t="s">
        <v>1743</v>
      </c>
      <c r="G522" s="127" t="s">
        <v>1743</v>
      </c>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row>
    <row r="523" spans="1:36" ht="15.75" customHeight="1">
      <c r="A523" s="166" t="s">
        <v>2092</v>
      </c>
      <c r="B523" s="127" t="s">
        <v>1743</v>
      </c>
      <c r="C523" s="117" t="s">
        <v>1743</v>
      </c>
      <c r="D523" s="127" t="s">
        <v>1743</v>
      </c>
      <c r="E523" s="127" t="s">
        <v>1743</v>
      </c>
      <c r="F523" s="127" t="s">
        <v>1743</v>
      </c>
      <c r="G523" s="127" t="s">
        <v>1743</v>
      </c>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row>
    <row r="524" spans="1:36" ht="15.75" customHeight="1">
      <c r="A524" s="166" t="s">
        <v>2093</v>
      </c>
      <c r="B524" s="127" t="s">
        <v>1743</v>
      </c>
      <c r="C524" s="117" t="s">
        <v>1743</v>
      </c>
      <c r="D524" s="127" t="s">
        <v>1743</v>
      </c>
      <c r="E524" s="127" t="s">
        <v>1743</v>
      </c>
      <c r="F524" s="127" t="s">
        <v>1743</v>
      </c>
      <c r="G524" s="127" t="s">
        <v>1743</v>
      </c>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row>
    <row r="525" spans="1:36" ht="15.75" customHeight="1">
      <c r="A525" s="196" t="s">
        <v>2094</v>
      </c>
      <c r="B525" s="127" t="s">
        <v>1743</v>
      </c>
      <c r="C525" s="127" t="s">
        <v>1743</v>
      </c>
      <c r="D525" s="127" t="s">
        <v>1743</v>
      </c>
      <c r="E525" s="127" t="s">
        <v>1743</v>
      </c>
      <c r="F525" s="127" t="s">
        <v>1743</v>
      </c>
      <c r="G525" s="127" t="s">
        <v>1743</v>
      </c>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row>
    <row r="526" spans="1:36" ht="15.75" customHeight="1">
      <c r="A526" s="166" t="s">
        <v>2095</v>
      </c>
      <c r="B526" s="127" t="s">
        <v>1743</v>
      </c>
      <c r="C526" s="117">
        <v>6510.3132861119166</v>
      </c>
      <c r="D526" s="127" t="s">
        <v>1743</v>
      </c>
      <c r="E526" s="127" t="s">
        <v>1743</v>
      </c>
      <c r="F526" s="127" t="s">
        <v>1743</v>
      </c>
      <c r="G526" s="127" t="s">
        <v>1743</v>
      </c>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row>
    <row r="527" spans="1:36" ht="15.75" customHeight="1">
      <c r="A527" s="188" t="s">
        <v>2096</v>
      </c>
      <c r="B527" s="127" t="s">
        <v>1743</v>
      </c>
      <c r="C527" s="117">
        <v>1503.0509320217539</v>
      </c>
      <c r="D527" s="127"/>
      <c r="E527" s="127" t="s">
        <v>1743</v>
      </c>
      <c r="F527" s="127" t="s">
        <v>1743</v>
      </c>
      <c r="G527" s="127"/>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row>
    <row r="528" spans="1:36" ht="15.75" customHeight="1">
      <c r="A528" s="188" t="s">
        <v>2097</v>
      </c>
      <c r="B528" s="127" t="s">
        <v>1743</v>
      </c>
      <c r="C528" s="117">
        <v>5007.2623540901623</v>
      </c>
      <c r="D528" s="127"/>
      <c r="E528" s="127" t="s">
        <v>1743</v>
      </c>
      <c r="F528" s="127" t="s">
        <v>1743</v>
      </c>
      <c r="G528" s="127"/>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row>
    <row r="529" spans="1:36" ht="15.75" customHeight="1">
      <c r="A529" s="188" t="s">
        <v>2098</v>
      </c>
      <c r="B529" s="127" t="s">
        <v>1743</v>
      </c>
      <c r="C529" s="117" t="s">
        <v>1715</v>
      </c>
      <c r="D529" s="127"/>
      <c r="E529" s="127" t="s">
        <v>1743</v>
      </c>
      <c r="F529" s="127" t="s">
        <v>1743</v>
      </c>
      <c r="G529" s="127"/>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row>
    <row r="530" spans="1:36" ht="15.75" customHeight="1">
      <c r="A530" s="188" t="s">
        <v>2099</v>
      </c>
      <c r="B530" s="127" t="s">
        <v>1743</v>
      </c>
      <c r="C530" s="117" t="s">
        <v>1715</v>
      </c>
      <c r="D530" s="127"/>
      <c r="E530" s="127" t="s">
        <v>1743</v>
      </c>
      <c r="F530" s="127" t="s">
        <v>1743</v>
      </c>
      <c r="G530" s="127"/>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row>
    <row r="531" spans="1:36" ht="15.75" customHeight="1">
      <c r="A531" s="188" t="s">
        <v>2100</v>
      </c>
      <c r="B531" s="127" t="s">
        <v>1743</v>
      </c>
      <c r="C531" s="117" t="s">
        <v>1715</v>
      </c>
      <c r="D531" s="127"/>
      <c r="E531" s="127" t="s">
        <v>1743</v>
      </c>
      <c r="F531" s="127" t="s">
        <v>1743</v>
      </c>
      <c r="G531" s="127"/>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row>
    <row r="532" spans="1:36" ht="15.75" customHeight="1">
      <c r="A532" s="188" t="s">
        <v>2101</v>
      </c>
      <c r="B532" s="127" t="s">
        <v>1743</v>
      </c>
      <c r="C532" s="117" t="s">
        <v>1715</v>
      </c>
      <c r="D532" s="127"/>
      <c r="E532" s="127" t="s">
        <v>1743</v>
      </c>
      <c r="F532" s="127" t="s">
        <v>1743</v>
      </c>
      <c r="G532" s="127"/>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row>
    <row r="533" spans="1:36" ht="15.75" customHeight="1">
      <c r="A533" s="188" t="s">
        <v>2102</v>
      </c>
      <c r="B533" s="127" t="s">
        <v>1743</v>
      </c>
      <c r="C533" s="117" t="s">
        <v>1715</v>
      </c>
      <c r="D533" s="127"/>
      <c r="E533" s="127" t="s">
        <v>1743</v>
      </c>
      <c r="F533" s="127" t="s">
        <v>1743</v>
      </c>
      <c r="G533" s="127"/>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row>
    <row r="534" spans="1:36" ht="15.75" customHeight="1">
      <c r="A534" s="188" t="s">
        <v>2103</v>
      </c>
      <c r="B534" s="127" t="s">
        <v>1743</v>
      </c>
      <c r="C534" s="117" t="s">
        <v>1715</v>
      </c>
      <c r="D534" s="127"/>
      <c r="E534" s="127" t="s">
        <v>1743</v>
      </c>
      <c r="F534" s="127" t="s">
        <v>1743</v>
      </c>
      <c r="G534" s="127"/>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row>
    <row r="535" spans="1:36" ht="15.75" customHeight="1">
      <c r="A535" s="188" t="s">
        <v>2104</v>
      </c>
      <c r="B535" s="127" t="s">
        <v>1743</v>
      </c>
      <c r="C535" s="117" t="s">
        <v>1715</v>
      </c>
      <c r="D535" s="127"/>
      <c r="E535" s="127" t="s">
        <v>1743</v>
      </c>
      <c r="F535" s="127" t="s">
        <v>1743</v>
      </c>
      <c r="G535" s="127"/>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row>
    <row r="536" spans="1:36" ht="15.75" customHeight="1">
      <c r="A536" s="188" t="s">
        <v>2105</v>
      </c>
      <c r="B536" s="127" t="s">
        <v>1743</v>
      </c>
      <c r="C536" s="117" t="s">
        <v>1715</v>
      </c>
      <c r="D536" s="127"/>
      <c r="E536" s="127" t="s">
        <v>1743</v>
      </c>
      <c r="F536" s="127" t="s">
        <v>1743</v>
      </c>
      <c r="G536" s="127"/>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row>
    <row r="537" spans="1:36" ht="15.75" customHeight="1">
      <c r="A537" s="188" t="s">
        <v>2106</v>
      </c>
      <c r="B537" s="127" t="s">
        <v>1743</v>
      </c>
      <c r="C537" s="117" t="s">
        <v>1715</v>
      </c>
      <c r="D537" s="127"/>
      <c r="E537" s="127" t="s">
        <v>1743</v>
      </c>
      <c r="F537" s="127" t="s">
        <v>1743</v>
      </c>
      <c r="G537" s="127"/>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row>
    <row r="538" spans="1:36" ht="15.75" customHeight="1">
      <c r="A538" s="166" t="s">
        <v>2107</v>
      </c>
      <c r="B538" s="127" t="s">
        <v>1743</v>
      </c>
      <c r="C538" s="117">
        <v>49.08</v>
      </c>
      <c r="D538" s="127" t="s">
        <v>1743</v>
      </c>
      <c r="E538" s="127" t="s">
        <v>1743</v>
      </c>
      <c r="F538" s="127" t="s">
        <v>1743</v>
      </c>
      <c r="G538" s="127" t="s">
        <v>1743</v>
      </c>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row>
    <row r="539" spans="1:36" ht="15.75" customHeight="1">
      <c r="A539" s="166" t="s">
        <v>2108</v>
      </c>
      <c r="B539" s="127" t="s">
        <v>1743</v>
      </c>
      <c r="C539" s="117">
        <v>91.609200000000016</v>
      </c>
      <c r="D539" s="127" t="s">
        <v>1743</v>
      </c>
      <c r="E539" s="127" t="s">
        <v>1743</v>
      </c>
      <c r="F539" s="127" t="s">
        <v>1743</v>
      </c>
      <c r="G539" s="127" t="s">
        <v>1743</v>
      </c>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row>
    <row r="540" spans="1:36" ht="15.75" customHeight="1">
      <c r="A540" s="166" t="s">
        <v>2109</v>
      </c>
      <c r="B540" s="127" t="s">
        <v>1743</v>
      </c>
      <c r="C540" s="117">
        <v>103.75879078632427</v>
      </c>
      <c r="D540" s="127" t="s">
        <v>1743</v>
      </c>
      <c r="E540" s="127" t="s">
        <v>1743</v>
      </c>
      <c r="F540" s="127" t="s">
        <v>1743</v>
      </c>
      <c r="G540" s="127" t="s">
        <v>1743</v>
      </c>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row>
    <row r="541" spans="1:36" ht="15.75" customHeight="1">
      <c r="A541" s="188" t="s">
        <v>2110</v>
      </c>
      <c r="B541" s="127" t="s">
        <v>1743</v>
      </c>
      <c r="C541" s="117" t="s">
        <v>1742</v>
      </c>
      <c r="D541" s="127"/>
      <c r="E541" s="127" t="s">
        <v>1743</v>
      </c>
      <c r="F541" s="127" t="s">
        <v>1743</v>
      </c>
      <c r="G541" s="127"/>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row>
    <row r="542" spans="1:36" ht="15.75" customHeight="1">
      <c r="A542" s="188" t="s">
        <v>2111</v>
      </c>
      <c r="B542" s="127" t="s">
        <v>1743</v>
      </c>
      <c r="C542" s="117">
        <v>14.482519</v>
      </c>
      <c r="D542" s="127"/>
      <c r="E542" s="127" t="s">
        <v>1743</v>
      </c>
      <c r="F542" s="127" t="s">
        <v>1743</v>
      </c>
      <c r="G542" s="127"/>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row>
    <row r="543" spans="1:36" ht="15.75" customHeight="1">
      <c r="A543" s="188" t="s">
        <v>2112</v>
      </c>
      <c r="B543" s="127" t="s">
        <v>1743</v>
      </c>
      <c r="C543" s="117">
        <v>69.750133199999993</v>
      </c>
      <c r="D543" s="127"/>
      <c r="E543" s="127" t="s">
        <v>1743</v>
      </c>
      <c r="F543" s="127" t="s">
        <v>1743</v>
      </c>
      <c r="G543" s="127"/>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row>
    <row r="544" spans="1:36" ht="15.75" customHeight="1">
      <c r="A544" s="188" t="s">
        <v>2113</v>
      </c>
      <c r="B544" s="127" t="s">
        <v>1743</v>
      </c>
      <c r="C544" s="117">
        <v>2.1242679999999998</v>
      </c>
      <c r="D544" s="127"/>
      <c r="E544" s="127" t="s">
        <v>1743</v>
      </c>
      <c r="F544" s="127" t="s">
        <v>1743</v>
      </c>
      <c r="G544" s="127"/>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row>
    <row r="545" spans="1:36" ht="15.75" customHeight="1">
      <c r="A545" s="188" t="s">
        <v>2114</v>
      </c>
      <c r="B545" s="127" t="s">
        <v>1743</v>
      </c>
      <c r="C545" s="117" t="s">
        <v>1742</v>
      </c>
      <c r="D545" s="127"/>
      <c r="E545" s="127" t="s">
        <v>1743</v>
      </c>
      <c r="F545" s="127" t="s">
        <v>1743</v>
      </c>
      <c r="G545" s="127"/>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row>
    <row r="546" spans="1:36" ht="15.75" customHeight="1">
      <c r="A546" s="166" t="s">
        <v>2115</v>
      </c>
      <c r="B546" s="127" t="s">
        <v>1743</v>
      </c>
      <c r="C546" s="117">
        <v>17.401870586324279</v>
      </c>
      <c r="D546" s="127" t="s">
        <v>1743</v>
      </c>
      <c r="E546" s="127" t="s">
        <v>1743</v>
      </c>
      <c r="F546" s="127" t="s">
        <v>1743</v>
      </c>
      <c r="G546" s="127" t="s">
        <v>1743</v>
      </c>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row>
    <row r="547" spans="1:36" ht="15.75" customHeight="1">
      <c r="A547" s="188" t="s">
        <v>2116</v>
      </c>
      <c r="B547" s="127" t="s">
        <v>1743</v>
      </c>
      <c r="C547" s="117">
        <v>17.401870586324279</v>
      </c>
      <c r="D547" s="127"/>
      <c r="E547" s="127" t="s">
        <v>1743</v>
      </c>
      <c r="F547" s="127" t="s">
        <v>1743</v>
      </c>
      <c r="G547" s="127"/>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row>
    <row r="548" spans="1:36" ht="15.75" customHeight="1">
      <c r="A548" s="172" t="s">
        <v>2117</v>
      </c>
      <c r="B548" s="127" t="s">
        <v>1743</v>
      </c>
      <c r="C548" s="117">
        <v>2253.5021231299656</v>
      </c>
      <c r="D548" s="117">
        <v>55.48073193690994</v>
      </c>
      <c r="E548" s="127" t="s">
        <v>1743</v>
      </c>
      <c r="F548" s="127" t="s">
        <v>1743</v>
      </c>
      <c r="G548" s="117" t="s">
        <v>1713</v>
      </c>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row>
    <row r="549" spans="1:36" ht="15.75" customHeight="1">
      <c r="A549" s="168" t="s">
        <v>2118</v>
      </c>
      <c r="B549" s="127" t="s">
        <v>1743</v>
      </c>
      <c r="C549" s="117">
        <v>1190.71616749286</v>
      </c>
      <c r="D549" s="117">
        <v>42.685046184607813</v>
      </c>
      <c r="E549" s="127" t="s">
        <v>1743</v>
      </c>
      <c r="F549" s="127" t="s">
        <v>1743</v>
      </c>
      <c r="G549" s="117" t="s">
        <v>1713</v>
      </c>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row>
    <row r="550" spans="1:36" ht="15.75" customHeight="1">
      <c r="A550" s="196" t="s">
        <v>2087</v>
      </c>
      <c r="B550" s="127" t="s">
        <v>1743</v>
      </c>
      <c r="C550" s="127" t="s">
        <v>1743</v>
      </c>
      <c r="D550" s="127" t="s">
        <v>1743</v>
      </c>
      <c r="E550" s="127" t="s">
        <v>1743</v>
      </c>
      <c r="F550" s="127" t="s">
        <v>1743</v>
      </c>
      <c r="G550" s="127" t="s">
        <v>1743</v>
      </c>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row>
    <row r="551" spans="1:36" ht="15.75" customHeight="1">
      <c r="A551" s="166" t="s">
        <v>2088</v>
      </c>
      <c r="B551" s="127" t="s">
        <v>1743</v>
      </c>
      <c r="C551" s="117" t="s">
        <v>1743</v>
      </c>
      <c r="D551" s="117" t="s">
        <v>1743</v>
      </c>
      <c r="E551" s="127" t="s">
        <v>1743</v>
      </c>
      <c r="F551" s="127" t="s">
        <v>1743</v>
      </c>
      <c r="G551" s="121" t="s">
        <v>1743</v>
      </c>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row>
    <row r="552" spans="1:36" ht="15.75" customHeight="1">
      <c r="A552" s="166" t="s">
        <v>2089</v>
      </c>
      <c r="B552" s="127" t="s">
        <v>1743</v>
      </c>
      <c r="C552" s="117" t="s">
        <v>1743</v>
      </c>
      <c r="D552" s="117" t="s">
        <v>1743</v>
      </c>
      <c r="E552" s="127" t="s">
        <v>1743</v>
      </c>
      <c r="F552" s="127" t="s">
        <v>1743</v>
      </c>
      <c r="G552" s="121" t="s">
        <v>1743</v>
      </c>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row>
    <row r="553" spans="1:36" ht="15.75" customHeight="1">
      <c r="A553" s="196" t="s">
        <v>2090</v>
      </c>
      <c r="B553" s="127" t="s">
        <v>1743</v>
      </c>
      <c r="C553" s="127" t="s">
        <v>1743</v>
      </c>
      <c r="D553" s="127" t="s">
        <v>1743</v>
      </c>
      <c r="E553" s="127" t="s">
        <v>1743</v>
      </c>
      <c r="F553" s="127" t="s">
        <v>1743</v>
      </c>
      <c r="G553" s="127" t="s">
        <v>1743</v>
      </c>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row>
    <row r="554" spans="1:36" ht="15.75" customHeight="1">
      <c r="A554" s="166" t="s">
        <v>2091</v>
      </c>
      <c r="B554" s="127" t="s">
        <v>1743</v>
      </c>
      <c r="C554" s="117" t="s">
        <v>1743</v>
      </c>
      <c r="D554" s="117" t="s">
        <v>1743</v>
      </c>
      <c r="E554" s="127" t="s">
        <v>1743</v>
      </c>
      <c r="F554" s="127" t="s">
        <v>1743</v>
      </c>
      <c r="G554" s="121" t="s">
        <v>1743</v>
      </c>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row>
    <row r="555" spans="1:36" ht="15.75" customHeight="1">
      <c r="A555" s="166" t="s">
        <v>2092</v>
      </c>
      <c r="B555" s="127" t="s">
        <v>1743</v>
      </c>
      <c r="C555" s="117" t="s">
        <v>1743</v>
      </c>
      <c r="D555" s="117" t="s">
        <v>1743</v>
      </c>
      <c r="E555" s="127" t="s">
        <v>1743</v>
      </c>
      <c r="F555" s="127" t="s">
        <v>1743</v>
      </c>
      <c r="G555" s="121" t="s">
        <v>1743</v>
      </c>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row>
    <row r="556" spans="1:36" ht="15.75" customHeight="1">
      <c r="A556" s="166" t="s">
        <v>2093</v>
      </c>
      <c r="B556" s="127" t="s">
        <v>1743</v>
      </c>
      <c r="C556" s="117" t="s">
        <v>1743</v>
      </c>
      <c r="D556" s="117" t="s">
        <v>1743</v>
      </c>
      <c r="E556" s="127" t="s">
        <v>1743</v>
      </c>
      <c r="F556" s="127" t="s">
        <v>1743</v>
      </c>
      <c r="G556" s="121" t="s">
        <v>1743</v>
      </c>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row>
    <row r="557" spans="1:36" ht="15.75" customHeight="1">
      <c r="A557" s="196" t="s">
        <v>2094</v>
      </c>
      <c r="B557" s="127" t="s">
        <v>1743</v>
      </c>
      <c r="C557" s="127" t="s">
        <v>1743</v>
      </c>
      <c r="D557" s="127" t="s">
        <v>1743</v>
      </c>
      <c r="E557" s="127" t="s">
        <v>1743</v>
      </c>
      <c r="F557" s="127" t="s">
        <v>1743</v>
      </c>
      <c r="G557" s="127" t="s">
        <v>1743</v>
      </c>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row>
    <row r="558" spans="1:36" ht="15.75" customHeight="1">
      <c r="A558" s="166" t="s">
        <v>2119</v>
      </c>
      <c r="B558" s="127" t="s">
        <v>1743</v>
      </c>
      <c r="C558" s="117">
        <v>1190.71616749286</v>
      </c>
      <c r="D558" s="117">
        <v>42.685046184607813</v>
      </c>
      <c r="E558" s="127" t="s">
        <v>1743</v>
      </c>
      <c r="F558" s="127" t="s">
        <v>1743</v>
      </c>
      <c r="G558" s="121" t="s">
        <v>1713</v>
      </c>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row>
    <row r="559" spans="1:36" ht="15.75" customHeight="1">
      <c r="A559" s="188" t="s">
        <v>2096</v>
      </c>
      <c r="B559" s="127" t="s">
        <v>1743</v>
      </c>
      <c r="C559" s="117">
        <v>1057.4656164906501</v>
      </c>
      <c r="D559" s="117">
        <v>18.671015563378649</v>
      </c>
      <c r="E559" s="127" t="s">
        <v>1743</v>
      </c>
      <c r="F559" s="127" t="s">
        <v>1743</v>
      </c>
      <c r="G559" s="121" t="s">
        <v>1713</v>
      </c>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row>
    <row r="560" spans="1:36" ht="15.75" customHeight="1">
      <c r="A560" s="188" t="s">
        <v>2097</v>
      </c>
      <c r="B560" s="127" t="s">
        <v>1743</v>
      </c>
      <c r="C560" s="117">
        <v>133.25055100220999</v>
      </c>
      <c r="D560" s="117">
        <v>24.014030621229161</v>
      </c>
      <c r="E560" s="127" t="s">
        <v>1743</v>
      </c>
      <c r="F560" s="127" t="s">
        <v>1743</v>
      </c>
      <c r="G560" s="121" t="s">
        <v>1713</v>
      </c>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row>
    <row r="561" spans="1:36" ht="15.75" customHeight="1">
      <c r="A561" s="188" t="s">
        <v>2098</v>
      </c>
      <c r="B561" s="127" t="s">
        <v>1743</v>
      </c>
      <c r="C561" s="117" t="s">
        <v>1715</v>
      </c>
      <c r="D561" s="117" t="s">
        <v>1715</v>
      </c>
      <c r="E561" s="127" t="s">
        <v>1743</v>
      </c>
      <c r="F561" s="127" t="s">
        <v>1743</v>
      </c>
      <c r="G561" s="121" t="s">
        <v>1713</v>
      </c>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row>
    <row r="562" spans="1:36" ht="15.75" customHeight="1">
      <c r="A562" s="188" t="s">
        <v>2099</v>
      </c>
      <c r="B562" s="127" t="s">
        <v>1743</v>
      </c>
      <c r="C562" s="117" t="s">
        <v>1715</v>
      </c>
      <c r="D562" s="117" t="s">
        <v>1715</v>
      </c>
      <c r="E562" s="127" t="s">
        <v>1743</v>
      </c>
      <c r="F562" s="127" t="s">
        <v>1743</v>
      </c>
      <c r="G562" s="121" t="s">
        <v>1713</v>
      </c>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row>
    <row r="563" spans="1:36" ht="15.75" customHeight="1">
      <c r="A563" s="188" t="s">
        <v>2100</v>
      </c>
      <c r="B563" s="127" t="s">
        <v>1743</v>
      </c>
      <c r="C563" s="117" t="s">
        <v>1715</v>
      </c>
      <c r="D563" s="117" t="s">
        <v>1715</v>
      </c>
      <c r="E563" s="127" t="s">
        <v>1743</v>
      </c>
      <c r="F563" s="127" t="s">
        <v>1743</v>
      </c>
      <c r="G563" s="121" t="s">
        <v>1713</v>
      </c>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row>
    <row r="564" spans="1:36" ht="15.75" customHeight="1">
      <c r="A564" s="188" t="s">
        <v>2101</v>
      </c>
      <c r="B564" s="127" t="s">
        <v>1743</v>
      </c>
      <c r="C564" s="117" t="s">
        <v>1715</v>
      </c>
      <c r="D564" s="117" t="s">
        <v>1715</v>
      </c>
      <c r="E564" s="127" t="s">
        <v>1743</v>
      </c>
      <c r="F564" s="127" t="s">
        <v>1743</v>
      </c>
      <c r="G564" s="121" t="s">
        <v>1713</v>
      </c>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row>
    <row r="565" spans="1:36" ht="15.75" customHeight="1">
      <c r="A565" s="188" t="s">
        <v>2102</v>
      </c>
      <c r="B565" s="127" t="s">
        <v>1743</v>
      </c>
      <c r="C565" s="117" t="s">
        <v>1715</v>
      </c>
      <c r="D565" s="117" t="s">
        <v>1715</v>
      </c>
      <c r="E565" s="127" t="s">
        <v>1743</v>
      </c>
      <c r="F565" s="127" t="s">
        <v>1743</v>
      </c>
      <c r="G565" s="121" t="s">
        <v>1713</v>
      </c>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row>
    <row r="566" spans="1:36" ht="15.75" customHeight="1">
      <c r="A566" s="188" t="s">
        <v>2103</v>
      </c>
      <c r="B566" s="127" t="s">
        <v>1743</v>
      </c>
      <c r="C566" s="117" t="s">
        <v>1715</v>
      </c>
      <c r="D566" s="117" t="s">
        <v>1715</v>
      </c>
      <c r="E566" s="127" t="s">
        <v>1743</v>
      </c>
      <c r="F566" s="127" t="s">
        <v>1743</v>
      </c>
      <c r="G566" s="121" t="s">
        <v>1713</v>
      </c>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row>
    <row r="567" spans="1:36" ht="15.75" customHeight="1">
      <c r="A567" s="188" t="s">
        <v>2104</v>
      </c>
      <c r="B567" s="127" t="s">
        <v>1743</v>
      </c>
      <c r="C567" s="117" t="s">
        <v>1715</v>
      </c>
      <c r="D567" s="117" t="s">
        <v>1715</v>
      </c>
      <c r="E567" s="127" t="s">
        <v>1743</v>
      </c>
      <c r="F567" s="127" t="s">
        <v>1743</v>
      </c>
      <c r="G567" s="121" t="s">
        <v>1713</v>
      </c>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row>
    <row r="568" spans="1:36" ht="15.75" customHeight="1">
      <c r="A568" s="188" t="s">
        <v>2105</v>
      </c>
      <c r="B568" s="127" t="s">
        <v>1743</v>
      </c>
      <c r="C568" s="117" t="s">
        <v>1715</v>
      </c>
      <c r="D568" s="117" t="s">
        <v>1715</v>
      </c>
      <c r="E568" s="127" t="s">
        <v>1743</v>
      </c>
      <c r="F568" s="127" t="s">
        <v>1743</v>
      </c>
      <c r="G568" s="121" t="s">
        <v>1713</v>
      </c>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row>
    <row r="569" spans="1:36" ht="15.75" customHeight="1">
      <c r="A569" s="188" t="s">
        <v>2106</v>
      </c>
      <c r="B569" s="127" t="s">
        <v>1743</v>
      </c>
      <c r="C569" s="117" t="s">
        <v>1715</v>
      </c>
      <c r="D569" s="117" t="s">
        <v>1715</v>
      </c>
      <c r="E569" s="127" t="s">
        <v>1743</v>
      </c>
      <c r="F569" s="127" t="s">
        <v>1743</v>
      </c>
      <c r="G569" s="121" t="s">
        <v>1713</v>
      </c>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row>
    <row r="570" spans="1:36" ht="15.75" customHeight="1">
      <c r="A570" s="166" t="s">
        <v>2107</v>
      </c>
      <c r="B570" s="127" t="s">
        <v>1743</v>
      </c>
      <c r="C570" s="117">
        <v>3.47664809845039</v>
      </c>
      <c r="D570" s="117">
        <v>1.15882913799309</v>
      </c>
      <c r="E570" s="127" t="s">
        <v>1743</v>
      </c>
      <c r="F570" s="127" t="s">
        <v>1743</v>
      </c>
      <c r="G570" s="121" t="s">
        <v>1713</v>
      </c>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row>
    <row r="571" spans="1:36" ht="15.75" customHeight="1">
      <c r="A571" s="166" t="s">
        <v>2108</v>
      </c>
      <c r="B571" s="127" t="s">
        <v>1743</v>
      </c>
      <c r="C571" s="117">
        <v>916.17653441980599</v>
      </c>
      <c r="D571" s="117">
        <v>5.7137253038384097</v>
      </c>
      <c r="E571" s="127" t="s">
        <v>1743</v>
      </c>
      <c r="F571" s="127" t="s">
        <v>1743</v>
      </c>
      <c r="G571" s="121" t="s">
        <v>1713</v>
      </c>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row>
    <row r="572" spans="1:36" ht="15.75" customHeight="1">
      <c r="A572" s="166" t="s">
        <v>2109</v>
      </c>
      <c r="B572" s="127" t="s">
        <v>1743</v>
      </c>
      <c r="C572" s="117">
        <v>143.13277311884897</v>
      </c>
      <c r="D572" s="117">
        <v>5.9231313104706302</v>
      </c>
      <c r="E572" s="127" t="s">
        <v>1743</v>
      </c>
      <c r="F572" s="127" t="s">
        <v>1743</v>
      </c>
      <c r="G572" s="117" t="s">
        <v>1713</v>
      </c>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row>
    <row r="573" spans="1:36" ht="15.75" customHeight="1">
      <c r="A573" s="188" t="s">
        <v>2110</v>
      </c>
      <c r="B573" s="127" t="s">
        <v>1743</v>
      </c>
      <c r="C573" s="117" t="s">
        <v>1742</v>
      </c>
      <c r="D573" s="117" t="s">
        <v>1742</v>
      </c>
      <c r="E573" s="127" t="s">
        <v>1743</v>
      </c>
      <c r="F573" s="127" t="s">
        <v>1743</v>
      </c>
      <c r="G573" s="121" t="s">
        <v>1713</v>
      </c>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row>
    <row r="574" spans="1:36" ht="15.75" customHeight="1">
      <c r="A574" s="188" t="s">
        <v>2111</v>
      </c>
      <c r="B574" s="127" t="s">
        <v>1743</v>
      </c>
      <c r="C574" s="117">
        <v>0.97110900520321997</v>
      </c>
      <c r="D574" s="117">
        <v>8.605344306328E-2</v>
      </c>
      <c r="E574" s="127" t="s">
        <v>1743</v>
      </c>
      <c r="F574" s="127" t="s">
        <v>1743</v>
      </c>
      <c r="G574" s="121" t="s">
        <v>1713</v>
      </c>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row>
    <row r="575" spans="1:36" ht="15.75" customHeight="1">
      <c r="A575" s="188" t="s">
        <v>2112</v>
      </c>
      <c r="B575" s="127" t="s">
        <v>1743</v>
      </c>
      <c r="C575" s="117">
        <v>12.102255140157601</v>
      </c>
      <c r="D575" s="117">
        <v>0.46691353425823001</v>
      </c>
      <c r="E575" s="127" t="s">
        <v>1743</v>
      </c>
      <c r="F575" s="127" t="s">
        <v>1743</v>
      </c>
      <c r="G575" s="121" t="s">
        <v>1713</v>
      </c>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row>
    <row r="576" spans="1:36" ht="15.75" customHeight="1">
      <c r="A576" s="188" t="s">
        <v>2113</v>
      </c>
      <c r="B576" s="127" t="s">
        <v>1743</v>
      </c>
      <c r="C576" s="117">
        <v>0.20352704247281</v>
      </c>
      <c r="D576" s="117">
        <v>8.4830813865599992E-3</v>
      </c>
      <c r="E576" s="127" t="s">
        <v>1743</v>
      </c>
      <c r="F576" s="127" t="s">
        <v>1743</v>
      </c>
      <c r="G576" s="121" t="s">
        <v>1713</v>
      </c>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row>
    <row r="577" spans="1:36" ht="15.75" customHeight="1">
      <c r="A577" s="188" t="s">
        <v>2114</v>
      </c>
      <c r="B577" s="127" t="s">
        <v>1743</v>
      </c>
      <c r="C577" s="117">
        <v>129.43446856752999</v>
      </c>
      <c r="D577" s="117">
        <v>5.3616812517625601</v>
      </c>
      <c r="E577" s="127" t="s">
        <v>1743</v>
      </c>
      <c r="F577" s="127" t="s">
        <v>1743</v>
      </c>
      <c r="G577" s="121" t="s">
        <v>1713</v>
      </c>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row>
    <row r="578" spans="1:36" ht="15.75" customHeight="1">
      <c r="A578" s="166" t="s">
        <v>2115</v>
      </c>
      <c r="B578" s="127" t="s">
        <v>1743</v>
      </c>
      <c r="C578" s="117">
        <v>0.42141336348535002</v>
      </c>
      <c r="D578" s="117" t="s">
        <v>1713</v>
      </c>
      <c r="E578" s="127" t="s">
        <v>1743</v>
      </c>
      <c r="F578" s="127" t="s">
        <v>1743</v>
      </c>
      <c r="G578" s="117" t="s">
        <v>1713</v>
      </c>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row>
    <row r="579" spans="1:36" ht="15.75" customHeight="1">
      <c r="A579" s="188" t="s">
        <v>2116</v>
      </c>
      <c r="B579" s="127" t="s">
        <v>1743</v>
      </c>
      <c r="C579" s="117">
        <v>0.42141336348535002</v>
      </c>
      <c r="D579" s="117" t="s">
        <v>1713</v>
      </c>
      <c r="E579" s="127" t="s">
        <v>1743</v>
      </c>
      <c r="F579" s="127" t="s">
        <v>1743</v>
      </c>
      <c r="G579" s="121" t="s">
        <v>1713</v>
      </c>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row>
    <row r="580" spans="1:36" ht="15.75" customHeight="1">
      <c r="A580" s="166" t="s">
        <v>2120</v>
      </c>
      <c r="B580" s="127" t="s">
        <v>1743</v>
      </c>
      <c r="C580" s="127" t="s">
        <v>1743</v>
      </c>
      <c r="D580" s="117" t="s">
        <v>1894</v>
      </c>
      <c r="E580" s="127" t="s">
        <v>1743</v>
      </c>
      <c r="F580" s="127" t="s">
        <v>1743</v>
      </c>
      <c r="G580" s="127" t="s">
        <v>1743</v>
      </c>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row>
    <row r="581" spans="1:36" ht="15.75" customHeight="1">
      <c r="A581" s="197" t="s">
        <v>2121</v>
      </c>
      <c r="B581" s="127" t="s">
        <v>1743</v>
      </c>
      <c r="C581" s="117">
        <v>667.06184741502784</v>
      </c>
      <c r="D581" s="127" t="s">
        <v>1743</v>
      </c>
      <c r="E581" s="127" t="s">
        <v>1743</v>
      </c>
      <c r="F581" s="127" t="s">
        <v>1743</v>
      </c>
      <c r="G581" s="117" t="s">
        <v>1713</v>
      </c>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row>
    <row r="582" spans="1:36" ht="15.75" customHeight="1">
      <c r="A582" s="198" t="s">
        <v>2122</v>
      </c>
      <c r="B582" s="127" t="s">
        <v>1743</v>
      </c>
      <c r="C582" s="121" t="s">
        <v>1713</v>
      </c>
      <c r="D582" s="117">
        <v>871.87715278448013</v>
      </c>
      <c r="E582" s="121" t="s">
        <v>1713</v>
      </c>
      <c r="F582" s="121" t="s">
        <v>1713</v>
      </c>
      <c r="G582" s="121" t="s">
        <v>1713</v>
      </c>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row>
    <row r="583" spans="1:36" ht="15.75" customHeight="1">
      <c r="A583" s="198" t="s">
        <v>2123</v>
      </c>
      <c r="B583" s="127" t="s">
        <v>1743</v>
      </c>
      <c r="C583" s="117" t="s">
        <v>1715</v>
      </c>
      <c r="D583" s="117" t="s">
        <v>1715</v>
      </c>
      <c r="E583" s="121" t="s">
        <v>1715</v>
      </c>
      <c r="F583" s="121" t="s">
        <v>1715</v>
      </c>
      <c r="G583" s="121" t="s">
        <v>1713</v>
      </c>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row>
    <row r="584" spans="1:36" ht="15.75" customHeight="1">
      <c r="A584" s="198" t="s">
        <v>2124</v>
      </c>
      <c r="B584" s="127" t="s">
        <v>1743</v>
      </c>
      <c r="C584" s="117">
        <v>8.4915127851999994</v>
      </c>
      <c r="D584" s="117">
        <v>0.25958002099999999</v>
      </c>
      <c r="E584" s="121">
        <v>6.1186719260000002</v>
      </c>
      <c r="F584" s="121">
        <v>178.32176849999999</v>
      </c>
      <c r="G584" s="121" t="s">
        <v>1713</v>
      </c>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row>
    <row r="585" spans="1:36" ht="15.75" customHeight="1">
      <c r="A585" s="172" t="s">
        <v>2125</v>
      </c>
      <c r="B585" s="117">
        <v>4349.248664685867</v>
      </c>
      <c r="C585" s="127" t="s">
        <v>1743</v>
      </c>
      <c r="D585" s="127" t="s">
        <v>1743</v>
      </c>
      <c r="E585" s="127" t="s">
        <v>1743</v>
      </c>
      <c r="F585" s="127" t="s">
        <v>1743</v>
      </c>
      <c r="G585" s="127" t="s">
        <v>1743</v>
      </c>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row>
    <row r="586" spans="1:36" ht="15.75" customHeight="1">
      <c r="A586" s="172" t="s">
        <v>2126</v>
      </c>
      <c r="B586" s="117">
        <v>3504.4603945689328</v>
      </c>
      <c r="C586" s="127" t="s">
        <v>1743</v>
      </c>
      <c r="D586" s="127" t="s">
        <v>1743</v>
      </c>
      <c r="E586" s="127" t="s">
        <v>1743</v>
      </c>
      <c r="F586" s="127" t="s">
        <v>1743</v>
      </c>
      <c r="G586" s="127" t="s">
        <v>1743</v>
      </c>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row>
    <row r="587" spans="1:36" ht="15.75" customHeight="1">
      <c r="A587" s="171" t="s">
        <v>2127</v>
      </c>
      <c r="B587" s="117" t="s">
        <v>1713</v>
      </c>
      <c r="C587" s="127" t="s">
        <v>1743</v>
      </c>
      <c r="D587" s="127" t="s">
        <v>1743</v>
      </c>
      <c r="E587" s="127" t="s">
        <v>1743</v>
      </c>
      <c r="F587" s="127" t="s">
        <v>1743</v>
      </c>
      <c r="G587" s="127" t="s">
        <v>1743</v>
      </c>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row>
    <row r="588" spans="1:36" ht="15.75" customHeight="1">
      <c r="A588" s="199" t="s">
        <v>2128</v>
      </c>
      <c r="B588" s="117" t="s">
        <v>1713</v>
      </c>
      <c r="C588" s="117" t="s">
        <v>1713</v>
      </c>
      <c r="D588" s="117" t="s">
        <v>1713</v>
      </c>
      <c r="E588" s="117" t="s">
        <v>1713</v>
      </c>
      <c r="F588" s="117" t="s">
        <v>1713</v>
      </c>
      <c r="G588" s="117" t="s">
        <v>1713</v>
      </c>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row>
    <row r="589" spans="1:36" ht="15.75" customHeight="1">
      <c r="A589" s="8"/>
      <c r="B589" s="8"/>
      <c r="C589" s="8"/>
      <c r="D589" s="8"/>
      <c r="E589" s="8"/>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row>
    <row r="590" spans="1:36" ht="15.75" customHeight="1">
      <c r="A590" s="200" t="s">
        <v>2129</v>
      </c>
      <c r="B590" s="201">
        <f t="shared" ref="B590:G590" si="4">B514</f>
        <v>7853.7090592547993</v>
      </c>
      <c r="C590" s="201">
        <f t="shared" si="4"/>
        <v>9683.8167602284338</v>
      </c>
      <c r="D590" s="201">
        <f t="shared" si="4"/>
        <v>927.61746474238998</v>
      </c>
      <c r="E590" s="201">
        <f t="shared" si="4"/>
        <v>6.1186719260000002</v>
      </c>
      <c r="F590" s="201">
        <f t="shared" si="4"/>
        <v>178.32176849999999</v>
      </c>
      <c r="G590" s="201" t="str">
        <f t="shared" si="4"/>
        <v>NA</v>
      </c>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row>
    <row r="591" spans="1:36" ht="15.75" customHeight="1">
      <c r="A591" s="8"/>
      <c r="B591" s="8"/>
      <c r="C591" s="8"/>
      <c r="D591" s="8"/>
      <c r="E591" s="8"/>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row>
    <row r="592" spans="1:36" ht="15.75" customHeight="1">
      <c r="A592" s="8"/>
      <c r="B592" s="8"/>
      <c r="C592" s="8"/>
      <c r="D592" s="8"/>
      <c r="E592" s="8"/>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row>
    <row r="593" spans="1:36" ht="15.75" customHeight="1">
      <c r="A593" s="106" t="s">
        <v>2130</v>
      </c>
      <c r="B593" s="154"/>
      <c r="C593" s="154"/>
      <c r="D593" s="154"/>
      <c r="E593" s="154"/>
      <c r="F593" s="154"/>
      <c r="G593" s="155" t="s">
        <v>1697</v>
      </c>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row>
    <row r="594" spans="1:36" ht="15.75" customHeight="1">
      <c r="A594" s="106" t="s">
        <v>2007</v>
      </c>
      <c r="B594" s="154"/>
      <c r="C594" s="154"/>
      <c r="D594" s="154"/>
      <c r="E594" s="154"/>
      <c r="F594" s="154"/>
      <c r="G594" s="155" t="s">
        <v>1698</v>
      </c>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row>
    <row r="595" spans="1:36" ht="15.75" customHeight="1">
      <c r="A595" s="154"/>
      <c r="B595" s="154"/>
      <c r="C595" s="154"/>
      <c r="D595" s="154"/>
      <c r="E595" s="154"/>
      <c r="F595" s="154"/>
      <c r="G595" s="155" t="s">
        <v>1699</v>
      </c>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row>
    <row r="596" spans="1:36" ht="15.75" customHeight="1">
      <c r="A596" s="154"/>
      <c r="B596" s="154"/>
      <c r="C596" s="154"/>
      <c r="D596" s="154"/>
      <c r="E596" s="154"/>
      <c r="F596" s="154"/>
      <c r="G596" s="154"/>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row>
    <row r="597" spans="1:36" ht="54" customHeight="1">
      <c r="A597" s="336" t="s">
        <v>1700</v>
      </c>
      <c r="B597" s="202" t="s">
        <v>2131</v>
      </c>
      <c r="C597" s="202" t="s">
        <v>2132</v>
      </c>
      <c r="D597" s="202" t="s">
        <v>2133</v>
      </c>
      <c r="E597" s="202" t="s">
        <v>2134</v>
      </c>
      <c r="F597" s="202" t="s">
        <v>70</v>
      </c>
      <c r="G597" s="202" t="s">
        <v>1705</v>
      </c>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row>
    <row r="598" spans="1:36" ht="15.75" customHeight="1">
      <c r="A598" s="337"/>
      <c r="B598" s="338" t="s">
        <v>1707</v>
      </c>
      <c r="C598" s="339"/>
      <c r="D598" s="339"/>
      <c r="E598" s="339"/>
      <c r="F598" s="339"/>
      <c r="G598" s="340"/>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row>
    <row r="599" spans="1:36" ht="15.75" customHeight="1">
      <c r="A599" s="203" t="s">
        <v>2135</v>
      </c>
      <c r="B599" s="117">
        <v>-753995.51839844999</v>
      </c>
      <c r="C599" s="117">
        <v>531.85881719906831</v>
      </c>
      <c r="D599" s="117">
        <v>32.678873470649037</v>
      </c>
      <c r="E599" s="117">
        <v>260.43433602794096</v>
      </c>
      <c r="F599" s="117">
        <v>8843.7956130299117</v>
      </c>
      <c r="G599" s="117" t="s">
        <v>1738</v>
      </c>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row>
    <row r="600" spans="1:36" ht="15.75" customHeight="1">
      <c r="A600" s="204" t="s">
        <v>2136</v>
      </c>
      <c r="B600" s="117">
        <v>-637978.45490462042</v>
      </c>
      <c r="C600" s="117">
        <v>378.1866677687982</v>
      </c>
      <c r="D600" s="117">
        <v>22.19176572303617</v>
      </c>
      <c r="E600" s="117">
        <v>238.96198502794095</v>
      </c>
      <c r="F600" s="117">
        <v>8485.9231550299119</v>
      </c>
      <c r="G600" s="117" t="s">
        <v>1738</v>
      </c>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row>
    <row r="601" spans="1:36" ht="15.75" customHeight="1">
      <c r="A601" s="205" t="s">
        <v>2137</v>
      </c>
      <c r="B601" s="117">
        <v>-557339.93333333544</v>
      </c>
      <c r="C601" s="117">
        <v>377.62915101810825</v>
      </c>
      <c r="D601" s="117">
        <v>21.879447265204291</v>
      </c>
      <c r="E601" s="121">
        <v>238.96198502794095</v>
      </c>
      <c r="F601" s="121">
        <v>8485.9231550299119</v>
      </c>
      <c r="G601" s="121" t="s">
        <v>1742</v>
      </c>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row>
    <row r="602" spans="1:36" ht="15.75" customHeight="1">
      <c r="A602" s="206" t="s">
        <v>2138</v>
      </c>
      <c r="B602" s="117">
        <v>-81396.25700645188</v>
      </c>
      <c r="C602" s="117" t="s">
        <v>1715</v>
      </c>
      <c r="D602" s="117" t="s">
        <v>1753</v>
      </c>
      <c r="E602" s="121" t="s">
        <v>1713</v>
      </c>
      <c r="F602" s="121" t="s">
        <v>1713</v>
      </c>
      <c r="G602" s="121" t="s">
        <v>1713</v>
      </c>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row>
    <row r="603" spans="1:36" ht="15.75" customHeight="1">
      <c r="A603" s="207" t="s">
        <v>2139</v>
      </c>
      <c r="B603" s="117">
        <v>-666.32376173768955</v>
      </c>
      <c r="C603" s="117" t="s">
        <v>1894</v>
      </c>
      <c r="D603" s="117" t="s">
        <v>1753</v>
      </c>
      <c r="E603" s="117" t="s">
        <v>1713</v>
      </c>
      <c r="F603" s="117" t="s">
        <v>1713</v>
      </c>
      <c r="G603" s="117" t="s">
        <v>1713</v>
      </c>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row>
    <row r="604" spans="1:36" ht="15.75" customHeight="1">
      <c r="A604" s="205" t="s">
        <v>2140</v>
      </c>
      <c r="B604" s="117">
        <v>-26544.318012731943</v>
      </c>
      <c r="C604" s="117" t="s">
        <v>1715</v>
      </c>
      <c r="D604" s="117" t="s">
        <v>1715</v>
      </c>
      <c r="E604" s="121" t="s">
        <v>1713</v>
      </c>
      <c r="F604" s="121" t="s">
        <v>1713</v>
      </c>
      <c r="G604" s="121" t="s">
        <v>1713</v>
      </c>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row>
    <row r="605" spans="1:36" ht="15.75" customHeight="1">
      <c r="A605" s="205" t="s">
        <v>2141</v>
      </c>
      <c r="B605" s="117">
        <v>25877.994250994256</v>
      </c>
      <c r="C605" s="117" t="s">
        <v>1715</v>
      </c>
      <c r="D605" s="117" t="s">
        <v>1753</v>
      </c>
      <c r="E605" s="121" t="s">
        <v>1713</v>
      </c>
      <c r="F605" s="121" t="s">
        <v>1713</v>
      </c>
      <c r="G605" s="121" t="s">
        <v>1713</v>
      </c>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row>
    <row r="606" spans="1:36" ht="15.75" customHeight="1">
      <c r="A606" s="204" t="s">
        <v>2142</v>
      </c>
      <c r="B606" s="117">
        <v>24646.316722482985</v>
      </c>
      <c r="C606" s="117">
        <v>12.663181</v>
      </c>
      <c r="D606" s="117">
        <v>1.1562030000000001</v>
      </c>
      <c r="E606" s="117">
        <v>21.472351</v>
      </c>
      <c r="F606" s="117">
        <v>357.87245799999999</v>
      </c>
      <c r="G606" s="117" t="s">
        <v>1713</v>
      </c>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row>
    <row r="607" spans="1:36" ht="15.75" customHeight="1">
      <c r="A607" s="205" t="s">
        <v>2143</v>
      </c>
      <c r="B607" s="117">
        <v>5491.5160375693067</v>
      </c>
      <c r="C607" s="117">
        <v>12.663181</v>
      </c>
      <c r="D607" s="117">
        <v>1.1562030000000001</v>
      </c>
      <c r="E607" s="121">
        <v>21.472351</v>
      </c>
      <c r="F607" s="121">
        <v>357.87245799999999</v>
      </c>
      <c r="G607" s="121" t="s">
        <v>1713</v>
      </c>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row>
    <row r="608" spans="1:36" ht="15.75" customHeight="1">
      <c r="A608" s="206" t="s">
        <v>2144</v>
      </c>
      <c r="B608" s="117">
        <v>19154.800684913676</v>
      </c>
      <c r="C608" s="117" t="s">
        <v>1715</v>
      </c>
      <c r="D608" s="117" t="s">
        <v>1814</v>
      </c>
      <c r="E608" s="121" t="s">
        <v>1713</v>
      </c>
      <c r="F608" s="121" t="s">
        <v>1713</v>
      </c>
      <c r="G608" s="121" t="s">
        <v>1713</v>
      </c>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row>
    <row r="609" spans="1:36" ht="15.75" customHeight="1">
      <c r="A609" s="207" t="s">
        <v>2145</v>
      </c>
      <c r="B609" s="117">
        <v>-8933.7665940208881</v>
      </c>
      <c r="C609" s="117">
        <v>141.00896843027013</v>
      </c>
      <c r="D609" s="117">
        <v>0.59525414428571</v>
      </c>
      <c r="E609" s="117" t="s">
        <v>1713</v>
      </c>
      <c r="F609" s="117" t="s">
        <v>1713</v>
      </c>
      <c r="G609" s="117" t="s">
        <v>1713</v>
      </c>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row>
    <row r="610" spans="1:36" ht="15.75" customHeight="1">
      <c r="A610" s="205" t="s">
        <v>2146</v>
      </c>
      <c r="B610" s="117">
        <v>-11049.29816119739</v>
      </c>
      <c r="C610" s="117" t="s">
        <v>1742</v>
      </c>
      <c r="D610" s="117">
        <v>0.59215403</v>
      </c>
      <c r="E610" s="121" t="s">
        <v>1713</v>
      </c>
      <c r="F610" s="121" t="s">
        <v>1713</v>
      </c>
      <c r="G610" s="121" t="s">
        <v>1713</v>
      </c>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row>
    <row r="611" spans="1:36" ht="15.75" customHeight="1">
      <c r="A611" s="205" t="s">
        <v>2147</v>
      </c>
      <c r="B611" s="117">
        <v>14.70777500566034</v>
      </c>
      <c r="C611" s="117" t="s">
        <v>1742</v>
      </c>
      <c r="D611" s="117" t="s">
        <v>1738</v>
      </c>
      <c r="E611" s="121" t="s">
        <v>1713</v>
      </c>
      <c r="F611" s="121" t="s">
        <v>1713</v>
      </c>
      <c r="G611" s="121" t="s">
        <v>1713</v>
      </c>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row>
    <row r="612" spans="1:36" ht="15.75" customHeight="1">
      <c r="A612" s="204" t="s">
        <v>2148</v>
      </c>
      <c r="B612" s="117">
        <v>-23028.898012021731</v>
      </c>
      <c r="C612" s="117" t="s">
        <v>1742</v>
      </c>
      <c r="D612" s="117">
        <v>5.8882097066021197</v>
      </c>
      <c r="E612" s="117" t="s">
        <v>1742</v>
      </c>
      <c r="F612" s="117" t="s">
        <v>1742</v>
      </c>
      <c r="G612" s="117" t="s">
        <v>1713</v>
      </c>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row>
    <row r="613" spans="1:36" ht="15.75" customHeight="1">
      <c r="A613" s="205" t="s">
        <v>2149</v>
      </c>
      <c r="B613" s="117">
        <v>-91412.672182165814</v>
      </c>
      <c r="C613" s="117" t="s">
        <v>1742</v>
      </c>
      <c r="D613" s="117">
        <v>5.8882097066021197</v>
      </c>
      <c r="E613" s="121" t="s">
        <v>1742</v>
      </c>
      <c r="F613" s="121" t="s">
        <v>1742</v>
      </c>
      <c r="G613" s="121" t="s">
        <v>1713</v>
      </c>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row>
    <row r="614" spans="1:36" ht="15.75" customHeight="1">
      <c r="A614" s="206" t="s">
        <v>2150</v>
      </c>
      <c r="B614" s="117">
        <v>68383.774170144083</v>
      </c>
      <c r="C614" s="117" t="s">
        <v>1742</v>
      </c>
      <c r="D614" s="117" t="s">
        <v>1894</v>
      </c>
      <c r="E614" s="121" t="s">
        <v>1742</v>
      </c>
      <c r="F614" s="121" t="s">
        <v>1742</v>
      </c>
      <c r="G614" s="121" t="s">
        <v>1713</v>
      </c>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row>
    <row r="615" spans="1:36" ht="15.75" customHeight="1">
      <c r="A615" s="207" t="s">
        <v>2151</v>
      </c>
      <c r="B615" s="117" t="s">
        <v>1742</v>
      </c>
      <c r="C615" s="117" t="s">
        <v>1738</v>
      </c>
      <c r="D615" s="117" t="s">
        <v>1738</v>
      </c>
      <c r="E615" s="117" t="s">
        <v>1713</v>
      </c>
      <c r="F615" s="117" t="s">
        <v>1713</v>
      </c>
      <c r="G615" s="117" t="s">
        <v>1713</v>
      </c>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row>
    <row r="616" spans="1:36" ht="15.75" customHeight="1">
      <c r="A616" s="205" t="s">
        <v>2152</v>
      </c>
      <c r="B616" s="127" t="s">
        <v>1743</v>
      </c>
      <c r="C616" s="127" t="s">
        <v>1743</v>
      </c>
      <c r="D616" s="127" t="s">
        <v>1743</v>
      </c>
      <c r="E616" s="127" t="s">
        <v>1743</v>
      </c>
      <c r="F616" s="127" t="s">
        <v>1743</v>
      </c>
      <c r="G616" s="127" t="s">
        <v>1743</v>
      </c>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row>
    <row r="617" spans="1:36" ht="15.75" customHeight="1">
      <c r="A617" s="205" t="s">
        <v>2153</v>
      </c>
      <c r="B617" s="117" t="s">
        <v>1742</v>
      </c>
      <c r="C617" s="117" t="s">
        <v>1713</v>
      </c>
      <c r="D617" s="117" t="s">
        <v>1713</v>
      </c>
      <c r="E617" s="121" t="s">
        <v>1713</v>
      </c>
      <c r="F617" s="121" t="s">
        <v>1713</v>
      </c>
      <c r="G617" s="121" t="s">
        <v>1713</v>
      </c>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row>
    <row r="618" spans="1:36" ht="15.75" customHeight="1">
      <c r="A618" s="204" t="s">
        <v>2154</v>
      </c>
      <c r="B618" s="117">
        <v>-108034.39184853215</v>
      </c>
      <c r="C618" s="127" t="s">
        <v>1743</v>
      </c>
      <c r="D618" s="127" t="s">
        <v>1743</v>
      </c>
      <c r="E618" s="127" t="s">
        <v>1743</v>
      </c>
      <c r="F618" s="127" t="s">
        <v>1743</v>
      </c>
      <c r="G618" s="127" t="s">
        <v>1743</v>
      </c>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row>
    <row r="619" spans="1:36" ht="15.75" customHeight="1">
      <c r="A619" s="172" t="s">
        <v>2155</v>
      </c>
      <c r="B619" s="117" t="s">
        <v>1713</v>
      </c>
      <c r="C619" s="117" t="s">
        <v>1713</v>
      </c>
      <c r="D619" s="117">
        <v>0.50193114272688</v>
      </c>
      <c r="E619" s="117" t="s">
        <v>1713</v>
      </c>
      <c r="F619" s="117" t="s">
        <v>1713</v>
      </c>
      <c r="G619" s="117" t="s">
        <v>1713</v>
      </c>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row>
    <row r="620" spans="1:36" ht="15.75" customHeight="1">
      <c r="A620" s="188" t="s">
        <v>2156</v>
      </c>
      <c r="B620" s="117" t="s">
        <v>1713</v>
      </c>
      <c r="C620" s="117" t="s">
        <v>1713</v>
      </c>
      <c r="D620" s="117" t="s">
        <v>1713</v>
      </c>
      <c r="E620" s="117" t="s">
        <v>1713</v>
      </c>
      <c r="F620" s="117" t="s">
        <v>1713</v>
      </c>
      <c r="G620" s="117" t="s">
        <v>1713</v>
      </c>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row>
    <row r="621" spans="1:36" ht="15.75" customHeight="1">
      <c r="A621" s="188" t="s">
        <v>2157</v>
      </c>
      <c r="B621" s="117" t="s">
        <v>1713</v>
      </c>
      <c r="C621" s="117" t="s">
        <v>1713</v>
      </c>
      <c r="D621" s="117" t="s">
        <v>1713</v>
      </c>
      <c r="E621" s="117" t="s">
        <v>1713</v>
      </c>
      <c r="F621" s="117" t="s">
        <v>1713</v>
      </c>
      <c r="G621" s="117" t="s">
        <v>1713</v>
      </c>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row>
    <row r="622" spans="1:36" ht="15.75" customHeight="1">
      <c r="A622" s="188" t="s">
        <v>2158</v>
      </c>
      <c r="B622" s="117" t="s">
        <v>1713</v>
      </c>
      <c r="C622" s="117" t="s">
        <v>1713</v>
      </c>
      <c r="D622" s="117" t="s">
        <v>1713</v>
      </c>
      <c r="E622" s="117" t="s">
        <v>1713</v>
      </c>
      <c r="F622" s="117" t="s">
        <v>1713</v>
      </c>
      <c r="G622" s="117" t="s">
        <v>1713</v>
      </c>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row>
    <row r="623" spans="1:36" ht="15.75" customHeight="1">
      <c r="A623" s="188" t="s">
        <v>2159</v>
      </c>
      <c r="B623" s="117" t="s">
        <v>1713</v>
      </c>
      <c r="C623" s="117" t="s">
        <v>1713</v>
      </c>
      <c r="D623" s="117">
        <v>0.50193114272688</v>
      </c>
      <c r="E623" s="117" t="s">
        <v>1713</v>
      </c>
      <c r="F623" s="117" t="s">
        <v>1713</v>
      </c>
      <c r="G623" s="117" t="s">
        <v>1713</v>
      </c>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row>
    <row r="624" spans="1:36" ht="15.75" customHeight="1">
      <c r="A624" s="8"/>
      <c r="B624" s="8"/>
      <c r="C624" s="8"/>
      <c r="D624" s="8"/>
      <c r="E624" s="8"/>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row>
    <row r="625" spans="1:36" ht="15.75" customHeight="1">
      <c r="A625" s="131" t="s">
        <v>2160</v>
      </c>
      <c r="B625" s="132">
        <f t="shared" ref="B625:G625" si="5">B599</f>
        <v>-753995.51839844999</v>
      </c>
      <c r="C625" s="153">
        <f t="shared" si="5"/>
        <v>531.85881719906831</v>
      </c>
      <c r="D625" s="153">
        <f t="shared" si="5"/>
        <v>32.678873470649037</v>
      </c>
      <c r="E625" s="153">
        <f t="shared" si="5"/>
        <v>260.43433602794096</v>
      </c>
      <c r="F625" s="153">
        <f t="shared" si="5"/>
        <v>8843.7956130299117</v>
      </c>
      <c r="G625" s="153" t="str">
        <f t="shared" si="5"/>
        <v>NE,NA</v>
      </c>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row>
    <row r="626" spans="1:36" ht="15.75" customHeight="1">
      <c r="A626" s="8"/>
      <c r="B626" s="8"/>
      <c r="C626" s="8"/>
      <c r="D626" s="8"/>
      <c r="E626" s="8"/>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row>
    <row r="627" spans="1:36" ht="15.75" customHeight="1">
      <c r="A627" s="8"/>
      <c r="B627" s="8"/>
      <c r="C627" s="8"/>
      <c r="D627" s="8"/>
      <c r="E627" s="8"/>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row>
    <row r="628" spans="1:36" ht="15.75" customHeight="1">
      <c r="A628" s="341" t="s">
        <v>2161</v>
      </c>
      <c r="B628" s="335"/>
      <c r="C628" s="154"/>
      <c r="D628" s="154"/>
      <c r="E628" s="154"/>
      <c r="F628" s="154"/>
      <c r="G628" s="154"/>
      <c r="H628" s="155" t="s">
        <v>1697</v>
      </c>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row>
    <row r="629" spans="1:36" ht="15.75" customHeight="1">
      <c r="A629" s="175" t="s">
        <v>2007</v>
      </c>
      <c r="B629" s="134"/>
      <c r="C629" s="154"/>
      <c r="D629" s="154"/>
      <c r="E629" s="154"/>
      <c r="F629" s="154"/>
      <c r="G629" s="154"/>
      <c r="H629" s="155" t="s">
        <v>1698</v>
      </c>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row>
    <row r="630" spans="1:36" ht="15.75" customHeight="1">
      <c r="A630" s="154"/>
      <c r="B630" s="154"/>
      <c r="C630" s="154"/>
      <c r="D630" s="154"/>
      <c r="E630" s="154"/>
      <c r="F630" s="154"/>
      <c r="G630" s="154"/>
      <c r="H630" s="155" t="s">
        <v>1699</v>
      </c>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row>
    <row r="631" spans="1:36" ht="15.75" customHeight="1">
      <c r="A631" s="154"/>
      <c r="B631" s="154"/>
      <c r="C631" s="154"/>
      <c r="D631" s="154"/>
      <c r="E631" s="154"/>
      <c r="F631" s="154"/>
      <c r="G631" s="154"/>
      <c r="H631" s="208"/>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row>
    <row r="632" spans="1:36" ht="15.75" customHeight="1">
      <c r="A632" s="342" t="s">
        <v>2162</v>
      </c>
      <c r="B632" s="209" t="s">
        <v>2163</v>
      </c>
      <c r="C632" s="210" t="s">
        <v>2164</v>
      </c>
      <c r="D632" s="210" t="s">
        <v>2165</v>
      </c>
      <c r="E632" s="210" t="s">
        <v>2166</v>
      </c>
      <c r="F632" s="210" t="s">
        <v>70</v>
      </c>
      <c r="G632" s="211" t="s">
        <v>1705</v>
      </c>
      <c r="H632" s="212" t="s">
        <v>2167</v>
      </c>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row>
    <row r="633" spans="1:36" ht="15.75" customHeight="1">
      <c r="A633" s="343"/>
      <c r="B633" s="344" t="s">
        <v>1707</v>
      </c>
      <c r="C633" s="339"/>
      <c r="D633" s="339"/>
      <c r="E633" s="339"/>
      <c r="F633" s="339"/>
      <c r="G633" s="339"/>
      <c r="H633" s="345"/>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row>
    <row r="634" spans="1:36" ht="15.75" customHeight="1">
      <c r="A634" s="213" t="s">
        <v>2168</v>
      </c>
      <c r="B634" s="117" t="s">
        <v>2169</v>
      </c>
      <c r="C634" s="117">
        <v>6085.4102754900778</v>
      </c>
      <c r="D634" s="117">
        <v>20.32114770087135</v>
      </c>
      <c r="E634" s="117">
        <v>2.3460190219567099</v>
      </c>
      <c r="F634" s="117">
        <v>6.5483463597946603</v>
      </c>
      <c r="G634" s="117">
        <v>114.39560414851302</v>
      </c>
      <c r="H634" s="117">
        <v>0.74349333311907995</v>
      </c>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row>
    <row r="635" spans="1:36" ht="15.75" customHeight="1">
      <c r="A635" s="214" t="s">
        <v>2170</v>
      </c>
      <c r="B635" s="117" t="s">
        <v>1740</v>
      </c>
      <c r="C635" s="117">
        <v>5371.8768879248346</v>
      </c>
      <c r="D635" s="127" t="s">
        <v>1743</v>
      </c>
      <c r="E635" s="117">
        <v>2.3460190219567099</v>
      </c>
      <c r="F635" s="117">
        <v>6.1117899358083498</v>
      </c>
      <c r="G635" s="117">
        <v>21.695718028166269</v>
      </c>
      <c r="H635" s="127" t="s">
        <v>1743</v>
      </c>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row>
    <row r="636" spans="1:36" ht="15.75" customHeight="1">
      <c r="A636" s="166" t="s">
        <v>2171</v>
      </c>
      <c r="B636" s="117" t="s">
        <v>1897</v>
      </c>
      <c r="C636" s="117">
        <v>5371.8768879248346</v>
      </c>
      <c r="D636" s="127" t="s">
        <v>1743</v>
      </c>
      <c r="E636" s="121">
        <v>2.3460190219567099</v>
      </c>
      <c r="F636" s="121">
        <v>6.1117899358083498</v>
      </c>
      <c r="G636" s="121">
        <v>21.695718028166269</v>
      </c>
      <c r="H636" s="127" t="s">
        <v>1743</v>
      </c>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row>
    <row r="637" spans="1:36" ht="15.75" customHeight="1">
      <c r="A637" s="166" t="s">
        <v>2172</v>
      </c>
      <c r="B637" s="117" t="s">
        <v>1713</v>
      </c>
      <c r="C637" s="117" t="s">
        <v>1713</v>
      </c>
      <c r="D637" s="127" t="s">
        <v>1743</v>
      </c>
      <c r="E637" s="121" t="s">
        <v>1713</v>
      </c>
      <c r="F637" s="121" t="s">
        <v>1713</v>
      </c>
      <c r="G637" s="121" t="s">
        <v>1713</v>
      </c>
      <c r="H637" s="127" t="s">
        <v>1743</v>
      </c>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row>
    <row r="638" spans="1:36" ht="15.75" customHeight="1">
      <c r="A638" s="190" t="s">
        <v>2173</v>
      </c>
      <c r="B638" s="117" t="s">
        <v>1713</v>
      </c>
      <c r="C638" s="117" t="s">
        <v>1713</v>
      </c>
      <c r="D638" s="127" t="s">
        <v>1743</v>
      </c>
      <c r="E638" s="117" t="s">
        <v>1746</v>
      </c>
      <c r="F638" s="117" t="s">
        <v>1746</v>
      </c>
      <c r="G638" s="117" t="s">
        <v>1746</v>
      </c>
      <c r="H638" s="127" t="s">
        <v>1743</v>
      </c>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row>
    <row r="639" spans="1:36" ht="15.75" customHeight="1">
      <c r="A639" s="214" t="s">
        <v>2174</v>
      </c>
      <c r="B639" s="127" t="s">
        <v>1743</v>
      </c>
      <c r="C639" s="117">
        <v>74.571839999999995</v>
      </c>
      <c r="D639" s="117">
        <v>5.5928880000000003</v>
      </c>
      <c r="E639" s="117" t="s">
        <v>1738</v>
      </c>
      <c r="F639" s="117" t="s">
        <v>1738</v>
      </c>
      <c r="G639" s="117" t="s">
        <v>1738</v>
      </c>
      <c r="H639" s="127" t="s">
        <v>1743</v>
      </c>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row>
    <row r="640" spans="1:36" ht="15.75" customHeight="1">
      <c r="A640" s="215" t="s">
        <v>2175</v>
      </c>
      <c r="B640" s="127" t="s">
        <v>1743</v>
      </c>
      <c r="C640" s="117">
        <v>74.571839999999995</v>
      </c>
      <c r="D640" s="117">
        <v>5.5928880000000003</v>
      </c>
      <c r="E640" s="121" t="s">
        <v>1713</v>
      </c>
      <c r="F640" s="121" t="s">
        <v>1713</v>
      </c>
      <c r="G640" s="121" t="s">
        <v>1713</v>
      </c>
      <c r="H640" s="127" t="s">
        <v>1743</v>
      </c>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row>
    <row r="641" spans="1:36" ht="15.75" customHeight="1">
      <c r="A641" s="215" t="s">
        <v>2176</v>
      </c>
      <c r="B641" s="127" t="s">
        <v>1743</v>
      </c>
      <c r="C641" s="117" t="s">
        <v>1715</v>
      </c>
      <c r="D641" s="117" t="s">
        <v>1814</v>
      </c>
      <c r="E641" s="121" t="s">
        <v>1742</v>
      </c>
      <c r="F641" s="121" t="s">
        <v>1742</v>
      </c>
      <c r="G641" s="121" t="s">
        <v>1742</v>
      </c>
      <c r="H641" s="127" t="s">
        <v>1743</v>
      </c>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row>
    <row r="642" spans="1:36" ht="15.75" customHeight="1">
      <c r="A642" s="214" t="s">
        <v>2177</v>
      </c>
      <c r="B642" s="117" t="s">
        <v>1814</v>
      </c>
      <c r="C642" s="117" t="s">
        <v>1814</v>
      </c>
      <c r="D642" s="117" t="s">
        <v>1814</v>
      </c>
      <c r="E642" s="117" t="s">
        <v>1753</v>
      </c>
      <c r="F642" s="117" t="s">
        <v>1753</v>
      </c>
      <c r="G642" s="117" t="s">
        <v>1753</v>
      </c>
      <c r="H642" s="117" t="s">
        <v>1753</v>
      </c>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row>
    <row r="643" spans="1:36" ht="15.75" customHeight="1">
      <c r="A643" s="166" t="s">
        <v>2178</v>
      </c>
      <c r="B643" s="117" t="s">
        <v>1753</v>
      </c>
      <c r="C643" s="117" t="s">
        <v>1814</v>
      </c>
      <c r="D643" s="117" t="s">
        <v>1814</v>
      </c>
      <c r="E643" s="121" t="s">
        <v>1715</v>
      </c>
      <c r="F643" s="121" t="s">
        <v>1715</v>
      </c>
      <c r="G643" s="121" t="s">
        <v>1715</v>
      </c>
      <c r="H643" s="121" t="s">
        <v>1715</v>
      </c>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row>
    <row r="644" spans="1:36" ht="15.75" customHeight="1">
      <c r="A644" s="166" t="s">
        <v>2179</v>
      </c>
      <c r="B644" s="117" t="s">
        <v>1713</v>
      </c>
      <c r="C644" s="117" t="s">
        <v>1713</v>
      </c>
      <c r="D644" s="117" t="s">
        <v>1713</v>
      </c>
      <c r="E644" s="121" t="s">
        <v>1713</v>
      </c>
      <c r="F644" s="121" t="s">
        <v>1713</v>
      </c>
      <c r="G644" s="121" t="s">
        <v>1713</v>
      </c>
      <c r="H644" s="121" t="s">
        <v>1713</v>
      </c>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row>
    <row r="645" spans="1:36" ht="15.75" customHeight="1">
      <c r="A645" s="214" t="s">
        <v>2180</v>
      </c>
      <c r="B645" s="127" t="s">
        <v>1743</v>
      </c>
      <c r="C645" s="117">
        <v>638.961547565243</v>
      </c>
      <c r="D645" s="117">
        <v>14.72825970087135</v>
      </c>
      <c r="E645" s="117" t="s">
        <v>1821</v>
      </c>
      <c r="F645" s="117">
        <v>0.43655642398631</v>
      </c>
      <c r="G645" s="117">
        <v>49.308450064014231</v>
      </c>
      <c r="H645" s="127" t="s">
        <v>1743</v>
      </c>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row>
    <row r="646" spans="1:36" ht="15.75" customHeight="1">
      <c r="A646" s="166" t="s">
        <v>2181</v>
      </c>
      <c r="B646" s="127" t="s">
        <v>1743</v>
      </c>
      <c r="C646" s="117">
        <v>404.26875305889797</v>
      </c>
      <c r="D646" s="117">
        <v>14.72825970087135</v>
      </c>
      <c r="E646" s="121" t="s">
        <v>1746</v>
      </c>
      <c r="F646" s="121">
        <v>0.43655642398631</v>
      </c>
      <c r="G646" s="121">
        <v>33.529746043529677</v>
      </c>
      <c r="H646" s="127" t="s">
        <v>1743</v>
      </c>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row>
    <row r="647" spans="1:36" ht="15.75" customHeight="1">
      <c r="A647" s="166" t="s">
        <v>2182</v>
      </c>
      <c r="B647" s="127" t="s">
        <v>1743</v>
      </c>
      <c r="C647" s="117">
        <v>234.69279450634505</v>
      </c>
      <c r="D647" s="117" t="s">
        <v>1742</v>
      </c>
      <c r="E647" s="121" t="s">
        <v>1746</v>
      </c>
      <c r="F647" s="121" t="s">
        <v>1746</v>
      </c>
      <c r="G647" s="121">
        <v>15.77870402048455</v>
      </c>
      <c r="H647" s="127" t="s">
        <v>1743</v>
      </c>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row>
    <row r="648" spans="1:36" ht="15.75" customHeight="1">
      <c r="A648" s="166" t="s">
        <v>2183</v>
      </c>
      <c r="B648" s="127" t="s">
        <v>1743</v>
      </c>
      <c r="C648" s="117" t="s">
        <v>1715</v>
      </c>
      <c r="D648" s="117" t="s">
        <v>1715</v>
      </c>
      <c r="E648" s="117" t="s">
        <v>1715</v>
      </c>
      <c r="F648" s="117" t="s">
        <v>1715</v>
      </c>
      <c r="G648" s="117" t="s">
        <v>1715</v>
      </c>
      <c r="H648" s="127" t="s">
        <v>1743</v>
      </c>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row>
    <row r="649" spans="1:36" ht="15.75" customHeight="1">
      <c r="A649" s="214" t="s">
        <v>2184</v>
      </c>
      <c r="B649" s="117" t="s">
        <v>1713</v>
      </c>
      <c r="C649" s="117" t="s">
        <v>1713</v>
      </c>
      <c r="D649" s="117" t="s">
        <v>1713</v>
      </c>
      <c r="E649" s="117" t="s">
        <v>1746</v>
      </c>
      <c r="F649" s="117" t="s">
        <v>1746</v>
      </c>
      <c r="G649" s="117">
        <v>43.391436056332523</v>
      </c>
      <c r="H649" s="117">
        <v>0.74349333311907995</v>
      </c>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row>
    <row r="650" spans="1:36" ht="15.75" customHeight="1">
      <c r="A650" s="188" t="s">
        <v>1847</v>
      </c>
      <c r="B650" s="121" t="s">
        <v>1713</v>
      </c>
      <c r="C650" s="121" t="s">
        <v>1713</v>
      </c>
      <c r="D650" s="121" t="s">
        <v>1713</v>
      </c>
      <c r="E650" s="121" t="s">
        <v>1746</v>
      </c>
      <c r="F650" s="121" t="s">
        <v>1746</v>
      </c>
      <c r="G650" s="121">
        <v>43.391436056332523</v>
      </c>
      <c r="H650" s="121">
        <v>0.74349333311907995</v>
      </c>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row>
    <row r="651" spans="1:36" ht="15.75" customHeight="1">
      <c r="A651" s="214" t="s">
        <v>2185</v>
      </c>
      <c r="B651" s="127" t="s">
        <v>1743</v>
      </c>
      <c r="C651" s="127" t="s">
        <v>1743</v>
      </c>
      <c r="D651" s="127" t="s">
        <v>1743</v>
      </c>
      <c r="E651" s="127" t="s">
        <v>1743</v>
      </c>
      <c r="F651" s="127" t="s">
        <v>1743</v>
      </c>
      <c r="G651" s="127" t="s">
        <v>1743</v>
      </c>
      <c r="H651" s="127" t="s">
        <v>1743</v>
      </c>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row>
    <row r="652" spans="1:36" ht="15.75" customHeight="1">
      <c r="A652" s="215" t="s">
        <v>2186</v>
      </c>
      <c r="B652" s="121" t="s">
        <v>1713</v>
      </c>
      <c r="C652" s="127" t="s">
        <v>1743</v>
      </c>
      <c r="D652" s="127" t="s">
        <v>1743</v>
      </c>
      <c r="E652" s="127" t="s">
        <v>1743</v>
      </c>
      <c r="F652" s="127" t="s">
        <v>1743</v>
      </c>
      <c r="G652" s="127" t="s">
        <v>1743</v>
      </c>
      <c r="H652" s="127" t="s">
        <v>1743</v>
      </c>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row>
    <row r="653" spans="1:36" ht="15.75" customHeight="1">
      <c r="A653" s="215" t="s">
        <v>2187</v>
      </c>
      <c r="B653" s="121" t="s">
        <v>1713</v>
      </c>
      <c r="C653" s="127" t="s">
        <v>1743</v>
      </c>
      <c r="D653" s="127" t="s">
        <v>1743</v>
      </c>
      <c r="E653" s="127" t="s">
        <v>1743</v>
      </c>
      <c r="F653" s="127" t="s">
        <v>1743</v>
      </c>
      <c r="G653" s="127" t="s">
        <v>1743</v>
      </c>
      <c r="H653" s="127" t="s">
        <v>1743</v>
      </c>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row>
    <row r="654" spans="1:36" ht="15.75" customHeight="1">
      <c r="A654" s="216" t="s">
        <v>2188</v>
      </c>
      <c r="B654" s="121" t="s">
        <v>1713</v>
      </c>
      <c r="C654" s="127" t="s">
        <v>1743</v>
      </c>
      <c r="D654" s="127" t="s">
        <v>1743</v>
      </c>
      <c r="E654" s="127" t="s">
        <v>1743</v>
      </c>
      <c r="F654" s="127" t="s">
        <v>1743</v>
      </c>
      <c r="G654" s="127" t="s">
        <v>1743</v>
      </c>
      <c r="H654" s="127" t="s">
        <v>1743</v>
      </c>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row>
    <row r="655" spans="1:36" ht="15.75" customHeight="1">
      <c r="A655" s="8"/>
      <c r="B655" s="8"/>
      <c r="C655" s="8"/>
      <c r="D655" s="8"/>
      <c r="E655" s="8"/>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row>
    <row r="656" spans="1:36" ht="15.75" customHeight="1">
      <c r="A656" s="131" t="s">
        <v>2189</v>
      </c>
      <c r="B656" s="153" t="str">
        <f t="shared" ref="B656:H656" si="6">B634</f>
        <v>NO,NE,IE,NA</v>
      </c>
      <c r="C656" s="153">
        <f t="shared" si="6"/>
        <v>6085.4102754900778</v>
      </c>
      <c r="D656" s="153">
        <f t="shared" si="6"/>
        <v>20.32114770087135</v>
      </c>
      <c r="E656" s="153">
        <f t="shared" si="6"/>
        <v>2.3460190219567099</v>
      </c>
      <c r="F656" s="153">
        <f t="shared" si="6"/>
        <v>6.5483463597946603</v>
      </c>
      <c r="G656" s="153">
        <f t="shared" si="6"/>
        <v>114.39560414851302</v>
      </c>
      <c r="H656" s="153">
        <f t="shared" si="6"/>
        <v>0.74349333311907995</v>
      </c>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row>
    <row r="657" spans="1:36" ht="15.75" customHeight="1">
      <c r="A657" s="8"/>
      <c r="B657" s="8"/>
      <c r="C657" s="8"/>
      <c r="D657" s="8"/>
      <c r="E657" s="8"/>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row>
    <row r="658" spans="1:36" ht="15.75" customHeight="1">
      <c r="A658" s="8"/>
      <c r="B658" s="8"/>
      <c r="C658" s="8"/>
      <c r="D658" s="8"/>
      <c r="E658" s="8"/>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row>
    <row r="659" spans="1:36" ht="15.75" customHeight="1">
      <c r="A659" s="131" t="s">
        <v>2190</v>
      </c>
      <c r="B659" s="217" t="s">
        <v>2191</v>
      </c>
      <c r="C659" s="217" t="s">
        <v>2192</v>
      </c>
      <c r="D659" s="217" t="s">
        <v>2193</v>
      </c>
      <c r="E659" s="217" t="s">
        <v>2194</v>
      </c>
      <c r="F659" s="217" t="s">
        <v>70</v>
      </c>
      <c r="G659" s="217" t="s">
        <v>1705</v>
      </c>
      <c r="H659" s="217" t="s">
        <v>2195</v>
      </c>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row>
    <row r="660" spans="1:36" ht="15.75" customHeight="1">
      <c r="A660" s="218" t="s">
        <v>2196</v>
      </c>
      <c r="B660" s="219">
        <f t="shared" ref="B660:H660" si="7">B59</f>
        <v>6045465.5809223615</v>
      </c>
      <c r="C660" s="219">
        <f t="shared" si="7"/>
        <v>11469.42130266023</v>
      </c>
      <c r="D660" s="219">
        <f t="shared" si="7"/>
        <v>192.40870514134872</v>
      </c>
      <c r="E660" s="219">
        <f t="shared" si="7"/>
        <v>18305.749424551203</v>
      </c>
      <c r="F660" s="219">
        <f t="shared" si="7"/>
        <v>65117.178069736605</v>
      </c>
      <c r="G660" s="219">
        <f t="shared" si="7"/>
        <v>7244.4555805128311</v>
      </c>
      <c r="H660" s="219">
        <f t="shared" si="7"/>
        <v>12364.091048770906</v>
      </c>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row>
    <row r="661" spans="1:36" ht="15.75" customHeight="1">
      <c r="A661" s="218" t="s">
        <v>2197</v>
      </c>
      <c r="B661" s="219">
        <f t="shared" ref="B661:D661" si="8">G402</f>
        <v>0</v>
      </c>
      <c r="C661" s="219">
        <f t="shared" si="8"/>
        <v>8.7547292278300007E-3</v>
      </c>
      <c r="D661" s="219">
        <f t="shared" si="8"/>
        <v>9.8360250666199994E-3</v>
      </c>
      <c r="E661" s="219"/>
      <c r="F661" s="220"/>
      <c r="G661" s="220"/>
      <c r="H661" s="220"/>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row>
    <row r="662" spans="1:36" ht="15.75" customHeight="1">
      <c r="A662" s="218" t="s">
        <v>2198</v>
      </c>
      <c r="B662" s="219">
        <f t="shared" ref="B662:D662" si="9">B459</f>
        <v>191652.86859140763</v>
      </c>
      <c r="C662" s="219">
        <f t="shared" si="9"/>
        <v>4.4228396639999996</v>
      </c>
      <c r="D662" s="219">
        <f t="shared" si="9"/>
        <v>76.499409240516357</v>
      </c>
      <c r="E662" s="219">
        <f t="shared" ref="E662:H662" si="10">J459</f>
        <v>572.16514495327442</v>
      </c>
      <c r="F662" s="219">
        <f t="shared" si="10"/>
        <v>1557.1939910195872</v>
      </c>
      <c r="G662" s="219">
        <f t="shared" si="10"/>
        <v>5849.2197121443369</v>
      </c>
      <c r="H662" s="219">
        <f t="shared" si="10"/>
        <v>830.75987228203655</v>
      </c>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row>
    <row r="663" spans="1:36" ht="15.75" customHeight="1">
      <c r="A663" s="218" t="s">
        <v>2199</v>
      </c>
      <c r="B663" s="219">
        <f t="shared" ref="B663:H663" si="11">B590</f>
        <v>7853.7090592547993</v>
      </c>
      <c r="C663" s="219">
        <f t="shared" si="11"/>
        <v>9683.8167602284338</v>
      </c>
      <c r="D663" s="219">
        <f t="shared" si="11"/>
        <v>927.61746474238998</v>
      </c>
      <c r="E663" s="219">
        <f t="shared" si="11"/>
        <v>6.1186719260000002</v>
      </c>
      <c r="F663" s="219">
        <f t="shared" si="11"/>
        <v>178.32176849999999</v>
      </c>
      <c r="G663" s="219" t="str">
        <f t="shared" si="11"/>
        <v>NA</v>
      </c>
      <c r="H663" s="219">
        <f t="shared" si="11"/>
        <v>0</v>
      </c>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row>
    <row r="664" spans="1:36" ht="15.75" customHeight="1">
      <c r="A664" s="218" t="s">
        <v>2200</v>
      </c>
      <c r="B664" s="219">
        <f t="shared" ref="B664:H664" si="12">B625</f>
        <v>-753995.51839844999</v>
      </c>
      <c r="C664" s="219">
        <f t="shared" si="12"/>
        <v>531.85881719906831</v>
      </c>
      <c r="D664" s="219">
        <f t="shared" si="12"/>
        <v>32.678873470649037</v>
      </c>
      <c r="E664" s="219">
        <f t="shared" si="12"/>
        <v>260.43433602794096</v>
      </c>
      <c r="F664" s="219">
        <f t="shared" si="12"/>
        <v>8843.7956130299117</v>
      </c>
      <c r="G664" s="219" t="str">
        <f t="shared" si="12"/>
        <v>NE,NA</v>
      </c>
      <c r="H664" s="219">
        <f t="shared" si="12"/>
        <v>0</v>
      </c>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row>
    <row r="665" spans="1:36" ht="15.75" customHeight="1">
      <c r="A665" s="218" t="s">
        <v>2201</v>
      </c>
      <c r="B665" s="221" t="str">
        <f t="shared" ref="B665:H665" si="13">B656</f>
        <v>NO,NE,IE,NA</v>
      </c>
      <c r="C665" s="221">
        <f t="shared" si="13"/>
        <v>6085.4102754900778</v>
      </c>
      <c r="D665" s="221">
        <f t="shared" si="13"/>
        <v>20.32114770087135</v>
      </c>
      <c r="E665" s="221">
        <f t="shared" si="13"/>
        <v>2.3460190219567099</v>
      </c>
      <c r="F665" s="221">
        <f t="shared" si="13"/>
        <v>6.5483463597946603</v>
      </c>
      <c r="G665" s="221">
        <f t="shared" si="13"/>
        <v>114.39560414851302</v>
      </c>
      <c r="H665" s="221">
        <f t="shared" si="13"/>
        <v>0.74349333311907995</v>
      </c>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row>
    <row r="666" spans="1:36" ht="15.75" customHeight="1">
      <c r="A666" s="72" t="s">
        <v>2202</v>
      </c>
      <c r="B666" s="222">
        <f t="shared" ref="B666:H666" si="14">SUM(B660:B665)</f>
        <v>5490976.6401745742</v>
      </c>
      <c r="C666" s="222">
        <f t="shared" si="14"/>
        <v>27774.938749971036</v>
      </c>
      <c r="D666" s="222">
        <f t="shared" si="14"/>
        <v>1249.5354363208419</v>
      </c>
      <c r="E666" s="222">
        <f t="shared" si="14"/>
        <v>19146.813596480373</v>
      </c>
      <c r="F666" s="222">
        <f t="shared" si="14"/>
        <v>75703.037788645903</v>
      </c>
      <c r="G666" s="222">
        <f t="shared" si="14"/>
        <v>13208.070896805681</v>
      </c>
      <c r="H666" s="222">
        <f t="shared" si="14"/>
        <v>13195.594414386062</v>
      </c>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row>
    <row r="667" spans="1:36" ht="15.75" customHeight="1">
      <c r="A667" s="8"/>
      <c r="B667" s="8"/>
      <c r="C667" s="8"/>
      <c r="D667" s="8"/>
      <c r="E667" s="8"/>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row>
    <row r="668" spans="1:36" ht="15.75" customHeight="1">
      <c r="A668" s="131" t="s">
        <v>2203</v>
      </c>
      <c r="B668" s="131" t="s">
        <v>2008</v>
      </c>
      <c r="C668" s="131" t="s">
        <v>2009</v>
      </c>
      <c r="D668" s="131" t="s">
        <v>2010</v>
      </c>
      <c r="E668" s="131" t="s">
        <v>2011</v>
      </c>
      <c r="F668" s="223" t="s">
        <v>2012</v>
      </c>
      <c r="G668" s="223" t="s">
        <v>2013</v>
      </c>
      <c r="H668" s="223" t="s">
        <v>2014</v>
      </c>
      <c r="I668" s="223" t="s">
        <v>2015</v>
      </c>
      <c r="J668" s="223" t="s">
        <v>2016</v>
      </c>
      <c r="K668" s="223" t="s">
        <v>2017</v>
      </c>
      <c r="L668" s="223" t="s">
        <v>2018</v>
      </c>
      <c r="M668" s="223" t="s">
        <v>2019</v>
      </c>
      <c r="N668" s="223" t="s">
        <v>2020</v>
      </c>
      <c r="O668" s="223" t="s">
        <v>2021</v>
      </c>
      <c r="P668" s="223" t="s">
        <v>2022</v>
      </c>
      <c r="Q668" s="223" t="s">
        <v>2023</v>
      </c>
      <c r="R668" s="223" t="s">
        <v>2024</v>
      </c>
      <c r="S668" s="223" t="s">
        <v>2025</v>
      </c>
      <c r="T668" s="223" t="s">
        <v>2026</v>
      </c>
      <c r="U668" s="223" t="s">
        <v>2204</v>
      </c>
      <c r="V668" s="223" t="s">
        <v>2028</v>
      </c>
      <c r="W668" s="223" t="s">
        <v>2205</v>
      </c>
      <c r="X668" s="223" t="s">
        <v>2206</v>
      </c>
      <c r="Y668" s="223" t="s">
        <v>2207</v>
      </c>
      <c r="Z668" s="223" t="s">
        <v>2208</v>
      </c>
      <c r="AA668" s="223" t="s">
        <v>2209</v>
      </c>
      <c r="AB668" s="223" t="s">
        <v>2210</v>
      </c>
      <c r="AC668" s="223" t="s">
        <v>2211</v>
      </c>
      <c r="AD668" s="223" t="s">
        <v>2212</v>
      </c>
      <c r="AE668" s="223" t="s">
        <v>2213</v>
      </c>
      <c r="AF668" s="223" t="s">
        <v>2214</v>
      </c>
      <c r="AG668" s="223" t="s">
        <v>2039</v>
      </c>
      <c r="AH668" s="223" t="s">
        <v>2215</v>
      </c>
      <c r="AI668" s="223" t="s">
        <v>2216</v>
      </c>
      <c r="AJ668" s="223" t="s">
        <v>2217</v>
      </c>
    </row>
    <row r="669" spans="1:36" ht="15.75" customHeight="1">
      <c r="A669" s="8" t="s">
        <v>2218</v>
      </c>
      <c r="B669" s="224">
        <f t="shared" ref="B669:C669" si="15">B467</f>
        <v>1368.879828592615</v>
      </c>
      <c r="C669" s="224">
        <f t="shared" si="15"/>
        <v>511.23099999999999</v>
      </c>
      <c r="D669" s="224">
        <v>0</v>
      </c>
      <c r="E669" s="224">
        <v>0</v>
      </c>
      <c r="F669" s="224">
        <f>F467</f>
        <v>2700.6672400000002</v>
      </c>
      <c r="G669" s="224">
        <v>0</v>
      </c>
      <c r="H669" s="224">
        <f>H467</f>
        <v>51303.730300000003</v>
      </c>
      <c r="I669" s="224">
        <v>0</v>
      </c>
      <c r="J669" s="224">
        <f>J467</f>
        <v>2108.0477999999998</v>
      </c>
      <c r="K669" s="224">
        <v>0</v>
      </c>
      <c r="L669" s="224">
        <v>0</v>
      </c>
      <c r="M669" s="224">
        <v>0</v>
      </c>
      <c r="N669" s="224">
        <v>0</v>
      </c>
      <c r="O669" s="224">
        <v>0</v>
      </c>
      <c r="P669" s="224">
        <v>0</v>
      </c>
      <c r="Q669" s="224">
        <f>Q467</f>
        <v>124.76</v>
      </c>
      <c r="R669" s="224">
        <v>0</v>
      </c>
      <c r="S669" s="224">
        <v>0</v>
      </c>
      <c r="T669" s="224">
        <v>0</v>
      </c>
      <c r="U669" s="224">
        <v>0</v>
      </c>
      <c r="V669" s="224" t="str">
        <f t="shared" ref="V669:Y669" si="16">V467</f>
        <v/>
      </c>
      <c r="W669" s="224">
        <f t="shared" si="16"/>
        <v>537.36430140833227</v>
      </c>
      <c r="X669" s="224">
        <f t="shared" si="16"/>
        <v>206.34667858055934</v>
      </c>
      <c r="Y669" s="224">
        <f t="shared" si="16"/>
        <v>9.0044223607149796</v>
      </c>
      <c r="Z669" s="224">
        <v>0</v>
      </c>
      <c r="AA669" s="224">
        <f>AA467</f>
        <v>11.369796578319169</v>
      </c>
      <c r="AB669" s="224">
        <v>0</v>
      </c>
      <c r="AC669" s="224">
        <v>0</v>
      </c>
      <c r="AD669" s="224">
        <v>0</v>
      </c>
      <c r="AE669" s="224">
        <v>0</v>
      </c>
      <c r="AF669" s="224">
        <v>0</v>
      </c>
      <c r="AG669" s="224" t="str">
        <f t="shared" ref="AG669:AJ669" si="17">AG467</f>
        <v/>
      </c>
      <c r="AH669" s="224">
        <f t="shared" si="17"/>
        <v>5917.8748952000005</v>
      </c>
      <c r="AI669" s="224">
        <f t="shared" si="17"/>
        <v>513.18586763019005</v>
      </c>
      <c r="AJ669" s="224">
        <f t="shared" si="17"/>
        <v>28.289339760640001</v>
      </c>
    </row>
    <row r="670" spans="1:36" ht="15.75" customHeight="1">
      <c r="A670" s="8" t="s">
        <v>2219</v>
      </c>
      <c r="B670" s="8">
        <f t="shared" ref="B670:T670" si="18">B669*IFERROR(INDEX($H$693:$H$899,MATCH(B668,$A$693:$A$899,0),1),INDEX($H$693:$H$899,MATCH(B668,$B$693:$B$899,0),1))/1000</f>
        <v>16974.109874548427</v>
      </c>
      <c r="C670" s="8">
        <f t="shared" si="18"/>
        <v>346.103387</v>
      </c>
      <c r="D670" s="8">
        <f t="shared" si="18"/>
        <v>0</v>
      </c>
      <c r="E670" s="8">
        <f t="shared" si="18"/>
        <v>0</v>
      </c>
      <c r="F670" s="8">
        <f t="shared" si="18"/>
        <v>8561.1151508000003</v>
      </c>
      <c r="G670" s="8">
        <f t="shared" si="18"/>
        <v>0</v>
      </c>
      <c r="H670" s="8">
        <f t="shared" si="18"/>
        <v>66694.849390000003</v>
      </c>
      <c r="I670" s="8">
        <f t="shared" si="18"/>
        <v>0</v>
      </c>
      <c r="J670" s="8">
        <f t="shared" si="18"/>
        <v>10118.629439999999</v>
      </c>
      <c r="K670" s="8">
        <f t="shared" si="18"/>
        <v>0</v>
      </c>
      <c r="L670" s="8">
        <f t="shared" si="18"/>
        <v>0</v>
      </c>
      <c r="M670" s="8">
        <f t="shared" si="18"/>
        <v>0</v>
      </c>
      <c r="N670" s="8">
        <f t="shared" si="18"/>
        <v>0</v>
      </c>
      <c r="O670" s="8">
        <f t="shared" si="18"/>
        <v>0</v>
      </c>
      <c r="P670" s="8">
        <f t="shared" si="18"/>
        <v>0</v>
      </c>
      <c r="Q670" s="8">
        <f t="shared" si="18"/>
        <v>1005.5656000000001</v>
      </c>
      <c r="R670" s="8">
        <f t="shared" si="18"/>
        <v>0</v>
      </c>
      <c r="S670" s="8">
        <f t="shared" si="18"/>
        <v>0</v>
      </c>
      <c r="T670" s="8">
        <f t="shared" si="18"/>
        <v>0</v>
      </c>
      <c r="U670" s="8"/>
      <c r="V670" s="8"/>
      <c r="W670" s="8">
        <f t="shared" ref="W670:AA670" si="19">W669*IFERROR(INDEX($H$693:$H$899,MATCH(W668,$A$693:$A$899,0),1),INDEX($H$693:$H$899,MATCH(W668,$B$693:$B$899,0),1))/1000</f>
        <v>3562.7253183372432</v>
      </c>
      <c r="X670" s="8">
        <f t="shared" si="19"/>
        <v>2290.4481322442089</v>
      </c>
      <c r="Y670" s="8">
        <f t="shared" si="19"/>
        <v>80.139359010363322</v>
      </c>
      <c r="Z670" s="8">
        <f t="shared" si="19"/>
        <v>0</v>
      </c>
      <c r="AA670" s="8">
        <f t="shared" si="19"/>
        <v>108.46785935716488</v>
      </c>
      <c r="AB670" s="8">
        <v>0</v>
      </c>
      <c r="AC670" s="8">
        <v>0</v>
      </c>
      <c r="AD670" s="8">
        <f t="shared" ref="AD670:AE670" si="20">AD669*IFERROR(INDEX($H$693:$H$899,MATCH(AD668,$A$693:$A$899,0),1),INDEX($H$693:$H$899,MATCH(AD668,$B$693:$B$899,0),1))/1000</f>
        <v>0</v>
      </c>
      <c r="AE670" s="8">
        <f t="shared" si="20"/>
        <v>0</v>
      </c>
      <c r="AF670" s="8">
        <v>0</v>
      </c>
      <c r="AG670" s="8">
        <v>0</v>
      </c>
      <c r="AH670" s="224">
        <f>AH669</f>
        <v>5917.8748952000005</v>
      </c>
      <c r="AI670" s="8">
        <f t="shared" ref="AI670:AJ670" si="21">AI669*IFERROR(INDEX($H$693:$H$899,MATCH(AI668,$A$693:$A$899,0),1),INDEX($H$693:$H$899,MATCH(AI668,$B$693:$B$899,0),1))/1000</f>
        <v>12059.867889309466</v>
      </c>
      <c r="AJ670" s="8">
        <f t="shared" si="21"/>
        <v>455.45837014630399</v>
      </c>
    </row>
    <row r="671" spans="1:36" ht="15.75" customHeight="1">
      <c r="A671" s="8"/>
      <c r="B671" s="8"/>
      <c r="C671" s="8"/>
      <c r="D671" s="8"/>
      <c r="E671" s="8"/>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row>
    <row r="672" spans="1:36" ht="15.75" customHeight="1">
      <c r="A672" s="72" t="s">
        <v>2202</v>
      </c>
      <c r="B672" s="72">
        <f>SUM(B670:AJ670)</f>
        <v>128175.35466595317</v>
      </c>
      <c r="C672" s="8"/>
      <c r="D672" s="8"/>
      <c r="E672" s="8"/>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row>
    <row r="673" spans="1:36" ht="15.75" customHeight="1">
      <c r="A673" s="8"/>
      <c r="B673" s="8"/>
      <c r="C673" s="8"/>
      <c r="D673" s="8"/>
      <c r="E673" s="8"/>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row>
    <row r="674" spans="1:36" ht="15.75" customHeight="1">
      <c r="A674" s="131" t="s">
        <v>2220</v>
      </c>
      <c r="B674" s="217" t="s">
        <v>2221</v>
      </c>
      <c r="C674" s="217" t="s">
        <v>2222</v>
      </c>
      <c r="D674" s="217" t="s">
        <v>2223</v>
      </c>
      <c r="E674" s="217" t="s">
        <v>2224</v>
      </c>
      <c r="F674" s="217" t="s">
        <v>70</v>
      </c>
      <c r="G674" s="217" t="s">
        <v>1705</v>
      </c>
      <c r="H674" s="217" t="s">
        <v>2225</v>
      </c>
      <c r="I674" s="217" t="s">
        <v>1616</v>
      </c>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row>
    <row r="675" spans="1:36" ht="15.75" customHeight="1">
      <c r="A675" s="8" t="s">
        <v>2226</v>
      </c>
      <c r="B675" s="45">
        <f>B666/1000</f>
        <v>5490.9766401745746</v>
      </c>
      <c r="C675" s="8">
        <f>C666*H694/1000</f>
        <v>777.69828499918901</v>
      </c>
      <c r="D675" s="8">
        <f>D666*H696/1000</f>
        <v>331.12689062502312</v>
      </c>
      <c r="E675" s="8">
        <f>E666*C905/1000</f>
        <v>-157.00387149113905</v>
      </c>
      <c r="F675" s="2">
        <f>F666*C904/1000</f>
        <v>136.26546801956263</v>
      </c>
      <c r="G675" s="2">
        <f>G666*C903/1000</f>
        <v>66.040354484028398</v>
      </c>
      <c r="H675" s="2">
        <f>C908/1000</f>
        <v>0</v>
      </c>
      <c r="I675" s="2">
        <f>B672/1000</f>
        <v>128.17535466595317</v>
      </c>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row>
    <row r="676" spans="1:36" ht="15.75" customHeight="1">
      <c r="A676" s="8"/>
      <c r="B676" s="8"/>
      <c r="C676" s="8"/>
      <c r="D676" s="8"/>
      <c r="E676" s="8"/>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row>
    <row r="677" spans="1:36" ht="15.75" customHeight="1">
      <c r="A677" s="225" t="s">
        <v>2227</v>
      </c>
      <c r="B677" s="226">
        <f>SUM(B675:I675)</f>
        <v>6773.2791214771923</v>
      </c>
      <c r="C677" s="8"/>
      <c r="D677" s="8"/>
      <c r="E677" s="8"/>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row>
    <row r="678" spans="1:36" ht="15.75" customHeight="1">
      <c r="A678" s="72"/>
      <c r="B678" s="45"/>
      <c r="C678" s="8"/>
      <c r="D678" s="8"/>
      <c r="E678" s="8"/>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row>
    <row r="679" spans="1:36" ht="15.75" customHeight="1">
      <c r="A679" s="72"/>
      <c r="B679" s="45"/>
      <c r="C679" s="8"/>
      <c r="D679" s="8"/>
      <c r="E679" s="8"/>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row>
    <row r="680" spans="1:36" ht="15" customHeight="1">
      <c r="A680" s="2" t="s">
        <v>2228</v>
      </c>
      <c r="B680" s="8">
        <v>-911929</v>
      </c>
      <c r="C680" s="8">
        <v>332</v>
      </c>
      <c r="D680" s="8">
        <v>28</v>
      </c>
      <c r="E680" s="346" t="s">
        <v>2229</v>
      </c>
      <c r="F680" s="347"/>
      <c r="G680" s="347"/>
      <c r="H680" s="347"/>
      <c r="I680" s="347"/>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row>
    <row r="681" spans="1:36" ht="15.75" customHeight="1">
      <c r="A681" s="2" t="s">
        <v>2230</v>
      </c>
      <c r="B681" s="45">
        <f>B680/1000</f>
        <v>-911.92899999999997</v>
      </c>
      <c r="C681" s="8">
        <f>C680*H694/1000</f>
        <v>9.2959999999999994</v>
      </c>
      <c r="D681" s="8">
        <f>D680*H696/1000</f>
        <v>7.42</v>
      </c>
      <c r="E681" s="347"/>
      <c r="F681" s="347"/>
      <c r="G681" s="347"/>
      <c r="H681" s="347"/>
      <c r="I681" s="347"/>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row>
    <row r="682" spans="1:36" ht="15.75" customHeight="1">
      <c r="A682" s="72"/>
      <c r="B682" s="45"/>
      <c r="C682" s="8"/>
      <c r="D682" s="8"/>
      <c r="E682" s="8"/>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row>
    <row r="683" spans="1:36" ht="15.75" customHeight="1">
      <c r="A683" s="72"/>
      <c r="B683" s="45"/>
      <c r="C683" s="8"/>
      <c r="D683" s="8"/>
      <c r="E683" s="8"/>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row>
    <row r="684" spans="1:36" ht="15.75" customHeight="1">
      <c r="A684" s="225" t="s">
        <v>2231</v>
      </c>
      <c r="B684" s="226">
        <f>B677-B625/1000+SUM(B681:D681)</f>
        <v>6632.0616398756429</v>
      </c>
      <c r="C684" s="8"/>
      <c r="D684" s="8"/>
      <c r="E684" s="8"/>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row>
    <row r="685" spans="1:36" ht="15.75" customHeight="1">
      <c r="A685" s="72"/>
      <c r="B685" s="45"/>
      <c r="C685" s="8"/>
      <c r="D685" s="8"/>
      <c r="E685" s="8"/>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row>
    <row r="686" spans="1:36" ht="15.75" customHeight="1">
      <c r="A686" s="72"/>
      <c r="B686" s="45"/>
      <c r="C686" s="8"/>
      <c r="D686" s="8"/>
      <c r="E686" s="8"/>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row>
    <row r="687" spans="1:36" ht="15.75" customHeight="1">
      <c r="A687" s="72"/>
      <c r="B687" s="45"/>
      <c r="C687" s="8"/>
      <c r="D687" s="8"/>
      <c r="E687" s="8"/>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row>
    <row r="688" spans="1:36" ht="15.75" customHeight="1">
      <c r="A688" s="72"/>
      <c r="B688" s="45"/>
      <c r="C688" s="8"/>
      <c r="D688" s="8"/>
      <c r="E688" s="8"/>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row>
    <row r="689" spans="1:36" ht="15.75" customHeight="1">
      <c r="A689" s="227" t="s">
        <v>2232</v>
      </c>
      <c r="B689" s="228"/>
      <c r="C689" s="228"/>
      <c r="D689" s="228"/>
      <c r="E689" s="228"/>
      <c r="F689" s="228"/>
      <c r="G689" s="228"/>
      <c r="H689" s="228"/>
      <c r="I689" s="228"/>
      <c r="J689" s="228"/>
      <c r="K689" s="228"/>
      <c r="L689" s="228"/>
      <c r="M689" s="228"/>
      <c r="N689" s="228"/>
      <c r="O689" s="2"/>
      <c r="P689" s="2"/>
      <c r="Q689" s="2"/>
      <c r="R689" s="2"/>
      <c r="S689" s="2"/>
      <c r="T689" s="2"/>
      <c r="U689" s="2"/>
      <c r="V689" s="2"/>
      <c r="W689" s="2"/>
      <c r="X689" s="2"/>
      <c r="Y689" s="2"/>
      <c r="Z689" s="2"/>
      <c r="AA689" s="2"/>
      <c r="AB689" s="2"/>
      <c r="AC689" s="2"/>
      <c r="AD689" s="2"/>
      <c r="AE689" s="2"/>
      <c r="AF689" s="2"/>
      <c r="AG689" s="2"/>
      <c r="AH689" s="2"/>
      <c r="AI689" s="2"/>
      <c r="AJ689" s="2"/>
    </row>
    <row r="690" spans="1:36" ht="15.75" customHeight="1">
      <c r="A690" s="228" t="s">
        <v>2233</v>
      </c>
      <c r="B690" s="228"/>
      <c r="C690" s="228"/>
      <c r="D690" s="228"/>
      <c r="E690" s="228"/>
      <c r="F690" s="228"/>
      <c r="G690" s="228"/>
      <c r="H690" s="228"/>
      <c r="I690" s="228"/>
      <c r="J690" s="228"/>
      <c r="K690" s="228"/>
      <c r="L690" s="228"/>
      <c r="M690" s="228"/>
      <c r="N690" s="228"/>
      <c r="O690" s="2"/>
      <c r="P690" s="2"/>
      <c r="Q690" s="2"/>
      <c r="R690" s="2"/>
      <c r="S690" s="2"/>
      <c r="T690" s="2"/>
      <c r="U690" s="2"/>
      <c r="V690" s="2"/>
      <c r="W690" s="2"/>
      <c r="X690" s="2"/>
      <c r="Y690" s="2"/>
      <c r="Z690" s="2"/>
      <c r="AA690" s="2"/>
      <c r="AB690" s="2"/>
      <c r="AC690" s="2"/>
      <c r="AD690" s="2"/>
      <c r="AE690" s="2"/>
      <c r="AF690" s="2"/>
      <c r="AG690" s="2"/>
      <c r="AH690" s="2"/>
      <c r="AI690" s="2"/>
      <c r="AJ690" s="2"/>
    </row>
    <row r="691" spans="1:36" ht="15.75" customHeight="1">
      <c r="A691" s="228" t="s">
        <v>2234</v>
      </c>
      <c r="B691" s="228"/>
      <c r="C691" s="228"/>
      <c r="D691" s="228"/>
      <c r="E691" s="228"/>
      <c r="F691" s="228"/>
      <c r="G691" s="228"/>
      <c r="H691" s="228"/>
      <c r="I691" s="228"/>
      <c r="J691" s="228"/>
      <c r="K691" s="228"/>
      <c r="L691" s="228"/>
      <c r="M691" s="228"/>
      <c r="N691" s="228"/>
      <c r="O691" s="2"/>
      <c r="P691" s="2"/>
      <c r="Q691" s="2"/>
      <c r="R691" s="2"/>
      <c r="S691" s="2"/>
      <c r="T691" s="2"/>
      <c r="U691" s="2"/>
      <c r="V691" s="2"/>
      <c r="W691" s="2"/>
      <c r="X691" s="2"/>
      <c r="Y691" s="2"/>
      <c r="Z691" s="2"/>
      <c r="AA691" s="2"/>
      <c r="AB691" s="2"/>
      <c r="AC691" s="2"/>
      <c r="AD691" s="2"/>
      <c r="AE691" s="2"/>
      <c r="AF691" s="2"/>
      <c r="AG691" s="2"/>
      <c r="AH691" s="2"/>
      <c r="AI691" s="2"/>
      <c r="AJ691" s="2"/>
    </row>
    <row r="692" spans="1:36" ht="15.75" customHeight="1">
      <c r="A692" s="229" t="s">
        <v>2235</v>
      </c>
      <c r="B692" s="230" t="s">
        <v>2236</v>
      </c>
      <c r="C692" s="231" t="s">
        <v>2237</v>
      </c>
      <c r="D692" s="232" t="s">
        <v>2238</v>
      </c>
      <c r="E692" s="232" t="s">
        <v>2239</v>
      </c>
      <c r="F692" s="233" t="s">
        <v>2240</v>
      </c>
      <c r="G692" s="232" t="s">
        <v>2241</v>
      </c>
      <c r="H692" s="233" t="s">
        <v>2242</v>
      </c>
      <c r="I692" s="232" t="s">
        <v>2243</v>
      </c>
      <c r="J692" s="233" t="s">
        <v>2244</v>
      </c>
      <c r="K692" s="232" t="s">
        <v>2245</v>
      </c>
      <c r="L692" s="233" t="s">
        <v>2246</v>
      </c>
      <c r="M692" s="233" t="s">
        <v>2247</v>
      </c>
      <c r="N692" s="233" t="s">
        <v>2248</v>
      </c>
      <c r="O692" s="2"/>
      <c r="P692" s="2"/>
      <c r="Q692" s="2"/>
      <c r="R692" s="2"/>
      <c r="S692" s="2"/>
      <c r="T692" s="2"/>
      <c r="U692" s="2"/>
      <c r="V692" s="2"/>
      <c r="W692" s="2"/>
      <c r="X692" s="2"/>
      <c r="Y692" s="2"/>
      <c r="Z692" s="2"/>
      <c r="AA692" s="2"/>
      <c r="AB692" s="2"/>
      <c r="AC692" s="2"/>
      <c r="AD692" s="2"/>
      <c r="AE692" s="2"/>
      <c r="AF692" s="2"/>
      <c r="AG692" s="2"/>
      <c r="AH692" s="2"/>
      <c r="AI692" s="2"/>
      <c r="AJ692" s="2"/>
    </row>
    <row r="693" spans="1:36" ht="15.75" customHeight="1">
      <c r="A693" s="234" t="s">
        <v>2249</v>
      </c>
      <c r="B693" s="235" t="s">
        <v>2250</v>
      </c>
      <c r="C693" s="236" t="s">
        <v>2251</v>
      </c>
      <c r="D693" s="234" t="s">
        <v>2252</v>
      </c>
      <c r="E693" s="234" t="s">
        <v>2253</v>
      </c>
      <c r="F693" s="237">
        <v>1</v>
      </c>
      <c r="G693" s="234" t="s">
        <v>2254</v>
      </c>
      <c r="H693" s="237">
        <v>1</v>
      </c>
      <c r="I693" s="234" t="s">
        <v>2255</v>
      </c>
      <c r="J693" s="237">
        <v>1</v>
      </c>
      <c r="K693" s="234" t="s">
        <v>2256</v>
      </c>
      <c r="L693" s="237">
        <v>1</v>
      </c>
      <c r="M693" s="234" t="s">
        <v>2257</v>
      </c>
      <c r="N693" s="237">
        <v>1</v>
      </c>
      <c r="O693" s="2"/>
      <c r="P693" s="2"/>
      <c r="Q693" s="2"/>
      <c r="R693" s="2"/>
      <c r="S693" s="2"/>
      <c r="T693" s="2"/>
      <c r="U693" s="2"/>
      <c r="V693" s="2"/>
      <c r="W693" s="2"/>
      <c r="X693" s="2"/>
      <c r="Y693" s="2"/>
      <c r="Z693" s="2"/>
      <c r="AA693" s="2"/>
      <c r="AB693" s="2"/>
      <c r="AC693" s="2"/>
      <c r="AD693" s="2"/>
      <c r="AE693" s="2"/>
      <c r="AF693" s="2"/>
      <c r="AG693" s="2"/>
      <c r="AH693" s="2"/>
      <c r="AI693" s="2"/>
      <c r="AJ693" s="2"/>
    </row>
    <row r="694" spans="1:36" ht="15.75" customHeight="1">
      <c r="A694" s="238" t="s">
        <v>2258</v>
      </c>
      <c r="B694" s="239" t="s">
        <v>2259</v>
      </c>
      <c r="C694" s="239" t="s">
        <v>2260</v>
      </c>
      <c r="D694" s="238" t="s">
        <v>2261</v>
      </c>
      <c r="E694" s="238" t="s">
        <v>2262</v>
      </c>
      <c r="F694" s="240">
        <v>84</v>
      </c>
      <c r="G694" s="238" t="s">
        <v>2263</v>
      </c>
      <c r="H694" s="240">
        <v>28</v>
      </c>
      <c r="I694" s="238" t="s">
        <v>2264</v>
      </c>
      <c r="J694" s="240">
        <v>67</v>
      </c>
      <c r="K694" s="238" t="s">
        <v>2265</v>
      </c>
      <c r="L694" s="240">
        <v>14</v>
      </c>
      <c r="M694" s="238" t="s">
        <v>2266</v>
      </c>
      <c r="N694" s="240">
        <v>4</v>
      </c>
      <c r="O694" s="2"/>
      <c r="P694" s="2"/>
      <c r="Q694" s="2"/>
      <c r="R694" s="2"/>
      <c r="S694" s="2"/>
      <c r="T694" s="2"/>
      <c r="U694" s="2"/>
      <c r="V694" s="2"/>
      <c r="W694" s="2"/>
      <c r="X694" s="2"/>
      <c r="Y694" s="2"/>
      <c r="Z694" s="2"/>
      <c r="AA694" s="2"/>
      <c r="AB694" s="2"/>
      <c r="AC694" s="2"/>
      <c r="AD694" s="2"/>
      <c r="AE694" s="2"/>
      <c r="AF694" s="2"/>
      <c r="AG694" s="2"/>
      <c r="AH694" s="2"/>
      <c r="AI694" s="2"/>
      <c r="AJ694" s="2"/>
    </row>
    <row r="695" spans="1:36" ht="15.75" customHeight="1">
      <c r="A695" s="241" t="s">
        <v>2267</v>
      </c>
      <c r="B695" s="242" t="s">
        <v>2268</v>
      </c>
      <c r="C695" s="242" t="s">
        <v>2269</v>
      </c>
      <c r="D695" s="241" t="s">
        <v>2270</v>
      </c>
      <c r="E695" s="241" t="s">
        <v>2271</v>
      </c>
      <c r="F695" s="243">
        <v>85</v>
      </c>
      <c r="G695" s="241" t="s">
        <v>2272</v>
      </c>
      <c r="H695" s="243">
        <v>30</v>
      </c>
      <c r="I695" s="241" t="s">
        <v>2273</v>
      </c>
      <c r="J695" s="243">
        <v>68</v>
      </c>
      <c r="K695" s="241" t="s">
        <v>2274</v>
      </c>
      <c r="L695" s="243">
        <v>15</v>
      </c>
      <c r="M695" s="241" t="s">
        <v>2275</v>
      </c>
      <c r="N695" s="243">
        <v>6</v>
      </c>
      <c r="O695" s="2"/>
      <c r="P695" s="2"/>
      <c r="Q695" s="2"/>
      <c r="R695" s="2"/>
      <c r="S695" s="2"/>
      <c r="T695" s="2"/>
      <c r="U695" s="2"/>
      <c r="V695" s="2"/>
      <c r="W695" s="2"/>
      <c r="X695" s="2"/>
      <c r="Y695" s="2"/>
      <c r="Z695" s="2"/>
      <c r="AA695" s="2"/>
      <c r="AB695" s="2"/>
      <c r="AC695" s="2"/>
      <c r="AD695" s="2"/>
      <c r="AE695" s="2"/>
      <c r="AF695" s="2"/>
      <c r="AG695" s="2"/>
      <c r="AH695" s="2"/>
      <c r="AI695" s="2"/>
      <c r="AJ695" s="2"/>
    </row>
    <row r="696" spans="1:36" ht="15.75" customHeight="1">
      <c r="A696" s="244" t="s">
        <v>2276</v>
      </c>
      <c r="B696" s="245" t="s">
        <v>2277</v>
      </c>
      <c r="C696" s="245" t="s">
        <v>2278</v>
      </c>
      <c r="D696" s="244" t="s">
        <v>2279</v>
      </c>
      <c r="E696" s="244" t="s">
        <v>2280</v>
      </c>
      <c r="F696" s="246">
        <v>264</v>
      </c>
      <c r="G696" s="244" t="s">
        <v>2281</v>
      </c>
      <c r="H696" s="246">
        <v>265</v>
      </c>
      <c r="I696" s="244" t="s">
        <v>2282</v>
      </c>
      <c r="J696" s="246">
        <v>277</v>
      </c>
      <c r="K696" s="244" t="s">
        <v>2283</v>
      </c>
      <c r="L696" s="246">
        <v>282</v>
      </c>
      <c r="M696" s="244" t="s">
        <v>2284</v>
      </c>
      <c r="N696" s="246">
        <v>234</v>
      </c>
      <c r="O696" s="2"/>
      <c r="P696" s="2"/>
      <c r="Q696" s="2"/>
      <c r="R696" s="2"/>
      <c r="S696" s="2"/>
      <c r="T696" s="2"/>
      <c r="U696" s="2"/>
      <c r="V696" s="2"/>
      <c r="W696" s="2"/>
      <c r="X696" s="2"/>
      <c r="Y696" s="2"/>
      <c r="Z696" s="2"/>
      <c r="AA696" s="2"/>
      <c r="AB696" s="2"/>
      <c r="AC696" s="2"/>
      <c r="AD696" s="2"/>
      <c r="AE696" s="2"/>
      <c r="AF696" s="2"/>
      <c r="AG696" s="2"/>
      <c r="AH696" s="2"/>
      <c r="AI696" s="2"/>
      <c r="AJ696" s="2"/>
    </row>
    <row r="697" spans="1:36" ht="15.75" customHeight="1">
      <c r="A697" s="234" t="s">
        <v>2285</v>
      </c>
      <c r="B697" s="235" t="s">
        <v>2286</v>
      </c>
      <c r="C697" s="247">
        <v>45</v>
      </c>
      <c r="D697" s="248">
        <v>0.26</v>
      </c>
      <c r="E697" s="234" t="s">
        <v>2287</v>
      </c>
      <c r="F697" s="237">
        <v>6900</v>
      </c>
      <c r="G697" s="234" t="s">
        <v>2288</v>
      </c>
      <c r="H697" s="237">
        <v>4660</v>
      </c>
      <c r="I697" s="234" t="s">
        <v>2289</v>
      </c>
      <c r="J697" s="237">
        <v>6890</v>
      </c>
      <c r="K697" s="234" t="s">
        <v>2290</v>
      </c>
      <c r="L697" s="237">
        <v>4890</v>
      </c>
      <c r="M697" s="234" t="s">
        <v>2291</v>
      </c>
      <c r="N697" s="237">
        <v>2340</v>
      </c>
      <c r="O697" s="2"/>
      <c r="P697" s="2"/>
      <c r="Q697" s="2"/>
      <c r="R697" s="2"/>
      <c r="S697" s="2"/>
      <c r="T697" s="2"/>
      <c r="U697" s="2"/>
      <c r="V697" s="2"/>
      <c r="W697" s="2"/>
      <c r="X697" s="2"/>
      <c r="Y697" s="2"/>
      <c r="Z697" s="2"/>
      <c r="AA697" s="2"/>
      <c r="AB697" s="2"/>
      <c r="AC697" s="2"/>
      <c r="AD697" s="2"/>
      <c r="AE697" s="2"/>
      <c r="AF697" s="2"/>
      <c r="AG697" s="2"/>
      <c r="AH697" s="2"/>
      <c r="AI697" s="2"/>
      <c r="AJ697" s="2"/>
    </row>
    <row r="698" spans="1:36" ht="15.75" customHeight="1">
      <c r="A698" s="238" t="s">
        <v>2292</v>
      </c>
      <c r="B698" s="239" t="s">
        <v>2293</v>
      </c>
      <c r="C698" s="249">
        <v>100</v>
      </c>
      <c r="D698" s="250">
        <v>0.32</v>
      </c>
      <c r="E698" s="238" t="s">
        <v>2294</v>
      </c>
      <c r="F698" s="251">
        <v>10800</v>
      </c>
      <c r="G698" s="238" t="s">
        <v>2295</v>
      </c>
      <c r="H698" s="251">
        <v>10200</v>
      </c>
      <c r="I698" s="238" t="s">
        <v>2296</v>
      </c>
      <c r="J698" s="251">
        <v>11300</v>
      </c>
      <c r="K698" s="238" t="s">
        <v>2297</v>
      </c>
      <c r="L698" s="251">
        <v>11000</v>
      </c>
      <c r="M698" s="238" t="s">
        <v>2298</v>
      </c>
      <c r="N698" s="240">
        <v>8450</v>
      </c>
      <c r="O698" s="2"/>
      <c r="P698" s="2"/>
      <c r="Q698" s="2"/>
      <c r="R698" s="2"/>
      <c r="S698" s="2"/>
      <c r="T698" s="2"/>
      <c r="U698" s="2"/>
      <c r="V698" s="2"/>
      <c r="W698" s="2"/>
      <c r="X698" s="2"/>
      <c r="Y698" s="2"/>
      <c r="Z698" s="2"/>
      <c r="AA698" s="2"/>
      <c r="AB698" s="2"/>
      <c r="AC698" s="2"/>
      <c r="AD698" s="2"/>
      <c r="AE698" s="2"/>
      <c r="AF698" s="2"/>
      <c r="AG698" s="2"/>
      <c r="AH698" s="2"/>
      <c r="AI698" s="2"/>
      <c r="AJ698" s="2"/>
    </row>
    <row r="699" spans="1:36" ht="15.75" customHeight="1">
      <c r="A699" s="241" t="s">
        <v>2299</v>
      </c>
      <c r="B699" s="242" t="s">
        <v>2300</v>
      </c>
      <c r="C699" s="252">
        <v>640</v>
      </c>
      <c r="D699" s="253">
        <v>0.25</v>
      </c>
      <c r="E699" s="241" t="s">
        <v>2301</v>
      </c>
      <c r="F699" s="254">
        <v>10900</v>
      </c>
      <c r="G699" s="241" t="s">
        <v>2302</v>
      </c>
      <c r="H699" s="254">
        <v>13900</v>
      </c>
      <c r="I699" s="241" t="s">
        <v>2303</v>
      </c>
      <c r="J699" s="254">
        <v>11700</v>
      </c>
      <c r="K699" s="241" t="s">
        <v>2304</v>
      </c>
      <c r="L699" s="254">
        <v>14200</v>
      </c>
      <c r="M699" s="241" t="s">
        <v>2305</v>
      </c>
      <c r="N699" s="254">
        <v>15900</v>
      </c>
      <c r="O699" s="2"/>
      <c r="P699" s="2"/>
      <c r="Q699" s="2"/>
      <c r="R699" s="2"/>
      <c r="S699" s="2"/>
      <c r="T699" s="2"/>
      <c r="U699" s="2"/>
      <c r="V699" s="2"/>
      <c r="W699" s="2"/>
      <c r="X699" s="2"/>
      <c r="Y699" s="2"/>
      <c r="Z699" s="2"/>
      <c r="AA699" s="2"/>
      <c r="AB699" s="2"/>
      <c r="AC699" s="2"/>
      <c r="AD699" s="2"/>
      <c r="AE699" s="2"/>
      <c r="AF699" s="2"/>
      <c r="AG699" s="2"/>
      <c r="AH699" s="2"/>
      <c r="AI699" s="2"/>
      <c r="AJ699" s="2"/>
    </row>
    <row r="700" spans="1:36" ht="15.75" customHeight="1">
      <c r="A700" s="238" t="s">
        <v>2306</v>
      </c>
      <c r="B700" s="255" t="s">
        <v>2307</v>
      </c>
      <c r="C700" s="256">
        <v>85</v>
      </c>
      <c r="D700" s="250">
        <v>0.3</v>
      </c>
      <c r="E700" s="238" t="s">
        <v>2308</v>
      </c>
      <c r="F700" s="240">
        <v>6490</v>
      </c>
      <c r="G700" s="238" t="s">
        <v>2309</v>
      </c>
      <c r="H700" s="240">
        <v>5820</v>
      </c>
      <c r="I700" s="238" t="s">
        <v>2310</v>
      </c>
      <c r="J700" s="240">
        <v>6730</v>
      </c>
      <c r="K700" s="238" t="s">
        <v>2311</v>
      </c>
      <c r="L700" s="240">
        <v>6250</v>
      </c>
      <c r="M700" s="238" t="s">
        <v>2312</v>
      </c>
      <c r="N700" s="240">
        <v>4470</v>
      </c>
      <c r="O700" s="2"/>
      <c r="P700" s="2"/>
      <c r="Q700" s="2"/>
      <c r="R700" s="2"/>
      <c r="S700" s="2"/>
      <c r="T700" s="2"/>
      <c r="U700" s="2"/>
      <c r="V700" s="2"/>
      <c r="W700" s="2"/>
      <c r="X700" s="2"/>
      <c r="Y700" s="2"/>
      <c r="Z700" s="2"/>
      <c r="AA700" s="2"/>
      <c r="AB700" s="2"/>
      <c r="AC700" s="2"/>
      <c r="AD700" s="2"/>
      <c r="AE700" s="2"/>
      <c r="AF700" s="2"/>
      <c r="AG700" s="2"/>
      <c r="AH700" s="2"/>
      <c r="AI700" s="2"/>
      <c r="AJ700" s="2"/>
    </row>
    <row r="701" spans="1:36" ht="15.75" customHeight="1">
      <c r="A701" s="241" t="s">
        <v>2313</v>
      </c>
      <c r="B701" s="257" t="s">
        <v>2314</v>
      </c>
      <c r="C701" s="252">
        <v>190</v>
      </c>
      <c r="D701" s="253">
        <v>0.31</v>
      </c>
      <c r="E701" s="241" t="s">
        <v>2315</v>
      </c>
      <c r="F701" s="243">
        <v>7710</v>
      </c>
      <c r="G701" s="241" t="s">
        <v>2316</v>
      </c>
      <c r="H701" s="243">
        <v>8590</v>
      </c>
      <c r="I701" s="241" t="s">
        <v>2317</v>
      </c>
      <c r="J701" s="243">
        <v>8190</v>
      </c>
      <c r="K701" s="241" t="s">
        <v>2318</v>
      </c>
      <c r="L701" s="243">
        <v>9020</v>
      </c>
      <c r="M701" s="241" t="s">
        <v>2319</v>
      </c>
      <c r="N701" s="243">
        <v>8550</v>
      </c>
      <c r="O701" s="2"/>
      <c r="P701" s="2"/>
      <c r="Q701" s="2"/>
      <c r="R701" s="2"/>
      <c r="S701" s="2"/>
      <c r="T701" s="2"/>
      <c r="U701" s="2"/>
      <c r="V701" s="2"/>
      <c r="W701" s="2"/>
      <c r="X701" s="2"/>
      <c r="Y701" s="2"/>
      <c r="Z701" s="2"/>
      <c r="AA701" s="2"/>
      <c r="AB701" s="2"/>
      <c r="AC701" s="2"/>
      <c r="AD701" s="2"/>
      <c r="AE701" s="2"/>
      <c r="AF701" s="2"/>
      <c r="AG701" s="2"/>
      <c r="AH701" s="2"/>
      <c r="AI701" s="2"/>
      <c r="AJ701" s="2"/>
    </row>
    <row r="702" spans="1:36" ht="15.75" customHeight="1">
      <c r="A702" s="244" t="s">
        <v>2320</v>
      </c>
      <c r="B702" s="258" t="s">
        <v>2321</v>
      </c>
      <c r="C702" s="259">
        <v>1020</v>
      </c>
      <c r="D702" s="260">
        <v>0.2</v>
      </c>
      <c r="E702" s="244" t="s">
        <v>2322</v>
      </c>
      <c r="F702" s="246">
        <v>5860</v>
      </c>
      <c r="G702" s="244" t="s">
        <v>2323</v>
      </c>
      <c r="H702" s="246">
        <v>7670</v>
      </c>
      <c r="I702" s="244" t="s">
        <v>2324</v>
      </c>
      <c r="J702" s="246">
        <v>6310</v>
      </c>
      <c r="K702" s="244" t="s">
        <v>2325</v>
      </c>
      <c r="L702" s="246">
        <v>7810</v>
      </c>
      <c r="M702" s="244" t="s">
        <v>2326</v>
      </c>
      <c r="N702" s="246">
        <v>8980</v>
      </c>
      <c r="O702" s="2"/>
      <c r="P702" s="2"/>
      <c r="Q702" s="2"/>
      <c r="R702" s="2"/>
      <c r="S702" s="2"/>
      <c r="T702" s="2"/>
      <c r="U702" s="2"/>
      <c r="V702" s="2"/>
      <c r="W702" s="2"/>
      <c r="X702" s="2"/>
      <c r="Y702" s="2"/>
      <c r="Z702" s="2"/>
      <c r="AA702" s="2"/>
      <c r="AB702" s="2"/>
      <c r="AC702" s="2"/>
      <c r="AD702" s="2"/>
      <c r="AE702" s="2"/>
      <c r="AF702" s="2"/>
      <c r="AG702" s="2"/>
      <c r="AH702" s="2"/>
      <c r="AI702" s="2"/>
      <c r="AJ702" s="2"/>
    </row>
    <row r="703" spans="1:36" ht="15.75" customHeight="1">
      <c r="A703" s="234" t="s">
        <v>2327</v>
      </c>
      <c r="B703" s="235" t="s">
        <v>2328</v>
      </c>
      <c r="C703" s="247">
        <v>1.7</v>
      </c>
      <c r="D703" s="248">
        <v>0.15</v>
      </c>
      <c r="E703" s="234" t="s">
        <v>2329</v>
      </c>
      <c r="F703" s="237">
        <v>543</v>
      </c>
      <c r="G703" s="234" t="s">
        <v>2330</v>
      </c>
      <c r="H703" s="237">
        <v>148</v>
      </c>
      <c r="I703" s="234" t="s">
        <v>2331</v>
      </c>
      <c r="J703" s="237">
        <v>192</v>
      </c>
      <c r="K703" s="234" t="s">
        <v>2332</v>
      </c>
      <c r="L703" s="237">
        <v>26</v>
      </c>
      <c r="M703" s="234" t="s">
        <v>2333</v>
      </c>
      <c r="N703" s="237">
        <v>20</v>
      </c>
      <c r="O703" s="2"/>
      <c r="P703" s="2"/>
      <c r="Q703" s="2"/>
      <c r="R703" s="2"/>
      <c r="S703" s="2"/>
      <c r="T703" s="2"/>
      <c r="U703" s="2"/>
      <c r="V703" s="2"/>
      <c r="W703" s="2"/>
      <c r="X703" s="2"/>
      <c r="Y703" s="2"/>
      <c r="Z703" s="2"/>
      <c r="AA703" s="2"/>
      <c r="AB703" s="2"/>
      <c r="AC703" s="2"/>
      <c r="AD703" s="2"/>
      <c r="AE703" s="2"/>
      <c r="AF703" s="2"/>
      <c r="AG703" s="2"/>
      <c r="AH703" s="2"/>
      <c r="AI703" s="2"/>
      <c r="AJ703" s="2"/>
    </row>
    <row r="704" spans="1:36" ht="15.75" customHeight="1">
      <c r="A704" s="238" t="s">
        <v>2334</v>
      </c>
      <c r="B704" s="239" t="s">
        <v>2335</v>
      </c>
      <c r="C704" s="256">
        <v>11.9</v>
      </c>
      <c r="D704" s="250">
        <v>0.21</v>
      </c>
      <c r="E704" s="238" t="s">
        <v>2336</v>
      </c>
      <c r="F704" s="240">
        <v>5280</v>
      </c>
      <c r="G704" s="238" t="s">
        <v>2337</v>
      </c>
      <c r="H704" s="240">
        <v>1760</v>
      </c>
      <c r="I704" s="238" t="s">
        <v>2338</v>
      </c>
      <c r="J704" s="240">
        <v>4200</v>
      </c>
      <c r="K704" s="238" t="s">
        <v>2339</v>
      </c>
      <c r="L704" s="240">
        <v>832</v>
      </c>
      <c r="M704" s="238" t="s">
        <v>2340</v>
      </c>
      <c r="N704" s="240">
        <v>262</v>
      </c>
      <c r="O704" s="2"/>
      <c r="P704" s="2"/>
      <c r="Q704" s="2"/>
      <c r="R704" s="2"/>
      <c r="S704" s="2"/>
      <c r="T704" s="2"/>
      <c r="U704" s="2"/>
      <c r="V704" s="2"/>
      <c r="W704" s="2"/>
      <c r="X704" s="2"/>
      <c r="Y704" s="2"/>
      <c r="Z704" s="2"/>
      <c r="AA704" s="2"/>
      <c r="AB704" s="2"/>
      <c r="AC704" s="2"/>
      <c r="AD704" s="2"/>
      <c r="AE704" s="2"/>
      <c r="AF704" s="2"/>
      <c r="AG704" s="2"/>
      <c r="AH704" s="2"/>
      <c r="AI704" s="2"/>
      <c r="AJ704" s="2"/>
    </row>
    <row r="705" spans="1:36" ht="15.75" customHeight="1">
      <c r="A705" s="241" t="s">
        <v>2341</v>
      </c>
      <c r="B705" s="257" t="s">
        <v>2342</v>
      </c>
      <c r="C705" s="261">
        <v>1</v>
      </c>
      <c r="D705" s="253">
        <v>0.17</v>
      </c>
      <c r="E705" s="241" t="s">
        <v>2343</v>
      </c>
      <c r="F705" s="243">
        <v>218</v>
      </c>
      <c r="G705" s="241" t="s">
        <v>2344</v>
      </c>
      <c r="H705" s="243">
        <v>59</v>
      </c>
      <c r="I705" s="241" t="s">
        <v>2345</v>
      </c>
      <c r="J705" s="243">
        <v>70</v>
      </c>
      <c r="K705" s="241" t="s">
        <v>2346</v>
      </c>
      <c r="L705" s="243">
        <v>10</v>
      </c>
      <c r="M705" s="241" t="s">
        <v>2347</v>
      </c>
      <c r="N705" s="243">
        <v>8</v>
      </c>
      <c r="O705" s="2"/>
      <c r="P705" s="2"/>
      <c r="Q705" s="2"/>
      <c r="R705" s="2"/>
      <c r="S705" s="2"/>
      <c r="T705" s="2"/>
      <c r="U705" s="2"/>
      <c r="V705" s="2"/>
      <c r="W705" s="2"/>
      <c r="X705" s="2"/>
      <c r="Y705" s="2"/>
      <c r="Z705" s="2"/>
      <c r="AA705" s="2"/>
      <c r="AB705" s="2"/>
      <c r="AC705" s="2"/>
      <c r="AD705" s="2"/>
      <c r="AE705" s="2"/>
      <c r="AF705" s="2"/>
      <c r="AG705" s="2"/>
      <c r="AH705" s="2"/>
      <c r="AI705" s="2"/>
      <c r="AJ705" s="2"/>
    </row>
    <row r="706" spans="1:36" ht="15.75" customHeight="1">
      <c r="A706" s="238" t="s">
        <v>2348</v>
      </c>
      <c r="B706" s="255" t="s">
        <v>2349</v>
      </c>
      <c r="C706" s="256">
        <v>3.4</v>
      </c>
      <c r="D706" s="250">
        <v>0.21</v>
      </c>
      <c r="E706" s="238" t="s">
        <v>2350</v>
      </c>
      <c r="F706" s="240">
        <v>945</v>
      </c>
      <c r="G706" s="238" t="s">
        <v>2351</v>
      </c>
      <c r="H706" s="240">
        <v>258</v>
      </c>
      <c r="I706" s="238" t="s">
        <v>2352</v>
      </c>
      <c r="J706" s="240">
        <v>426</v>
      </c>
      <c r="K706" s="238" t="s">
        <v>2353</v>
      </c>
      <c r="L706" s="240">
        <v>48</v>
      </c>
      <c r="M706" s="238" t="s">
        <v>2354</v>
      </c>
      <c r="N706" s="240">
        <v>36</v>
      </c>
      <c r="O706" s="2"/>
      <c r="P706" s="2"/>
      <c r="Q706" s="2"/>
      <c r="R706" s="2"/>
      <c r="S706" s="2"/>
      <c r="T706" s="2"/>
      <c r="U706" s="2"/>
      <c r="V706" s="2"/>
      <c r="W706" s="2"/>
      <c r="X706" s="2"/>
      <c r="Y706" s="2"/>
      <c r="Z706" s="2"/>
      <c r="AA706" s="2"/>
      <c r="AB706" s="2"/>
      <c r="AC706" s="2"/>
      <c r="AD706" s="2"/>
      <c r="AE706" s="2"/>
      <c r="AF706" s="2"/>
      <c r="AG706" s="2"/>
      <c r="AH706" s="2"/>
      <c r="AI706" s="2"/>
      <c r="AJ706" s="2"/>
    </row>
    <row r="707" spans="1:36" ht="15.75" customHeight="1">
      <c r="A707" s="241" t="s">
        <v>2355</v>
      </c>
      <c r="B707" s="257" t="s">
        <v>2356</v>
      </c>
      <c r="C707" s="261">
        <v>1.3</v>
      </c>
      <c r="D707" s="253">
        <v>0.15</v>
      </c>
      <c r="E707" s="241" t="s">
        <v>2357</v>
      </c>
      <c r="F707" s="243">
        <v>292</v>
      </c>
      <c r="G707" s="241" t="s">
        <v>2358</v>
      </c>
      <c r="H707" s="243">
        <v>79</v>
      </c>
      <c r="I707" s="241" t="s">
        <v>2359</v>
      </c>
      <c r="J707" s="243">
        <v>98</v>
      </c>
      <c r="K707" s="241" t="s">
        <v>2360</v>
      </c>
      <c r="L707" s="243">
        <v>14</v>
      </c>
      <c r="M707" s="241" t="s">
        <v>2361</v>
      </c>
      <c r="N707" s="243">
        <v>11</v>
      </c>
      <c r="O707" s="2"/>
      <c r="P707" s="2"/>
      <c r="Q707" s="2"/>
      <c r="R707" s="2"/>
      <c r="S707" s="2"/>
      <c r="T707" s="2"/>
      <c r="U707" s="2"/>
      <c r="V707" s="2"/>
      <c r="W707" s="2"/>
      <c r="X707" s="2"/>
      <c r="Y707" s="2"/>
      <c r="Z707" s="2"/>
      <c r="AA707" s="2"/>
      <c r="AB707" s="2"/>
      <c r="AC707" s="2"/>
      <c r="AD707" s="2"/>
      <c r="AE707" s="2"/>
      <c r="AF707" s="2"/>
      <c r="AG707" s="2"/>
      <c r="AH707" s="2"/>
      <c r="AI707" s="2"/>
      <c r="AJ707" s="2"/>
    </row>
    <row r="708" spans="1:36" ht="15.75" customHeight="1">
      <c r="A708" s="238" t="s">
        <v>2362</v>
      </c>
      <c r="B708" s="255" t="s">
        <v>2363</v>
      </c>
      <c r="C708" s="256">
        <v>4</v>
      </c>
      <c r="D708" s="250">
        <v>0.23</v>
      </c>
      <c r="E708" s="238" t="s">
        <v>2364</v>
      </c>
      <c r="F708" s="240">
        <v>1350</v>
      </c>
      <c r="G708" s="238" t="s">
        <v>2365</v>
      </c>
      <c r="H708" s="240">
        <v>370</v>
      </c>
      <c r="I708" s="238" t="s">
        <v>2366</v>
      </c>
      <c r="J708" s="240">
        <v>659</v>
      </c>
      <c r="K708" s="238" t="s">
        <v>2367</v>
      </c>
      <c r="L708" s="240">
        <v>72</v>
      </c>
      <c r="M708" s="238" t="s">
        <v>2368</v>
      </c>
      <c r="N708" s="240">
        <v>51</v>
      </c>
      <c r="O708" s="2"/>
      <c r="P708" s="2"/>
      <c r="Q708" s="2"/>
      <c r="R708" s="2"/>
      <c r="S708" s="2"/>
      <c r="T708" s="2"/>
      <c r="U708" s="2"/>
      <c r="V708" s="2"/>
      <c r="W708" s="2"/>
      <c r="X708" s="2"/>
      <c r="Y708" s="2"/>
      <c r="Z708" s="2"/>
      <c r="AA708" s="2"/>
      <c r="AB708" s="2"/>
      <c r="AC708" s="2"/>
      <c r="AD708" s="2"/>
      <c r="AE708" s="2"/>
      <c r="AF708" s="2"/>
      <c r="AG708" s="2"/>
      <c r="AH708" s="2"/>
      <c r="AI708" s="2"/>
      <c r="AJ708" s="2"/>
    </row>
    <row r="709" spans="1:36" ht="15.75" customHeight="1">
      <c r="A709" s="241" t="s">
        <v>2369</v>
      </c>
      <c r="B709" s="257" t="s">
        <v>2370</v>
      </c>
      <c r="C709" s="261">
        <v>5.9</v>
      </c>
      <c r="D709" s="253">
        <v>0.2</v>
      </c>
      <c r="E709" s="241" t="s">
        <v>2371</v>
      </c>
      <c r="F709" s="243">
        <v>1870</v>
      </c>
      <c r="G709" s="241" t="s">
        <v>2372</v>
      </c>
      <c r="H709" s="243">
        <v>527</v>
      </c>
      <c r="I709" s="241" t="s">
        <v>2373</v>
      </c>
      <c r="J709" s="243">
        <v>1120</v>
      </c>
      <c r="K709" s="241" t="s">
        <v>2374</v>
      </c>
      <c r="L709" s="243">
        <v>121</v>
      </c>
      <c r="M709" s="241" t="s">
        <v>2375</v>
      </c>
      <c r="N709" s="243">
        <v>74</v>
      </c>
      <c r="O709" s="2"/>
      <c r="P709" s="2"/>
      <c r="Q709" s="2"/>
      <c r="R709" s="2"/>
      <c r="S709" s="2"/>
      <c r="T709" s="2"/>
      <c r="U709" s="2"/>
      <c r="V709" s="2"/>
      <c r="W709" s="2"/>
      <c r="X709" s="2"/>
      <c r="Y709" s="2"/>
      <c r="Z709" s="2"/>
      <c r="AA709" s="2"/>
      <c r="AB709" s="2"/>
      <c r="AC709" s="2"/>
      <c r="AD709" s="2"/>
      <c r="AE709" s="2"/>
      <c r="AF709" s="2"/>
      <c r="AG709" s="2"/>
      <c r="AH709" s="2"/>
      <c r="AI709" s="2"/>
      <c r="AJ709" s="2"/>
    </row>
    <row r="710" spans="1:36" ht="15.75" customHeight="1">
      <c r="A710" s="238" t="s">
        <v>2376</v>
      </c>
      <c r="B710" s="255" t="s">
        <v>2377</v>
      </c>
      <c r="C710" s="256">
        <v>4.3</v>
      </c>
      <c r="D710" s="250">
        <v>0.17</v>
      </c>
      <c r="E710" s="238" t="s">
        <v>2378</v>
      </c>
      <c r="F710" s="240">
        <v>1230</v>
      </c>
      <c r="G710" s="238" t="s">
        <v>2379</v>
      </c>
      <c r="H710" s="240">
        <v>338</v>
      </c>
      <c r="I710" s="238" t="s">
        <v>2380</v>
      </c>
      <c r="J710" s="240">
        <v>624</v>
      </c>
      <c r="K710" s="238" t="s">
        <v>2381</v>
      </c>
      <c r="L710" s="240">
        <v>67</v>
      </c>
      <c r="M710" s="238" t="s">
        <v>2382</v>
      </c>
      <c r="N710" s="240">
        <v>47</v>
      </c>
      <c r="O710" s="2"/>
      <c r="P710" s="2"/>
      <c r="Q710" s="2"/>
      <c r="R710" s="2"/>
      <c r="S710" s="2"/>
      <c r="T710" s="2"/>
      <c r="U710" s="2"/>
      <c r="V710" s="2"/>
      <c r="W710" s="2"/>
      <c r="X710" s="2"/>
      <c r="Y710" s="2"/>
      <c r="Z710" s="2"/>
      <c r="AA710" s="2"/>
      <c r="AB710" s="2"/>
      <c r="AC710" s="2"/>
      <c r="AD710" s="2"/>
      <c r="AE710" s="2"/>
      <c r="AF710" s="2"/>
      <c r="AG710" s="2"/>
      <c r="AH710" s="2"/>
      <c r="AI710" s="2"/>
      <c r="AJ710" s="2"/>
    </row>
    <row r="711" spans="1:36" ht="15.75" customHeight="1">
      <c r="A711" s="241" t="s">
        <v>2383</v>
      </c>
      <c r="B711" s="257" t="s">
        <v>2384</v>
      </c>
      <c r="C711" s="261">
        <v>9.1999999999999993</v>
      </c>
      <c r="D711" s="253">
        <v>0.16</v>
      </c>
      <c r="E711" s="241" t="s">
        <v>2385</v>
      </c>
      <c r="F711" s="243">
        <v>2550</v>
      </c>
      <c r="G711" s="241" t="s">
        <v>2386</v>
      </c>
      <c r="H711" s="243">
        <v>782</v>
      </c>
      <c r="I711" s="241" t="s">
        <v>2387</v>
      </c>
      <c r="J711" s="243">
        <v>1850</v>
      </c>
      <c r="K711" s="241" t="s">
        <v>2388</v>
      </c>
      <c r="L711" s="243">
        <v>271</v>
      </c>
      <c r="M711" s="241" t="s">
        <v>2389</v>
      </c>
      <c r="N711" s="243">
        <v>111</v>
      </c>
      <c r="O711" s="2"/>
      <c r="P711" s="2"/>
      <c r="Q711" s="2"/>
      <c r="R711" s="2"/>
      <c r="S711" s="2"/>
      <c r="T711" s="2"/>
      <c r="U711" s="2"/>
      <c r="V711" s="2"/>
      <c r="W711" s="2"/>
      <c r="X711" s="2"/>
      <c r="Y711" s="2"/>
      <c r="Z711" s="2"/>
      <c r="AA711" s="2"/>
      <c r="AB711" s="2"/>
      <c r="AC711" s="2"/>
      <c r="AD711" s="2"/>
      <c r="AE711" s="2"/>
      <c r="AF711" s="2"/>
      <c r="AG711" s="2"/>
      <c r="AH711" s="2"/>
      <c r="AI711" s="2"/>
      <c r="AJ711" s="2"/>
    </row>
    <row r="712" spans="1:36" ht="15.75" customHeight="1">
      <c r="A712" s="238" t="s">
        <v>2390</v>
      </c>
      <c r="B712" s="255" t="s">
        <v>2391</v>
      </c>
      <c r="C712" s="256">
        <v>17.2</v>
      </c>
      <c r="D712" s="250">
        <v>0.19</v>
      </c>
      <c r="E712" s="238" t="s">
        <v>2392</v>
      </c>
      <c r="F712" s="240">
        <v>5020</v>
      </c>
      <c r="G712" s="238" t="s">
        <v>2393</v>
      </c>
      <c r="H712" s="240">
        <v>1980</v>
      </c>
      <c r="I712" s="238" t="s">
        <v>2394</v>
      </c>
      <c r="J712" s="240">
        <v>4390</v>
      </c>
      <c r="K712" s="238" t="s">
        <v>2395</v>
      </c>
      <c r="L712" s="240">
        <v>1370</v>
      </c>
      <c r="M712" s="238" t="s">
        <v>2396</v>
      </c>
      <c r="N712" s="240">
        <v>356</v>
      </c>
      <c r="O712" s="2"/>
      <c r="P712" s="2"/>
      <c r="Q712" s="2"/>
      <c r="R712" s="2"/>
      <c r="S712" s="2"/>
      <c r="T712" s="2"/>
      <c r="U712" s="2"/>
      <c r="V712" s="2"/>
      <c r="W712" s="2"/>
      <c r="X712" s="2"/>
      <c r="Y712" s="2"/>
      <c r="Z712" s="2"/>
      <c r="AA712" s="2"/>
      <c r="AB712" s="2"/>
      <c r="AC712" s="2"/>
      <c r="AD712" s="2"/>
      <c r="AE712" s="2"/>
      <c r="AF712" s="2"/>
      <c r="AG712" s="2"/>
      <c r="AH712" s="2"/>
      <c r="AI712" s="2"/>
      <c r="AJ712" s="2"/>
    </row>
    <row r="713" spans="1:36" ht="15.75" customHeight="1">
      <c r="A713" s="241" t="s">
        <v>2397</v>
      </c>
      <c r="B713" s="257" t="s">
        <v>2398</v>
      </c>
      <c r="C713" s="261">
        <v>1.9</v>
      </c>
      <c r="D713" s="253">
        <v>0.22</v>
      </c>
      <c r="E713" s="241" t="s">
        <v>2399</v>
      </c>
      <c r="F713" s="243">
        <v>469</v>
      </c>
      <c r="G713" s="241" t="s">
        <v>2400</v>
      </c>
      <c r="H713" s="243">
        <v>127</v>
      </c>
      <c r="I713" s="241" t="s">
        <v>2401</v>
      </c>
      <c r="J713" s="243">
        <v>170</v>
      </c>
      <c r="K713" s="241" t="s">
        <v>2402</v>
      </c>
      <c r="L713" s="243">
        <v>22</v>
      </c>
      <c r="M713" s="241" t="s">
        <v>2403</v>
      </c>
      <c r="N713" s="243">
        <v>18</v>
      </c>
      <c r="O713" s="2"/>
      <c r="P713" s="2"/>
      <c r="Q713" s="2"/>
      <c r="R713" s="2"/>
      <c r="S713" s="2"/>
      <c r="T713" s="2"/>
      <c r="U713" s="2"/>
      <c r="V713" s="2"/>
      <c r="W713" s="2"/>
      <c r="X713" s="2"/>
      <c r="Y713" s="2"/>
      <c r="Z713" s="2"/>
      <c r="AA713" s="2"/>
      <c r="AB713" s="2"/>
      <c r="AC713" s="2"/>
      <c r="AD713" s="2"/>
      <c r="AE713" s="2"/>
      <c r="AF713" s="2"/>
      <c r="AG713" s="2"/>
      <c r="AH713" s="2"/>
      <c r="AI713" s="2"/>
      <c r="AJ713" s="2"/>
    </row>
    <row r="714" spans="1:36" ht="15.75" customHeight="1">
      <c r="A714" s="238" t="s">
        <v>2404</v>
      </c>
      <c r="B714" s="255" t="s">
        <v>2405</v>
      </c>
      <c r="C714" s="256">
        <v>5.9</v>
      </c>
      <c r="D714" s="250">
        <v>0.28999999999999998</v>
      </c>
      <c r="E714" s="238" t="s">
        <v>2406</v>
      </c>
      <c r="F714" s="240">
        <v>1860</v>
      </c>
      <c r="G714" s="238" t="s">
        <v>2407</v>
      </c>
      <c r="H714" s="240">
        <v>525</v>
      </c>
      <c r="I714" s="238" t="s">
        <v>2408</v>
      </c>
      <c r="J714" s="240">
        <v>1110</v>
      </c>
      <c r="K714" s="238" t="s">
        <v>2409</v>
      </c>
      <c r="L714" s="240">
        <v>120</v>
      </c>
      <c r="M714" s="238" t="s">
        <v>2410</v>
      </c>
      <c r="N714" s="240">
        <v>73</v>
      </c>
      <c r="O714" s="2"/>
      <c r="P714" s="2"/>
      <c r="Q714" s="2"/>
      <c r="R714" s="2"/>
      <c r="S714" s="2"/>
      <c r="T714" s="2"/>
      <c r="U714" s="2"/>
      <c r="V714" s="2"/>
      <c r="W714" s="2"/>
      <c r="X714" s="2"/>
      <c r="Y714" s="2"/>
      <c r="Z714" s="2"/>
      <c r="AA714" s="2"/>
      <c r="AB714" s="2"/>
      <c r="AC714" s="2"/>
      <c r="AD714" s="2"/>
      <c r="AE714" s="2"/>
      <c r="AF714" s="2"/>
      <c r="AG714" s="2"/>
      <c r="AH714" s="2"/>
      <c r="AI714" s="2"/>
      <c r="AJ714" s="2"/>
    </row>
    <row r="715" spans="1:36" ht="15.75" customHeight="1">
      <c r="A715" s="262" t="s">
        <v>2411</v>
      </c>
      <c r="B715" s="262" t="s">
        <v>2412</v>
      </c>
      <c r="C715" s="263" t="s">
        <v>2413</v>
      </c>
      <c r="D715" s="264">
        <v>0.04</v>
      </c>
      <c r="E715" s="263" t="s">
        <v>2414</v>
      </c>
      <c r="F715" s="265">
        <v>5</v>
      </c>
      <c r="G715" s="263" t="s">
        <v>2415</v>
      </c>
      <c r="H715" s="265">
        <v>1</v>
      </c>
      <c r="I715" s="263" t="s">
        <v>2416</v>
      </c>
      <c r="J715" s="265">
        <v>2</v>
      </c>
      <c r="K715" s="263" t="s">
        <v>2417</v>
      </c>
      <c r="L715" s="266" t="s">
        <v>2418</v>
      </c>
      <c r="M715" s="263" t="s">
        <v>2419</v>
      </c>
      <c r="N715" s="266" t="s">
        <v>2420</v>
      </c>
      <c r="O715" s="2"/>
      <c r="P715" s="2"/>
      <c r="Q715" s="2"/>
      <c r="R715" s="2"/>
      <c r="S715" s="2"/>
      <c r="T715" s="2"/>
      <c r="U715" s="2"/>
      <c r="V715" s="2"/>
      <c r="W715" s="2"/>
      <c r="X715" s="2"/>
      <c r="Y715" s="2"/>
      <c r="Z715" s="2"/>
      <c r="AA715" s="2"/>
      <c r="AB715" s="2"/>
      <c r="AC715" s="2"/>
      <c r="AD715" s="2"/>
      <c r="AE715" s="2"/>
      <c r="AF715" s="2"/>
      <c r="AG715" s="2"/>
      <c r="AH715" s="2"/>
      <c r="AI715" s="2"/>
      <c r="AJ715" s="2"/>
    </row>
    <row r="716" spans="1:36" ht="15.75" customHeight="1">
      <c r="A716" s="234" t="s">
        <v>2421</v>
      </c>
      <c r="B716" s="235" t="s">
        <v>2422</v>
      </c>
      <c r="C716" s="267">
        <v>222</v>
      </c>
      <c r="D716" s="248">
        <v>0.18</v>
      </c>
      <c r="E716" s="234" t="s">
        <v>2423</v>
      </c>
      <c r="F716" s="268">
        <v>10800</v>
      </c>
      <c r="G716" s="234" t="s">
        <v>2424</v>
      </c>
      <c r="H716" s="268">
        <v>12400</v>
      </c>
      <c r="I716" s="234" t="s">
        <v>2425</v>
      </c>
      <c r="J716" s="268">
        <v>11500</v>
      </c>
      <c r="K716" s="234" t="s">
        <v>2426</v>
      </c>
      <c r="L716" s="268">
        <v>13000</v>
      </c>
      <c r="M716" s="234" t="s">
        <v>2427</v>
      </c>
      <c r="N716" s="268">
        <v>12700</v>
      </c>
      <c r="O716" s="2"/>
      <c r="P716" s="2"/>
      <c r="Q716" s="2"/>
      <c r="R716" s="2"/>
      <c r="S716" s="2"/>
      <c r="T716" s="2"/>
      <c r="U716" s="2"/>
      <c r="V716" s="2"/>
      <c r="W716" s="2"/>
      <c r="X716" s="2"/>
      <c r="Y716" s="2"/>
      <c r="Z716" s="2"/>
      <c r="AA716" s="2"/>
      <c r="AB716" s="2"/>
      <c r="AC716" s="2"/>
      <c r="AD716" s="2"/>
      <c r="AE716" s="2"/>
      <c r="AF716" s="2"/>
      <c r="AG716" s="2"/>
      <c r="AH716" s="2"/>
      <c r="AI716" s="2"/>
      <c r="AJ716" s="2"/>
    </row>
    <row r="717" spans="1:36" ht="15.75" customHeight="1">
      <c r="A717" s="238" t="s">
        <v>2428</v>
      </c>
      <c r="B717" s="239" t="s">
        <v>2429</v>
      </c>
      <c r="C717" s="256">
        <v>5.2</v>
      </c>
      <c r="D717" s="250">
        <v>0.11</v>
      </c>
      <c r="E717" s="238" t="s">
        <v>2430</v>
      </c>
      <c r="F717" s="269">
        <v>2430</v>
      </c>
      <c r="G717" s="238" t="s">
        <v>2431</v>
      </c>
      <c r="H717" s="269">
        <v>677</v>
      </c>
      <c r="I717" s="238" t="s">
        <v>2432</v>
      </c>
      <c r="J717" s="270">
        <v>1360</v>
      </c>
      <c r="K717" s="238" t="s">
        <v>2433</v>
      </c>
      <c r="L717" s="269">
        <v>145</v>
      </c>
      <c r="M717" s="238" t="s">
        <v>2434</v>
      </c>
      <c r="N717" s="269">
        <v>94</v>
      </c>
      <c r="O717" s="2"/>
      <c r="P717" s="2"/>
      <c r="Q717" s="2"/>
      <c r="R717" s="2"/>
      <c r="S717" s="2"/>
      <c r="T717" s="2"/>
      <c r="U717" s="2"/>
      <c r="V717" s="2"/>
      <c r="W717" s="2"/>
      <c r="X717" s="2"/>
      <c r="Y717" s="2"/>
      <c r="Z717" s="2"/>
      <c r="AA717" s="2"/>
      <c r="AB717" s="2"/>
      <c r="AC717" s="2"/>
      <c r="AD717" s="2"/>
      <c r="AE717" s="2"/>
      <c r="AF717" s="2"/>
      <c r="AG717" s="2"/>
      <c r="AH717" s="2"/>
      <c r="AI717" s="2"/>
      <c r="AJ717" s="2"/>
    </row>
    <row r="718" spans="1:36" ht="15.75" customHeight="1">
      <c r="A718" s="241" t="s">
        <v>2435</v>
      </c>
      <c r="B718" s="242" t="s">
        <v>2436</v>
      </c>
      <c r="C718" s="261">
        <v>2.8</v>
      </c>
      <c r="D718" s="253">
        <v>0.02</v>
      </c>
      <c r="E718" s="241" t="s">
        <v>2437</v>
      </c>
      <c r="F718" s="271">
        <v>427</v>
      </c>
      <c r="G718" s="241" t="s">
        <v>2438</v>
      </c>
      <c r="H718" s="271">
        <v>116</v>
      </c>
      <c r="I718" s="241" t="s">
        <v>2439</v>
      </c>
      <c r="J718" s="271">
        <v>177</v>
      </c>
      <c r="K718" s="241" t="s">
        <v>2440</v>
      </c>
      <c r="L718" s="271">
        <v>21</v>
      </c>
      <c r="M718" s="241" t="s">
        <v>2441</v>
      </c>
      <c r="N718" s="271">
        <v>16</v>
      </c>
      <c r="O718" s="2"/>
      <c r="P718" s="2"/>
      <c r="Q718" s="2"/>
      <c r="R718" s="2"/>
      <c r="S718" s="2"/>
      <c r="T718" s="2"/>
      <c r="U718" s="2"/>
      <c r="V718" s="2"/>
      <c r="W718" s="2"/>
      <c r="X718" s="2"/>
      <c r="Y718" s="2"/>
      <c r="Z718" s="2"/>
      <c r="AA718" s="2"/>
      <c r="AB718" s="2"/>
      <c r="AC718" s="2"/>
      <c r="AD718" s="2"/>
      <c r="AE718" s="2"/>
      <c r="AF718" s="2"/>
      <c r="AG718" s="2"/>
      <c r="AH718" s="2"/>
      <c r="AI718" s="2"/>
      <c r="AJ718" s="2"/>
    </row>
    <row r="719" spans="1:36" ht="15.75" customHeight="1">
      <c r="A719" s="238" t="s">
        <v>2442</v>
      </c>
      <c r="B719" s="255" t="s">
        <v>2443</v>
      </c>
      <c r="C719" s="256">
        <v>28.2</v>
      </c>
      <c r="D719" s="250">
        <v>0.23</v>
      </c>
      <c r="E719" s="238" t="s">
        <v>2444</v>
      </c>
      <c r="F719" s="269">
        <v>6090</v>
      </c>
      <c r="G719" s="238" t="s">
        <v>2445</v>
      </c>
      <c r="H719" s="270">
        <v>3170</v>
      </c>
      <c r="I719" s="238" t="s">
        <v>2446</v>
      </c>
      <c r="J719" s="270">
        <v>5800</v>
      </c>
      <c r="K719" s="238" t="s">
        <v>2447</v>
      </c>
      <c r="L719" s="269">
        <v>2980</v>
      </c>
      <c r="M719" s="238" t="s">
        <v>2448</v>
      </c>
      <c r="N719" s="269">
        <v>967</v>
      </c>
      <c r="O719" s="2"/>
      <c r="P719" s="2"/>
      <c r="Q719" s="2"/>
      <c r="R719" s="2"/>
      <c r="S719" s="2"/>
      <c r="T719" s="2"/>
      <c r="U719" s="2"/>
      <c r="V719" s="2"/>
      <c r="W719" s="2"/>
      <c r="X719" s="2"/>
      <c r="Y719" s="2"/>
      <c r="Z719" s="2"/>
      <c r="AA719" s="2"/>
      <c r="AB719" s="2"/>
      <c r="AC719" s="2"/>
      <c r="AD719" s="2"/>
      <c r="AE719" s="2"/>
      <c r="AF719" s="2"/>
      <c r="AG719" s="2"/>
      <c r="AH719" s="2"/>
      <c r="AI719" s="2"/>
      <c r="AJ719" s="2"/>
    </row>
    <row r="720" spans="1:36" ht="15.75" customHeight="1">
      <c r="A720" s="241" t="s">
        <v>2449</v>
      </c>
      <c r="B720" s="257" t="s">
        <v>2450</v>
      </c>
      <c r="C720" s="261">
        <v>9.6999999999999993</v>
      </c>
      <c r="D720" s="253">
        <v>0.19</v>
      </c>
      <c r="E720" s="241" t="s">
        <v>2451</v>
      </c>
      <c r="F720" s="271">
        <v>3580</v>
      </c>
      <c r="G720" s="241" t="s">
        <v>2452</v>
      </c>
      <c r="H720" s="272">
        <v>1120</v>
      </c>
      <c r="I720" s="241" t="s">
        <v>2453</v>
      </c>
      <c r="J720" s="272">
        <v>2660</v>
      </c>
      <c r="K720" s="241" t="s">
        <v>2454</v>
      </c>
      <c r="L720" s="271">
        <v>412</v>
      </c>
      <c r="M720" s="241" t="s">
        <v>2455</v>
      </c>
      <c r="N720" s="271">
        <v>160</v>
      </c>
      <c r="O720" s="2"/>
      <c r="P720" s="2"/>
      <c r="Q720" s="2"/>
      <c r="R720" s="2"/>
      <c r="S720" s="2"/>
      <c r="T720" s="2"/>
      <c r="U720" s="2"/>
      <c r="V720" s="2"/>
      <c r="W720" s="2"/>
      <c r="X720" s="2"/>
      <c r="Y720" s="2"/>
      <c r="Z720" s="2"/>
      <c r="AA720" s="2"/>
      <c r="AB720" s="2"/>
      <c r="AC720" s="2"/>
      <c r="AD720" s="2"/>
      <c r="AE720" s="2"/>
      <c r="AF720" s="2"/>
      <c r="AG720" s="2"/>
      <c r="AH720" s="2"/>
      <c r="AI720" s="2"/>
      <c r="AJ720" s="2"/>
    </row>
    <row r="721" spans="1:36" ht="15.75" customHeight="1">
      <c r="A721" s="238" t="s">
        <v>2456</v>
      </c>
      <c r="B721" s="255" t="s">
        <v>2457</v>
      </c>
      <c r="C721" s="256">
        <v>13.4</v>
      </c>
      <c r="D721" s="250">
        <v>0.16</v>
      </c>
      <c r="E721" s="238" t="s">
        <v>2458</v>
      </c>
      <c r="F721" s="269">
        <v>3710</v>
      </c>
      <c r="G721" s="238" t="s">
        <v>2459</v>
      </c>
      <c r="H721" s="270">
        <v>1300</v>
      </c>
      <c r="I721" s="238" t="s">
        <v>2460</v>
      </c>
      <c r="J721" s="270">
        <v>3050</v>
      </c>
      <c r="K721" s="238" t="s">
        <v>2461</v>
      </c>
      <c r="L721" s="269">
        <v>703</v>
      </c>
      <c r="M721" s="238" t="s">
        <v>2462</v>
      </c>
      <c r="N721" s="269">
        <v>201</v>
      </c>
      <c r="O721" s="2"/>
      <c r="P721" s="2"/>
      <c r="Q721" s="2"/>
      <c r="R721" s="2"/>
      <c r="S721" s="2"/>
      <c r="T721" s="2"/>
      <c r="U721" s="2"/>
      <c r="V721" s="2"/>
      <c r="W721" s="2"/>
      <c r="X721" s="2"/>
      <c r="Y721" s="2"/>
      <c r="Z721" s="2"/>
      <c r="AA721" s="2"/>
      <c r="AB721" s="2"/>
      <c r="AC721" s="2"/>
      <c r="AD721" s="2"/>
      <c r="AE721" s="2"/>
      <c r="AF721" s="2"/>
      <c r="AG721" s="2"/>
      <c r="AH721" s="2"/>
      <c r="AI721" s="2"/>
      <c r="AJ721" s="2"/>
    </row>
    <row r="722" spans="1:36" ht="15.75" customHeight="1">
      <c r="A722" s="241" t="s">
        <v>2463</v>
      </c>
      <c r="B722" s="257" t="s">
        <v>2464</v>
      </c>
      <c r="C722" s="261">
        <v>3.5</v>
      </c>
      <c r="D722" s="253">
        <v>0.13</v>
      </c>
      <c r="E722" s="241" t="s">
        <v>2465</v>
      </c>
      <c r="F722" s="271">
        <v>1200</v>
      </c>
      <c r="G722" s="241" t="s">
        <v>2466</v>
      </c>
      <c r="H722" s="271">
        <v>328</v>
      </c>
      <c r="I722" s="241" t="s">
        <v>2467</v>
      </c>
      <c r="J722" s="271">
        <v>549</v>
      </c>
      <c r="K722" s="241" t="s">
        <v>2468</v>
      </c>
      <c r="L722" s="271">
        <v>62</v>
      </c>
      <c r="M722" s="241" t="s">
        <v>2469</v>
      </c>
      <c r="N722" s="271">
        <v>46</v>
      </c>
      <c r="O722" s="2"/>
      <c r="P722" s="2"/>
      <c r="Q722" s="2"/>
      <c r="R722" s="2"/>
      <c r="S722" s="2"/>
      <c r="T722" s="2"/>
      <c r="U722" s="2"/>
      <c r="V722" s="2"/>
      <c r="W722" s="2"/>
      <c r="X722" s="2"/>
      <c r="Y722" s="2"/>
      <c r="Z722" s="2"/>
      <c r="AA722" s="2"/>
      <c r="AB722" s="2"/>
      <c r="AC722" s="2"/>
      <c r="AD722" s="2"/>
      <c r="AE722" s="2"/>
      <c r="AF722" s="2"/>
      <c r="AG722" s="2"/>
      <c r="AH722" s="2"/>
      <c r="AI722" s="2"/>
      <c r="AJ722" s="2"/>
    </row>
    <row r="723" spans="1:36" ht="15.75" customHeight="1">
      <c r="A723" s="238" t="s">
        <v>2470</v>
      </c>
      <c r="B723" s="239" t="s">
        <v>2471</v>
      </c>
      <c r="C723" s="256">
        <v>47.1</v>
      </c>
      <c r="D723" s="250">
        <v>0.16</v>
      </c>
      <c r="E723" s="238" t="s">
        <v>2472</v>
      </c>
      <c r="F723" s="269">
        <v>6940</v>
      </c>
      <c r="G723" s="238" t="s">
        <v>2473</v>
      </c>
      <c r="H723" s="270">
        <v>4800</v>
      </c>
      <c r="I723" s="238" t="s">
        <v>2474</v>
      </c>
      <c r="J723" s="270">
        <v>6960</v>
      </c>
      <c r="K723" s="238" t="s">
        <v>2475</v>
      </c>
      <c r="L723" s="269">
        <v>5060</v>
      </c>
      <c r="M723" s="238" t="s">
        <v>2476</v>
      </c>
      <c r="N723" s="270">
        <v>2500</v>
      </c>
      <c r="O723" s="2"/>
      <c r="P723" s="2"/>
      <c r="Q723" s="2"/>
      <c r="R723" s="2"/>
      <c r="S723" s="2"/>
      <c r="T723" s="2"/>
      <c r="U723" s="2"/>
      <c r="V723" s="2"/>
      <c r="W723" s="2"/>
      <c r="X723" s="2"/>
      <c r="Y723" s="2"/>
      <c r="Z723" s="2"/>
      <c r="AA723" s="2"/>
      <c r="AB723" s="2"/>
      <c r="AC723" s="2"/>
      <c r="AD723" s="2"/>
      <c r="AE723" s="2"/>
      <c r="AF723" s="2"/>
      <c r="AG723" s="2"/>
      <c r="AH723" s="2"/>
      <c r="AI723" s="2"/>
      <c r="AJ723" s="2"/>
    </row>
    <row r="724" spans="1:36" ht="15.75" customHeight="1">
      <c r="A724" s="241" t="s">
        <v>2477</v>
      </c>
      <c r="B724" s="257" t="s">
        <v>2478</v>
      </c>
      <c r="C724" s="261">
        <v>0.4</v>
      </c>
      <c r="D724" s="253">
        <v>0.04</v>
      </c>
      <c r="E724" s="241" t="s">
        <v>2479</v>
      </c>
      <c r="F724" s="271">
        <v>60</v>
      </c>
      <c r="G724" s="241" t="s">
        <v>2480</v>
      </c>
      <c r="H724" s="271">
        <v>16</v>
      </c>
      <c r="I724" s="241" t="s">
        <v>2481</v>
      </c>
      <c r="J724" s="271">
        <v>18</v>
      </c>
      <c r="K724" s="241" t="s">
        <v>2482</v>
      </c>
      <c r="L724" s="271">
        <v>3</v>
      </c>
      <c r="M724" s="241" t="s">
        <v>2483</v>
      </c>
      <c r="N724" s="271">
        <v>2</v>
      </c>
      <c r="O724" s="2"/>
      <c r="P724" s="2"/>
      <c r="Q724" s="2"/>
      <c r="R724" s="2"/>
      <c r="S724" s="2"/>
      <c r="T724" s="2"/>
      <c r="U724" s="2"/>
      <c r="V724" s="2"/>
      <c r="W724" s="2"/>
      <c r="X724" s="2"/>
      <c r="Y724" s="2"/>
      <c r="Z724" s="2"/>
      <c r="AA724" s="2"/>
      <c r="AB724" s="2"/>
      <c r="AC724" s="2"/>
      <c r="AD724" s="2"/>
      <c r="AE724" s="2"/>
      <c r="AF724" s="2"/>
      <c r="AG724" s="2"/>
      <c r="AH724" s="2"/>
      <c r="AI724" s="2"/>
      <c r="AJ724" s="2"/>
    </row>
    <row r="725" spans="1:36" ht="15.75" customHeight="1">
      <c r="A725" s="238" t="s">
        <v>2484</v>
      </c>
      <c r="B725" s="255" t="s">
        <v>2485</v>
      </c>
      <c r="C725" s="256">
        <v>1.5</v>
      </c>
      <c r="D725" s="250">
        <v>0.1</v>
      </c>
      <c r="E725" s="238" t="s">
        <v>2486</v>
      </c>
      <c r="F725" s="269">
        <v>506</v>
      </c>
      <c r="G725" s="238" t="s">
        <v>2487</v>
      </c>
      <c r="H725" s="269">
        <v>138</v>
      </c>
      <c r="I725" s="238" t="s">
        <v>2488</v>
      </c>
      <c r="J725" s="269">
        <v>174</v>
      </c>
      <c r="K725" s="238" t="s">
        <v>2489</v>
      </c>
      <c r="L725" s="269">
        <v>24</v>
      </c>
      <c r="M725" s="238" t="s">
        <v>2490</v>
      </c>
      <c r="N725" s="269">
        <v>19</v>
      </c>
      <c r="O725" s="2"/>
      <c r="P725" s="2"/>
      <c r="Q725" s="2"/>
      <c r="R725" s="2"/>
      <c r="S725" s="2"/>
      <c r="T725" s="2"/>
      <c r="U725" s="2"/>
      <c r="V725" s="2"/>
      <c r="W725" s="2"/>
      <c r="X725" s="2"/>
      <c r="Y725" s="2"/>
      <c r="Z725" s="2"/>
      <c r="AA725" s="2"/>
      <c r="AB725" s="2"/>
      <c r="AC725" s="2"/>
      <c r="AD725" s="2"/>
      <c r="AE725" s="2"/>
      <c r="AF725" s="2"/>
      <c r="AG725" s="2"/>
      <c r="AH725" s="2"/>
      <c r="AI725" s="2"/>
      <c r="AJ725" s="2"/>
    </row>
    <row r="726" spans="1:36" ht="15.75" customHeight="1">
      <c r="A726" s="241" t="s">
        <v>2491</v>
      </c>
      <c r="B726" s="257" t="s">
        <v>2492</v>
      </c>
      <c r="C726" s="241" t="s">
        <v>2493</v>
      </c>
      <c r="D726" s="253">
        <v>0.02</v>
      </c>
      <c r="E726" s="241" t="s">
        <v>2494</v>
      </c>
      <c r="F726" s="271">
        <v>13</v>
      </c>
      <c r="G726" s="241" t="s">
        <v>2495</v>
      </c>
      <c r="H726" s="271">
        <v>4</v>
      </c>
      <c r="I726" s="241" t="s">
        <v>2496</v>
      </c>
      <c r="J726" s="271">
        <v>4</v>
      </c>
      <c r="K726" s="241" t="s">
        <v>2497</v>
      </c>
      <c r="L726" s="273" t="s">
        <v>2498</v>
      </c>
      <c r="M726" s="241" t="s">
        <v>2499</v>
      </c>
      <c r="N726" s="273" t="s">
        <v>2500</v>
      </c>
      <c r="O726" s="2"/>
      <c r="P726" s="2"/>
      <c r="Q726" s="2"/>
      <c r="R726" s="2"/>
      <c r="S726" s="2"/>
      <c r="T726" s="2"/>
      <c r="U726" s="2"/>
      <c r="V726" s="2"/>
      <c r="W726" s="2"/>
      <c r="X726" s="2"/>
      <c r="Y726" s="2"/>
      <c r="Z726" s="2"/>
      <c r="AA726" s="2"/>
      <c r="AB726" s="2"/>
      <c r="AC726" s="2"/>
      <c r="AD726" s="2"/>
      <c r="AE726" s="2"/>
      <c r="AF726" s="2"/>
      <c r="AG726" s="2"/>
      <c r="AH726" s="2"/>
      <c r="AI726" s="2"/>
      <c r="AJ726" s="2"/>
    </row>
    <row r="727" spans="1:36" ht="15.75" customHeight="1">
      <c r="A727" s="238" t="s">
        <v>2501</v>
      </c>
      <c r="B727" s="255" t="s">
        <v>2502</v>
      </c>
      <c r="C727" s="256">
        <v>28.2</v>
      </c>
      <c r="D727" s="250">
        <v>0.27</v>
      </c>
      <c r="E727" s="238" t="s">
        <v>2503</v>
      </c>
      <c r="F727" s="269">
        <v>5080</v>
      </c>
      <c r="G727" s="238" t="s">
        <v>2504</v>
      </c>
      <c r="H727" s="270">
        <v>2640</v>
      </c>
      <c r="I727" s="238" t="s">
        <v>2505</v>
      </c>
      <c r="J727" s="270">
        <v>4830</v>
      </c>
      <c r="K727" s="238" t="s">
        <v>2506</v>
      </c>
      <c r="L727" s="269">
        <v>2480</v>
      </c>
      <c r="M727" s="238" t="s">
        <v>2507</v>
      </c>
      <c r="N727" s="269">
        <v>806</v>
      </c>
      <c r="O727" s="2"/>
      <c r="P727" s="2"/>
      <c r="Q727" s="2"/>
      <c r="R727" s="2"/>
      <c r="S727" s="2"/>
      <c r="T727" s="2"/>
      <c r="U727" s="2"/>
      <c r="V727" s="2"/>
      <c r="W727" s="2"/>
      <c r="X727" s="2"/>
      <c r="Y727" s="2"/>
      <c r="Z727" s="2"/>
      <c r="AA727" s="2"/>
      <c r="AB727" s="2"/>
      <c r="AC727" s="2"/>
      <c r="AD727" s="2"/>
      <c r="AE727" s="2"/>
      <c r="AF727" s="2"/>
      <c r="AG727" s="2"/>
      <c r="AH727" s="2"/>
      <c r="AI727" s="2"/>
      <c r="AJ727" s="2"/>
    </row>
    <row r="728" spans="1:36" ht="15.75" customHeight="1">
      <c r="A728" s="241" t="s">
        <v>2508</v>
      </c>
      <c r="B728" s="257" t="s">
        <v>2509</v>
      </c>
      <c r="C728" s="261">
        <v>38.9</v>
      </c>
      <c r="D728" s="253">
        <v>0.26</v>
      </c>
      <c r="E728" s="241" t="s">
        <v>2510</v>
      </c>
      <c r="F728" s="271">
        <v>5360</v>
      </c>
      <c r="G728" s="241" t="s">
        <v>2511</v>
      </c>
      <c r="H728" s="272">
        <v>3350</v>
      </c>
      <c r="I728" s="241" t="s">
        <v>2512</v>
      </c>
      <c r="J728" s="272">
        <v>5280</v>
      </c>
      <c r="K728" s="241" t="s">
        <v>2513</v>
      </c>
      <c r="L728" s="271">
        <v>3440</v>
      </c>
      <c r="M728" s="241" t="s">
        <v>2514</v>
      </c>
      <c r="N728" s="272">
        <v>1460</v>
      </c>
      <c r="O728" s="2"/>
      <c r="P728" s="2"/>
      <c r="Q728" s="2"/>
      <c r="R728" s="2"/>
      <c r="S728" s="2"/>
      <c r="T728" s="2"/>
      <c r="U728" s="2"/>
      <c r="V728" s="2"/>
      <c r="W728" s="2"/>
      <c r="X728" s="2"/>
      <c r="Y728" s="2"/>
      <c r="Z728" s="2"/>
      <c r="AA728" s="2"/>
      <c r="AB728" s="2"/>
      <c r="AC728" s="2"/>
      <c r="AD728" s="2"/>
      <c r="AE728" s="2"/>
      <c r="AF728" s="2"/>
      <c r="AG728" s="2"/>
      <c r="AH728" s="2"/>
      <c r="AI728" s="2"/>
      <c r="AJ728" s="2"/>
    </row>
    <row r="729" spans="1:36" ht="15.75" customHeight="1">
      <c r="A729" s="238" t="s">
        <v>2515</v>
      </c>
      <c r="B729" s="255" t="s">
        <v>2516</v>
      </c>
      <c r="C729" s="256">
        <v>13.1</v>
      </c>
      <c r="D729" s="250">
        <v>0.23</v>
      </c>
      <c r="E729" s="238" t="s">
        <v>2517</v>
      </c>
      <c r="F729" s="269">
        <v>3480</v>
      </c>
      <c r="G729" s="238" t="s">
        <v>2518</v>
      </c>
      <c r="H729" s="270">
        <v>1210</v>
      </c>
      <c r="I729" s="238" t="s">
        <v>2519</v>
      </c>
      <c r="J729" s="270">
        <v>2840</v>
      </c>
      <c r="K729" s="238" t="s">
        <v>2520</v>
      </c>
      <c r="L729" s="269">
        <v>636</v>
      </c>
      <c r="M729" s="238" t="s">
        <v>2521</v>
      </c>
      <c r="N729" s="269">
        <v>185</v>
      </c>
      <c r="O729" s="2"/>
      <c r="P729" s="2"/>
      <c r="Q729" s="2"/>
      <c r="R729" s="2"/>
      <c r="S729" s="2"/>
      <c r="T729" s="2"/>
      <c r="U729" s="2"/>
      <c r="V729" s="2"/>
      <c r="W729" s="2"/>
      <c r="X729" s="2"/>
      <c r="Y729" s="2"/>
      <c r="Z729" s="2"/>
      <c r="AA729" s="2"/>
      <c r="AB729" s="2"/>
      <c r="AC729" s="2"/>
      <c r="AD729" s="2"/>
      <c r="AE729" s="2"/>
      <c r="AF729" s="2"/>
      <c r="AG729" s="2"/>
      <c r="AH729" s="2"/>
      <c r="AI729" s="2"/>
      <c r="AJ729" s="2"/>
    </row>
    <row r="730" spans="1:36" ht="15.75" customHeight="1">
      <c r="A730" s="241" t="s">
        <v>2522</v>
      </c>
      <c r="B730" s="257" t="s">
        <v>2523</v>
      </c>
      <c r="C730" s="261">
        <v>11</v>
      </c>
      <c r="D730" s="242" t="s">
        <v>2524</v>
      </c>
      <c r="E730" s="241" t="s">
        <v>2525</v>
      </c>
      <c r="F730" s="271">
        <v>4110</v>
      </c>
      <c r="G730" s="241" t="s">
        <v>2526</v>
      </c>
      <c r="H730" s="272">
        <v>1330</v>
      </c>
      <c r="I730" s="241" t="s">
        <v>2527</v>
      </c>
      <c r="J730" s="272">
        <v>3190</v>
      </c>
      <c r="K730" s="241" t="s">
        <v>2528</v>
      </c>
      <c r="L730" s="271">
        <v>573</v>
      </c>
      <c r="M730" s="241" t="s">
        <v>2529</v>
      </c>
      <c r="N730" s="271">
        <v>195</v>
      </c>
      <c r="O730" s="2"/>
      <c r="P730" s="2"/>
      <c r="Q730" s="2"/>
      <c r="R730" s="2"/>
      <c r="S730" s="2"/>
      <c r="T730" s="2"/>
      <c r="U730" s="2"/>
      <c r="V730" s="2"/>
      <c r="W730" s="2"/>
      <c r="X730" s="2"/>
      <c r="Y730" s="2"/>
      <c r="Z730" s="2"/>
      <c r="AA730" s="2"/>
      <c r="AB730" s="2"/>
      <c r="AC730" s="2"/>
      <c r="AD730" s="2"/>
      <c r="AE730" s="2"/>
      <c r="AF730" s="2"/>
      <c r="AG730" s="2"/>
      <c r="AH730" s="2"/>
      <c r="AI730" s="2"/>
      <c r="AJ730" s="2"/>
    </row>
    <row r="731" spans="1:36" ht="15.75" customHeight="1">
      <c r="A731" s="238" t="s">
        <v>2530</v>
      </c>
      <c r="B731" s="255" t="s">
        <v>2531</v>
      </c>
      <c r="C731" s="249">
        <v>242</v>
      </c>
      <c r="D731" s="250">
        <v>0.24</v>
      </c>
      <c r="E731" s="238" t="s">
        <v>2532</v>
      </c>
      <c r="F731" s="269">
        <v>6940</v>
      </c>
      <c r="G731" s="238" t="s">
        <v>2533</v>
      </c>
      <c r="H731" s="270">
        <v>8060</v>
      </c>
      <c r="I731" s="238" t="s">
        <v>2534</v>
      </c>
      <c r="J731" s="270">
        <v>7400</v>
      </c>
      <c r="K731" s="238" t="s">
        <v>2535</v>
      </c>
      <c r="L731" s="269">
        <v>8400</v>
      </c>
      <c r="M731" s="238" t="s">
        <v>2536</v>
      </c>
      <c r="N731" s="270">
        <v>8380</v>
      </c>
      <c r="O731" s="2"/>
      <c r="P731" s="2"/>
      <c r="Q731" s="2"/>
      <c r="R731" s="2"/>
      <c r="S731" s="2"/>
      <c r="T731" s="2"/>
      <c r="U731" s="2"/>
      <c r="V731" s="2"/>
      <c r="W731" s="2"/>
      <c r="X731" s="2"/>
      <c r="Y731" s="2"/>
      <c r="Z731" s="2"/>
      <c r="AA731" s="2"/>
      <c r="AB731" s="2"/>
      <c r="AC731" s="2"/>
      <c r="AD731" s="2"/>
      <c r="AE731" s="2"/>
      <c r="AF731" s="2"/>
      <c r="AG731" s="2"/>
      <c r="AH731" s="2"/>
      <c r="AI731" s="2"/>
      <c r="AJ731" s="2"/>
    </row>
    <row r="732" spans="1:36" ht="15.75" customHeight="1">
      <c r="A732" s="241" t="s">
        <v>2537</v>
      </c>
      <c r="B732" s="257" t="s">
        <v>2538</v>
      </c>
      <c r="C732" s="261">
        <v>6.5</v>
      </c>
      <c r="D732" s="242" t="s">
        <v>2539</v>
      </c>
      <c r="E732" s="241" t="s">
        <v>2540</v>
      </c>
      <c r="F732" s="271">
        <v>2510</v>
      </c>
      <c r="G732" s="241" t="s">
        <v>2541</v>
      </c>
      <c r="H732" s="271">
        <v>716</v>
      </c>
      <c r="I732" s="241" t="s">
        <v>2542</v>
      </c>
      <c r="J732" s="272">
        <v>1570</v>
      </c>
      <c r="K732" s="241" t="s">
        <v>2543</v>
      </c>
      <c r="L732" s="271">
        <v>176</v>
      </c>
      <c r="M732" s="241" t="s">
        <v>2544</v>
      </c>
      <c r="N732" s="271">
        <v>100</v>
      </c>
      <c r="O732" s="2"/>
      <c r="P732" s="2"/>
      <c r="Q732" s="2"/>
      <c r="R732" s="2"/>
      <c r="S732" s="2"/>
      <c r="T732" s="2"/>
      <c r="U732" s="2"/>
      <c r="V732" s="2"/>
      <c r="W732" s="2"/>
      <c r="X732" s="2"/>
      <c r="Y732" s="2"/>
      <c r="Z732" s="2"/>
      <c r="AA732" s="2"/>
      <c r="AB732" s="2"/>
      <c r="AC732" s="2"/>
      <c r="AD732" s="2"/>
      <c r="AE732" s="2"/>
      <c r="AF732" s="2"/>
      <c r="AG732" s="2"/>
      <c r="AH732" s="2"/>
      <c r="AI732" s="2"/>
      <c r="AJ732" s="2"/>
    </row>
    <row r="733" spans="1:36" ht="15.75" customHeight="1">
      <c r="A733" s="238" t="s">
        <v>2545</v>
      </c>
      <c r="B733" s="255" t="s">
        <v>2546</v>
      </c>
      <c r="C733" s="256">
        <v>47.1</v>
      </c>
      <c r="D733" s="250">
        <v>0.24</v>
      </c>
      <c r="E733" s="238" t="s">
        <v>2547</v>
      </c>
      <c r="F733" s="269">
        <v>6680</v>
      </c>
      <c r="G733" s="238" t="s">
        <v>2548</v>
      </c>
      <c r="H733" s="270">
        <v>4620</v>
      </c>
      <c r="I733" s="238" t="s">
        <v>2549</v>
      </c>
      <c r="J733" s="270">
        <v>6690</v>
      </c>
      <c r="K733" s="238" t="s">
        <v>2550</v>
      </c>
      <c r="L733" s="269">
        <v>4870</v>
      </c>
      <c r="M733" s="238" t="s">
        <v>2551</v>
      </c>
      <c r="N733" s="270">
        <v>2410</v>
      </c>
      <c r="O733" s="2"/>
      <c r="P733" s="2"/>
      <c r="Q733" s="2"/>
      <c r="R733" s="2"/>
      <c r="S733" s="2"/>
      <c r="T733" s="2"/>
      <c r="U733" s="2"/>
      <c r="V733" s="2"/>
      <c r="W733" s="2"/>
      <c r="X733" s="2"/>
      <c r="Y733" s="2"/>
      <c r="Z733" s="2"/>
      <c r="AA733" s="2"/>
      <c r="AB733" s="2"/>
      <c r="AC733" s="2"/>
      <c r="AD733" s="2"/>
      <c r="AE733" s="2"/>
      <c r="AF733" s="2"/>
      <c r="AG733" s="2"/>
      <c r="AH733" s="2"/>
      <c r="AI733" s="2"/>
      <c r="AJ733" s="2"/>
    </row>
    <row r="734" spans="1:36" ht="15.75" customHeight="1">
      <c r="A734" s="241" t="s">
        <v>2552</v>
      </c>
      <c r="B734" s="257" t="s">
        <v>2553</v>
      </c>
      <c r="C734" s="261">
        <v>3.2</v>
      </c>
      <c r="D734" s="242" t="s">
        <v>2554</v>
      </c>
      <c r="E734" s="241" t="s">
        <v>2555</v>
      </c>
      <c r="F734" s="271">
        <v>863</v>
      </c>
      <c r="G734" s="241" t="s">
        <v>2556</v>
      </c>
      <c r="H734" s="271">
        <v>235</v>
      </c>
      <c r="I734" s="241" t="s">
        <v>2557</v>
      </c>
      <c r="J734" s="271">
        <v>378</v>
      </c>
      <c r="K734" s="241" t="s">
        <v>2558</v>
      </c>
      <c r="L734" s="271">
        <v>44</v>
      </c>
      <c r="M734" s="241" t="s">
        <v>2559</v>
      </c>
      <c r="N734" s="271">
        <v>33</v>
      </c>
      <c r="O734" s="2"/>
      <c r="P734" s="2"/>
      <c r="Q734" s="2"/>
      <c r="R734" s="2"/>
      <c r="S734" s="2"/>
      <c r="T734" s="2"/>
      <c r="U734" s="2"/>
      <c r="V734" s="2"/>
      <c r="W734" s="2"/>
      <c r="X734" s="2"/>
      <c r="Y734" s="2"/>
      <c r="Z734" s="2"/>
      <c r="AA734" s="2"/>
      <c r="AB734" s="2"/>
      <c r="AC734" s="2"/>
      <c r="AD734" s="2"/>
      <c r="AE734" s="2"/>
      <c r="AF734" s="2"/>
      <c r="AG734" s="2"/>
      <c r="AH734" s="2"/>
      <c r="AI734" s="2"/>
      <c r="AJ734" s="2"/>
    </row>
    <row r="735" spans="1:36" ht="15.75" customHeight="1">
      <c r="A735" s="238" t="s">
        <v>2560</v>
      </c>
      <c r="B735" s="255" t="s">
        <v>2561</v>
      </c>
      <c r="C735" s="256">
        <v>3.1</v>
      </c>
      <c r="D735" s="239" t="s">
        <v>2562</v>
      </c>
      <c r="E735" s="238" t="s">
        <v>2563</v>
      </c>
      <c r="F735" s="269">
        <v>1070</v>
      </c>
      <c r="G735" s="238" t="s">
        <v>2564</v>
      </c>
      <c r="H735" s="269">
        <v>290</v>
      </c>
      <c r="I735" s="238" t="s">
        <v>2565</v>
      </c>
      <c r="J735" s="269">
        <v>460</v>
      </c>
      <c r="K735" s="238" t="s">
        <v>2566</v>
      </c>
      <c r="L735" s="269">
        <v>54</v>
      </c>
      <c r="M735" s="238" t="s">
        <v>2567</v>
      </c>
      <c r="N735" s="269">
        <v>40</v>
      </c>
      <c r="O735" s="2"/>
      <c r="P735" s="2"/>
      <c r="Q735" s="2"/>
      <c r="R735" s="2"/>
      <c r="S735" s="2"/>
      <c r="T735" s="2"/>
      <c r="U735" s="2"/>
      <c r="V735" s="2"/>
      <c r="W735" s="2"/>
      <c r="X735" s="2"/>
      <c r="Y735" s="2"/>
      <c r="Z735" s="2"/>
      <c r="AA735" s="2"/>
      <c r="AB735" s="2"/>
      <c r="AC735" s="2"/>
      <c r="AD735" s="2"/>
      <c r="AE735" s="2"/>
      <c r="AF735" s="2"/>
      <c r="AG735" s="2"/>
      <c r="AH735" s="2"/>
      <c r="AI735" s="2"/>
      <c r="AJ735" s="2"/>
    </row>
    <row r="736" spans="1:36" ht="15.75" customHeight="1">
      <c r="A736" s="241" t="s">
        <v>2568</v>
      </c>
      <c r="B736" s="257" t="s">
        <v>2569</v>
      </c>
      <c r="C736" s="261">
        <v>7.7</v>
      </c>
      <c r="D736" s="253">
        <v>0.24</v>
      </c>
      <c r="E736" s="241" t="s">
        <v>2570</v>
      </c>
      <c r="F736" s="271">
        <v>2920</v>
      </c>
      <c r="G736" s="241" t="s">
        <v>2571</v>
      </c>
      <c r="H736" s="271">
        <v>858</v>
      </c>
      <c r="I736" s="241" t="s">
        <v>2572</v>
      </c>
      <c r="J736" s="272">
        <v>1970</v>
      </c>
      <c r="K736" s="241" t="s">
        <v>2573</v>
      </c>
      <c r="L736" s="271">
        <v>245</v>
      </c>
      <c r="M736" s="241" t="s">
        <v>2574</v>
      </c>
      <c r="N736" s="271">
        <v>121</v>
      </c>
      <c r="O736" s="2"/>
      <c r="P736" s="2"/>
      <c r="Q736" s="2"/>
      <c r="R736" s="2"/>
      <c r="S736" s="2"/>
      <c r="T736" s="2"/>
      <c r="U736" s="2"/>
      <c r="V736" s="2"/>
      <c r="W736" s="2"/>
      <c r="X736" s="2"/>
      <c r="Y736" s="2"/>
      <c r="Z736" s="2"/>
      <c r="AA736" s="2"/>
      <c r="AB736" s="2"/>
      <c r="AC736" s="2"/>
      <c r="AD736" s="2"/>
      <c r="AE736" s="2"/>
      <c r="AF736" s="2"/>
      <c r="AG736" s="2"/>
      <c r="AH736" s="2"/>
      <c r="AI736" s="2"/>
      <c r="AJ736" s="2"/>
    </row>
    <row r="737" spans="1:36" ht="15.75" customHeight="1">
      <c r="A737" s="238" t="s">
        <v>2575</v>
      </c>
      <c r="B737" s="255" t="s">
        <v>2576</v>
      </c>
      <c r="C737" s="256">
        <v>1.2</v>
      </c>
      <c r="D737" s="239" t="s">
        <v>2577</v>
      </c>
      <c r="E737" s="238" t="s">
        <v>2578</v>
      </c>
      <c r="F737" s="269">
        <v>278</v>
      </c>
      <c r="G737" s="238" t="s">
        <v>2579</v>
      </c>
      <c r="H737" s="269">
        <v>76</v>
      </c>
      <c r="I737" s="238" t="s">
        <v>2580</v>
      </c>
      <c r="J737" s="269">
        <v>92</v>
      </c>
      <c r="K737" s="238" t="s">
        <v>2581</v>
      </c>
      <c r="L737" s="269">
        <v>13</v>
      </c>
      <c r="M737" s="238" t="s">
        <v>2582</v>
      </c>
      <c r="N737" s="269">
        <v>10</v>
      </c>
      <c r="O737" s="2"/>
      <c r="P737" s="2"/>
      <c r="Q737" s="2"/>
      <c r="R737" s="2"/>
      <c r="S737" s="2"/>
      <c r="T737" s="2"/>
      <c r="U737" s="2"/>
      <c r="V737" s="2"/>
      <c r="W737" s="2"/>
      <c r="X737" s="2"/>
      <c r="Y737" s="2"/>
      <c r="Z737" s="2"/>
      <c r="AA737" s="2"/>
      <c r="AB737" s="2"/>
      <c r="AC737" s="2"/>
      <c r="AD737" s="2"/>
      <c r="AE737" s="2"/>
      <c r="AF737" s="2"/>
      <c r="AG737" s="2"/>
      <c r="AH737" s="2"/>
      <c r="AI737" s="2"/>
      <c r="AJ737" s="2"/>
    </row>
    <row r="738" spans="1:36" ht="15.75" customHeight="1">
      <c r="A738" s="241" t="s">
        <v>2583</v>
      </c>
      <c r="B738" s="257" t="s">
        <v>2584</v>
      </c>
      <c r="C738" s="261">
        <v>2.6</v>
      </c>
      <c r="D738" s="253">
        <v>7.0000000000000007E-2</v>
      </c>
      <c r="E738" s="241" t="s">
        <v>2585</v>
      </c>
      <c r="F738" s="271">
        <v>530</v>
      </c>
      <c r="G738" s="241" t="s">
        <v>2586</v>
      </c>
      <c r="H738" s="271">
        <v>144</v>
      </c>
      <c r="I738" s="241" t="s">
        <v>2587</v>
      </c>
      <c r="J738" s="271">
        <v>213</v>
      </c>
      <c r="K738" s="241" t="s">
        <v>2588</v>
      </c>
      <c r="L738" s="271">
        <v>26</v>
      </c>
      <c r="M738" s="241" t="s">
        <v>2589</v>
      </c>
      <c r="N738" s="271">
        <v>20</v>
      </c>
      <c r="O738" s="2"/>
      <c r="P738" s="2"/>
      <c r="Q738" s="2"/>
      <c r="R738" s="2"/>
      <c r="S738" s="2"/>
      <c r="T738" s="2"/>
      <c r="U738" s="2"/>
      <c r="V738" s="2"/>
      <c r="W738" s="2"/>
      <c r="X738" s="2"/>
      <c r="Y738" s="2"/>
      <c r="Z738" s="2"/>
      <c r="AA738" s="2"/>
      <c r="AB738" s="2"/>
      <c r="AC738" s="2"/>
      <c r="AD738" s="2"/>
      <c r="AE738" s="2"/>
      <c r="AF738" s="2"/>
      <c r="AG738" s="2"/>
      <c r="AH738" s="2"/>
      <c r="AI738" s="2"/>
      <c r="AJ738" s="2"/>
    </row>
    <row r="739" spans="1:36" ht="15.75" customHeight="1">
      <c r="A739" s="238" t="s">
        <v>2590</v>
      </c>
      <c r="B739" s="255" t="s">
        <v>2591</v>
      </c>
      <c r="C739" s="256">
        <v>28.4</v>
      </c>
      <c r="D739" s="250">
        <v>0.31</v>
      </c>
      <c r="E739" s="238" t="s">
        <v>2592</v>
      </c>
      <c r="F739" s="269">
        <v>4510</v>
      </c>
      <c r="G739" s="238" t="s">
        <v>2593</v>
      </c>
      <c r="H739" s="270">
        <v>2360</v>
      </c>
      <c r="I739" s="238" t="s">
        <v>2594</v>
      </c>
      <c r="J739" s="270">
        <v>4290</v>
      </c>
      <c r="K739" s="238" t="s">
        <v>2595</v>
      </c>
      <c r="L739" s="269">
        <v>2220</v>
      </c>
      <c r="M739" s="238" t="s">
        <v>2596</v>
      </c>
      <c r="N739" s="269">
        <v>725</v>
      </c>
      <c r="O739" s="2"/>
      <c r="P739" s="2"/>
      <c r="Q739" s="2"/>
      <c r="R739" s="2"/>
      <c r="S739" s="2"/>
      <c r="T739" s="2"/>
      <c r="U739" s="2"/>
      <c r="V739" s="2"/>
      <c r="W739" s="2"/>
      <c r="X739" s="2"/>
      <c r="Y739" s="2"/>
      <c r="Z739" s="2"/>
      <c r="AA739" s="2"/>
      <c r="AB739" s="2"/>
      <c r="AC739" s="2"/>
      <c r="AD739" s="2"/>
      <c r="AE739" s="2"/>
      <c r="AF739" s="2"/>
      <c r="AG739" s="2"/>
      <c r="AH739" s="2"/>
      <c r="AI739" s="2"/>
      <c r="AJ739" s="2"/>
    </row>
    <row r="740" spans="1:36" ht="15.75" customHeight="1">
      <c r="A740" s="241" t="s">
        <v>2597</v>
      </c>
      <c r="B740" s="257" t="s">
        <v>2598</v>
      </c>
      <c r="C740" s="261">
        <v>8.6999999999999993</v>
      </c>
      <c r="D740" s="253">
        <v>0.22</v>
      </c>
      <c r="E740" s="241" t="s">
        <v>2599</v>
      </c>
      <c r="F740" s="271">
        <v>2660</v>
      </c>
      <c r="G740" s="241" t="s">
        <v>2600</v>
      </c>
      <c r="H740" s="271">
        <v>804</v>
      </c>
      <c r="I740" s="241" t="s">
        <v>2601</v>
      </c>
      <c r="J740" s="272">
        <v>1890</v>
      </c>
      <c r="K740" s="241" t="s">
        <v>2602</v>
      </c>
      <c r="L740" s="271">
        <v>262</v>
      </c>
      <c r="M740" s="241" t="s">
        <v>2603</v>
      </c>
      <c r="N740" s="271">
        <v>114</v>
      </c>
      <c r="O740" s="2"/>
      <c r="P740" s="2"/>
      <c r="Q740" s="2"/>
      <c r="R740" s="2"/>
      <c r="S740" s="2"/>
      <c r="T740" s="2"/>
      <c r="U740" s="2"/>
      <c r="V740" s="2"/>
      <c r="W740" s="2"/>
      <c r="X740" s="2"/>
      <c r="Y740" s="2"/>
      <c r="Z740" s="2"/>
      <c r="AA740" s="2"/>
      <c r="AB740" s="2"/>
      <c r="AC740" s="2"/>
      <c r="AD740" s="2"/>
      <c r="AE740" s="2"/>
      <c r="AF740" s="2"/>
      <c r="AG740" s="2"/>
      <c r="AH740" s="2"/>
      <c r="AI740" s="2"/>
      <c r="AJ740" s="2"/>
    </row>
    <row r="741" spans="1:36" ht="15.75" customHeight="1">
      <c r="A741" s="238" t="s">
        <v>2604</v>
      </c>
      <c r="B741" s="255" t="s">
        <v>2605</v>
      </c>
      <c r="C741" s="256">
        <v>16.100000000000001</v>
      </c>
      <c r="D741" s="239" t="s">
        <v>2606</v>
      </c>
      <c r="E741" s="238" t="s">
        <v>2607</v>
      </c>
      <c r="F741" s="269">
        <v>4310</v>
      </c>
      <c r="G741" s="238" t="s">
        <v>2608</v>
      </c>
      <c r="H741" s="270">
        <v>1650</v>
      </c>
      <c r="I741" s="238" t="s">
        <v>2609</v>
      </c>
      <c r="J741" s="270">
        <v>3720</v>
      </c>
      <c r="K741" s="238" t="s">
        <v>2610</v>
      </c>
      <c r="L741" s="269">
        <v>1070</v>
      </c>
      <c r="M741" s="238" t="s">
        <v>2611</v>
      </c>
      <c r="N741" s="269">
        <v>281</v>
      </c>
      <c r="O741" s="2"/>
      <c r="P741" s="2"/>
      <c r="Q741" s="2"/>
      <c r="R741" s="2"/>
      <c r="S741" s="2"/>
      <c r="T741" s="2"/>
      <c r="U741" s="2"/>
      <c r="V741" s="2"/>
      <c r="W741" s="2"/>
      <c r="X741" s="2"/>
      <c r="Y741" s="2"/>
      <c r="Z741" s="2"/>
      <c r="AA741" s="2"/>
      <c r="AB741" s="2"/>
      <c r="AC741" s="2"/>
      <c r="AD741" s="2"/>
      <c r="AE741" s="2"/>
      <c r="AF741" s="2"/>
      <c r="AG741" s="2"/>
      <c r="AH741" s="2"/>
      <c r="AI741" s="2"/>
      <c r="AJ741" s="2"/>
    </row>
    <row r="742" spans="1:36" ht="15.75" customHeight="1">
      <c r="A742" s="241" t="s">
        <v>2612</v>
      </c>
      <c r="B742" s="257" t="s">
        <v>2613</v>
      </c>
      <c r="C742" s="241" t="s">
        <v>2614</v>
      </c>
      <c r="D742" s="257" t="s">
        <v>2615</v>
      </c>
      <c r="E742" s="241" t="s">
        <v>2616</v>
      </c>
      <c r="F742" s="273" t="s">
        <v>2617</v>
      </c>
      <c r="G742" s="241" t="s">
        <v>2618</v>
      </c>
      <c r="H742" s="273" t="s">
        <v>2619</v>
      </c>
      <c r="I742" s="241" t="s">
        <v>2620</v>
      </c>
      <c r="J742" s="273" t="s">
        <v>2621</v>
      </c>
      <c r="K742" s="241" t="s">
        <v>2622</v>
      </c>
      <c r="L742" s="273" t="s">
        <v>2623</v>
      </c>
      <c r="M742" s="241" t="s">
        <v>2624</v>
      </c>
      <c r="N742" s="273" t="s">
        <v>2625</v>
      </c>
      <c r="O742" s="2"/>
      <c r="P742" s="2"/>
      <c r="Q742" s="2"/>
      <c r="R742" s="2"/>
      <c r="S742" s="2"/>
      <c r="T742" s="2"/>
      <c r="U742" s="2"/>
      <c r="V742" s="2"/>
      <c r="W742" s="2"/>
      <c r="X742" s="2"/>
      <c r="Y742" s="2"/>
      <c r="Z742" s="2"/>
      <c r="AA742" s="2"/>
      <c r="AB742" s="2"/>
      <c r="AC742" s="2"/>
      <c r="AD742" s="2"/>
      <c r="AE742" s="2"/>
      <c r="AF742" s="2"/>
      <c r="AG742" s="2"/>
      <c r="AH742" s="2"/>
      <c r="AI742" s="2"/>
      <c r="AJ742" s="2"/>
    </row>
    <row r="743" spans="1:36" ht="15.75" customHeight="1">
      <c r="A743" s="238" t="s">
        <v>2626</v>
      </c>
      <c r="B743" s="255" t="s">
        <v>2627</v>
      </c>
      <c r="C743" s="238" t="s">
        <v>2628</v>
      </c>
      <c r="D743" s="255" t="s">
        <v>2629</v>
      </c>
      <c r="E743" s="238" t="s">
        <v>2630</v>
      </c>
      <c r="F743" s="274" t="s">
        <v>2631</v>
      </c>
      <c r="G743" s="238" t="s">
        <v>2632</v>
      </c>
      <c r="H743" s="274" t="s">
        <v>2633</v>
      </c>
      <c r="I743" s="238" t="s">
        <v>2634</v>
      </c>
      <c r="J743" s="274" t="s">
        <v>2635</v>
      </c>
      <c r="K743" s="238" t="s">
        <v>2636</v>
      </c>
      <c r="L743" s="274" t="s">
        <v>2637</v>
      </c>
      <c r="M743" s="238" t="s">
        <v>2638</v>
      </c>
      <c r="N743" s="274" t="s">
        <v>2639</v>
      </c>
      <c r="O743" s="2"/>
      <c r="P743" s="2"/>
      <c r="Q743" s="2"/>
      <c r="R743" s="2"/>
      <c r="S743" s="2"/>
      <c r="T743" s="2"/>
      <c r="U743" s="2"/>
      <c r="V743" s="2"/>
      <c r="W743" s="2"/>
      <c r="X743" s="2"/>
      <c r="Y743" s="2"/>
      <c r="Z743" s="2"/>
      <c r="AA743" s="2"/>
      <c r="AB743" s="2"/>
      <c r="AC743" s="2"/>
      <c r="AD743" s="2"/>
      <c r="AE743" s="2"/>
      <c r="AF743" s="2"/>
      <c r="AG743" s="2"/>
      <c r="AH743" s="2"/>
      <c r="AI743" s="2"/>
      <c r="AJ743" s="2"/>
    </row>
    <row r="744" spans="1:36" ht="15.75" customHeight="1">
      <c r="A744" s="241" t="s">
        <v>2640</v>
      </c>
      <c r="B744" s="257" t="s">
        <v>2641</v>
      </c>
      <c r="C744" s="241" t="s">
        <v>2642</v>
      </c>
      <c r="D744" s="253">
        <v>0.02</v>
      </c>
      <c r="E744" s="241" t="s">
        <v>2643</v>
      </c>
      <c r="F744" s="273" t="s">
        <v>2644</v>
      </c>
      <c r="G744" s="241" t="s">
        <v>2645</v>
      </c>
      <c r="H744" s="273" t="s">
        <v>2646</v>
      </c>
      <c r="I744" s="241" t="s">
        <v>2647</v>
      </c>
      <c r="J744" s="273" t="s">
        <v>2648</v>
      </c>
      <c r="K744" s="241" t="s">
        <v>2649</v>
      </c>
      <c r="L744" s="273" t="s">
        <v>2650</v>
      </c>
      <c r="M744" s="241" t="s">
        <v>2651</v>
      </c>
      <c r="N744" s="273" t="s">
        <v>2652</v>
      </c>
      <c r="O744" s="2"/>
      <c r="P744" s="2"/>
      <c r="Q744" s="2"/>
      <c r="R744" s="2"/>
      <c r="S744" s="2"/>
      <c r="T744" s="2"/>
      <c r="U744" s="2"/>
      <c r="V744" s="2"/>
      <c r="W744" s="2"/>
      <c r="X744" s="2"/>
      <c r="Y744" s="2"/>
      <c r="Z744" s="2"/>
      <c r="AA744" s="2"/>
      <c r="AB744" s="2"/>
      <c r="AC744" s="2"/>
      <c r="AD744" s="2"/>
      <c r="AE744" s="2"/>
      <c r="AF744" s="2"/>
      <c r="AG744" s="2"/>
      <c r="AH744" s="2"/>
      <c r="AI744" s="2"/>
      <c r="AJ744" s="2"/>
    </row>
    <row r="745" spans="1:36" ht="15.75" customHeight="1">
      <c r="A745" s="238" t="s">
        <v>2653</v>
      </c>
      <c r="B745" s="255" t="s">
        <v>2654</v>
      </c>
      <c r="C745" s="238" t="s">
        <v>2655</v>
      </c>
      <c r="D745" s="250">
        <v>0.01</v>
      </c>
      <c r="E745" s="238" t="s">
        <v>2656</v>
      </c>
      <c r="F745" s="274" t="s">
        <v>2657</v>
      </c>
      <c r="G745" s="238" t="s">
        <v>2658</v>
      </c>
      <c r="H745" s="274" t="s">
        <v>2659</v>
      </c>
      <c r="I745" s="238" t="s">
        <v>2660</v>
      </c>
      <c r="J745" s="274" t="s">
        <v>2661</v>
      </c>
      <c r="K745" s="238" t="s">
        <v>2662</v>
      </c>
      <c r="L745" s="274" t="s">
        <v>2663</v>
      </c>
      <c r="M745" s="238" t="s">
        <v>2664</v>
      </c>
      <c r="N745" s="274" t="s">
        <v>2665</v>
      </c>
      <c r="O745" s="2"/>
      <c r="P745" s="2"/>
      <c r="Q745" s="2"/>
      <c r="R745" s="2"/>
      <c r="S745" s="2"/>
      <c r="T745" s="2"/>
      <c r="U745" s="2"/>
      <c r="V745" s="2"/>
      <c r="W745" s="2"/>
      <c r="X745" s="2"/>
      <c r="Y745" s="2"/>
      <c r="Z745" s="2"/>
      <c r="AA745" s="2"/>
      <c r="AB745" s="2"/>
      <c r="AC745" s="2"/>
      <c r="AD745" s="2"/>
      <c r="AE745" s="2"/>
      <c r="AF745" s="2"/>
      <c r="AG745" s="2"/>
      <c r="AH745" s="2"/>
      <c r="AI745" s="2"/>
      <c r="AJ745" s="2"/>
    </row>
    <row r="746" spans="1:36" ht="15.75" customHeight="1">
      <c r="A746" s="241" t="s">
        <v>2666</v>
      </c>
      <c r="B746" s="257" t="s">
        <v>2667</v>
      </c>
      <c r="C746" s="241" t="s">
        <v>2668</v>
      </c>
      <c r="D746" s="253">
        <v>0.02</v>
      </c>
      <c r="E746" s="241" t="s">
        <v>2669</v>
      </c>
      <c r="F746" s="271">
        <v>1</v>
      </c>
      <c r="G746" s="241" t="s">
        <v>2670</v>
      </c>
      <c r="H746" s="273" t="s">
        <v>2671</v>
      </c>
      <c r="I746" s="241" t="s">
        <v>2672</v>
      </c>
      <c r="J746" s="273" t="s">
        <v>2673</v>
      </c>
      <c r="K746" s="241" t="s">
        <v>2674</v>
      </c>
      <c r="L746" s="273" t="s">
        <v>2675</v>
      </c>
      <c r="M746" s="241" t="s">
        <v>2676</v>
      </c>
      <c r="N746" s="273" t="s">
        <v>2677</v>
      </c>
      <c r="O746" s="2"/>
      <c r="P746" s="2"/>
      <c r="Q746" s="2"/>
      <c r="R746" s="2"/>
      <c r="S746" s="2"/>
      <c r="T746" s="2"/>
      <c r="U746" s="2"/>
      <c r="V746" s="2"/>
      <c r="W746" s="2"/>
      <c r="X746" s="2"/>
      <c r="Y746" s="2"/>
      <c r="Z746" s="2"/>
      <c r="AA746" s="2"/>
      <c r="AB746" s="2"/>
      <c r="AC746" s="2"/>
      <c r="AD746" s="2"/>
      <c r="AE746" s="2"/>
      <c r="AF746" s="2"/>
      <c r="AG746" s="2"/>
      <c r="AH746" s="2"/>
      <c r="AI746" s="2"/>
      <c r="AJ746" s="2"/>
    </row>
    <row r="747" spans="1:36" ht="15.75" customHeight="1">
      <c r="A747" s="238" t="s">
        <v>2678</v>
      </c>
      <c r="B747" s="255" t="s">
        <v>2679</v>
      </c>
      <c r="C747" s="238" t="s">
        <v>2680</v>
      </c>
      <c r="D747" s="250">
        <v>0.02</v>
      </c>
      <c r="E747" s="238" t="s">
        <v>2681</v>
      </c>
      <c r="F747" s="269">
        <v>1</v>
      </c>
      <c r="G747" s="238" t="s">
        <v>2682</v>
      </c>
      <c r="H747" s="274" t="s">
        <v>2683</v>
      </c>
      <c r="I747" s="238" t="s">
        <v>2684</v>
      </c>
      <c r="J747" s="274" t="s">
        <v>2685</v>
      </c>
      <c r="K747" s="238" t="s">
        <v>2686</v>
      </c>
      <c r="L747" s="274" t="s">
        <v>2687</v>
      </c>
      <c r="M747" s="238" t="s">
        <v>2688</v>
      </c>
      <c r="N747" s="274" t="s">
        <v>2689</v>
      </c>
      <c r="O747" s="2"/>
      <c r="P747" s="2"/>
      <c r="Q747" s="2"/>
      <c r="R747" s="2"/>
      <c r="S747" s="2"/>
      <c r="T747" s="2"/>
      <c r="U747" s="2"/>
      <c r="V747" s="2"/>
      <c r="W747" s="2"/>
      <c r="X747" s="2"/>
      <c r="Y747" s="2"/>
      <c r="Z747" s="2"/>
      <c r="AA747" s="2"/>
      <c r="AB747" s="2"/>
      <c r="AC747" s="2"/>
      <c r="AD747" s="2"/>
      <c r="AE747" s="2"/>
      <c r="AF747" s="2"/>
      <c r="AG747" s="2"/>
      <c r="AH747" s="2"/>
      <c r="AI747" s="2"/>
      <c r="AJ747" s="2"/>
    </row>
    <row r="748" spans="1:36" ht="15.75" customHeight="1">
      <c r="A748" s="241" t="s">
        <v>2690</v>
      </c>
      <c r="B748" s="257" t="s">
        <v>2691</v>
      </c>
      <c r="C748" s="241" t="s">
        <v>2692</v>
      </c>
      <c r="D748" s="253">
        <v>0.04</v>
      </c>
      <c r="E748" s="241" t="s">
        <v>2693</v>
      </c>
      <c r="F748" s="271">
        <v>4</v>
      </c>
      <c r="G748" s="241" t="s">
        <v>2694</v>
      </c>
      <c r="H748" s="273" t="s">
        <v>2695</v>
      </c>
      <c r="I748" s="241" t="s">
        <v>2696</v>
      </c>
      <c r="J748" s="273" t="s">
        <v>2697</v>
      </c>
      <c r="K748" s="241" t="s">
        <v>2698</v>
      </c>
      <c r="L748" s="273" t="s">
        <v>2699</v>
      </c>
      <c r="M748" s="241" t="s">
        <v>2700</v>
      </c>
      <c r="N748" s="273" t="s">
        <v>2701</v>
      </c>
      <c r="O748" s="2"/>
      <c r="P748" s="2"/>
      <c r="Q748" s="2"/>
      <c r="R748" s="2"/>
      <c r="S748" s="2"/>
      <c r="T748" s="2"/>
      <c r="U748" s="2"/>
      <c r="V748" s="2"/>
      <c r="W748" s="2"/>
      <c r="X748" s="2"/>
      <c r="Y748" s="2"/>
      <c r="Z748" s="2"/>
      <c r="AA748" s="2"/>
      <c r="AB748" s="2"/>
      <c r="AC748" s="2"/>
      <c r="AD748" s="2"/>
      <c r="AE748" s="2"/>
      <c r="AF748" s="2"/>
      <c r="AG748" s="2"/>
      <c r="AH748" s="2"/>
      <c r="AI748" s="2"/>
      <c r="AJ748" s="2"/>
    </row>
    <row r="749" spans="1:36" ht="15.75" customHeight="1">
      <c r="A749" s="244" t="s">
        <v>2702</v>
      </c>
      <c r="B749" s="258" t="s">
        <v>2703</v>
      </c>
      <c r="C749" s="244" t="s">
        <v>2704</v>
      </c>
      <c r="D749" s="245" t="s">
        <v>2705</v>
      </c>
      <c r="E749" s="244" t="s">
        <v>2706</v>
      </c>
      <c r="F749" s="275">
        <v>6</v>
      </c>
      <c r="G749" s="244" t="s">
        <v>2707</v>
      </c>
      <c r="H749" s="275">
        <v>2</v>
      </c>
      <c r="I749" s="244" t="s">
        <v>2708</v>
      </c>
      <c r="J749" s="275">
        <v>2</v>
      </c>
      <c r="K749" s="244" t="s">
        <v>2709</v>
      </c>
      <c r="L749" s="276" t="s">
        <v>2710</v>
      </c>
      <c r="M749" s="244" t="s">
        <v>2711</v>
      </c>
      <c r="N749" s="276" t="s">
        <v>2712</v>
      </c>
      <c r="O749" s="2"/>
      <c r="P749" s="2"/>
      <c r="Q749" s="2"/>
      <c r="R749" s="2"/>
      <c r="S749" s="2"/>
      <c r="T749" s="2"/>
      <c r="U749" s="2"/>
      <c r="V749" s="2"/>
      <c r="W749" s="2"/>
      <c r="X749" s="2"/>
      <c r="Y749" s="2"/>
      <c r="Z749" s="2"/>
      <c r="AA749" s="2"/>
      <c r="AB749" s="2"/>
      <c r="AC749" s="2"/>
      <c r="AD749" s="2"/>
      <c r="AE749" s="2"/>
      <c r="AF749" s="2"/>
      <c r="AG749" s="2"/>
      <c r="AH749" s="2"/>
      <c r="AI749" s="2"/>
      <c r="AJ749" s="2"/>
    </row>
    <row r="750" spans="1:36" ht="15.75" customHeight="1">
      <c r="A750" s="234" t="s">
        <v>2713</v>
      </c>
      <c r="B750" s="277" t="s">
        <v>2714</v>
      </c>
      <c r="C750" s="234" t="s">
        <v>2715</v>
      </c>
      <c r="D750" s="278">
        <v>0.01</v>
      </c>
      <c r="E750" s="234" t="s">
        <v>2716</v>
      </c>
      <c r="F750" s="279">
        <v>1</v>
      </c>
      <c r="G750" s="234" t="s">
        <v>2717</v>
      </c>
      <c r="H750" s="280" t="s">
        <v>2718</v>
      </c>
      <c r="I750" s="234" t="s">
        <v>2719</v>
      </c>
      <c r="J750" s="280" t="s">
        <v>2720</v>
      </c>
      <c r="K750" s="234" t="s">
        <v>2721</v>
      </c>
      <c r="L750" s="280" t="s">
        <v>2722</v>
      </c>
      <c r="M750" s="234" t="s">
        <v>2723</v>
      </c>
      <c r="N750" s="280" t="s">
        <v>2724</v>
      </c>
      <c r="O750" s="2"/>
      <c r="P750" s="2"/>
      <c r="Q750" s="2"/>
      <c r="R750" s="2"/>
      <c r="S750" s="2"/>
      <c r="T750" s="2"/>
      <c r="U750" s="2"/>
      <c r="V750" s="2"/>
      <c r="W750" s="2"/>
      <c r="X750" s="2"/>
      <c r="Y750" s="2"/>
      <c r="Z750" s="2"/>
      <c r="AA750" s="2"/>
      <c r="AB750" s="2"/>
      <c r="AC750" s="2"/>
      <c r="AD750" s="2"/>
      <c r="AE750" s="2"/>
      <c r="AF750" s="2"/>
      <c r="AG750" s="2"/>
      <c r="AH750" s="2"/>
      <c r="AI750" s="2"/>
      <c r="AJ750" s="2"/>
    </row>
    <row r="751" spans="1:36" ht="15.75" customHeight="1">
      <c r="A751" s="238" t="s">
        <v>2725</v>
      </c>
      <c r="B751" s="255" t="s">
        <v>2726</v>
      </c>
      <c r="C751" s="238" t="s">
        <v>2727</v>
      </c>
      <c r="D751" s="281">
        <v>0.01</v>
      </c>
      <c r="E751" s="238" t="s">
        <v>2728</v>
      </c>
      <c r="F751" s="274" t="s">
        <v>2729</v>
      </c>
      <c r="G751" s="238" t="s">
        <v>2730</v>
      </c>
      <c r="H751" s="274" t="s">
        <v>2731</v>
      </c>
      <c r="I751" s="238" t="s">
        <v>2732</v>
      </c>
      <c r="J751" s="274" t="s">
        <v>2733</v>
      </c>
      <c r="K751" s="238" t="s">
        <v>2734</v>
      </c>
      <c r="L751" s="274" t="s">
        <v>2735</v>
      </c>
      <c r="M751" s="238" t="s">
        <v>2736</v>
      </c>
      <c r="N751" s="274" t="s">
        <v>2737</v>
      </c>
      <c r="O751" s="2"/>
      <c r="P751" s="2"/>
      <c r="Q751" s="2"/>
      <c r="R751" s="2"/>
      <c r="S751" s="2"/>
      <c r="T751" s="2"/>
      <c r="U751" s="2"/>
      <c r="V751" s="2"/>
      <c r="W751" s="2"/>
      <c r="X751" s="2"/>
      <c r="Y751" s="2"/>
      <c r="Z751" s="2"/>
      <c r="AA751" s="2"/>
      <c r="AB751" s="2"/>
      <c r="AC751" s="2"/>
      <c r="AD751" s="2"/>
      <c r="AE751" s="2"/>
      <c r="AF751" s="2"/>
      <c r="AG751" s="2"/>
      <c r="AH751" s="2"/>
      <c r="AI751" s="2"/>
      <c r="AJ751" s="2"/>
    </row>
    <row r="752" spans="1:36" ht="15.75" customHeight="1">
      <c r="A752" s="241" t="s">
        <v>2738</v>
      </c>
      <c r="B752" s="257" t="s">
        <v>2739</v>
      </c>
      <c r="C752" s="241" t="s">
        <v>2740</v>
      </c>
      <c r="D752" s="282">
        <v>0.03</v>
      </c>
      <c r="E752" s="241" t="s">
        <v>2741</v>
      </c>
      <c r="F752" s="273" t="s">
        <v>2742</v>
      </c>
      <c r="G752" s="241" t="s">
        <v>2743</v>
      </c>
      <c r="H752" s="273" t="s">
        <v>2744</v>
      </c>
      <c r="I752" s="241" t="s">
        <v>2745</v>
      </c>
      <c r="J752" s="273" t="s">
        <v>2746</v>
      </c>
      <c r="K752" s="241" t="s">
        <v>2747</v>
      </c>
      <c r="L752" s="273" t="s">
        <v>2748</v>
      </c>
      <c r="M752" s="241" t="s">
        <v>2749</v>
      </c>
      <c r="N752" s="273" t="s">
        <v>2750</v>
      </c>
      <c r="O752" s="2"/>
      <c r="P752" s="2"/>
      <c r="Q752" s="2"/>
      <c r="R752" s="2"/>
      <c r="S752" s="2"/>
      <c r="T752" s="2"/>
      <c r="U752" s="2"/>
      <c r="V752" s="2"/>
      <c r="W752" s="2"/>
      <c r="X752" s="2"/>
      <c r="Y752" s="2"/>
      <c r="Z752" s="2"/>
      <c r="AA752" s="2"/>
      <c r="AB752" s="2"/>
      <c r="AC752" s="2"/>
      <c r="AD752" s="2"/>
      <c r="AE752" s="2"/>
      <c r="AF752" s="2"/>
      <c r="AG752" s="2"/>
      <c r="AH752" s="2"/>
      <c r="AI752" s="2"/>
      <c r="AJ752" s="2"/>
    </row>
    <row r="753" spans="1:36" ht="15.75" customHeight="1">
      <c r="A753" s="238" t="s">
        <v>2751</v>
      </c>
      <c r="B753" s="255" t="s">
        <v>2752</v>
      </c>
      <c r="C753" s="238" t="s">
        <v>2753</v>
      </c>
      <c r="D753" s="281">
        <v>0.03</v>
      </c>
      <c r="E753" s="238" t="s">
        <v>2754</v>
      </c>
      <c r="F753" s="274" t="s">
        <v>2755</v>
      </c>
      <c r="G753" s="238" t="s">
        <v>2756</v>
      </c>
      <c r="H753" s="274" t="s">
        <v>2757</v>
      </c>
      <c r="I753" s="238" t="s">
        <v>2758</v>
      </c>
      <c r="J753" s="274" t="s">
        <v>2759</v>
      </c>
      <c r="K753" s="238" t="s">
        <v>2760</v>
      </c>
      <c r="L753" s="274" t="s">
        <v>2761</v>
      </c>
      <c r="M753" s="238" t="s">
        <v>2762</v>
      </c>
      <c r="N753" s="274" t="s">
        <v>2763</v>
      </c>
      <c r="O753" s="2"/>
      <c r="P753" s="2"/>
      <c r="Q753" s="2"/>
      <c r="R753" s="2"/>
      <c r="S753" s="2"/>
      <c r="T753" s="2"/>
      <c r="U753" s="2"/>
      <c r="V753" s="2"/>
      <c r="W753" s="2"/>
      <c r="X753" s="2"/>
      <c r="Y753" s="2"/>
      <c r="Z753" s="2"/>
      <c r="AA753" s="2"/>
      <c r="AB753" s="2"/>
      <c r="AC753" s="2"/>
      <c r="AD753" s="2"/>
      <c r="AE753" s="2"/>
      <c r="AF753" s="2"/>
      <c r="AG753" s="2"/>
      <c r="AH753" s="2"/>
      <c r="AI753" s="2"/>
      <c r="AJ753" s="2"/>
    </row>
    <row r="754" spans="1:36" ht="15.75" customHeight="1">
      <c r="A754" s="262" t="s">
        <v>2764</v>
      </c>
      <c r="B754" s="262" t="s">
        <v>2765</v>
      </c>
      <c r="C754" s="263" t="s">
        <v>2766</v>
      </c>
      <c r="D754" s="283">
        <v>0.03</v>
      </c>
      <c r="E754" s="263" t="s">
        <v>2767</v>
      </c>
      <c r="F754" s="284" t="s">
        <v>2768</v>
      </c>
      <c r="G754" s="263" t="s">
        <v>2769</v>
      </c>
      <c r="H754" s="284" t="s">
        <v>2770</v>
      </c>
      <c r="I754" s="263" t="s">
        <v>2771</v>
      </c>
      <c r="J754" s="284" t="s">
        <v>2772</v>
      </c>
      <c r="K754" s="263" t="s">
        <v>2773</v>
      </c>
      <c r="L754" s="284" t="s">
        <v>2774</v>
      </c>
      <c r="M754" s="263" t="s">
        <v>2775</v>
      </c>
      <c r="N754" s="284" t="s">
        <v>2776</v>
      </c>
      <c r="O754" s="2"/>
      <c r="P754" s="2"/>
      <c r="Q754" s="2"/>
      <c r="R754" s="2"/>
      <c r="S754" s="2"/>
      <c r="T754" s="2"/>
      <c r="U754" s="2"/>
      <c r="V754" s="2"/>
      <c r="W754" s="2"/>
      <c r="X754" s="2"/>
      <c r="Y754" s="2"/>
      <c r="Z754" s="2"/>
      <c r="AA754" s="2"/>
      <c r="AB754" s="2"/>
      <c r="AC754" s="2"/>
      <c r="AD754" s="2"/>
      <c r="AE754" s="2"/>
      <c r="AF754" s="2"/>
      <c r="AG754" s="2"/>
      <c r="AH754" s="2"/>
      <c r="AI754" s="2"/>
      <c r="AJ754" s="2"/>
    </row>
    <row r="755" spans="1:36" ht="15.75" customHeight="1">
      <c r="A755" s="234" t="s">
        <v>2777</v>
      </c>
      <c r="B755" s="235" t="s">
        <v>2778</v>
      </c>
      <c r="C755" s="247">
        <v>5</v>
      </c>
      <c r="D755" s="278">
        <v>7.0000000000000007E-2</v>
      </c>
      <c r="E755" s="234" t="s">
        <v>2779</v>
      </c>
      <c r="F755" s="279">
        <v>578</v>
      </c>
      <c r="G755" s="234" t="s">
        <v>2780</v>
      </c>
      <c r="H755" s="279">
        <v>160</v>
      </c>
      <c r="I755" s="234" t="s">
        <v>2781</v>
      </c>
      <c r="J755" s="279">
        <v>317</v>
      </c>
      <c r="K755" s="234" t="s">
        <v>2782</v>
      </c>
      <c r="L755" s="279">
        <v>34</v>
      </c>
      <c r="M755" s="234" t="s">
        <v>2783</v>
      </c>
      <c r="N755" s="279">
        <v>22</v>
      </c>
      <c r="O755" s="2"/>
      <c r="P755" s="2"/>
      <c r="Q755" s="2"/>
      <c r="R755" s="2"/>
      <c r="S755" s="2"/>
      <c r="T755" s="2"/>
      <c r="U755" s="2"/>
      <c r="V755" s="2"/>
      <c r="W755" s="2"/>
      <c r="X755" s="2"/>
      <c r="Y755" s="2"/>
      <c r="Z755" s="2"/>
      <c r="AA755" s="2"/>
      <c r="AB755" s="2"/>
      <c r="AC755" s="2"/>
      <c r="AD755" s="2"/>
      <c r="AE755" s="2"/>
      <c r="AF755" s="2"/>
      <c r="AG755" s="2"/>
      <c r="AH755" s="2"/>
      <c r="AI755" s="2"/>
      <c r="AJ755" s="2"/>
    </row>
    <row r="756" spans="1:36" ht="15.75" customHeight="1">
      <c r="A756" s="238" t="s">
        <v>2784</v>
      </c>
      <c r="B756" s="239" t="s">
        <v>2785</v>
      </c>
      <c r="C756" s="249">
        <v>26</v>
      </c>
      <c r="D756" s="281">
        <v>0.17</v>
      </c>
      <c r="E756" s="238" t="s">
        <v>2786</v>
      </c>
      <c r="F756" s="270">
        <v>3480</v>
      </c>
      <c r="G756" s="238" t="s">
        <v>2787</v>
      </c>
      <c r="H756" s="270">
        <v>1730</v>
      </c>
      <c r="I756" s="238" t="s">
        <v>2788</v>
      </c>
      <c r="J756" s="270">
        <v>3280</v>
      </c>
      <c r="K756" s="238" t="s">
        <v>2789</v>
      </c>
      <c r="L756" s="270">
        <v>1570</v>
      </c>
      <c r="M756" s="238" t="s">
        <v>2790</v>
      </c>
      <c r="N756" s="269">
        <v>479</v>
      </c>
      <c r="O756" s="2"/>
      <c r="P756" s="2"/>
      <c r="Q756" s="2"/>
      <c r="R756" s="2"/>
      <c r="S756" s="2"/>
      <c r="T756" s="2"/>
      <c r="U756" s="2"/>
      <c r="V756" s="2"/>
      <c r="W756" s="2"/>
      <c r="X756" s="2"/>
      <c r="Y756" s="2"/>
      <c r="Z756" s="2"/>
      <c r="AA756" s="2"/>
      <c r="AB756" s="2"/>
      <c r="AC756" s="2"/>
      <c r="AD756" s="2"/>
      <c r="AE756" s="2"/>
      <c r="AF756" s="2"/>
      <c r="AG756" s="2"/>
      <c r="AH756" s="2"/>
      <c r="AI756" s="2"/>
      <c r="AJ756" s="2"/>
    </row>
    <row r="757" spans="1:36" ht="15.75" customHeight="1">
      <c r="A757" s="241" t="s">
        <v>2791</v>
      </c>
      <c r="B757" s="242" t="s">
        <v>2792</v>
      </c>
      <c r="C757" s="261">
        <v>1</v>
      </c>
      <c r="D757" s="257" t="s">
        <v>2793</v>
      </c>
      <c r="E757" s="241" t="s">
        <v>2794</v>
      </c>
      <c r="F757" s="271">
        <v>45</v>
      </c>
      <c r="G757" s="241" t="s">
        <v>2795</v>
      </c>
      <c r="H757" s="271">
        <v>12</v>
      </c>
      <c r="I757" s="241" t="s">
        <v>2796</v>
      </c>
      <c r="J757" s="271">
        <v>15</v>
      </c>
      <c r="K757" s="241" t="s">
        <v>2797</v>
      </c>
      <c r="L757" s="271">
        <v>2</v>
      </c>
      <c r="M757" s="241" t="s">
        <v>2798</v>
      </c>
      <c r="N757" s="271">
        <v>2</v>
      </c>
      <c r="O757" s="2"/>
      <c r="P757" s="2"/>
      <c r="Q757" s="2"/>
      <c r="R757" s="2"/>
      <c r="S757" s="2"/>
      <c r="T757" s="2"/>
      <c r="U757" s="2"/>
      <c r="V757" s="2"/>
      <c r="W757" s="2"/>
      <c r="X757" s="2"/>
      <c r="Y757" s="2"/>
      <c r="Z757" s="2"/>
      <c r="AA757" s="2"/>
      <c r="AB757" s="2"/>
      <c r="AC757" s="2"/>
      <c r="AD757" s="2"/>
      <c r="AE757" s="2"/>
      <c r="AF757" s="2"/>
      <c r="AG757" s="2"/>
      <c r="AH757" s="2"/>
      <c r="AI757" s="2"/>
      <c r="AJ757" s="2"/>
    </row>
    <row r="758" spans="1:36" ht="15.75" customHeight="1">
      <c r="A758" s="238" t="s">
        <v>2799</v>
      </c>
      <c r="B758" s="239" t="s">
        <v>2800</v>
      </c>
      <c r="C758" s="256">
        <v>0.4</v>
      </c>
      <c r="D758" s="255" t="s">
        <v>2801</v>
      </c>
      <c r="E758" s="238" t="s">
        <v>2802</v>
      </c>
      <c r="F758" s="269">
        <v>33</v>
      </c>
      <c r="G758" s="238" t="s">
        <v>2803</v>
      </c>
      <c r="H758" s="269">
        <v>9</v>
      </c>
      <c r="I758" s="238" t="s">
        <v>2804</v>
      </c>
      <c r="J758" s="269">
        <v>10</v>
      </c>
      <c r="K758" s="238" t="s">
        <v>2805</v>
      </c>
      <c r="L758" s="269">
        <v>2</v>
      </c>
      <c r="M758" s="238" t="s">
        <v>2806</v>
      </c>
      <c r="N758" s="269">
        <v>1</v>
      </c>
      <c r="O758" s="2"/>
      <c r="P758" s="2"/>
      <c r="Q758" s="2"/>
      <c r="R758" s="2"/>
      <c r="S758" s="2"/>
      <c r="T758" s="2"/>
      <c r="U758" s="2"/>
      <c r="V758" s="2"/>
      <c r="W758" s="2"/>
      <c r="X758" s="2"/>
      <c r="Y758" s="2"/>
      <c r="Z758" s="2"/>
      <c r="AA758" s="2"/>
      <c r="AB758" s="2"/>
      <c r="AC758" s="2"/>
      <c r="AD758" s="2"/>
      <c r="AE758" s="2"/>
      <c r="AF758" s="2"/>
      <c r="AG758" s="2"/>
      <c r="AH758" s="2"/>
      <c r="AI758" s="2"/>
      <c r="AJ758" s="2"/>
    </row>
    <row r="759" spans="1:36" ht="15.75" customHeight="1">
      <c r="A759" s="241" t="s">
        <v>2807</v>
      </c>
      <c r="B759" s="242" t="s">
        <v>2808</v>
      </c>
      <c r="C759" s="261">
        <v>0.4</v>
      </c>
      <c r="D759" s="282">
        <v>0.08</v>
      </c>
      <c r="E759" s="241" t="s">
        <v>2809</v>
      </c>
      <c r="F759" s="271">
        <v>60</v>
      </c>
      <c r="G759" s="241" t="s">
        <v>2810</v>
      </c>
      <c r="H759" s="271">
        <v>16</v>
      </c>
      <c r="I759" s="241" t="s">
        <v>2811</v>
      </c>
      <c r="J759" s="271">
        <v>18</v>
      </c>
      <c r="K759" s="241" t="s">
        <v>2812</v>
      </c>
      <c r="L759" s="271">
        <v>3</v>
      </c>
      <c r="M759" s="241" t="s">
        <v>2813</v>
      </c>
      <c r="N759" s="271">
        <v>2</v>
      </c>
      <c r="O759" s="2"/>
      <c r="P759" s="2"/>
      <c r="Q759" s="2"/>
      <c r="R759" s="2"/>
      <c r="S759" s="2"/>
      <c r="T759" s="2"/>
      <c r="U759" s="2"/>
      <c r="V759" s="2"/>
      <c r="W759" s="2"/>
      <c r="X759" s="2"/>
      <c r="Y759" s="2"/>
      <c r="Z759" s="2"/>
      <c r="AA759" s="2"/>
      <c r="AB759" s="2"/>
      <c r="AC759" s="2"/>
      <c r="AD759" s="2"/>
      <c r="AE759" s="2"/>
      <c r="AF759" s="2"/>
      <c r="AG759" s="2"/>
      <c r="AH759" s="2"/>
      <c r="AI759" s="2"/>
      <c r="AJ759" s="2"/>
    </row>
    <row r="760" spans="1:36" ht="15.75" customHeight="1">
      <c r="A760" s="244" t="s">
        <v>2814</v>
      </c>
      <c r="B760" s="258" t="s">
        <v>2815</v>
      </c>
      <c r="C760" s="244" t="s">
        <v>2816</v>
      </c>
      <c r="D760" s="285">
        <v>0.01</v>
      </c>
      <c r="E760" s="244" t="s">
        <v>2817</v>
      </c>
      <c r="F760" s="275">
        <v>3</v>
      </c>
      <c r="G760" s="244" t="s">
        <v>2818</v>
      </c>
      <c r="H760" s="276" t="s">
        <v>2819</v>
      </c>
      <c r="I760" s="244" t="s">
        <v>2820</v>
      </c>
      <c r="J760" s="276" t="s">
        <v>2821</v>
      </c>
      <c r="K760" s="244" t="s">
        <v>2822</v>
      </c>
      <c r="L760" s="276" t="s">
        <v>2823</v>
      </c>
      <c r="M760" s="244" t="s">
        <v>2824</v>
      </c>
      <c r="N760" s="276" t="s">
        <v>2825</v>
      </c>
      <c r="O760" s="2"/>
      <c r="P760" s="2"/>
      <c r="Q760" s="2"/>
      <c r="R760" s="2"/>
      <c r="S760" s="2"/>
      <c r="T760" s="2"/>
      <c r="U760" s="2"/>
      <c r="V760" s="2"/>
      <c r="W760" s="2"/>
      <c r="X760" s="2"/>
      <c r="Y760" s="2"/>
      <c r="Z760" s="2"/>
      <c r="AA760" s="2"/>
      <c r="AB760" s="2"/>
      <c r="AC760" s="2"/>
      <c r="AD760" s="2"/>
      <c r="AE760" s="2"/>
      <c r="AF760" s="2"/>
      <c r="AG760" s="2"/>
      <c r="AH760" s="2"/>
      <c r="AI760" s="2"/>
      <c r="AJ760" s="2"/>
    </row>
    <row r="761" spans="1:36" ht="15.75" customHeight="1">
      <c r="A761" s="234" t="s">
        <v>2826</v>
      </c>
      <c r="B761" s="235" t="s">
        <v>2827</v>
      </c>
      <c r="C761" s="247">
        <v>0.8</v>
      </c>
      <c r="D761" s="286">
        <v>4.0000000000000001E-3</v>
      </c>
      <c r="E761" s="234" t="s">
        <v>2828</v>
      </c>
      <c r="F761" s="279">
        <v>9</v>
      </c>
      <c r="G761" s="234" t="s">
        <v>2829</v>
      </c>
      <c r="H761" s="279">
        <v>2</v>
      </c>
      <c r="I761" s="234" t="s">
        <v>2830</v>
      </c>
      <c r="J761" s="279">
        <v>3</v>
      </c>
      <c r="K761" s="234" t="s">
        <v>2831</v>
      </c>
      <c r="L761" s="280" t="s">
        <v>2832</v>
      </c>
      <c r="M761" s="234" t="s">
        <v>2833</v>
      </c>
      <c r="N761" s="280" t="s">
        <v>2834</v>
      </c>
      <c r="O761" s="2"/>
      <c r="P761" s="2"/>
      <c r="Q761" s="2"/>
      <c r="R761" s="2"/>
      <c r="S761" s="2"/>
      <c r="T761" s="2"/>
      <c r="U761" s="2"/>
      <c r="V761" s="2"/>
      <c r="W761" s="2"/>
      <c r="X761" s="2"/>
      <c r="Y761" s="2"/>
      <c r="Z761" s="2"/>
      <c r="AA761" s="2"/>
      <c r="AB761" s="2"/>
      <c r="AC761" s="2"/>
      <c r="AD761" s="2"/>
      <c r="AE761" s="2"/>
      <c r="AF761" s="2"/>
      <c r="AG761" s="2"/>
      <c r="AH761" s="2"/>
      <c r="AI761" s="2"/>
      <c r="AJ761" s="2"/>
    </row>
    <row r="762" spans="1:36" ht="15.75" customHeight="1">
      <c r="A762" s="238" t="s">
        <v>2835</v>
      </c>
      <c r="B762" s="239" t="s">
        <v>2836</v>
      </c>
      <c r="C762" s="256">
        <v>0.3</v>
      </c>
      <c r="D762" s="281">
        <v>0.01</v>
      </c>
      <c r="E762" s="238" t="s">
        <v>2837</v>
      </c>
      <c r="F762" s="269">
        <v>4</v>
      </c>
      <c r="G762" s="238" t="s">
        <v>2838</v>
      </c>
      <c r="H762" s="269">
        <v>1</v>
      </c>
      <c r="I762" s="238" t="s">
        <v>2839</v>
      </c>
      <c r="J762" s="269">
        <v>1</v>
      </c>
      <c r="K762" s="238" t="s">
        <v>2840</v>
      </c>
      <c r="L762" s="274" t="s">
        <v>2841</v>
      </c>
      <c r="M762" s="238" t="s">
        <v>2842</v>
      </c>
      <c r="N762" s="274" t="s">
        <v>2843</v>
      </c>
      <c r="O762" s="2"/>
      <c r="P762" s="2"/>
      <c r="Q762" s="2"/>
      <c r="R762" s="2"/>
      <c r="S762" s="2"/>
      <c r="T762" s="2"/>
      <c r="U762" s="2"/>
      <c r="V762" s="2"/>
      <c r="W762" s="2"/>
      <c r="X762" s="2"/>
      <c r="Y762" s="2"/>
      <c r="Z762" s="2"/>
      <c r="AA762" s="2"/>
      <c r="AB762" s="2"/>
      <c r="AC762" s="2"/>
      <c r="AD762" s="2"/>
      <c r="AE762" s="2"/>
      <c r="AF762" s="2"/>
      <c r="AG762" s="2"/>
      <c r="AH762" s="2"/>
      <c r="AI762" s="2"/>
      <c r="AJ762" s="2"/>
    </row>
    <row r="763" spans="1:36" ht="15.75" customHeight="1">
      <c r="A763" s="241" t="s">
        <v>2844</v>
      </c>
      <c r="B763" s="242" t="s">
        <v>2845</v>
      </c>
      <c r="C763" s="261">
        <v>5.2</v>
      </c>
      <c r="D763" s="282">
        <v>0.15</v>
      </c>
      <c r="E763" s="241" t="s">
        <v>2846</v>
      </c>
      <c r="F763" s="272">
        <v>1350</v>
      </c>
      <c r="G763" s="241" t="s">
        <v>2847</v>
      </c>
      <c r="H763" s="271">
        <v>376</v>
      </c>
      <c r="I763" s="241" t="s">
        <v>2848</v>
      </c>
      <c r="J763" s="271">
        <v>756</v>
      </c>
      <c r="K763" s="241" t="s">
        <v>2849</v>
      </c>
      <c r="L763" s="271">
        <v>80</v>
      </c>
      <c r="M763" s="241" t="s">
        <v>2850</v>
      </c>
      <c r="N763" s="271">
        <v>52</v>
      </c>
      <c r="O763" s="2"/>
      <c r="P763" s="2"/>
      <c r="Q763" s="2"/>
      <c r="R763" s="2"/>
      <c r="S763" s="2"/>
      <c r="T763" s="2"/>
      <c r="U763" s="2"/>
      <c r="V763" s="2"/>
      <c r="W763" s="2"/>
      <c r="X763" s="2"/>
      <c r="Y763" s="2"/>
      <c r="Z763" s="2"/>
      <c r="AA763" s="2"/>
      <c r="AB763" s="2"/>
      <c r="AC763" s="2"/>
      <c r="AD763" s="2"/>
      <c r="AE763" s="2"/>
      <c r="AF763" s="2"/>
      <c r="AG763" s="2"/>
      <c r="AH763" s="2"/>
      <c r="AI763" s="2"/>
      <c r="AJ763" s="2"/>
    </row>
    <row r="764" spans="1:36" ht="15.75" customHeight="1">
      <c r="A764" s="238" t="s">
        <v>2851</v>
      </c>
      <c r="B764" s="239" t="s">
        <v>2852</v>
      </c>
      <c r="C764" s="256">
        <v>2.9</v>
      </c>
      <c r="D764" s="281">
        <v>0.27</v>
      </c>
      <c r="E764" s="238" t="s">
        <v>2853</v>
      </c>
      <c r="F764" s="269">
        <v>848</v>
      </c>
      <c r="G764" s="238" t="s">
        <v>2854</v>
      </c>
      <c r="H764" s="269">
        <v>231</v>
      </c>
      <c r="I764" s="238" t="s">
        <v>2855</v>
      </c>
      <c r="J764" s="269">
        <v>356</v>
      </c>
      <c r="K764" s="238" t="s">
        <v>2856</v>
      </c>
      <c r="L764" s="269">
        <v>42</v>
      </c>
      <c r="M764" s="238" t="s">
        <v>2857</v>
      </c>
      <c r="N764" s="269">
        <v>32</v>
      </c>
      <c r="O764" s="2"/>
      <c r="P764" s="2"/>
      <c r="Q764" s="2"/>
      <c r="R764" s="2"/>
      <c r="S764" s="2"/>
      <c r="T764" s="2"/>
      <c r="U764" s="2"/>
      <c r="V764" s="2"/>
      <c r="W764" s="2"/>
      <c r="X764" s="2"/>
      <c r="Y764" s="2"/>
      <c r="Z764" s="2"/>
      <c r="AA764" s="2"/>
      <c r="AB764" s="2"/>
      <c r="AC764" s="2"/>
      <c r="AD764" s="2"/>
      <c r="AE764" s="2"/>
      <c r="AF764" s="2"/>
      <c r="AG764" s="2"/>
      <c r="AH764" s="2"/>
      <c r="AI764" s="2"/>
      <c r="AJ764" s="2"/>
    </row>
    <row r="765" spans="1:36" ht="15.75" customHeight="1">
      <c r="A765" s="241" t="s">
        <v>2858</v>
      </c>
      <c r="B765" s="242" t="s">
        <v>2859</v>
      </c>
      <c r="C765" s="252">
        <v>16</v>
      </c>
      <c r="D765" s="282">
        <v>0.28999999999999998</v>
      </c>
      <c r="E765" s="241" t="s">
        <v>2860</v>
      </c>
      <c r="F765" s="272">
        <v>4590</v>
      </c>
      <c r="G765" s="241" t="s">
        <v>2861</v>
      </c>
      <c r="H765" s="272">
        <v>1750</v>
      </c>
      <c r="I765" s="241" t="s">
        <v>2862</v>
      </c>
      <c r="J765" s="272">
        <v>3950</v>
      </c>
      <c r="K765" s="241" t="s">
        <v>2863</v>
      </c>
      <c r="L765" s="272">
        <v>1130</v>
      </c>
      <c r="M765" s="241" t="s">
        <v>2864</v>
      </c>
      <c r="N765" s="271">
        <v>297</v>
      </c>
      <c r="O765" s="2"/>
      <c r="P765" s="2"/>
      <c r="Q765" s="2"/>
      <c r="R765" s="2"/>
      <c r="S765" s="2"/>
      <c r="T765" s="2"/>
      <c r="U765" s="2"/>
      <c r="V765" s="2"/>
      <c r="W765" s="2"/>
      <c r="X765" s="2"/>
      <c r="Y765" s="2"/>
      <c r="Z765" s="2"/>
      <c r="AA765" s="2"/>
      <c r="AB765" s="2"/>
      <c r="AC765" s="2"/>
      <c r="AD765" s="2"/>
      <c r="AE765" s="2"/>
      <c r="AF765" s="2"/>
      <c r="AG765" s="2"/>
      <c r="AH765" s="2"/>
      <c r="AI765" s="2"/>
      <c r="AJ765" s="2"/>
    </row>
    <row r="766" spans="1:36" ht="15.75" customHeight="1">
      <c r="A766" s="238" t="s">
        <v>2865</v>
      </c>
      <c r="B766" s="239" t="s">
        <v>2866</v>
      </c>
      <c r="C766" s="249">
        <v>65</v>
      </c>
      <c r="D766" s="281">
        <v>0.3</v>
      </c>
      <c r="E766" s="238" t="s">
        <v>2867</v>
      </c>
      <c r="F766" s="270">
        <v>7800</v>
      </c>
      <c r="G766" s="238" t="s">
        <v>2868</v>
      </c>
      <c r="H766" s="270">
        <v>6290</v>
      </c>
      <c r="I766" s="238" t="s">
        <v>2869</v>
      </c>
      <c r="J766" s="270">
        <v>7990</v>
      </c>
      <c r="K766" s="238" t="s">
        <v>2870</v>
      </c>
      <c r="L766" s="270">
        <v>6750</v>
      </c>
      <c r="M766" s="238" t="s">
        <v>2871</v>
      </c>
      <c r="N766" s="269">
        <v>4170</v>
      </c>
      <c r="O766" s="2"/>
      <c r="P766" s="2"/>
      <c r="Q766" s="2"/>
      <c r="R766" s="2"/>
      <c r="S766" s="2"/>
      <c r="T766" s="2"/>
      <c r="U766" s="2"/>
      <c r="V766" s="2"/>
      <c r="W766" s="2"/>
      <c r="X766" s="2"/>
      <c r="Y766" s="2"/>
      <c r="Z766" s="2"/>
      <c r="AA766" s="2"/>
      <c r="AB766" s="2"/>
      <c r="AC766" s="2"/>
      <c r="AD766" s="2"/>
      <c r="AE766" s="2"/>
      <c r="AF766" s="2"/>
      <c r="AG766" s="2"/>
      <c r="AH766" s="2"/>
      <c r="AI766" s="2"/>
      <c r="AJ766" s="2"/>
    </row>
    <row r="767" spans="1:36" ht="15.75" customHeight="1">
      <c r="A767" s="241" t="s">
        <v>2872</v>
      </c>
      <c r="B767" s="257" t="s">
        <v>2873</v>
      </c>
      <c r="C767" s="261">
        <v>3.4</v>
      </c>
      <c r="D767" s="282">
        <v>0.14000000000000001</v>
      </c>
      <c r="E767" s="241" t="s">
        <v>2874</v>
      </c>
      <c r="F767" s="271">
        <v>635</v>
      </c>
      <c r="G767" s="241" t="s">
        <v>2875</v>
      </c>
      <c r="H767" s="271">
        <v>173</v>
      </c>
      <c r="I767" s="241" t="s">
        <v>2876</v>
      </c>
      <c r="J767" s="271">
        <v>286</v>
      </c>
      <c r="K767" s="241" t="s">
        <v>2877</v>
      </c>
      <c r="L767" s="271">
        <v>33</v>
      </c>
      <c r="M767" s="241" t="s">
        <v>2878</v>
      </c>
      <c r="N767" s="271">
        <v>24</v>
      </c>
      <c r="O767" s="2"/>
      <c r="P767" s="2"/>
      <c r="Q767" s="2"/>
      <c r="R767" s="2"/>
      <c r="S767" s="2"/>
      <c r="T767" s="2"/>
      <c r="U767" s="2"/>
      <c r="V767" s="2"/>
      <c r="W767" s="2"/>
      <c r="X767" s="2"/>
      <c r="Y767" s="2"/>
      <c r="Z767" s="2"/>
      <c r="AA767" s="2"/>
      <c r="AB767" s="2"/>
      <c r="AC767" s="2"/>
      <c r="AD767" s="2"/>
      <c r="AE767" s="2"/>
      <c r="AF767" s="2"/>
      <c r="AG767" s="2"/>
      <c r="AH767" s="2"/>
      <c r="AI767" s="2"/>
      <c r="AJ767" s="2"/>
    </row>
    <row r="768" spans="1:36" ht="15.75" customHeight="1">
      <c r="A768" s="238" t="s">
        <v>2879</v>
      </c>
      <c r="B768" s="255" t="s">
        <v>2880</v>
      </c>
      <c r="C768" s="256">
        <v>1</v>
      </c>
      <c r="D768" s="281">
        <v>0.13</v>
      </c>
      <c r="E768" s="238" t="s">
        <v>2881</v>
      </c>
      <c r="F768" s="269">
        <v>151</v>
      </c>
      <c r="G768" s="238" t="s">
        <v>2882</v>
      </c>
      <c r="H768" s="269">
        <v>41</v>
      </c>
      <c r="I768" s="238" t="s">
        <v>2883</v>
      </c>
      <c r="J768" s="269">
        <v>49</v>
      </c>
      <c r="K768" s="238" t="s">
        <v>2884</v>
      </c>
      <c r="L768" s="269">
        <v>7</v>
      </c>
      <c r="M768" s="238" t="s">
        <v>2885</v>
      </c>
      <c r="N768" s="269">
        <v>6</v>
      </c>
      <c r="O768" s="2"/>
      <c r="P768" s="2"/>
      <c r="Q768" s="2"/>
      <c r="R768" s="2"/>
      <c r="S768" s="2"/>
      <c r="T768" s="2"/>
      <c r="U768" s="2"/>
      <c r="V768" s="2"/>
      <c r="W768" s="2"/>
      <c r="X768" s="2"/>
      <c r="Y768" s="2"/>
      <c r="Z768" s="2"/>
      <c r="AA768" s="2"/>
      <c r="AB768" s="2"/>
      <c r="AC768" s="2"/>
      <c r="AD768" s="2"/>
      <c r="AE768" s="2"/>
      <c r="AF768" s="2"/>
      <c r="AG768" s="2"/>
      <c r="AH768" s="2"/>
      <c r="AI768" s="2"/>
      <c r="AJ768" s="2"/>
    </row>
    <row r="769" spans="1:36" ht="15.75" customHeight="1">
      <c r="A769" s="241" t="s">
        <v>2886</v>
      </c>
      <c r="B769" s="257" t="s">
        <v>2887</v>
      </c>
      <c r="C769" s="261">
        <v>2.9</v>
      </c>
      <c r="D769" s="282">
        <v>0.19</v>
      </c>
      <c r="E769" s="241" t="s">
        <v>2888</v>
      </c>
      <c r="F769" s="271">
        <v>674</v>
      </c>
      <c r="G769" s="241" t="s">
        <v>2889</v>
      </c>
      <c r="H769" s="271">
        <v>184</v>
      </c>
      <c r="I769" s="241" t="s">
        <v>2890</v>
      </c>
      <c r="J769" s="271">
        <v>283</v>
      </c>
      <c r="K769" s="241" t="s">
        <v>2891</v>
      </c>
      <c r="L769" s="271">
        <v>34</v>
      </c>
      <c r="M769" s="241" t="s">
        <v>2892</v>
      </c>
      <c r="N769" s="271">
        <v>25</v>
      </c>
      <c r="O769" s="2"/>
      <c r="P769" s="2"/>
      <c r="Q769" s="2"/>
      <c r="R769" s="2"/>
      <c r="S769" s="2"/>
      <c r="T769" s="2"/>
      <c r="U769" s="2"/>
      <c r="V769" s="2"/>
      <c r="W769" s="2"/>
      <c r="X769" s="2"/>
      <c r="Y769" s="2"/>
      <c r="Z769" s="2"/>
      <c r="AA769" s="2"/>
      <c r="AB769" s="2"/>
      <c r="AC769" s="2"/>
      <c r="AD769" s="2"/>
      <c r="AE769" s="2"/>
      <c r="AF769" s="2"/>
      <c r="AG769" s="2"/>
      <c r="AH769" s="2"/>
      <c r="AI769" s="2"/>
      <c r="AJ769" s="2"/>
    </row>
    <row r="770" spans="1:36" ht="15.75" customHeight="1">
      <c r="A770" s="244" t="s">
        <v>2893</v>
      </c>
      <c r="B770" s="258" t="s">
        <v>2894</v>
      </c>
      <c r="C770" s="287">
        <v>20</v>
      </c>
      <c r="D770" s="285">
        <v>0.31</v>
      </c>
      <c r="E770" s="244" t="s">
        <v>2895</v>
      </c>
      <c r="F770" s="288">
        <v>3440</v>
      </c>
      <c r="G770" s="244" t="s">
        <v>2896</v>
      </c>
      <c r="H770" s="288">
        <v>1470</v>
      </c>
      <c r="I770" s="244" t="s">
        <v>2897</v>
      </c>
      <c r="J770" s="288">
        <v>3100</v>
      </c>
      <c r="K770" s="244" t="s">
        <v>2898</v>
      </c>
      <c r="L770" s="288">
        <v>1150</v>
      </c>
      <c r="M770" s="244" t="s">
        <v>2899</v>
      </c>
      <c r="N770" s="275">
        <v>304</v>
      </c>
      <c r="O770" s="2"/>
      <c r="P770" s="2"/>
      <c r="Q770" s="2"/>
      <c r="R770" s="2"/>
      <c r="S770" s="2"/>
      <c r="T770" s="2"/>
      <c r="U770" s="2"/>
      <c r="V770" s="2"/>
      <c r="W770" s="2"/>
      <c r="X770" s="2"/>
      <c r="Y770" s="2"/>
      <c r="Z770" s="2"/>
      <c r="AA770" s="2"/>
      <c r="AB770" s="2"/>
      <c r="AC770" s="2"/>
      <c r="AD770" s="2"/>
      <c r="AE770" s="2"/>
      <c r="AF770" s="2"/>
      <c r="AG770" s="2"/>
      <c r="AH770" s="2"/>
      <c r="AI770" s="2"/>
      <c r="AJ770" s="2"/>
    </row>
    <row r="771" spans="1:36" ht="15.75" customHeight="1">
      <c r="A771" s="234" t="s">
        <v>2900</v>
      </c>
      <c r="B771" s="235" t="s">
        <v>2901</v>
      </c>
      <c r="C771" s="267">
        <v>500</v>
      </c>
      <c r="D771" s="278">
        <v>0.2</v>
      </c>
      <c r="E771" s="234" t="s">
        <v>2902</v>
      </c>
      <c r="F771" s="268">
        <v>12800</v>
      </c>
      <c r="G771" s="234" t="s">
        <v>2903</v>
      </c>
      <c r="H771" s="268">
        <v>16100</v>
      </c>
      <c r="I771" s="234" t="s">
        <v>2904</v>
      </c>
      <c r="J771" s="268">
        <v>13700</v>
      </c>
      <c r="K771" s="234" t="s">
        <v>2905</v>
      </c>
      <c r="L771" s="268">
        <v>16500</v>
      </c>
      <c r="M771" s="234" t="s">
        <v>2906</v>
      </c>
      <c r="N771" s="268">
        <v>18100</v>
      </c>
      <c r="O771" s="2"/>
      <c r="P771" s="2"/>
      <c r="Q771" s="2"/>
      <c r="R771" s="2"/>
      <c r="S771" s="2"/>
      <c r="T771" s="2"/>
      <c r="U771" s="2"/>
      <c r="V771" s="2"/>
      <c r="W771" s="2"/>
      <c r="X771" s="2"/>
      <c r="Y771" s="2"/>
      <c r="Z771" s="2"/>
      <c r="AA771" s="2"/>
      <c r="AB771" s="2"/>
      <c r="AC771" s="2"/>
      <c r="AD771" s="2"/>
      <c r="AE771" s="2"/>
      <c r="AF771" s="2"/>
      <c r="AG771" s="2"/>
      <c r="AH771" s="2"/>
      <c r="AI771" s="2"/>
      <c r="AJ771" s="2"/>
    </row>
    <row r="772" spans="1:36" ht="15.75" customHeight="1">
      <c r="A772" s="238" t="s">
        <v>2907</v>
      </c>
      <c r="B772" s="239" t="s">
        <v>2908</v>
      </c>
      <c r="C772" s="289">
        <v>3200</v>
      </c>
      <c r="D772" s="281">
        <v>0.56999999999999995</v>
      </c>
      <c r="E772" s="238" t="s">
        <v>2909</v>
      </c>
      <c r="F772" s="290">
        <v>17500</v>
      </c>
      <c r="G772" s="238" t="s">
        <v>2910</v>
      </c>
      <c r="H772" s="290">
        <v>23500</v>
      </c>
      <c r="I772" s="238" t="s">
        <v>2911</v>
      </c>
      <c r="J772" s="290">
        <v>18900</v>
      </c>
      <c r="K772" s="238" t="s">
        <v>2912</v>
      </c>
      <c r="L772" s="290">
        <v>23800</v>
      </c>
      <c r="M772" s="238" t="s">
        <v>2913</v>
      </c>
      <c r="N772" s="290">
        <v>28200</v>
      </c>
      <c r="O772" s="2"/>
      <c r="P772" s="2"/>
      <c r="Q772" s="2"/>
      <c r="R772" s="2"/>
      <c r="S772" s="2"/>
      <c r="T772" s="2"/>
      <c r="U772" s="2"/>
      <c r="V772" s="2"/>
      <c r="W772" s="2"/>
      <c r="X772" s="2"/>
      <c r="Y772" s="2"/>
      <c r="Z772" s="2"/>
      <c r="AA772" s="2"/>
      <c r="AB772" s="2"/>
      <c r="AC772" s="2"/>
      <c r="AD772" s="2"/>
      <c r="AE772" s="2"/>
      <c r="AF772" s="2"/>
      <c r="AG772" s="2"/>
      <c r="AH772" s="2"/>
      <c r="AI772" s="2"/>
      <c r="AJ772" s="2"/>
    </row>
    <row r="773" spans="1:36" ht="15.75" customHeight="1">
      <c r="A773" s="241" t="s">
        <v>2914</v>
      </c>
      <c r="B773" s="242" t="s">
        <v>2915</v>
      </c>
      <c r="C773" s="252">
        <v>800</v>
      </c>
      <c r="D773" s="282">
        <v>0.59</v>
      </c>
      <c r="E773" s="241" t="s">
        <v>2916</v>
      </c>
      <c r="F773" s="291">
        <v>13500</v>
      </c>
      <c r="G773" s="241" t="s">
        <v>2917</v>
      </c>
      <c r="H773" s="291">
        <v>17400</v>
      </c>
      <c r="I773" s="241" t="s">
        <v>2918</v>
      </c>
      <c r="J773" s="291">
        <v>14500</v>
      </c>
      <c r="K773" s="241" t="s">
        <v>2919</v>
      </c>
      <c r="L773" s="291">
        <v>17800</v>
      </c>
      <c r="M773" s="241" t="s">
        <v>2920</v>
      </c>
      <c r="N773" s="291">
        <v>20200</v>
      </c>
      <c r="O773" s="2"/>
      <c r="P773" s="2"/>
      <c r="Q773" s="2"/>
      <c r="R773" s="2"/>
      <c r="S773" s="2"/>
      <c r="T773" s="2"/>
      <c r="U773" s="2"/>
      <c r="V773" s="2"/>
      <c r="W773" s="2"/>
      <c r="X773" s="2"/>
      <c r="Y773" s="2"/>
      <c r="Z773" s="2"/>
      <c r="AA773" s="2"/>
      <c r="AB773" s="2"/>
      <c r="AC773" s="2"/>
      <c r="AD773" s="2"/>
      <c r="AE773" s="2"/>
      <c r="AF773" s="2"/>
      <c r="AG773" s="2"/>
      <c r="AH773" s="2"/>
      <c r="AI773" s="2"/>
      <c r="AJ773" s="2"/>
    </row>
    <row r="774" spans="1:36" ht="15.75" customHeight="1">
      <c r="A774" s="238" t="s">
        <v>2921</v>
      </c>
      <c r="B774" s="239" t="s">
        <v>2922</v>
      </c>
      <c r="C774" s="249">
        <v>36</v>
      </c>
      <c r="D774" s="281">
        <v>0.2</v>
      </c>
      <c r="E774" s="238" t="s">
        <v>2923</v>
      </c>
      <c r="F774" s="270">
        <v>6840</v>
      </c>
      <c r="G774" s="238" t="s">
        <v>2924</v>
      </c>
      <c r="H774" s="270">
        <v>4090</v>
      </c>
      <c r="I774" s="238" t="s">
        <v>2925</v>
      </c>
      <c r="J774" s="270">
        <v>6690</v>
      </c>
      <c r="K774" s="238" t="s">
        <v>2926</v>
      </c>
      <c r="L774" s="270">
        <v>4140</v>
      </c>
      <c r="M774" s="238" t="s">
        <v>2927</v>
      </c>
      <c r="N774" s="269">
        <v>1650</v>
      </c>
      <c r="O774" s="2"/>
      <c r="P774" s="2"/>
      <c r="Q774" s="2"/>
      <c r="R774" s="2"/>
      <c r="S774" s="2"/>
      <c r="T774" s="2"/>
      <c r="U774" s="2"/>
      <c r="V774" s="2"/>
      <c r="W774" s="2"/>
      <c r="X774" s="2"/>
      <c r="Y774" s="2"/>
      <c r="Z774" s="2"/>
      <c r="AA774" s="2"/>
      <c r="AB774" s="2"/>
      <c r="AC774" s="2"/>
      <c r="AD774" s="2"/>
      <c r="AE774" s="2"/>
      <c r="AF774" s="2"/>
      <c r="AG774" s="2"/>
      <c r="AH774" s="2"/>
      <c r="AI774" s="2"/>
      <c r="AJ774" s="2"/>
    </row>
    <row r="775" spans="1:36" ht="15.75" customHeight="1">
      <c r="A775" s="241" t="s">
        <v>2928</v>
      </c>
      <c r="B775" s="242" t="s">
        <v>2929</v>
      </c>
      <c r="C775" s="292">
        <v>50000</v>
      </c>
      <c r="D775" s="282">
        <v>0.09</v>
      </c>
      <c r="E775" s="241" t="s">
        <v>2930</v>
      </c>
      <c r="F775" s="272">
        <v>4880</v>
      </c>
      <c r="G775" s="241" t="s">
        <v>2931</v>
      </c>
      <c r="H775" s="272">
        <v>6630</v>
      </c>
      <c r="I775" s="241" t="s">
        <v>2932</v>
      </c>
      <c r="J775" s="272">
        <v>5270</v>
      </c>
      <c r="K775" s="241" t="s">
        <v>2933</v>
      </c>
      <c r="L775" s="272">
        <v>6690</v>
      </c>
      <c r="M775" s="241" t="s">
        <v>2934</v>
      </c>
      <c r="N775" s="271">
        <v>8040</v>
      </c>
      <c r="O775" s="2"/>
      <c r="P775" s="2"/>
      <c r="Q775" s="2"/>
      <c r="R775" s="2"/>
      <c r="S775" s="2"/>
      <c r="T775" s="2"/>
      <c r="U775" s="2"/>
      <c r="V775" s="2"/>
      <c r="W775" s="2"/>
      <c r="X775" s="2"/>
      <c r="Y775" s="2"/>
      <c r="Z775" s="2"/>
      <c r="AA775" s="2"/>
      <c r="AB775" s="2"/>
      <c r="AC775" s="2"/>
      <c r="AD775" s="2"/>
      <c r="AE775" s="2"/>
      <c r="AF775" s="2"/>
      <c r="AG775" s="2"/>
      <c r="AH775" s="2"/>
      <c r="AI775" s="2"/>
      <c r="AJ775" s="2"/>
    </row>
    <row r="776" spans="1:36" ht="15.75" customHeight="1">
      <c r="A776" s="238" t="s">
        <v>2935</v>
      </c>
      <c r="B776" s="239" t="s">
        <v>2936</v>
      </c>
      <c r="C776" s="289">
        <v>10000</v>
      </c>
      <c r="D776" s="281">
        <v>0.25</v>
      </c>
      <c r="E776" s="238" t="s">
        <v>2937</v>
      </c>
      <c r="F776" s="270">
        <v>8210</v>
      </c>
      <c r="G776" s="238" t="s">
        <v>2938</v>
      </c>
      <c r="H776" s="290">
        <v>11100</v>
      </c>
      <c r="I776" s="238" t="s">
        <v>2939</v>
      </c>
      <c r="J776" s="270">
        <v>8880</v>
      </c>
      <c r="K776" s="238" t="s">
        <v>2940</v>
      </c>
      <c r="L776" s="290">
        <v>11200</v>
      </c>
      <c r="M776" s="238" t="s">
        <v>2941</v>
      </c>
      <c r="N776" s="290">
        <v>13500</v>
      </c>
      <c r="O776" s="2"/>
      <c r="P776" s="2"/>
      <c r="Q776" s="2"/>
      <c r="R776" s="2"/>
      <c r="S776" s="2"/>
      <c r="T776" s="2"/>
      <c r="U776" s="2"/>
      <c r="V776" s="2"/>
      <c r="W776" s="2"/>
      <c r="X776" s="2"/>
      <c r="Y776" s="2"/>
      <c r="Z776" s="2"/>
      <c r="AA776" s="2"/>
      <c r="AB776" s="2"/>
      <c r="AC776" s="2"/>
      <c r="AD776" s="2"/>
      <c r="AE776" s="2"/>
      <c r="AF776" s="2"/>
      <c r="AG776" s="2"/>
      <c r="AH776" s="2"/>
      <c r="AI776" s="2"/>
      <c r="AJ776" s="2"/>
    </row>
    <row r="777" spans="1:36" ht="15.75" customHeight="1">
      <c r="A777" s="241" t="s">
        <v>2942</v>
      </c>
      <c r="B777" s="242" t="s">
        <v>2943</v>
      </c>
      <c r="C777" s="292">
        <v>3000</v>
      </c>
      <c r="D777" s="257" t="s">
        <v>2944</v>
      </c>
      <c r="E777" s="241" t="s">
        <v>2945</v>
      </c>
      <c r="F777" s="272">
        <v>6850</v>
      </c>
      <c r="G777" s="241" t="s">
        <v>2946</v>
      </c>
      <c r="H777" s="272">
        <v>9200</v>
      </c>
      <c r="I777" s="241" t="s">
        <v>2947</v>
      </c>
      <c r="J777" s="272">
        <v>7400</v>
      </c>
      <c r="K777" s="241" t="s">
        <v>2948</v>
      </c>
      <c r="L777" s="272">
        <v>9310</v>
      </c>
      <c r="M777" s="241" t="s">
        <v>2949</v>
      </c>
      <c r="N777" s="291">
        <v>11000</v>
      </c>
      <c r="O777" s="2"/>
      <c r="P777" s="2"/>
      <c r="Q777" s="2"/>
      <c r="R777" s="2"/>
      <c r="S777" s="2"/>
      <c r="T777" s="2"/>
      <c r="U777" s="2"/>
      <c r="V777" s="2"/>
      <c r="W777" s="2"/>
      <c r="X777" s="2"/>
      <c r="Y777" s="2"/>
      <c r="Z777" s="2"/>
      <c r="AA777" s="2"/>
      <c r="AB777" s="2"/>
      <c r="AC777" s="2"/>
      <c r="AD777" s="2"/>
      <c r="AE777" s="2"/>
      <c r="AF777" s="2"/>
      <c r="AG777" s="2"/>
      <c r="AH777" s="2"/>
      <c r="AI777" s="2"/>
      <c r="AJ777" s="2"/>
    </row>
    <row r="778" spans="1:36" ht="15.75" customHeight="1">
      <c r="A778" s="238" t="s">
        <v>2950</v>
      </c>
      <c r="B778" s="239" t="s">
        <v>2951</v>
      </c>
      <c r="C778" s="289">
        <v>2600</v>
      </c>
      <c r="D778" s="281">
        <v>0.28000000000000003</v>
      </c>
      <c r="E778" s="238" t="s">
        <v>2952</v>
      </c>
      <c r="F778" s="270">
        <v>6640</v>
      </c>
      <c r="G778" s="238" t="s">
        <v>2953</v>
      </c>
      <c r="H778" s="270">
        <v>8900</v>
      </c>
      <c r="I778" s="238" t="s">
        <v>2954</v>
      </c>
      <c r="J778" s="270">
        <v>7180</v>
      </c>
      <c r="K778" s="238" t="s">
        <v>2955</v>
      </c>
      <c r="L778" s="270">
        <v>9010</v>
      </c>
      <c r="M778" s="238" t="s">
        <v>2956</v>
      </c>
      <c r="N778" s="290">
        <v>10700</v>
      </c>
      <c r="O778" s="2"/>
      <c r="P778" s="2"/>
      <c r="Q778" s="2"/>
      <c r="R778" s="2"/>
      <c r="S778" s="2"/>
      <c r="T778" s="2"/>
      <c r="U778" s="2"/>
      <c r="V778" s="2"/>
      <c r="W778" s="2"/>
      <c r="X778" s="2"/>
      <c r="Y778" s="2"/>
      <c r="Z778" s="2"/>
      <c r="AA778" s="2"/>
      <c r="AB778" s="2"/>
      <c r="AC778" s="2"/>
      <c r="AD778" s="2"/>
      <c r="AE778" s="2"/>
      <c r="AF778" s="2"/>
      <c r="AG778" s="2"/>
      <c r="AH778" s="2"/>
      <c r="AI778" s="2"/>
      <c r="AJ778" s="2"/>
    </row>
    <row r="779" spans="1:36" ht="15.75" customHeight="1">
      <c r="A779" s="263" t="s">
        <v>2957</v>
      </c>
      <c r="B779" s="293" t="s">
        <v>2958</v>
      </c>
      <c r="C779" s="294">
        <v>3200</v>
      </c>
      <c r="D779" s="283">
        <v>0.32</v>
      </c>
      <c r="E779" s="263" t="s">
        <v>2959</v>
      </c>
      <c r="F779" s="295">
        <v>7110</v>
      </c>
      <c r="G779" s="263" t="s">
        <v>2960</v>
      </c>
      <c r="H779" s="295">
        <v>9540</v>
      </c>
      <c r="I779" s="263" t="s">
        <v>2961</v>
      </c>
      <c r="J779" s="295">
        <v>7680</v>
      </c>
      <c r="K779" s="263" t="s">
        <v>2962</v>
      </c>
      <c r="L779" s="295">
        <v>9660</v>
      </c>
      <c r="M779" s="263" t="s">
        <v>2963</v>
      </c>
      <c r="N779" s="296">
        <v>11500</v>
      </c>
      <c r="O779" s="2"/>
      <c r="P779" s="2"/>
      <c r="Q779" s="2"/>
      <c r="R779" s="2"/>
      <c r="S779" s="2"/>
      <c r="T779" s="2"/>
      <c r="U779" s="2"/>
      <c r="V779" s="2"/>
      <c r="W779" s="2"/>
      <c r="X779" s="2"/>
      <c r="Y779" s="2"/>
      <c r="Z779" s="2"/>
      <c r="AA779" s="2"/>
      <c r="AB779" s="2"/>
      <c r="AC779" s="2"/>
      <c r="AD779" s="2"/>
      <c r="AE779" s="2"/>
      <c r="AF779" s="2"/>
      <c r="AG779" s="2"/>
      <c r="AH779" s="2"/>
      <c r="AI779" s="2"/>
      <c r="AJ779" s="2"/>
    </row>
    <row r="780" spans="1:36" ht="15.75" customHeight="1">
      <c r="A780" s="234" t="s">
        <v>2964</v>
      </c>
      <c r="B780" s="235" t="s">
        <v>2965</v>
      </c>
      <c r="C780" s="297">
        <v>2600</v>
      </c>
      <c r="D780" s="278">
        <v>0.36</v>
      </c>
      <c r="E780" s="234" t="s">
        <v>2966</v>
      </c>
      <c r="F780" s="298">
        <v>6870</v>
      </c>
      <c r="G780" s="234" t="s">
        <v>2967</v>
      </c>
      <c r="H780" s="298">
        <v>9200</v>
      </c>
      <c r="I780" s="234" t="s">
        <v>2968</v>
      </c>
      <c r="J780" s="298">
        <v>7420</v>
      </c>
      <c r="K780" s="234" t="s">
        <v>2969</v>
      </c>
      <c r="L780" s="298">
        <v>9320</v>
      </c>
      <c r="M780" s="234" t="s">
        <v>2970</v>
      </c>
      <c r="N780" s="268">
        <v>11000</v>
      </c>
      <c r="O780" s="2"/>
      <c r="P780" s="2"/>
      <c r="Q780" s="2"/>
      <c r="R780" s="2"/>
      <c r="S780" s="2"/>
      <c r="T780" s="2"/>
      <c r="U780" s="2"/>
      <c r="V780" s="2"/>
      <c r="W780" s="2"/>
      <c r="X780" s="2"/>
      <c r="Y780" s="2"/>
      <c r="Z780" s="2"/>
      <c r="AA780" s="2"/>
      <c r="AB780" s="2"/>
      <c r="AC780" s="2"/>
      <c r="AD780" s="2"/>
      <c r="AE780" s="2"/>
      <c r="AF780" s="2"/>
      <c r="AG780" s="2"/>
      <c r="AH780" s="2"/>
      <c r="AI780" s="2"/>
      <c r="AJ780" s="2"/>
    </row>
    <row r="781" spans="1:36" ht="15.75" customHeight="1">
      <c r="A781" s="238" t="s">
        <v>2971</v>
      </c>
      <c r="B781" s="239" t="s">
        <v>2972</v>
      </c>
      <c r="C781" s="238" t="s">
        <v>2973</v>
      </c>
      <c r="D781" s="255" t="s">
        <v>2974</v>
      </c>
      <c r="E781" s="238" t="s">
        <v>2975</v>
      </c>
      <c r="F781" s="269">
        <v>7</v>
      </c>
      <c r="G781" s="238" t="s">
        <v>2976</v>
      </c>
      <c r="H781" s="269">
        <v>2</v>
      </c>
      <c r="I781" s="238" t="s">
        <v>2977</v>
      </c>
      <c r="J781" s="269">
        <v>2</v>
      </c>
      <c r="K781" s="238" t="s">
        <v>2978</v>
      </c>
      <c r="L781" s="274" t="s">
        <v>2979</v>
      </c>
      <c r="M781" s="238" t="s">
        <v>2980</v>
      </c>
      <c r="N781" s="274" t="s">
        <v>2981</v>
      </c>
      <c r="O781" s="2"/>
      <c r="P781" s="2"/>
      <c r="Q781" s="2"/>
      <c r="R781" s="2"/>
      <c r="S781" s="2"/>
      <c r="T781" s="2"/>
      <c r="U781" s="2"/>
      <c r="V781" s="2"/>
      <c r="W781" s="2"/>
      <c r="X781" s="2"/>
      <c r="Y781" s="2"/>
      <c r="Z781" s="2"/>
      <c r="AA781" s="2"/>
      <c r="AB781" s="2"/>
      <c r="AC781" s="2"/>
      <c r="AD781" s="2"/>
      <c r="AE781" s="2"/>
      <c r="AF781" s="2"/>
      <c r="AG781" s="2"/>
      <c r="AH781" s="2"/>
      <c r="AI781" s="2"/>
      <c r="AJ781" s="2"/>
    </row>
    <row r="782" spans="1:36" ht="15.75" customHeight="1">
      <c r="A782" s="241" t="s">
        <v>2982</v>
      </c>
      <c r="B782" s="242" t="s">
        <v>2983</v>
      </c>
      <c r="C782" s="292">
        <v>4100</v>
      </c>
      <c r="D782" s="282">
        <v>0.41</v>
      </c>
      <c r="E782" s="241" t="s">
        <v>2984</v>
      </c>
      <c r="F782" s="272">
        <v>6350</v>
      </c>
      <c r="G782" s="241" t="s">
        <v>2985</v>
      </c>
      <c r="H782" s="272">
        <v>8550</v>
      </c>
      <c r="I782" s="241" t="s">
        <v>2986</v>
      </c>
      <c r="J782" s="272">
        <v>6860</v>
      </c>
      <c r="K782" s="241" t="s">
        <v>2987</v>
      </c>
      <c r="L782" s="272">
        <v>8650</v>
      </c>
      <c r="M782" s="241" t="s">
        <v>2988</v>
      </c>
      <c r="N782" s="291">
        <v>10300</v>
      </c>
      <c r="O782" s="2"/>
      <c r="P782" s="2"/>
      <c r="Q782" s="2"/>
      <c r="R782" s="2"/>
      <c r="S782" s="2"/>
      <c r="T782" s="2"/>
      <c r="U782" s="2"/>
      <c r="V782" s="2"/>
      <c r="W782" s="2"/>
      <c r="X782" s="2"/>
      <c r="Y782" s="2"/>
      <c r="Z782" s="2"/>
      <c r="AA782" s="2"/>
      <c r="AB782" s="2"/>
      <c r="AC782" s="2"/>
      <c r="AD782" s="2"/>
      <c r="AE782" s="2"/>
      <c r="AF782" s="2"/>
      <c r="AG782" s="2"/>
      <c r="AH782" s="2"/>
      <c r="AI782" s="2"/>
      <c r="AJ782" s="2"/>
    </row>
    <row r="783" spans="1:36" ht="15.75" customHeight="1">
      <c r="A783" s="238" t="s">
        <v>2989</v>
      </c>
      <c r="B783" s="239" t="s">
        <v>2990</v>
      </c>
      <c r="C783" s="289">
        <v>3100</v>
      </c>
      <c r="D783" s="281">
        <v>0.44</v>
      </c>
      <c r="E783" s="238" t="s">
        <v>2991</v>
      </c>
      <c r="F783" s="270">
        <v>5890</v>
      </c>
      <c r="G783" s="238" t="s">
        <v>2992</v>
      </c>
      <c r="H783" s="270">
        <v>7910</v>
      </c>
      <c r="I783" s="238" t="s">
        <v>2993</v>
      </c>
      <c r="J783" s="270">
        <v>6370</v>
      </c>
      <c r="K783" s="238" t="s">
        <v>2994</v>
      </c>
      <c r="L783" s="270">
        <v>8010</v>
      </c>
      <c r="M783" s="238" t="s">
        <v>2995</v>
      </c>
      <c r="N783" s="269">
        <v>9490</v>
      </c>
      <c r="O783" s="2"/>
      <c r="P783" s="2"/>
      <c r="Q783" s="2"/>
      <c r="R783" s="2"/>
      <c r="S783" s="2"/>
      <c r="T783" s="2"/>
      <c r="U783" s="2"/>
      <c r="V783" s="2"/>
      <c r="W783" s="2"/>
      <c r="X783" s="2"/>
      <c r="Y783" s="2"/>
      <c r="Z783" s="2"/>
      <c r="AA783" s="2"/>
      <c r="AB783" s="2"/>
      <c r="AC783" s="2"/>
      <c r="AD783" s="2"/>
      <c r="AE783" s="2"/>
      <c r="AF783" s="2"/>
      <c r="AG783" s="2"/>
      <c r="AH783" s="2"/>
      <c r="AI783" s="2"/>
      <c r="AJ783" s="2"/>
    </row>
    <row r="784" spans="1:36" ht="15.75" customHeight="1">
      <c r="A784" s="241" t="s">
        <v>2996</v>
      </c>
      <c r="B784" s="242" t="s">
        <v>2997</v>
      </c>
      <c r="C784" s="292">
        <v>3000</v>
      </c>
      <c r="D784" s="282">
        <v>0.5</v>
      </c>
      <c r="E784" s="241" t="s">
        <v>2998</v>
      </c>
      <c r="F784" s="272">
        <v>5830</v>
      </c>
      <c r="G784" s="241" t="s">
        <v>2999</v>
      </c>
      <c r="H784" s="272">
        <v>7820</v>
      </c>
      <c r="I784" s="241" t="s">
        <v>3000</v>
      </c>
      <c r="J784" s="272">
        <v>6290</v>
      </c>
      <c r="K784" s="241" t="s">
        <v>3001</v>
      </c>
      <c r="L784" s="272">
        <v>7920</v>
      </c>
      <c r="M784" s="241" t="s">
        <v>3002</v>
      </c>
      <c r="N784" s="271">
        <v>9380</v>
      </c>
      <c r="O784" s="2"/>
      <c r="P784" s="2"/>
      <c r="Q784" s="2"/>
      <c r="R784" s="2"/>
      <c r="S784" s="2"/>
      <c r="T784" s="2"/>
      <c r="U784" s="2"/>
      <c r="V784" s="2"/>
      <c r="W784" s="2"/>
      <c r="X784" s="2"/>
      <c r="Y784" s="2"/>
      <c r="Z784" s="2"/>
      <c r="AA784" s="2"/>
      <c r="AB784" s="2"/>
      <c r="AC784" s="2"/>
      <c r="AD784" s="2"/>
      <c r="AE784" s="2"/>
      <c r="AF784" s="2"/>
      <c r="AG784" s="2"/>
      <c r="AH784" s="2"/>
      <c r="AI784" s="2"/>
      <c r="AJ784" s="2"/>
    </row>
    <row r="785" spans="1:36" ht="15.75" customHeight="1">
      <c r="A785" s="238" t="s">
        <v>3003</v>
      </c>
      <c r="B785" s="239" t="s">
        <v>3004</v>
      </c>
      <c r="C785" s="289">
        <v>3000</v>
      </c>
      <c r="D785" s="281">
        <v>0.55000000000000004</v>
      </c>
      <c r="E785" s="238" t="s">
        <v>3005</v>
      </c>
      <c r="F785" s="270">
        <v>5680</v>
      </c>
      <c r="G785" s="238" t="s">
        <v>3006</v>
      </c>
      <c r="H785" s="270">
        <v>7620</v>
      </c>
      <c r="I785" s="238" t="s">
        <v>3007</v>
      </c>
      <c r="J785" s="270">
        <v>6130</v>
      </c>
      <c r="K785" s="238" t="s">
        <v>3008</v>
      </c>
      <c r="L785" s="270">
        <v>7710</v>
      </c>
      <c r="M785" s="238" t="s">
        <v>3009</v>
      </c>
      <c r="N785" s="269">
        <v>9140</v>
      </c>
      <c r="O785" s="2"/>
      <c r="P785" s="2"/>
      <c r="Q785" s="2"/>
      <c r="R785" s="2"/>
      <c r="S785" s="2"/>
      <c r="T785" s="2"/>
      <c r="U785" s="2"/>
      <c r="V785" s="2"/>
      <c r="W785" s="2"/>
      <c r="X785" s="2"/>
      <c r="Y785" s="2"/>
      <c r="Z785" s="2"/>
      <c r="AA785" s="2"/>
      <c r="AB785" s="2"/>
      <c r="AC785" s="2"/>
      <c r="AD785" s="2"/>
      <c r="AE785" s="2"/>
      <c r="AF785" s="2"/>
      <c r="AG785" s="2"/>
      <c r="AH785" s="2"/>
      <c r="AI785" s="2"/>
      <c r="AJ785" s="2"/>
    </row>
    <row r="786" spans="1:36" ht="15.75" customHeight="1">
      <c r="A786" s="241" t="s">
        <v>3010</v>
      </c>
      <c r="B786" s="242" t="s">
        <v>3011</v>
      </c>
      <c r="C786" s="292">
        <v>2000</v>
      </c>
      <c r="D786" s="282">
        <v>0.55000000000000004</v>
      </c>
      <c r="E786" s="241" t="s">
        <v>3012</v>
      </c>
      <c r="F786" s="272">
        <v>5390</v>
      </c>
      <c r="G786" s="241" t="s">
        <v>3013</v>
      </c>
      <c r="H786" s="272">
        <v>7190</v>
      </c>
      <c r="I786" s="241" t="s">
        <v>3014</v>
      </c>
      <c r="J786" s="272">
        <v>5820</v>
      </c>
      <c r="K786" s="241" t="s">
        <v>3015</v>
      </c>
      <c r="L786" s="272">
        <v>7290</v>
      </c>
      <c r="M786" s="241" t="s">
        <v>3016</v>
      </c>
      <c r="N786" s="271">
        <v>8570</v>
      </c>
      <c r="O786" s="2"/>
      <c r="P786" s="2"/>
      <c r="Q786" s="2"/>
      <c r="R786" s="2"/>
      <c r="S786" s="2"/>
      <c r="T786" s="2"/>
      <c r="U786" s="2"/>
      <c r="V786" s="2"/>
      <c r="W786" s="2"/>
      <c r="X786" s="2"/>
      <c r="Y786" s="2"/>
      <c r="Z786" s="2"/>
      <c r="AA786" s="2"/>
      <c r="AB786" s="2"/>
      <c r="AC786" s="2"/>
      <c r="AD786" s="2"/>
      <c r="AE786" s="2"/>
      <c r="AF786" s="2"/>
      <c r="AG786" s="2"/>
      <c r="AH786" s="2"/>
      <c r="AI786" s="2"/>
      <c r="AJ786" s="2"/>
    </row>
    <row r="787" spans="1:36" ht="15.75" customHeight="1">
      <c r="A787" s="238" t="s">
        <v>3017</v>
      </c>
      <c r="B787" s="239" t="s">
        <v>3018</v>
      </c>
      <c r="C787" s="289">
        <v>2000</v>
      </c>
      <c r="D787" s="281">
        <v>0.56000000000000005</v>
      </c>
      <c r="E787" s="238" t="s">
        <v>3019</v>
      </c>
      <c r="F787" s="270">
        <v>5430</v>
      </c>
      <c r="G787" s="238" t="s">
        <v>3020</v>
      </c>
      <c r="H787" s="270">
        <v>7240</v>
      </c>
      <c r="I787" s="238" t="s">
        <v>3021</v>
      </c>
      <c r="J787" s="270">
        <v>5860</v>
      </c>
      <c r="K787" s="238" t="s">
        <v>3022</v>
      </c>
      <c r="L787" s="270">
        <v>7340</v>
      </c>
      <c r="M787" s="238" t="s">
        <v>3023</v>
      </c>
      <c r="N787" s="269">
        <v>8630</v>
      </c>
      <c r="O787" s="2"/>
      <c r="P787" s="2"/>
      <c r="Q787" s="2"/>
      <c r="R787" s="2"/>
      <c r="S787" s="2"/>
      <c r="T787" s="2"/>
      <c r="U787" s="2"/>
      <c r="V787" s="2"/>
      <c r="W787" s="2"/>
      <c r="X787" s="2"/>
      <c r="Y787" s="2"/>
      <c r="Z787" s="2"/>
      <c r="AA787" s="2"/>
      <c r="AB787" s="2"/>
      <c r="AC787" s="2"/>
      <c r="AD787" s="2"/>
      <c r="AE787" s="2"/>
      <c r="AF787" s="2"/>
      <c r="AG787" s="2"/>
      <c r="AH787" s="2"/>
      <c r="AI787" s="2"/>
      <c r="AJ787" s="2"/>
    </row>
    <row r="788" spans="1:36" ht="15.75" customHeight="1">
      <c r="A788" s="241" t="s">
        <v>3024</v>
      </c>
      <c r="B788" s="242" t="s">
        <v>3025</v>
      </c>
      <c r="C788" s="292">
        <v>2000</v>
      </c>
      <c r="D788" s="282">
        <v>0.48</v>
      </c>
      <c r="E788" s="241" t="s">
        <v>3026</v>
      </c>
      <c r="F788" s="272">
        <v>4720</v>
      </c>
      <c r="G788" s="241" t="s">
        <v>3027</v>
      </c>
      <c r="H788" s="272">
        <v>6290</v>
      </c>
      <c r="I788" s="241" t="s">
        <v>3028</v>
      </c>
      <c r="J788" s="272">
        <v>5090</v>
      </c>
      <c r="K788" s="241" t="s">
        <v>3029</v>
      </c>
      <c r="L788" s="272">
        <v>6380</v>
      </c>
      <c r="M788" s="241" t="s">
        <v>3030</v>
      </c>
      <c r="N788" s="271">
        <v>7500</v>
      </c>
      <c r="O788" s="2"/>
      <c r="P788" s="2"/>
      <c r="Q788" s="2"/>
      <c r="R788" s="2"/>
      <c r="S788" s="2"/>
      <c r="T788" s="2"/>
      <c r="U788" s="2"/>
      <c r="V788" s="2"/>
      <c r="W788" s="2"/>
      <c r="X788" s="2"/>
      <c r="Y788" s="2"/>
      <c r="Z788" s="2"/>
      <c r="AA788" s="2"/>
      <c r="AB788" s="2"/>
      <c r="AC788" s="2"/>
      <c r="AD788" s="2"/>
      <c r="AE788" s="2"/>
      <c r="AF788" s="2"/>
      <c r="AG788" s="2"/>
      <c r="AH788" s="2"/>
      <c r="AI788" s="2"/>
      <c r="AJ788" s="2"/>
    </row>
    <row r="789" spans="1:36" ht="15.75" customHeight="1">
      <c r="A789" s="238" t="s">
        <v>3031</v>
      </c>
      <c r="B789" s="239" t="s">
        <v>3032</v>
      </c>
      <c r="C789" s="238" t="s">
        <v>3033</v>
      </c>
      <c r="D789" s="299">
        <v>2E-3</v>
      </c>
      <c r="E789" s="238" t="s">
        <v>3034</v>
      </c>
      <c r="F789" s="274" t="s">
        <v>3035</v>
      </c>
      <c r="G789" s="238" t="s">
        <v>3036</v>
      </c>
      <c r="H789" s="274" t="s">
        <v>3037</v>
      </c>
      <c r="I789" s="238" t="s">
        <v>3038</v>
      </c>
      <c r="J789" s="274" t="s">
        <v>3039</v>
      </c>
      <c r="K789" s="238" t="s">
        <v>3040</v>
      </c>
      <c r="L789" s="274" t="s">
        <v>3041</v>
      </c>
      <c r="M789" s="238" t="s">
        <v>3042</v>
      </c>
      <c r="N789" s="274" t="s">
        <v>3043</v>
      </c>
      <c r="O789" s="2"/>
      <c r="P789" s="2"/>
      <c r="Q789" s="2"/>
      <c r="R789" s="2"/>
      <c r="S789" s="2"/>
      <c r="T789" s="2"/>
      <c r="U789" s="2"/>
      <c r="V789" s="2"/>
      <c r="W789" s="2"/>
      <c r="X789" s="2"/>
      <c r="Y789" s="2"/>
      <c r="Z789" s="2"/>
      <c r="AA789" s="2"/>
      <c r="AB789" s="2"/>
      <c r="AC789" s="2"/>
      <c r="AD789" s="2"/>
      <c r="AE789" s="2"/>
      <c r="AF789" s="2"/>
      <c r="AG789" s="2"/>
      <c r="AH789" s="2"/>
      <c r="AI789" s="2"/>
      <c r="AJ789" s="2"/>
    </row>
    <row r="790" spans="1:36" ht="15.75" customHeight="1">
      <c r="A790" s="241" t="s">
        <v>3044</v>
      </c>
      <c r="B790" s="257" t="s">
        <v>3045</v>
      </c>
      <c r="C790" s="241" t="s">
        <v>3046</v>
      </c>
      <c r="D790" s="282">
        <v>0.01</v>
      </c>
      <c r="E790" s="241" t="s">
        <v>3047</v>
      </c>
      <c r="F790" s="273" t="s">
        <v>3048</v>
      </c>
      <c r="G790" s="241" t="s">
        <v>3049</v>
      </c>
      <c r="H790" s="273" t="s">
        <v>3050</v>
      </c>
      <c r="I790" s="241" t="s">
        <v>3051</v>
      </c>
      <c r="J790" s="273" t="s">
        <v>3052</v>
      </c>
      <c r="K790" s="241" t="s">
        <v>3053</v>
      </c>
      <c r="L790" s="273" t="s">
        <v>3054</v>
      </c>
      <c r="M790" s="241" t="s">
        <v>3055</v>
      </c>
      <c r="N790" s="273" t="s">
        <v>3056</v>
      </c>
      <c r="O790" s="2"/>
      <c r="P790" s="2"/>
      <c r="Q790" s="2"/>
      <c r="R790" s="2"/>
      <c r="S790" s="2"/>
      <c r="T790" s="2"/>
      <c r="U790" s="2"/>
      <c r="V790" s="2"/>
      <c r="W790" s="2"/>
      <c r="X790" s="2"/>
      <c r="Y790" s="2"/>
      <c r="Z790" s="2"/>
      <c r="AA790" s="2"/>
      <c r="AB790" s="2"/>
      <c r="AC790" s="2"/>
      <c r="AD790" s="2"/>
      <c r="AE790" s="2"/>
      <c r="AF790" s="2"/>
      <c r="AG790" s="2"/>
      <c r="AH790" s="2"/>
      <c r="AI790" s="2"/>
      <c r="AJ790" s="2"/>
    </row>
    <row r="791" spans="1:36" ht="15.75" customHeight="1">
      <c r="A791" s="238" t="s">
        <v>3057</v>
      </c>
      <c r="B791" s="255" t="s">
        <v>3058</v>
      </c>
      <c r="C791" s="238" t="s">
        <v>3059</v>
      </c>
      <c r="D791" s="299">
        <v>3.0000000000000001E-3</v>
      </c>
      <c r="E791" s="238" t="s">
        <v>3060</v>
      </c>
      <c r="F791" s="274" t="s">
        <v>3061</v>
      </c>
      <c r="G791" s="238" t="s">
        <v>3062</v>
      </c>
      <c r="H791" s="274" t="s">
        <v>3063</v>
      </c>
      <c r="I791" s="238" t="s">
        <v>3064</v>
      </c>
      <c r="J791" s="274" t="s">
        <v>3065</v>
      </c>
      <c r="K791" s="238" t="s">
        <v>3066</v>
      </c>
      <c r="L791" s="274" t="s">
        <v>3067</v>
      </c>
      <c r="M791" s="238" t="s">
        <v>3068</v>
      </c>
      <c r="N791" s="274" t="s">
        <v>3069</v>
      </c>
      <c r="O791" s="2"/>
      <c r="P791" s="2"/>
      <c r="Q791" s="2"/>
      <c r="R791" s="2"/>
      <c r="S791" s="2"/>
      <c r="T791" s="2"/>
      <c r="U791" s="2"/>
      <c r="V791" s="2"/>
      <c r="W791" s="2"/>
      <c r="X791" s="2"/>
      <c r="Y791" s="2"/>
      <c r="Z791" s="2"/>
      <c r="AA791" s="2"/>
      <c r="AB791" s="2"/>
      <c r="AC791" s="2"/>
      <c r="AD791" s="2"/>
      <c r="AE791" s="2"/>
      <c r="AF791" s="2"/>
      <c r="AG791" s="2"/>
      <c r="AH791" s="2"/>
      <c r="AI791" s="2"/>
      <c r="AJ791" s="2"/>
    </row>
    <row r="792" spans="1:36" ht="15.75" customHeight="1">
      <c r="A792" s="241" t="s">
        <v>3070</v>
      </c>
      <c r="B792" s="257" t="s">
        <v>3071</v>
      </c>
      <c r="C792" s="241" t="s">
        <v>3072</v>
      </c>
      <c r="D792" s="282">
        <v>0.02</v>
      </c>
      <c r="E792" s="241" t="s">
        <v>3073</v>
      </c>
      <c r="F792" s="273" t="s">
        <v>3074</v>
      </c>
      <c r="G792" s="241" t="s">
        <v>3075</v>
      </c>
      <c r="H792" s="273" t="s">
        <v>3076</v>
      </c>
      <c r="I792" s="241" t="s">
        <v>3077</v>
      </c>
      <c r="J792" s="273" t="s">
        <v>3078</v>
      </c>
      <c r="K792" s="241" t="s">
        <v>3079</v>
      </c>
      <c r="L792" s="273" t="s">
        <v>3080</v>
      </c>
      <c r="M792" s="241" t="s">
        <v>3081</v>
      </c>
      <c r="N792" s="273" t="s">
        <v>3082</v>
      </c>
      <c r="O792" s="2"/>
      <c r="P792" s="2"/>
      <c r="Q792" s="2"/>
      <c r="R792" s="2"/>
      <c r="S792" s="2"/>
      <c r="T792" s="2"/>
      <c r="U792" s="2"/>
      <c r="V792" s="2"/>
      <c r="W792" s="2"/>
      <c r="X792" s="2"/>
      <c r="Y792" s="2"/>
      <c r="Z792" s="2"/>
      <c r="AA792" s="2"/>
      <c r="AB792" s="2"/>
      <c r="AC792" s="2"/>
      <c r="AD792" s="2"/>
      <c r="AE792" s="2"/>
      <c r="AF792" s="2"/>
      <c r="AG792" s="2"/>
      <c r="AH792" s="2"/>
      <c r="AI792" s="2"/>
      <c r="AJ792" s="2"/>
    </row>
    <row r="793" spans="1:36" ht="15.75" customHeight="1">
      <c r="A793" s="244" t="s">
        <v>3083</v>
      </c>
      <c r="B793" s="258" t="s">
        <v>3084</v>
      </c>
      <c r="C793" s="244" t="s">
        <v>3085</v>
      </c>
      <c r="D793" s="285">
        <v>7.0000000000000007E-2</v>
      </c>
      <c r="E793" s="244" t="s">
        <v>3086</v>
      </c>
      <c r="F793" s="275">
        <v>6</v>
      </c>
      <c r="G793" s="244" t="s">
        <v>3087</v>
      </c>
      <c r="H793" s="275">
        <v>2</v>
      </c>
      <c r="I793" s="244" t="s">
        <v>3088</v>
      </c>
      <c r="J793" s="275">
        <v>2</v>
      </c>
      <c r="K793" s="244" t="s">
        <v>3089</v>
      </c>
      <c r="L793" s="276" t="s">
        <v>3090</v>
      </c>
      <c r="M793" s="244" t="s">
        <v>3091</v>
      </c>
      <c r="N793" s="276" t="s">
        <v>3092</v>
      </c>
      <c r="O793" s="2"/>
      <c r="P793" s="2"/>
      <c r="Q793" s="2"/>
      <c r="R793" s="2"/>
      <c r="S793" s="2"/>
      <c r="T793" s="2"/>
      <c r="U793" s="2"/>
      <c r="V793" s="2"/>
      <c r="W793" s="2"/>
      <c r="X793" s="2"/>
      <c r="Y793" s="2"/>
      <c r="Z793" s="2"/>
      <c r="AA793" s="2"/>
      <c r="AB793" s="2"/>
      <c r="AC793" s="2"/>
      <c r="AD793" s="2"/>
      <c r="AE793" s="2"/>
      <c r="AF793" s="2"/>
      <c r="AG793" s="2"/>
      <c r="AH793" s="2"/>
      <c r="AI793" s="2"/>
      <c r="AJ793" s="2"/>
    </row>
    <row r="794" spans="1:36" ht="15.75" customHeight="1">
      <c r="A794" s="234" t="s">
        <v>3093</v>
      </c>
      <c r="B794" s="277" t="s">
        <v>3094</v>
      </c>
      <c r="C794" s="267">
        <v>119</v>
      </c>
      <c r="D794" s="278">
        <v>0.41</v>
      </c>
      <c r="E794" s="234" t="s">
        <v>3095</v>
      </c>
      <c r="F794" s="268">
        <v>12400</v>
      </c>
      <c r="G794" s="234" t="s">
        <v>3096</v>
      </c>
      <c r="H794" s="268">
        <v>12400</v>
      </c>
      <c r="I794" s="234" t="s">
        <v>3097</v>
      </c>
      <c r="J794" s="268">
        <v>13000</v>
      </c>
      <c r="K794" s="234" t="s">
        <v>3098</v>
      </c>
      <c r="L794" s="268">
        <v>13200</v>
      </c>
      <c r="M794" s="234" t="s">
        <v>3099</v>
      </c>
      <c r="N794" s="268">
        <v>10900</v>
      </c>
      <c r="O794" s="2"/>
      <c r="P794" s="2"/>
      <c r="Q794" s="2"/>
      <c r="R794" s="2"/>
      <c r="S794" s="2"/>
      <c r="T794" s="2"/>
      <c r="U794" s="2"/>
      <c r="V794" s="2"/>
      <c r="W794" s="2"/>
      <c r="X794" s="2"/>
      <c r="Y794" s="2"/>
      <c r="Z794" s="2"/>
      <c r="AA794" s="2"/>
      <c r="AB794" s="2"/>
      <c r="AC794" s="2"/>
      <c r="AD794" s="2"/>
      <c r="AE794" s="2"/>
      <c r="AF794" s="2"/>
      <c r="AG794" s="2"/>
      <c r="AH794" s="2"/>
      <c r="AI794" s="2"/>
      <c r="AJ794" s="2"/>
    </row>
    <row r="795" spans="1:36" ht="15.75" customHeight="1">
      <c r="A795" s="238" t="s">
        <v>3100</v>
      </c>
      <c r="B795" s="255" t="s">
        <v>3101</v>
      </c>
      <c r="C795" s="249">
        <v>24.4</v>
      </c>
      <c r="D795" s="281">
        <v>0.44</v>
      </c>
      <c r="E795" s="238" t="s">
        <v>3102</v>
      </c>
      <c r="F795" s="290">
        <v>11600</v>
      </c>
      <c r="G795" s="238" t="s">
        <v>3103</v>
      </c>
      <c r="H795" s="270">
        <v>5560</v>
      </c>
      <c r="I795" s="238" t="s">
        <v>3104</v>
      </c>
      <c r="J795" s="290">
        <v>10800</v>
      </c>
      <c r="K795" s="238" t="s">
        <v>3105</v>
      </c>
      <c r="L795" s="270">
        <v>4900</v>
      </c>
      <c r="M795" s="238" t="s">
        <v>3106</v>
      </c>
      <c r="N795" s="269">
        <v>1430</v>
      </c>
      <c r="O795" s="2"/>
      <c r="P795" s="2"/>
      <c r="Q795" s="2"/>
      <c r="R795" s="2"/>
      <c r="S795" s="2"/>
      <c r="T795" s="2"/>
      <c r="U795" s="2"/>
      <c r="V795" s="2"/>
      <c r="W795" s="2"/>
      <c r="X795" s="2"/>
      <c r="Y795" s="2"/>
      <c r="Z795" s="2"/>
      <c r="AA795" s="2"/>
      <c r="AB795" s="2"/>
      <c r="AC795" s="2"/>
      <c r="AD795" s="2"/>
      <c r="AE795" s="2"/>
      <c r="AF795" s="2"/>
      <c r="AG795" s="2"/>
      <c r="AH795" s="2"/>
      <c r="AI795" s="2"/>
      <c r="AJ795" s="2"/>
    </row>
    <row r="796" spans="1:36" ht="15.75" customHeight="1">
      <c r="A796" s="241" t="s">
        <v>3107</v>
      </c>
      <c r="B796" s="242" t="s">
        <v>3108</v>
      </c>
      <c r="C796" s="261">
        <v>4.8</v>
      </c>
      <c r="D796" s="282">
        <v>0.18</v>
      </c>
      <c r="E796" s="241" t="s">
        <v>3109</v>
      </c>
      <c r="F796" s="272">
        <v>1890</v>
      </c>
      <c r="G796" s="241" t="s">
        <v>3110</v>
      </c>
      <c r="H796" s="271">
        <v>523</v>
      </c>
      <c r="I796" s="241" t="s">
        <v>3111</v>
      </c>
      <c r="J796" s="272">
        <v>1020</v>
      </c>
      <c r="K796" s="241" t="s">
        <v>3112</v>
      </c>
      <c r="L796" s="271">
        <v>108</v>
      </c>
      <c r="M796" s="241" t="s">
        <v>3113</v>
      </c>
      <c r="N796" s="271">
        <v>73</v>
      </c>
      <c r="O796" s="2"/>
      <c r="P796" s="2"/>
      <c r="Q796" s="2"/>
      <c r="R796" s="2"/>
      <c r="S796" s="2"/>
      <c r="T796" s="2"/>
      <c r="U796" s="2"/>
      <c r="V796" s="2"/>
      <c r="W796" s="2"/>
      <c r="X796" s="2"/>
      <c r="Y796" s="2"/>
      <c r="Z796" s="2"/>
      <c r="AA796" s="2"/>
      <c r="AB796" s="2"/>
      <c r="AC796" s="2"/>
      <c r="AD796" s="2"/>
      <c r="AE796" s="2"/>
      <c r="AF796" s="2"/>
      <c r="AG796" s="2"/>
      <c r="AH796" s="2"/>
      <c r="AI796" s="2"/>
      <c r="AJ796" s="2"/>
    </row>
    <row r="797" spans="1:36" ht="15.75" customHeight="1">
      <c r="A797" s="238" t="s">
        <v>3114</v>
      </c>
      <c r="B797" s="255" t="s">
        <v>3115</v>
      </c>
      <c r="C797" s="249">
        <v>51.6</v>
      </c>
      <c r="D797" s="281">
        <v>0.44</v>
      </c>
      <c r="E797" s="238" t="s">
        <v>3116</v>
      </c>
      <c r="F797" s="270">
        <v>8900</v>
      </c>
      <c r="G797" s="238" t="s">
        <v>3117</v>
      </c>
      <c r="H797" s="270">
        <v>6450</v>
      </c>
      <c r="I797" s="238" t="s">
        <v>3118</v>
      </c>
      <c r="J797" s="270">
        <v>8980</v>
      </c>
      <c r="K797" s="238" t="s">
        <v>3119</v>
      </c>
      <c r="L797" s="270">
        <v>6850</v>
      </c>
      <c r="M797" s="238" t="s">
        <v>3120</v>
      </c>
      <c r="N797" s="269">
        <v>3630</v>
      </c>
      <c r="O797" s="2"/>
      <c r="P797" s="2"/>
      <c r="Q797" s="2"/>
      <c r="R797" s="2"/>
      <c r="S797" s="2"/>
      <c r="T797" s="2"/>
      <c r="U797" s="2"/>
      <c r="V797" s="2"/>
      <c r="W797" s="2"/>
      <c r="X797" s="2"/>
      <c r="Y797" s="2"/>
      <c r="Z797" s="2"/>
      <c r="AA797" s="2"/>
      <c r="AB797" s="2"/>
      <c r="AC797" s="2"/>
      <c r="AD797" s="2"/>
      <c r="AE797" s="2"/>
      <c r="AF797" s="2"/>
      <c r="AG797" s="2"/>
      <c r="AH797" s="2"/>
      <c r="AI797" s="2"/>
      <c r="AJ797" s="2"/>
    </row>
    <row r="798" spans="1:36" ht="15.75" customHeight="1">
      <c r="A798" s="241" t="s">
        <v>3121</v>
      </c>
      <c r="B798" s="257" t="s">
        <v>3122</v>
      </c>
      <c r="C798" s="261">
        <v>4.3</v>
      </c>
      <c r="D798" s="282">
        <v>0.41</v>
      </c>
      <c r="E798" s="241" t="s">
        <v>3123</v>
      </c>
      <c r="F798" s="272">
        <v>2120</v>
      </c>
      <c r="G798" s="241" t="s">
        <v>3124</v>
      </c>
      <c r="H798" s="271">
        <v>583</v>
      </c>
      <c r="I798" s="241" t="s">
        <v>3125</v>
      </c>
      <c r="J798" s="272">
        <v>1080</v>
      </c>
      <c r="K798" s="241" t="s">
        <v>3126</v>
      </c>
      <c r="L798" s="271">
        <v>116</v>
      </c>
      <c r="M798" s="241" t="s">
        <v>3127</v>
      </c>
      <c r="N798" s="271">
        <v>81</v>
      </c>
      <c r="O798" s="2"/>
      <c r="P798" s="2"/>
      <c r="Q798" s="2"/>
      <c r="R798" s="2"/>
      <c r="S798" s="2"/>
      <c r="T798" s="2"/>
      <c r="U798" s="2"/>
      <c r="V798" s="2"/>
      <c r="W798" s="2"/>
      <c r="X798" s="2"/>
      <c r="Y798" s="2"/>
      <c r="Z798" s="2"/>
      <c r="AA798" s="2"/>
      <c r="AB798" s="2"/>
      <c r="AC798" s="2"/>
      <c r="AD798" s="2"/>
      <c r="AE798" s="2"/>
      <c r="AF798" s="2"/>
      <c r="AG798" s="2"/>
      <c r="AH798" s="2"/>
      <c r="AI798" s="2"/>
      <c r="AJ798" s="2"/>
    </row>
    <row r="799" spans="1:36" ht="15.75" customHeight="1">
      <c r="A799" s="238" t="s">
        <v>3128</v>
      </c>
      <c r="B799" s="255" t="s">
        <v>3129</v>
      </c>
      <c r="C799" s="256">
        <v>3.5</v>
      </c>
      <c r="D799" s="281">
        <v>0.42</v>
      </c>
      <c r="E799" s="238" t="s">
        <v>3130</v>
      </c>
      <c r="F799" s="270">
        <v>1800</v>
      </c>
      <c r="G799" s="238" t="s">
        <v>3131</v>
      </c>
      <c r="H799" s="269">
        <v>491</v>
      </c>
      <c r="I799" s="238" t="s">
        <v>3132</v>
      </c>
      <c r="J799" s="269">
        <v>822</v>
      </c>
      <c r="K799" s="238" t="s">
        <v>3133</v>
      </c>
      <c r="L799" s="269">
        <v>93</v>
      </c>
      <c r="M799" s="238" t="s">
        <v>3134</v>
      </c>
      <c r="N799" s="269">
        <v>68</v>
      </c>
      <c r="O799" s="2"/>
      <c r="P799" s="2"/>
      <c r="Q799" s="2"/>
      <c r="R799" s="2"/>
      <c r="S799" s="2"/>
      <c r="T799" s="2"/>
      <c r="U799" s="2"/>
      <c r="V799" s="2"/>
      <c r="W799" s="2"/>
      <c r="X799" s="2"/>
      <c r="Y799" s="2"/>
      <c r="Z799" s="2"/>
      <c r="AA799" s="2"/>
      <c r="AB799" s="2"/>
      <c r="AC799" s="2"/>
      <c r="AD799" s="2"/>
      <c r="AE799" s="2"/>
      <c r="AF799" s="2"/>
      <c r="AG799" s="2"/>
      <c r="AH799" s="2"/>
      <c r="AI799" s="2"/>
      <c r="AJ799" s="2"/>
    </row>
    <row r="800" spans="1:36" ht="15.75" customHeight="1">
      <c r="A800" s="241" t="s">
        <v>3135</v>
      </c>
      <c r="B800" s="257" t="s">
        <v>3136</v>
      </c>
      <c r="C800" s="252">
        <v>20.8</v>
      </c>
      <c r="D800" s="257" t="s">
        <v>3137</v>
      </c>
      <c r="E800" s="241" t="s">
        <v>3138</v>
      </c>
      <c r="F800" s="272">
        <v>9710</v>
      </c>
      <c r="G800" s="241" t="s">
        <v>3139</v>
      </c>
      <c r="H800" s="272">
        <v>4240</v>
      </c>
      <c r="I800" s="241" t="s">
        <v>3140</v>
      </c>
      <c r="J800" s="272">
        <v>8820</v>
      </c>
      <c r="K800" s="241" t="s">
        <v>3141</v>
      </c>
      <c r="L800" s="272">
        <v>3400</v>
      </c>
      <c r="M800" s="241" t="s">
        <v>3142</v>
      </c>
      <c r="N800" s="271">
        <v>912</v>
      </c>
      <c r="O800" s="2"/>
      <c r="P800" s="2"/>
      <c r="Q800" s="2"/>
      <c r="R800" s="2"/>
      <c r="S800" s="2"/>
      <c r="T800" s="2"/>
      <c r="U800" s="2"/>
      <c r="V800" s="2"/>
      <c r="W800" s="2"/>
      <c r="X800" s="2"/>
      <c r="Y800" s="2"/>
      <c r="Z800" s="2"/>
      <c r="AA800" s="2"/>
      <c r="AB800" s="2"/>
      <c r="AC800" s="2"/>
      <c r="AD800" s="2"/>
      <c r="AE800" s="2"/>
      <c r="AF800" s="2"/>
      <c r="AG800" s="2"/>
      <c r="AH800" s="2"/>
      <c r="AI800" s="2"/>
      <c r="AJ800" s="2"/>
    </row>
    <row r="801" spans="1:36" ht="15.75" customHeight="1">
      <c r="A801" s="238" t="s">
        <v>3143</v>
      </c>
      <c r="B801" s="255" t="s">
        <v>3144</v>
      </c>
      <c r="C801" s="249">
        <v>10.8</v>
      </c>
      <c r="D801" s="281">
        <v>0.45</v>
      </c>
      <c r="E801" s="238" t="s">
        <v>3145</v>
      </c>
      <c r="F801" s="270">
        <v>5550</v>
      </c>
      <c r="G801" s="238" t="s">
        <v>3146</v>
      </c>
      <c r="H801" s="270">
        <v>1790</v>
      </c>
      <c r="I801" s="238" t="s">
        <v>3147</v>
      </c>
      <c r="J801" s="270">
        <v>4280</v>
      </c>
      <c r="K801" s="238" t="s">
        <v>3148</v>
      </c>
      <c r="L801" s="269">
        <v>753</v>
      </c>
      <c r="M801" s="238" t="s">
        <v>3149</v>
      </c>
      <c r="N801" s="269">
        <v>260</v>
      </c>
      <c r="O801" s="2"/>
      <c r="P801" s="2"/>
      <c r="Q801" s="2"/>
      <c r="R801" s="2"/>
      <c r="S801" s="2"/>
      <c r="T801" s="2"/>
      <c r="U801" s="2"/>
      <c r="V801" s="2"/>
      <c r="W801" s="2"/>
      <c r="X801" s="2"/>
      <c r="Y801" s="2"/>
      <c r="Z801" s="2"/>
      <c r="AA801" s="2"/>
      <c r="AB801" s="2"/>
      <c r="AC801" s="2"/>
      <c r="AD801" s="2"/>
      <c r="AE801" s="2"/>
      <c r="AF801" s="2"/>
      <c r="AG801" s="2"/>
      <c r="AH801" s="2"/>
      <c r="AI801" s="2"/>
      <c r="AJ801" s="2"/>
    </row>
    <row r="802" spans="1:36" ht="15.75" customHeight="1">
      <c r="A802" s="241" t="s">
        <v>3150</v>
      </c>
      <c r="B802" s="257" t="s">
        <v>3151</v>
      </c>
      <c r="C802" s="261">
        <v>7.5</v>
      </c>
      <c r="D802" s="282">
        <v>0.36</v>
      </c>
      <c r="E802" s="241" t="s">
        <v>3152</v>
      </c>
      <c r="F802" s="272">
        <v>3350</v>
      </c>
      <c r="G802" s="241" t="s">
        <v>3153</v>
      </c>
      <c r="H802" s="271">
        <v>979</v>
      </c>
      <c r="I802" s="241" t="s">
        <v>3154</v>
      </c>
      <c r="J802" s="272">
        <v>2240</v>
      </c>
      <c r="K802" s="241" t="s">
        <v>3155</v>
      </c>
      <c r="L802" s="271">
        <v>273</v>
      </c>
      <c r="M802" s="241" t="s">
        <v>3156</v>
      </c>
      <c r="N802" s="271">
        <v>138</v>
      </c>
      <c r="O802" s="2"/>
      <c r="P802" s="2"/>
      <c r="Q802" s="2"/>
      <c r="R802" s="2"/>
      <c r="S802" s="2"/>
      <c r="T802" s="2"/>
      <c r="U802" s="2"/>
      <c r="V802" s="2"/>
      <c r="W802" s="2"/>
      <c r="X802" s="2"/>
      <c r="Y802" s="2"/>
      <c r="Z802" s="2"/>
      <c r="AA802" s="2"/>
      <c r="AB802" s="2"/>
      <c r="AC802" s="2"/>
      <c r="AD802" s="2"/>
      <c r="AE802" s="2"/>
      <c r="AF802" s="2"/>
      <c r="AG802" s="2"/>
      <c r="AH802" s="2"/>
      <c r="AI802" s="2"/>
      <c r="AJ802" s="2"/>
    </row>
    <row r="803" spans="1:36" ht="15.75" customHeight="1">
      <c r="A803" s="238" t="s">
        <v>3157</v>
      </c>
      <c r="B803" s="255" t="s">
        <v>3158</v>
      </c>
      <c r="C803" s="256">
        <v>4.9000000000000004</v>
      </c>
      <c r="D803" s="281">
        <v>0.33</v>
      </c>
      <c r="E803" s="238" t="s">
        <v>3159</v>
      </c>
      <c r="F803" s="270">
        <v>2360</v>
      </c>
      <c r="G803" s="238" t="s">
        <v>3160</v>
      </c>
      <c r="H803" s="269">
        <v>654</v>
      </c>
      <c r="I803" s="238" t="s">
        <v>3161</v>
      </c>
      <c r="J803" s="270">
        <v>1280</v>
      </c>
      <c r="K803" s="238" t="s">
        <v>3162</v>
      </c>
      <c r="L803" s="269">
        <v>136</v>
      </c>
      <c r="M803" s="238" t="s">
        <v>3163</v>
      </c>
      <c r="N803" s="269">
        <v>91</v>
      </c>
      <c r="O803" s="2"/>
      <c r="P803" s="2"/>
      <c r="Q803" s="2"/>
      <c r="R803" s="2"/>
      <c r="S803" s="2"/>
      <c r="T803" s="2"/>
      <c r="U803" s="2"/>
      <c r="V803" s="2"/>
      <c r="W803" s="2"/>
      <c r="X803" s="2"/>
      <c r="Y803" s="2"/>
      <c r="Z803" s="2"/>
      <c r="AA803" s="2"/>
      <c r="AB803" s="2"/>
      <c r="AC803" s="2"/>
      <c r="AD803" s="2"/>
      <c r="AE803" s="2"/>
      <c r="AF803" s="2"/>
      <c r="AG803" s="2"/>
      <c r="AH803" s="2"/>
      <c r="AI803" s="2"/>
      <c r="AJ803" s="2"/>
    </row>
    <row r="804" spans="1:36" ht="15.75" customHeight="1">
      <c r="A804" s="241" t="s">
        <v>3164</v>
      </c>
      <c r="B804" s="257" t="s">
        <v>3165</v>
      </c>
      <c r="C804" s="261">
        <v>6.6</v>
      </c>
      <c r="D804" s="282">
        <v>0.31</v>
      </c>
      <c r="E804" s="241" t="s">
        <v>3166</v>
      </c>
      <c r="F804" s="272">
        <v>2900</v>
      </c>
      <c r="G804" s="241" t="s">
        <v>3167</v>
      </c>
      <c r="H804" s="271">
        <v>828</v>
      </c>
      <c r="I804" s="241" t="s">
        <v>3168</v>
      </c>
      <c r="J804" s="272">
        <v>1820</v>
      </c>
      <c r="K804" s="241" t="s">
        <v>3169</v>
      </c>
      <c r="L804" s="271">
        <v>206</v>
      </c>
      <c r="M804" s="241" t="s">
        <v>3170</v>
      </c>
      <c r="N804" s="271">
        <v>116</v>
      </c>
      <c r="O804" s="2"/>
      <c r="P804" s="2"/>
      <c r="Q804" s="2"/>
      <c r="R804" s="2"/>
      <c r="S804" s="2"/>
      <c r="T804" s="2"/>
      <c r="U804" s="2"/>
      <c r="V804" s="2"/>
      <c r="W804" s="2"/>
      <c r="X804" s="2"/>
      <c r="Y804" s="2"/>
      <c r="Z804" s="2"/>
      <c r="AA804" s="2"/>
      <c r="AB804" s="2"/>
      <c r="AC804" s="2"/>
      <c r="AD804" s="2"/>
      <c r="AE804" s="2"/>
      <c r="AF804" s="2"/>
      <c r="AG804" s="2"/>
      <c r="AH804" s="2"/>
      <c r="AI804" s="2"/>
      <c r="AJ804" s="2"/>
    </row>
    <row r="805" spans="1:36" ht="15.75" customHeight="1">
      <c r="A805" s="238" t="s">
        <v>3171</v>
      </c>
      <c r="B805" s="255" t="s">
        <v>3172</v>
      </c>
      <c r="C805" s="256">
        <v>5.5</v>
      </c>
      <c r="D805" s="281">
        <v>0.36</v>
      </c>
      <c r="E805" s="238" t="s">
        <v>3173</v>
      </c>
      <c r="F805" s="270">
        <v>2910</v>
      </c>
      <c r="G805" s="238" t="s">
        <v>3174</v>
      </c>
      <c r="H805" s="269">
        <v>812</v>
      </c>
      <c r="I805" s="238" t="s">
        <v>3175</v>
      </c>
      <c r="J805" s="270">
        <v>1670</v>
      </c>
      <c r="K805" s="238" t="s">
        <v>3176</v>
      </c>
      <c r="L805" s="269">
        <v>179</v>
      </c>
      <c r="M805" s="238" t="s">
        <v>3177</v>
      </c>
      <c r="N805" s="269">
        <v>114</v>
      </c>
      <c r="O805" s="2"/>
      <c r="P805" s="2"/>
      <c r="Q805" s="2"/>
      <c r="R805" s="2"/>
      <c r="S805" s="2"/>
      <c r="T805" s="2"/>
      <c r="U805" s="2"/>
      <c r="V805" s="2"/>
      <c r="W805" s="2"/>
      <c r="X805" s="2"/>
      <c r="Y805" s="2"/>
      <c r="Z805" s="2"/>
      <c r="AA805" s="2"/>
      <c r="AB805" s="2"/>
      <c r="AC805" s="2"/>
      <c r="AD805" s="2"/>
      <c r="AE805" s="2"/>
      <c r="AF805" s="2"/>
      <c r="AG805" s="2"/>
      <c r="AH805" s="2"/>
      <c r="AI805" s="2"/>
      <c r="AJ805" s="2"/>
    </row>
    <row r="806" spans="1:36" ht="15.75" customHeight="1">
      <c r="A806" s="241" t="s">
        <v>3178</v>
      </c>
      <c r="B806" s="257" t="s">
        <v>3179</v>
      </c>
      <c r="C806" s="261">
        <v>0.3</v>
      </c>
      <c r="D806" s="282">
        <v>0.14000000000000001</v>
      </c>
      <c r="E806" s="241" t="s">
        <v>3180</v>
      </c>
      <c r="F806" s="271">
        <v>69</v>
      </c>
      <c r="G806" s="241" t="s">
        <v>3181</v>
      </c>
      <c r="H806" s="271">
        <v>19</v>
      </c>
      <c r="I806" s="241" t="s">
        <v>3182</v>
      </c>
      <c r="J806" s="271">
        <v>21</v>
      </c>
      <c r="K806" s="241" t="s">
        <v>3183</v>
      </c>
      <c r="L806" s="271">
        <v>3</v>
      </c>
      <c r="M806" s="241" t="s">
        <v>3184</v>
      </c>
      <c r="N806" s="271">
        <v>3</v>
      </c>
      <c r="O806" s="2"/>
      <c r="P806" s="2"/>
      <c r="Q806" s="2"/>
      <c r="R806" s="2"/>
      <c r="S806" s="2"/>
      <c r="T806" s="2"/>
      <c r="U806" s="2"/>
      <c r="V806" s="2"/>
      <c r="W806" s="2"/>
      <c r="X806" s="2"/>
      <c r="Y806" s="2"/>
      <c r="Z806" s="2"/>
      <c r="AA806" s="2"/>
      <c r="AB806" s="2"/>
      <c r="AC806" s="2"/>
      <c r="AD806" s="2"/>
      <c r="AE806" s="2"/>
      <c r="AF806" s="2"/>
      <c r="AG806" s="2"/>
      <c r="AH806" s="2"/>
      <c r="AI806" s="2"/>
      <c r="AJ806" s="2"/>
    </row>
    <row r="807" spans="1:36" ht="15.75" customHeight="1">
      <c r="A807" s="238" t="s">
        <v>3185</v>
      </c>
      <c r="B807" s="255" t="s">
        <v>3186</v>
      </c>
      <c r="C807" s="256">
        <v>2.5</v>
      </c>
      <c r="D807" s="281">
        <v>0.26</v>
      </c>
      <c r="E807" s="238" t="s">
        <v>3187</v>
      </c>
      <c r="F807" s="270">
        <v>1110</v>
      </c>
      <c r="G807" s="238" t="s">
        <v>3188</v>
      </c>
      <c r="H807" s="269">
        <v>301</v>
      </c>
      <c r="I807" s="238" t="s">
        <v>3189</v>
      </c>
      <c r="J807" s="269">
        <v>438</v>
      </c>
      <c r="K807" s="238" t="s">
        <v>3190</v>
      </c>
      <c r="L807" s="269">
        <v>54</v>
      </c>
      <c r="M807" s="238" t="s">
        <v>3191</v>
      </c>
      <c r="N807" s="269">
        <v>42</v>
      </c>
      <c r="O807" s="2"/>
      <c r="P807" s="2"/>
      <c r="Q807" s="2"/>
      <c r="R807" s="2"/>
      <c r="S807" s="2"/>
      <c r="T807" s="2"/>
      <c r="U807" s="2"/>
      <c r="V807" s="2"/>
      <c r="W807" s="2"/>
      <c r="X807" s="2"/>
      <c r="Y807" s="2"/>
      <c r="Z807" s="2"/>
      <c r="AA807" s="2"/>
      <c r="AB807" s="2"/>
      <c r="AC807" s="2"/>
      <c r="AD807" s="2"/>
      <c r="AE807" s="2"/>
      <c r="AF807" s="2"/>
      <c r="AG807" s="2"/>
      <c r="AH807" s="2"/>
      <c r="AI807" s="2"/>
      <c r="AJ807" s="2"/>
    </row>
    <row r="808" spans="1:36" ht="15.75" customHeight="1">
      <c r="A808" s="241" t="s">
        <v>3192</v>
      </c>
      <c r="B808" s="257" t="s">
        <v>3193</v>
      </c>
      <c r="C808" s="241" t="s">
        <v>3194</v>
      </c>
      <c r="D808" s="282">
        <v>0.04</v>
      </c>
      <c r="E808" s="241" t="s">
        <v>3195</v>
      </c>
      <c r="F808" s="271">
        <v>5</v>
      </c>
      <c r="G808" s="241" t="s">
        <v>3196</v>
      </c>
      <c r="H808" s="271">
        <v>1</v>
      </c>
      <c r="I808" s="241" t="s">
        <v>3197</v>
      </c>
      <c r="J808" s="271">
        <v>1</v>
      </c>
      <c r="K808" s="241" t="s">
        <v>3198</v>
      </c>
      <c r="L808" s="273" t="s">
        <v>3199</v>
      </c>
      <c r="M808" s="241" t="s">
        <v>3200</v>
      </c>
      <c r="N808" s="273" t="s">
        <v>3201</v>
      </c>
      <c r="O808" s="2"/>
      <c r="P808" s="2"/>
      <c r="Q808" s="2"/>
      <c r="R808" s="2"/>
      <c r="S808" s="2"/>
      <c r="T808" s="2"/>
      <c r="U808" s="2"/>
      <c r="V808" s="2"/>
      <c r="W808" s="2"/>
      <c r="X808" s="2"/>
      <c r="Y808" s="2"/>
      <c r="Z808" s="2"/>
      <c r="AA808" s="2"/>
      <c r="AB808" s="2"/>
      <c r="AC808" s="2"/>
      <c r="AD808" s="2"/>
      <c r="AE808" s="2"/>
      <c r="AF808" s="2"/>
      <c r="AG808" s="2"/>
      <c r="AH808" s="2"/>
      <c r="AI808" s="2"/>
      <c r="AJ808" s="2"/>
    </row>
    <row r="809" spans="1:36" ht="15.75" customHeight="1">
      <c r="A809" s="238" t="s">
        <v>3202</v>
      </c>
      <c r="B809" s="255" t="s">
        <v>3203</v>
      </c>
      <c r="C809" s="256">
        <v>0.4</v>
      </c>
      <c r="D809" s="281">
        <v>0.13</v>
      </c>
      <c r="E809" s="238" t="s">
        <v>3204</v>
      </c>
      <c r="F809" s="269">
        <v>108</v>
      </c>
      <c r="G809" s="238" t="s">
        <v>3205</v>
      </c>
      <c r="H809" s="269">
        <v>29</v>
      </c>
      <c r="I809" s="238" t="s">
        <v>3206</v>
      </c>
      <c r="J809" s="269">
        <v>33</v>
      </c>
      <c r="K809" s="238" t="s">
        <v>3207</v>
      </c>
      <c r="L809" s="269">
        <v>5</v>
      </c>
      <c r="M809" s="238" t="s">
        <v>3208</v>
      </c>
      <c r="N809" s="269">
        <v>4</v>
      </c>
      <c r="O809" s="2"/>
      <c r="P809" s="2"/>
      <c r="Q809" s="2"/>
      <c r="R809" s="2"/>
      <c r="S809" s="2"/>
      <c r="T809" s="2"/>
      <c r="U809" s="2"/>
      <c r="V809" s="2"/>
      <c r="W809" s="2"/>
      <c r="X809" s="2"/>
      <c r="Y809" s="2"/>
      <c r="Z809" s="2"/>
      <c r="AA809" s="2"/>
      <c r="AB809" s="2"/>
      <c r="AC809" s="2"/>
      <c r="AD809" s="2"/>
      <c r="AE809" s="2"/>
      <c r="AF809" s="2"/>
      <c r="AG809" s="2"/>
      <c r="AH809" s="2"/>
      <c r="AI809" s="2"/>
      <c r="AJ809" s="2"/>
    </row>
    <row r="810" spans="1:36" ht="15.75" customHeight="1">
      <c r="A810" s="241" t="s">
        <v>3209</v>
      </c>
      <c r="B810" s="257" t="s">
        <v>3210</v>
      </c>
      <c r="C810" s="241" t="s">
        <v>3211</v>
      </c>
      <c r="D810" s="282">
        <v>0.02</v>
      </c>
      <c r="E810" s="241" t="s">
        <v>3212</v>
      </c>
      <c r="F810" s="271">
        <v>1</v>
      </c>
      <c r="G810" s="241" t="s">
        <v>3213</v>
      </c>
      <c r="H810" s="273" t="s">
        <v>3214</v>
      </c>
      <c r="I810" s="241" t="s">
        <v>3215</v>
      </c>
      <c r="J810" s="273" t="s">
        <v>3216</v>
      </c>
      <c r="K810" s="241" t="s">
        <v>3217</v>
      </c>
      <c r="L810" s="273" t="s">
        <v>3218</v>
      </c>
      <c r="M810" s="241" t="s">
        <v>3219</v>
      </c>
      <c r="N810" s="273" t="s">
        <v>3220</v>
      </c>
      <c r="O810" s="2"/>
      <c r="P810" s="2"/>
      <c r="Q810" s="2"/>
      <c r="R810" s="2"/>
      <c r="S810" s="2"/>
      <c r="T810" s="2"/>
      <c r="U810" s="2"/>
      <c r="V810" s="2"/>
      <c r="W810" s="2"/>
      <c r="X810" s="2"/>
      <c r="Y810" s="2"/>
      <c r="Z810" s="2"/>
      <c r="AA810" s="2"/>
      <c r="AB810" s="2"/>
      <c r="AC810" s="2"/>
      <c r="AD810" s="2"/>
      <c r="AE810" s="2"/>
      <c r="AF810" s="2"/>
      <c r="AG810" s="2"/>
      <c r="AH810" s="2"/>
      <c r="AI810" s="2"/>
      <c r="AJ810" s="2"/>
    </row>
    <row r="811" spans="1:36" ht="15.75" customHeight="1">
      <c r="A811" s="238" t="s">
        <v>3221</v>
      </c>
      <c r="B811" s="255" t="s">
        <v>3222</v>
      </c>
      <c r="C811" s="249">
        <v>22.5</v>
      </c>
      <c r="D811" s="281">
        <v>0.53</v>
      </c>
      <c r="E811" s="238" t="s">
        <v>3223</v>
      </c>
      <c r="F811" s="270">
        <v>6720</v>
      </c>
      <c r="G811" s="238" t="s">
        <v>3224</v>
      </c>
      <c r="H811" s="270">
        <v>3070</v>
      </c>
      <c r="I811" s="238" t="s">
        <v>3225</v>
      </c>
      <c r="J811" s="270">
        <v>6180</v>
      </c>
      <c r="K811" s="238" t="s">
        <v>3226</v>
      </c>
      <c r="L811" s="270">
        <v>2580</v>
      </c>
      <c r="M811" s="238" t="s">
        <v>3227</v>
      </c>
      <c r="N811" s="269">
        <v>718</v>
      </c>
      <c r="O811" s="2"/>
      <c r="P811" s="2"/>
      <c r="Q811" s="2"/>
      <c r="R811" s="2"/>
      <c r="S811" s="2"/>
      <c r="T811" s="2"/>
      <c r="U811" s="2"/>
      <c r="V811" s="2"/>
      <c r="W811" s="2"/>
      <c r="X811" s="2"/>
      <c r="Y811" s="2"/>
      <c r="Z811" s="2"/>
      <c r="AA811" s="2"/>
      <c r="AB811" s="2"/>
      <c r="AC811" s="2"/>
      <c r="AD811" s="2"/>
      <c r="AE811" s="2"/>
      <c r="AF811" s="2"/>
      <c r="AG811" s="2"/>
      <c r="AH811" s="2"/>
      <c r="AI811" s="2"/>
      <c r="AJ811" s="2"/>
    </row>
    <row r="812" spans="1:36" ht="15.75" customHeight="1">
      <c r="A812" s="263" t="s">
        <v>3228</v>
      </c>
      <c r="B812" s="262" t="s">
        <v>3229</v>
      </c>
      <c r="C812" s="300">
        <v>21.2</v>
      </c>
      <c r="D812" s="283">
        <v>0.44</v>
      </c>
      <c r="E812" s="263" t="s">
        <v>3230</v>
      </c>
      <c r="F812" s="295">
        <v>5940</v>
      </c>
      <c r="G812" s="263" t="s">
        <v>3231</v>
      </c>
      <c r="H812" s="295">
        <v>2620</v>
      </c>
      <c r="I812" s="263" t="s">
        <v>3232</v>
      </c>
      <c r="J812" s="295">
        <v>5410</v>
      </c>
      <c r="K812" s="263" t="s">
        <v>3233</v>
      </c>
      <c r="L812" s="295">
        <v>2130</v>
      </c>
      <c r="M812" s="263" t="s">
        <v>3234</v>
      </c>
      <c r="N812" s="301">
        <v>575</v>
      </c>
      <c r="O812" s="2"/>
      <c r="P812" s="2"/>
      <c r="Q812" s="2"/>
      <c r="R812" s="2"/>
      <c r="S812" s="2"/>
      <c r="T812" s="2"/>
      <c r="U812" s="2"/>
      <c r="V812" s="2"/>
      <c r="W812" s="2"/>
      <c r="X812" s="2"/>
      <c r="Y812" s="2"/>
      <c r="Z812" s="2"/>
      <c r="AA812" s="2"/>
      <c r="AB812" s="2"/>
      <c r="AC812" s="2"/>
      <c r="AD812" s="2"/>
      <c r="AE812" s="2"/>
      <c r="AF812" s="2"/>
      <c r="AG812" s="2"/>
      <c r="AH812" s="2"/>
      <c r="AI812" s="2"/>
      <c r="AJ812" s="2"/>
    </row>
    <row r="813" spans="1:36" ht="15.75" customHeight="1">
      <c r="A813" s="234" t="s">
        <v>3235</v>
      </c>
      <c r="B813" s="277" t="s">
        <v>3236</v>
      </c>
      <c r="C813" s="247">
        <v>7.5</v>
      </c>
      <c r="D813" s="278">
        <v>0.44</v>
      </c>
      <c r="E813" s="234" t="s">
        <v>3237</v>
      </c>
      <c r="F813" s="298">
        <v>3180</v>
      </c>
      <c r="G813" s="234" t="s">
        <v>3238</v>
      </c>
      <c r="H813" s="279">
        <v>929</v>
      </c>
      <c r="I813" s="234" t="s">
        <v>3239</v>
      </c>
      <c r="J813" s="298">
        <v>2120</v>
      </c>
      <c r="K813" s="234" t="s">
        <v>3240</v>
      </c>
      <c r="L813" s="279">
        <v>259</v>
      </c>
      <c r="M813" s="234" t="s">
        <v>3241</v>
      </c>
      <c r="N813" s="279">
        <v>131</v>
      </c>
      <c r="O813" s="2"/>
      <c r="P813" s="2"/>
      <c r="Q813" s="2"/>
      <c r="R813" s="2"/>
      <c r="S813" s="2"/>
      <c r="T813" s="2"/>
      <c r="U813" s="2"/>
      <c r="V813" s="2"/>
      <c r="W813" s="2"/>
      <c r="X813" s="2"/>
      <c r="Y813" s="2"/>
      <c r="Z813" s="2"/>
      <c r="AA813" s="2"/>
      <c r="AB813" s="2"/>
      <c r="AC813" s="2"/>
      <c r="AD813" s="2"/>
      <c r="AE813" s="2"/>
      <c r="AF813" s="2"/>
      <c r="AG813" s="2"/>
      <c r="AH813" s="2"/>
      <c r="AI813" s="2"/>
      <c r="AJ813" s="2"/>
    </row>
    <row r="814" spans="1:36" ht="15.75" customHeight="1">
      <c r="A814" s="238" t="s">
        <v>3242</v>
      </c>
      <c r="B814" s="255" t="s">
        <v>3243</v>
      </c>
      <c r="C814" s="256">
        <v>2.2000000000000002</v>
      </c>
      <c r="D814" s="281">
        <v>0.32</v>
      </c>
      <c r="E814" s="238" t="s">
        <v>3244</v>
      </c>
      <c r="F814" s="269">
        <v>795</v>
      </c>
      <c r="G814" s="238" t="s">
        <v>3245</v>
      </c>
      <c r="H814" s="269">
        <v>216</v>
      </c>
      <c r="I814" s="238" t="s">
        <v>3246</v>
      </c>
      <c r="J814" s="269">
        <v>302</v>
      </c>
      <c r="K814" s="238" t="s">
        <v>3247</v>
      </c>
      <c r="L814" s="269">
        <v>38</v>
      </c>
      <c r="M814" s="238" t="s">
        <v>3248</v>
      </c>
      <c r="N814" s="269">
        <v>30</v>
      </c>
      <c r="O814" s="2"/>
      <c r="P814" s="2"/>
      <c r="Q814" s="2"/>
      <c r="R814" s="2"/>
      <c r="S814" s="2"/>
      <c r="T814" s="2"/>
      <c r="U814" s="2"/>
      <c r="V814" s="2"/>
      <c r="W814" s="2"/>
      <c r="X814" s="2"/>
      <c r="Y814" s="2"/>
      <c r="Z814" s="2"/>
      <c r="AA814" s="2"/>
      <c r="AB814" s="2"/>
      <c r="AC814" s="2"/>
      <c r="AD814" s="2"/>
      <c r="AE814" s="2"/>
      <c r="AF814" s="2"/>
      <c r="AG814" s="2"/>
      <c r="AH814" s="2"/>
      <c r="AI814" s="2"/>
      <c r="AJ814" s="2"/>
    </row>
    <row r="815" spans="1:36" ht="15.75" customHeight="1">
      <c r="A815" s="241" t="s">
        <v>3249</v>
      </c>
      <c r="B815" s="257" t="s">
        <v>3250</v>
      </c>
      <c r="C815" s="261">
        <v>5</v>
      </c>
      <c r="D815" s="282">
        <v>0.35</v>
      </c>
      <c r="E815" s="241" t="s">
        <v>3251</v>
      </c>
      <c r="F815" s="272">
        <v>1910</v>
      </c>
      <c r="G815" s="241" t="s">
        <v>3252</v>
      </c>
      <c r="H815" s="271">
        <v>530</v>
      </c>
      <c r="I815" s="241" t="s">
        <v>3253</v>
      </c>
      <c r="J815" s="272">
        <v>1050</v>
      </c>
      <c r="K815" s="241" t="s">
        <v>3254</v>
      </c>
      <c r="L815" s="271">
        <v>111</v>
      </c>
      <c r="M815" s="241" t="s">
        <v>3255</v>
      </c>
      <c r="N815" s="271">
        <v>74</v>
      </c>
      <c r="O815" s="2"/>
      <c r="P815" s="2"/>
      <c r="Q815" s="2"/>
      <c r="R815" s="2"/>
      <c r="S815" s="2"/>
      <c r="T815" s="2"/>
      <c r="U815" s="2"/>
      <c r="V815" s="2"/>
      <c r="W815" s="2"/>
      <c r="X815" s="2"/>
      <c r="Y815" s="2"/>
      <c r="Z815" s="2"/>
      <c r="AA815" s="2"/>
      <c r="AB815" s="2"/>
      <c r="AC815" s="2"/>
      <c r="AD815" s="2"/>
      <c r="AE815" s="2"/>
      <c r="AF815" s="2"/>
      <c r="AG815" s="2"/>
      <c r="AH815" s="2"/>
      <c r="AI815" s="2"/>
      <c r="AJ815" s="2"/>
    </row>
    <row r="816" spans="1:36" ht="15.75" customHeight="1">
      <c r="A816" s="238" t="s">
        <v>3256</v>
      </c>
      <c r="B816" s="255" t="s">
        <v>3257</v>
      </c>
      <c r="C816" s="256">
        <v>6.6</v>
      </c>
      <c r="D816" s="281">
        <v>0.42</v>
      </c>
      <c r="E816" s="238" t="s">
        <v>3258</v>
      </c>
      <c r="F816" s="270">
        <v>2990</v>
      </c>
      <c r="G816" s="238" t="s">
        <v>3259</v>
      </c>
      <c r="H816" s="269">
        <v>854</v>
      </c>
      <c r="I816" s="238" t="s">
        <v>3260</v>
      </c>
      <c r="J816" s="270">
        <v>1880</v>
      </c>
      <c r="K816" s="238" t="s">
        <v>3261</v>
      </c>
      <c r="L816" s="269">
        <v>212</v>
      </c>
      <c r="M816" s="238" t="s">
        <v>3262</v>
      </c>
      <c r="N816" s="269">
        <v>120</v>
      </c>
      <c r="O816" s="2"/>
      <c r="P816" s="2"/>
      <c r="Q816" s="2"/>
      <c r="R816" s="2"/>
      <c r="S816" s="2"/>
      <c r="T816" s="2"/>
      <c r="U816" s="2"/>
      <c r="V816" s="2"/>
      <c r="W816" s="2"/>
      <c r="X816" s="2"/>
      <c r="Y816" s="2"/>
      <c r="Z816" s="2"/>
      <c r="AA816" s="2"/>
      <c r="AB816" s="2"/>
      <c r="AC816" s="2"/>
      <c r="AD816" s="2"/>
      <c r="AE816" s="2"/>
      <c r="AF816" s="2"/>
      <c r="AG816" s="2"/>
      <c r="AH816" s="2"/>
      <c r="AI816" s="2"/>
      <c r="AJ816" s="2"/>
    </row>
    <row r="817" spans="1:36" ht="15.75" customHeight="1">
      <c r="A817" s="241" t="s">
        <v>3263</v>
      </c>
      <c r="B817" s="257" t="s">
        <v>3264</v>
      </c>
      <c r="C817" s="261">
        <v>6</v>
      </c>
      <c r="D817" s="257" t="s">
        <v>3265</v>
      </c>
      <c r="E817" s="241" t="s">
        <v>3266</v>
      </c>
      <c r="F817" s="272">
        <v>3150</v>
      </c>
      <c r="G817" s="241" t="s">
        <v>3267</v>
      </c>
      <c r="H817" s="271">
        <v>889</v>
      </c>
      <c r="I817" s="241" t="s">
        <v>3268</v>
      </c>
      <c r="J817" s="272">
        <v>1900</v>
      </c>
      <c r="K817" s="241" t="s">
        <v>3269</v>
      </c>
      <c r="L817" s="271">
        <v>206</v>
      </c>
      <c r="M817" s="241" t="s">
        <v>3270</v>
      </c>
      <c r="N817" s="271">
        <v>124</v>
      </c>
      <c r="O817" s="2"/>
      <c r="P817" s="2"/>
      <c r="Q817" s="2"/>
      <c r="R817" s="2"/>
      <c r="S817" s="2"/>
      <c r="T817" s="2"/>
      <c r="U817" s="2"/>
      <c r="V817" s="2"/>
      <c r="W817" s="2"/>
      <c r="X817" s="2"/>
      <c r="Y817" s="2"/>
      <c r="Z817" s="2"/>
      <c r="AA817" s="2"/>
      <c r="AB817" s="2"/>
      <c r="AC817" s="2"/>
      <c r="AD817" s="2"/>
      <c r="AE817" s="2"/>
      <c r="AF817" s="2"/>
      <c r="AG817" s="2"/>
      <c r="AH817" s="2"/>
      <c r="AI817" s="2"/>
      <c r="AJ817" s="2"/>
    </row>
    <row r="818" spans="1:36" ht="15.75" customHeight="1">
      <c r="A818" s="238" t="s">
        <v>3271</v>
      </c>
      <c r="B818" s="255" t="s">
        <v>3272</v>
      </c>
      <c r="C818" s="256">
        <v>3.7</v>
      </c>
      <c r="D818" s="281">
        <v>0.32</v>
      </c>
      <c r="E818" s="238" t="s">
        <v>3273</v>
      </c>
      <c r="F818" s="270">
        <v>1330</v>
      </c>
      <c r="G818" s="238" t="s">
        <v>3274</v>
      </c>
      <c r="H818" s="269">
        <v>363</v>
      </c>
      <c r="I818" s="238" t="s">
        <v>3275</v>
      </c>
      <c r="J818" s="269">
        <v>624</v>
      </c>
      <c r="K818" s="238" t="s">
        <v>3276</v>
      </c>
      <c r="L818" s="269">
        <v>69</v>
      </c>
      <c r="M818" s="238" t="s">
        <v>3277</v>
      </c>
      <c r="N818" s="269">
        <v>51</v>
      </c>
      <c r="O818" s="2"/>
      <c r="P818" s="2"/>
      <c r="Q818" s="2"/>
      <c r="R818" s="2"/>
      <c r="S818" s="2"/>
      <c r="T818" s="2"/>
      <c r="U818" s="2"/>
      <c r="V818" s="2"/>
      <c r="W818" s="2"/>
      <c r="X818" s="2"/>
      <c r="Y818" s="2"/>
      <c r="Z818" s="2"/>
      <c r="AA818" s="2"/>
      <c r="AB818" s="2"/>
      <c r="AC818" s="2"/>
      <c r="AD818" s="2"/>
      <c r="AE818" s="2"/>
      <c r="AF818" s="2"/>
      <c r="AG818" s="2"/>
      <c r="AH818" s="2"/>
      <c r="AI818" s="2"/>
      <c r="AJ818" s="2"/>
    </row>
    <row r="819" spans="1:36" ht="15.75" customHeight="1">
      <c r="A819" s="241" t="s">
        <v>3278</v>
      </c>
      <c r="B819" s="257" t="s">
        <v>3279</v>
      </c>
      <c r="C819" s="261">
        <v>3.8</v>
      </c>
      <c r="D819" s="282">
        <v>0.3</v>
      </c>
      <c r="E819" s="241" t="s">
        <v>3280</v>
      </c>
      <c r="F819" s="272">
        <v>1410</v>
      </c>
      <c r="G819" s="241" t="s">
        <v>3281</v>
      </c>
      <c r="H819" s="271">
        <v>387</v>
      </c>
      <c r="I819" s="241" t="s">
        <v>3282</v>
      </c>
      <c r="J819" s="271">
        <v>673</v>
      </c>
      <c r="K819" s="241" t="s">
        <v>3283</v>
      </c>
      <c r="L819" s="271">
        <v>74</v>
      </c>
      <c r="M819" s="241" t="s">
        <v>3284</v>
      </c>
      <c r="N819" s="271">
        <v>54</v>
      </c>
      <c r="O819" s="2"/>
      <c r="P819" s="2"/>
      <c r="Q819" s="2"/>
      <c r="R819" s="2"/>
      <c r="S819" s="2"/>
      <c r="T819" s="2"/>
      <c r="U819" s="2"/>
      <c r="V819" s="2"/>
      <c r="W819" s="2"/>
      <c r="X819" s="2"/>
      <c r="Y819" s="2"/>
      <c r="Z819" s="2"/>
      <c r="AA819" s="2"/>
      <c r="AB819" s="2"/>
      <c r="AC819" s="2"/>
      <c r="AD819" s="2"/>
      <c r="AE819" s="2"/>
      <c r="AF819" s="2"/>
      <c r="AG819" s="2"/>
      <c r="AH819" s="2"/>
      <c r="AI819" s="2"/>
      <c r="AJ819" s="2"/>
    </row>
    <row r="820" spans="1:36" ht="15.75" customHeight="1">
      <c r="A820" s="238" t="s">
        <v>3285</v>
      </c>
      <c r="B820" s="255" t="s">
        <v>3286</v>
      </c>
      <c r="C820" s="255" t="s">
        <v>3287</v>
      </c>
      <c r="D820" s="281">
        <v>0.17</v>
      </c>
      <c r="E820" s="238" t="s">
        <v>3288</v>
      </c>
      <c r="F820" s="269">
        <v>62</v>
      </c>
      <c r="G820" s="238" t="s">
        <v>3289</v>
      </c>
      <c r="H820" s="269">
        <v>17</v>
      </c>
      <c r="I820" s="238" t="s">
        <v>3290</v>
      </c>
      <c r="J820" s="269">
        <v>18</v>
      </c>
      <c r="K820" s="238" t="s">
        <v>3291</v>
      </c>
      <c r="L820" s="269">
        <v>3</v>
      </c>
      <c r="M820" s="238" t="s">
        <v>3292</v>
      </c>
      <c r="N820" s="269">
        <v>2</v>
      </c>
      <c r="O820" s="2"/>
      <c r="P820" s="2"/>
      <c r="Q820" s="2"/>
      <c r="R820" s="2"/>
      <c r="S820" s="2"/>
      <c r="T820" s="2"/>
      <c r="U820" s="2"/>
      <c r="V820" s="2"/>
      <c r="W820" s="2"/>
      <c r="X820" s="2"/>
      <c r="Y820" s="2"/>
      <c r="Z820" s="2"/>
      <c r="AA820" s="2"/>
      <c r="AB820" s="2"/>
      <c r="AC820" s="2"/>
      <c r="AD820" s="2"/>
      <c r="AE820" s="2"/>
      <c r="AF820" s="2"/>
      <c r="AG820" s="2"/>
      <c r="AH820" s="2"/>
      <c r="AI820" s="2"/>
      <c r="AJ820" s="2"/>
    </row>
    <row r="821" spans="1:36" ht="15.75" customHeight="1">
      <c r="A821" s="241" t="s">
        <v>3293</v>
      </c>
      <c r="B821" s="257" t="s">
        <v>3294</v>
      </c>
      <c r="C821" s="261">
        <v>5.7</v>
      </c>
      <c r="D821" s="282">
        <v>0.37</v>
      </c>
      <c r="E821" s="241" t="s">
        <v>3295</v>
      </c>
      <c r="F821" s="272">
        <v>2560</v>
      </c>
      <c r="G821" s="241" t="s">
        <v>3296</v>
      </c>
      <c r="H821" s="271">
        <v>719</v>
      </c>
      <c r="I821" s="241" t="s">
        <v>3297</v>
      </c>
      <c r="J821" s="272">
        <v>1500</v>
      </c>
      <c r="K821" s="241" t="s">
        <v>3298</v>
      </c>
      <c r="L821" s="271">
        <v>162</v>
      </c>
      <c r="M821" s="241" t="s">
        <v>3299</v>
      </c>
      <c r="N821" s="271">
        <v>101</v>
      </c>
      <c r="O821" s="2"/>
      <c r="P821" s="2"/>
      <c r="Q821" s="2"/>
      <c r="R821" s="2"/>
      <c r="S821" s="2"/>
      <c r="T821" s="2"/>
      <c r="U821" s="2"/>
      <c r="V821" s="2"/>
      <c r="W821" s="2"/>
      <c r="X821" s="2"/>
      <c r="Y821" s="2"/>
      <c r="Z821" s="2"/>
      <c r="AA821" s="2"/>
      <c r="AB821" s="2"/>
      <c r="AC821" s="2"/>
      <c r="AD821" s="2"/>
      <c r="AE821" s="2"/>
      <c r="AF821" s="2"/>
      <c r="AG821" s="2"/>
      <c r="AH821" s="2"/>
      <c r="AI821" s="2"/>
      <c r="AJ821" s="2"/>
    </row>
    <row r="822" spans="1:36" ht="15.75" customHeight="1">
      <c r="A822" s="238" t="s">
        <v>3300</v>
      </c>
      <c r="B822" s="255" t="s">
        <v>3301</v>
      </c>
      <c r="C822" s="256">
        <v>3.5</v>
      </c>
      <c r="D822" s="281">
        <v>0.38</v>
      </c>
      <c r="E822" s="238" t="s">
        <v>3302</v>
      </c>
      <c r="F822" s="270">
        <v>1640</v>
      </c>
      <c r="G822" s="238" t="s">
        <v>3303</v>
      </c>
      <c r="H822" s="269">
        <v>446</v>
      </c>
      <c r="I822" s="238" t="s">
        <v>3304</v>
      </c>
      <c r="J822" s="269">
        <v>747</v>
      </c>
      <c r="K822" s="238" t="s">
        <v>3305</v>
      </c>
      <c r="L822" s="269">
        <v>84</v>
      </c>
      <c r="M822" s="238" t="s">
        <v>3306</v>
      </c>
      <c r="N822" s="269">
        <v>62</v>
      </c>
      <c r="O822" s="2"/>
      <c r="P822" s="2"/>
      <c r="Q822" s="2"/>
      <c r="R822" s="2"/>
      <c r="S822" s="2"/>
      <c r="T822" s="2"/>
      <c r="U822" s="2"/>
      <c r="V822" s="2"/>
      <c r="W822" s="2"/>
      <c r="X822" s="2"/>
      <c r="Y822" s="2"/>
      <c r="Z822" s="2"/>
      <c r="AA822" s="2"/>
      <c r="AB822" s="2"/>
      <c r="AC822" s="2"/>
      <c r="AD822" s="2"/>
      <c r="AE822" s="2"/>
      <c r="AF822" s="2"/>
      <c r="AG822" s="2"/>
      <c r="AH822" s="2"/>
      <c r="AI822" s="2"/>
      <c r="AJ822" s="2"/>
    </row>
    <row r="823" spans="1:36" ht="15.75" customHeight="1">
      <c r="A823" s="241" t="s">
        <v>3307</v>
      </c>
      <c r="B823" s="257" t="s">
        <v>3308</v>
      </c>
      <c r="C823" s="261">
        <v>3.8</v>
      </c>
      <c r="D823" s="282">
        <v>0.32</v>
      </c>
      <c r="E823" s="241" t="s">
        <v>3309</v>
      </c>
      <c r="F823" s="272">
        <v>1510</v>
      </c>
      <c r="G823" s="241" t="s">
        <v>3310</v>
      </c>
      <c r="H823" s="271">
        <v>413</v>
      </c>
      <c r="I823" s="241" t="s">
        <v>3311</v>
      </c>
      <c r="J823" s="271">
        <v>718</v>
      </c>
      <c r="K823" s="241" t="s">
        <v>3312</v>
      </c>
      <c r="L823" s="271">
        <v>79</v>
      </c>
      <c r="M823" s="241" t="s">
        <v>3313</v>
      </c>
      <c r="N823" s="271">
        <v>57</v>
      </c>
      <c r="O823" s="2"/>
      <c r="P823" s="2"/>
      <c r="Q823" s="2"/>
      <c r="R823" s="2"/>
      <c r="S823" s="2"/>
      <c r="T823" s="2"/>
      <c r="U823" s="2"/>
      <c r="V823" s="2"/>
      <c r="W823" s="2"/>
      <c r="X823" s="2"/>
      <c r="Y823" s="2"/>
      <c r="Z823" s="2"/>
      <c r="AA823" s="2"/>
      <c r="AB823" s="2"/>
      <c r="AC823" s="2"/>
      <c r="AD823" s="2"/>
      <c r="AE823" s="2"/>
      <c r="AF823" s="2"/>
      <c r="AG823" s="2"/>
      <c r="AH823" s="2"/>
      <c r="AI823" s="2"/>
      <c r="AJ823" s="2"/>
    </row>
    <row r="824" spans="1:36" ht="15.75" customHeight="1">
      <c r="A824" s="238" t="s">
        <v>3314</v>
      </c>
      <c r="B824" s="255" t="s">
        <v>3315</v>
      </c>
      <c r="C824" s="238" t="s">
        <v>3316</v>
      </c>
      <c r="D824" s="281">
        <v>0.15</v>
      </c>
      <c r="E824" s="238" t="s">
        <v>3317</v>
      </c>
      <c r="F824" s="269">
        <v>50</v>
      </c>
      <c r="G824" s="238" t="s">
        <v>3318</v>
      </c>
      <c r="H824" s="269">
        <v>14</v>
      </c>
      <c r="I824" s="238" t="s">
        <v>3319</v>
      </c>
      <c r="J824" s="269">
        <v>15</v>
      </c>
      <c r="K824" s="238" t="s">
        <v>3320</v>
      </c>
      <c r="L824" s="269">
        <v>2</v>
      </c>
      <c r="M824" s="238" t="s">
        <v>3321</v>
      </c>
      <c r="N824" s="269">
        <v>2</v>
      </c>
      <c r="O824" s="2"/>
      <c r="P824" s="2"/>
      <c r="Q824" s="2"/>
      <c r="R824" s="2"/>
      <c r="S824" s="2"/>
      <c r="T824" s="2"/>
      <c r="U824" s="2"/>
      <c r="V824" s="2"/>
      <c r="W824" s="2"/>
      <c r="X824" s="2"/>
      <c r="Y824" s="2"/>
      <c r="Z824" s="2"/>
      <c r="AA824" s="2"/>
      <c r="AB824" s="2"/>
      <c r="AC824" s="2"/>
      <c r="AD824" s="2"/>
      <c r="AE824" s="2"/>
      <c r="AF824" s="2"/>
      <c r="AG824" s="2"/>
      <c r="AH824" s="2"/>
      <c r="AI824" s="2"/>
      <c r="AJ824" s="2"/>
    </row>
    <row r="825" spans="1:36" ht="15.75" customHeight="1">
      <c r="A825" s="241" t="s">
        <v>3322</v>
      </c>
      <c r="B825" s="257" t="s">
        <v>3323</v>
      </c>
      <c r="C825" s="241" t="s">
        <v>3324</v>
      </c>
      <c r="D825" s="282">
        <v>0.05</v>
      </c>
      <c r="E825" s="241" t="s">
        <v>3325</v>
      </c>
      <c r="F825" s="271">
        <v>3</v>
      </c>
      <c r="G825" s="241" t="s">
        <v>3326</v>
      </c>
      <c r="H825" s="273" t="s">
        <v>3327</v>
      </c>
      <c r="I825" s="241" t="s">
        <v>3328</v>
      </c>
      <c r="J825" s="273" t="s">
        <v>3329</v>
      </c>
      <c r="K825" s="241" t="s">
        <v>3330</v>
      </c>
      <c r="L825" s="273" t="s">
        <v>3331</v>
      </c>
      <c r="M825" s="241" t="s">
        <v>3332</v>
      </c>
      <c r="N825" s="273" t="s">
        <v>3333</v>
      </c>
      <c r="O825" s="2"/>
      <c r="P825" s="2"/>
      <c r="Q825" s="2"/>
      <c r="R825" s="2"/>
      <c r="S825" s="2"/>
      <c r="T825" s="2"/>
      <c r="U825" s="2"/>
      <c r="V825" s="2"/>
      <c r="W825" s="2"/>
      <c r="X825" s="2"/>
      <c r="Y825" s="2"/>
      <c r="Z825" s="2"/>
      <c r="AA825" s="2"/>
      <c r="AB825" s="2"/>
      <c r="AC825" s="2"/>
      <c r="AD825" s="2"/>
      <c r="AE825" s="2"/>
      <c r="AF825" s="2"/>
      <c r="AG825" s="2"/>
      <c r="AH825" s="2"/>
      <c r="AI825" s="2"/>
      <c r="AJ825" s="2"/>
    </row>
    <row r="826" spans="1:36" ht="15.75" customHeight="1">
      <c r="A826" s="238" t="s">
        <v>3334</v>
      </c>
      <c r="B826" s="255" t="s">
        <v>3335</v>
      </c>
      <c r="C826" s="256">
        <v>0.6</v>
      </c>
      <c r="D826" s="255" t="s">
        <v>3336</v>
      </c>
      <c r="E826" s="238" t="s">
        <v>3337</v>
      </c>
      <c r="F826" s="269">
        <v>215</v>
      </c>
      <c r="G826" s="238" t="s">
        <v>3338</v>
      </c>
      <c r="H826" s="269">
        <v>58</v>
      </c>
      <c r="I826" s="238" t="s">
        <v>3339</v>
      </c>
      <c r="J826" s="269">
        <v>66</v>
      </c>
      <c r="K826" s="238" t="s">
        <v>3340</v>
      </c>
      <c r="L826" s="269">
        <v>10</v>
      </c>
      <c r="M826" s="238" t="s">
        <v>3341</v>
      </c>
      <c r="N826" s="269">
        <v>8</v>
      </c>
      <c r="O826" s="2"/>
      <c r="P826" s="2"/>
      <c r="Q826" s="2"/>
      <c r="R826" s="2"/>
      <c r="S826" s="2"/>
      <c r="T826" s="2"/>
      <c r="U826" s="2"/>
      <c r="V826" s="2"/>
      <c r="W826" s="2"/>
      <c r="X826" s="2"/>
      <c r="Y826" s="2"/>
      <c r="Z826" s="2"/>
      <c r="AA826" s="2"/>
      <c r="AB826" s="2"/>
      <c r="AC826" s="2"/>
      <c r="AD826" s="2"/>
      <c r="AE826" s="2"/>
      <c r="AF826" s="2"/>
      <c r="AG826" s="2"/>
      <c r="AH826" s="2"/>
      <c r="AI826" s="2"/>
      <c r="AJ826" s="2"/>
    </row>
    <row r="827" spans="1:36" ht="15.75" customHeight="1">
      <c r="A827" s="241" t="s">
        <v>3342</v>
      </c>
      <c r="B827" s="257" t="s">
        <v>3343</v>
      </c>
      <c r="C827" s="261">
        <v>5</v>
      </c>
      <c r="D827" s="282">
        <v>0.3</v>
      </c>
      <c r="E827" s="241" t="s">
        <v>3344</v>
      </c>
      <c r="F827" s="272">
        <v>2260</v>
      </c>
      <c r="G827" s="241" t="s">
        <v>3345</v>
      </c>
      <c r="H827" s="271">
        <v>627</v>
      </c>
      <c r="I827" s="241" t="s">
        <v>3346</v>
      </c>
      <c r="J827" s="272">
        <v>1240</v>
      </c>
      <c r="K827" s="241" t="s">
        <v>3347</v>
      </c>
      <c r="L827" s="271">
        <v>132</v>
      </c>
      <c r="M827" s="241" t="s">
        <v>3348</v>
      </c>
      <c r="N827" s="271">
        <v>88</v>
      </c>
      <c r="O827" s="2"/>
      <c r="P827" s="2"/>
      <c r="Q827" s="2"/>
      <c r="R827" s="2"/>
      <c r="S827" s="2"/>
      <c r="T827" s="2"/>
      <c r="U827" s="2"/>
      <c r="V827" s="2"/>
      <c r="W827" s="2"/>
      <c r="X827" s="2"/>
      <c r="Y827" s="2"/>
      <c r="Z827" s="2"/>
      <c r="AA827" s="2"/>
      <c r="AB827" s="2"/>
      <c r="AC827" s="2"/>
      <c r="AD827" s="2"/>
      <c r="AE827" s="2"/>
      <c r="AF827" s="2"/>
      <c r="AG827" s="2"/>
      <c r="AH827" s="2"/>
      <c r="AI827" s="2"/>
      <c r="AJ827" s="2"/>
    </row>
    <row r="828" spans="1:36" ht="15.75" customHeight="1">
      <c r="A828" s="238" t="s">
        <v>3349</v>
      </c>
      <c r="B828" s="255" t="s">
        <v>3350</v>
      </c>
      <c r="C828" s="238" t="s">
        <v>3351</v>
      </c>
      <c r="D828" s="281">
        <v>0.01</v>
      </c>
      <c r="E828" s="238" t="s">
        <v>3352</v>
      </c>
      <c r="F828" s="274" t="s">
        <v>3353</v>
      </c>
      <c r="G828" s="238" t="s">
        <v>3354</v>
      </c>
      <c r="H828" s="274" t="s">
        <v>3355</v>
      </c>
      <c r="I828" s="238" t="s">
        <v>3356</v>
      </c>
      <c r="J828" s="274" t="s">
        <v>3357</v>
      </c>
      <c r="K828" s="238" t="s">
        <v>3358</v>
      </c>
      <c r="L828" s="274" t="s">
        <v>3359</v>
      </c>
      <c r="M828" s="238" t="s">
        <v>3360</v>
      </c>
      <c r="N828" s="274" t="s">
        <v>3361</v>
      </c>
      <c r="O828" s="2"/>
      <c r="P828" s="2"/>
      <c r="Q828" s="2"/>
      <c r="R828" s="2"/>
      <c r="S828" s="2"/>
      <c r="T828" s="2"/>
      <c r="U828" s="2"/>
      <c r="V828" s="2"/>
      <c r="W828" s="2"/>
      <c r="X828" s="2"/>
      <c r="Y828" s="2"/>
      <c r="Z828" s="2"/>
      <c r="AA828" s="2"/>
      <c r="AB828" s="2"/>
      <c r="AC828" s="2"/>
      <c r="AD828" s="2"/>
      <c r="AE828" s="2"/>
      <c r="AF828" s="2"/>
      <c r="AG828" s="2"/>
      <c r="AH828" s="2"/>
      <c r="AI828" s="2"/>
      <c r="AJ828" s="2"/>
    </row>
    <row r="829" spans="1:36" ht="15.75" customHeight="1">
      <c r="A829" s="241" t="s">
        <v>3362</v>
      </c>
      <c r="B829" s="257" t="s">
        <v>3363</v>
      </c>
      <c r="C829" s="261">
        <v>0.3</v>
      </c>
      <c r="D829" s="282">
        <v>0.16</v>
      </c>
      <c r="E829" s="241" t="s">
        <v>3364</v>
      </c>
      <c r="F829" s="271">
        <v>47</v>
      </c>
      <c r="G829" s="241" t="s">
        <v>3365</v>
      </c>
      <c r="H829" s="271">
        <v>13</v>
      </c>
      <c r="I829" s="241" t="s">
        <v>3366</v>
      </c>
      <c r="J829" s="271">
        <v>14</v>
      </c>
      <c r="K829" s="241" t="s">
        <v>3367</v>
      </c>
      <c r="L829" s="271">
        <v>2</v>
      </c>
      <c r="M829" s="241" t="s">
        <v>3368</v>
      </c>
      <c r="N829" s="271">
        <v>2</v>
      </c>
      <c r="O829" s="2"/>
      <c r="P829" s="2"/>
      <c r="Q829" s="2"/>
      <c r="R829" s="2"/>
      <c r="S829" s="2"/>
      <c r="T829" s="2"/>
      <c r="U829" s="2"/>
      <c r="V829" s="2"/>
      <c r="W829" s="2"/>
      <c r="X829" s="2"/>
      <c r="Y829" s="2"/>
      <c r="Z829" s="2"/>
      <c r="AA829" s="2"/>
      <c r="AB829" s="2"/>
      <c r="AC829" s="2"/>
      <c r="AD829" s="2"/>
      <c r="AE829" s="2"/>
      <c r="AF829" s="2"/>
      <c r="AG829" s="2"/>
      <c r="AH829" s="2"/>
      <c r="AI829" s="2"/>
      <c r="AJ829" s="2"/>
    </row>
    <row r="830" spans="1:36" ht="15.75" customHeight="1">
      <c r="A830" s="238" t="s">
        <v>3369</v>
      </c>
      <c r="B830" s="255" t="s">
        <v>3370</v>
      </c>
      <c r="C830" s="249">
        <v>13.5</v>
      </c>
      <c r="D830" s="281">
        <v>1.02</v>
      </c>
      <c r="E830" s="238" t="s">
        <v>3371</v>
      </c>
      <c r="F830" s="270">
        <v>8010</v>
      </c>
      <c r="G830" s="238" t="s">
        <v>3372</v>
      </c>
      <c r="H830" s="270">
        <v>2820</v>
      </c>
      <c r="I830" s="238" t="s">
        <v>3373</v>
      </c>
      <c r="J830" s="270">
        <v>6600</v>
      </c>
      <c r="K830" s="238" t="s">
        <v>3374</v>
      </c>
      <c r="L830" s="270">
        <v>1530</v>
      </c>
      <c r="M830" s="238" t="s">
        <v>3375</v>
      </c>
      <c r="N830" s="269">
        <v>436</v>
      </c>
      <c r="O830" s="2"/>
      <c r="P830" s="2"/>
      <c r="Q830" s="2"/>
      <c r="R830" s="2"/>
      <c r="S830" s="2"/>
      <c r="T830" s="2"/>
      <c r="U830" s="2"/>
      <c r="V830" s="2"/>
      <c r="W830" s="2"/>
      <c r="X830" s="2"/>
      <c r="Y830" s="2"/>
      <c r="Z830" s="2"/>
      <c r="AA830" s="2"/>
      <c r="AB830" s="2"/>
      <c r="AC830" s="2"/>
      <c r="AD830" s="2"/>
      <c r="AE830" s="2"/>
      <c r="AF830" s="2"/>
      <c r="AG830" s="2"/>
      <c r="AH830" s="2"/>
      <c r="AI830" s="2"/>
      <c r="AJ830" s="2"/>
    </row>
    <row r="831" spans="1:36" ht="15.75" customHeight="1">
      <c r="A831" s="241" t="s">
        <v>3376</v>
      </c>
      <c r="B831" s="257" t="s">
        <v>3377</v>
      </c>
      <c r="C831" s="261">
        <v>4.7</v>
      </c>
      <c r="D831" s="282">
        <v>0.36</v>
      </c>
      <c r="E831" s="241" t="s">
        <v>3378</v>
      </c>
      <c r="F831" s="272">
        <v>1530</v>
      </c>
      <c r="G831" s="241" t="s">
        <v>3379</v>
      </c>
      <c r="H831" s="271">
        <v>421</v>
      </c>
      <c r="I831" s="241" t="s">
        <v>3380</v>
      </c>
      <c r="J831" s="271">
        <v>809</v>
      </c>
      <c r="K831" s="241" t="s">
        <v>3381</v>
      </c>
      <c r="L831" s="271">
        <v>86</v>
      </c>
      <c r="M831" s="241" t="s">
        <v>3382</v>
      </c>
      <c r="N831" s="271">
        <v>59</v>
      </c>
      <c r="O831" s="2"/>
      <c r="P831" s="2"/>
      <c r="Q831" s="2"/>
      <c r="R831" s="2"/>
      <c r="S831" s="2"/>
      <c r="T831" s="2"/>
      <c r="U831" s="2"/>
      <c r="V831" s="2"/>
      <c r="W831" s="2"/>
      <c r="X831" s="2"/>
      <c r="Y831" s="2"/>
      <c r="Z831" s="2"/>
      <c r="AA831" s="2"/>
      <c r="AB831" s="2"/>
      <c r="AC831" s="2"/>
      <c r="AD831" s="2"/>
      <c r="AE831" s="2"/>
      <c r="AF831" s="2"/>
      <c r="AG831" s="2"/>
      <c r="AH831" s="2"/>
      <c r="AI831" s="2"/>
      <c r="AJ831" s="2"/>
    </row>
    <row r="832" spans="1:36" ht="15.75" customHeight="1">
      <c r="A832" s="238" t="s">
        <v>3383</v>
      </c>
      <c r="B832" s="255" t="s">
        <v>3384</v>
      </c>
      <c r="C832" s="256">
        <v>4.7</v>
      </c>
      <c r="D832" s="281">
        <v>0.42</v>
      </c>
      <c r="E832" s="238" t="s">
        <v>3385</v>
      </c>
      <c r="F832" s="270">
        <v>1760</v>
      </c>
      <c r="G832" s="238" t="s">
        <v>3386</v>
      </c>
      <c r="H832" s="269">
        <v>486</v>
      </c>
      <c r="I832" s="238" t="s">
        <v>3387</v>
      </c>
      <c r="J832" s="269">
        <v>934</v>
      </c>
      <c r="K832" s="238" t="s">
        <v>3388</v>
      </c>
      <c r="L832" s="269">
        <v>99</v>
      </c>
      <c r="M832" s="238" t="s">
        <v>3389</v>
      </c>
      <c r="N832" s="269">
        <v>68</v>
      </c>
      <c r="O832" s="2"/>
      <c r="P832" s="2"/>
      <c r="Q832" s="2"/>
      <c r="R832" s="2"/>
      <c r="S832" s="2"/>
      <c r="T832" s="2"/>
      <c r="U832" s="2"/>
      <c r="V832" s="2"/>
      <c r="W832" s="2"/>
      <c r="X832" s="2"/>
      <c r="Y832" s="2"/>
      <c r="Z832" s="2"/>
      <c r="AA832" s="2"/>
      <c r="AB832" s="2"/>
      <c r="AC832" s="2"/>
      <c r="AD832" s="2"/>
      <c r="AE832" s="2"/>
      <c r="AF832" s="2"/>
      <c r="AG832" s="2"/>
      <c r="AH832" s="2"/>
      <c r="AI832" s="2"/>
      <c r="AJ832" s="2"/>
    </row>
    <row r="833" spans="1:36" ht="15.75" customHeight="1">
      <c r="A833" s="241" t="s">
        <v>3390</v>
      </c>
      <c r="B833" s="257" t="s">
        <v>3391</v>
      </c>
      <c r="C833" s="261">
        <v>4.7</v>
      </c>
      <c r="D833" s="282">
        <v>0.35</v>
      </c>
      <c r="E833" s="241" t="s">
        <v>3392</v>
      </c>
      <c r="F833" s="272">
        <v>1480</v>
      </c>
      <c r="G833" s="241" t="s">
        <v>3393</v>
      </c>
      <c r="H833" s="271">
        <v>407</v>
      </c>
      <c r="I833" s="241" t="s">
        <v>3394</v>
      </c>
      <c r="J833" s="271">
        <v>783</v>
      </c>
      <c r="K833" s="241" t="s">
        <v>3395</v>
      </c>
      <c r="L833" s="271">
        <v>83</v>
      </c>
      <c r="M833" s="241" t="s">
        <v>3396</v>
      </c>
      <c r="N833" s="271">
        <v>57</v>
      </c>
      <c r="O833" s="2"/>
      <c r="P833" s="2"/>
      <c r="Q833" s="2"/>
      <c r="R833" s="2"/>
      <c r="S833" s="2"/>
      <c r="T833" s="2"/>
      <c r="U833" s="2"/>
      <c r="V833" s="2"/>
      <c r="W833" s="2"/>
      <c r="X833" s="2"/>
      <c r="Y833" s="2"/>
      <c r="Z833" s="2"/>
      <c r="AA833" s="2"/>
      <c r="AB833" s="2"/>
      <c r="AC833" s="2"/>
      <c r="AD833" s="2"/>
      <c r="AE833" s="2"/>
      <c r="AF833" s="2"/>
      <c r="AG833" s="2"/>
      <c r="AH833" s="2"/>
      <c r="AI833" s="2"/>
      <c r="AJ833" s="2"/>
    </row>
    <row r="834" spans="1:36" ht="15.75" customHeight="1">
      <c r="A834" s="238" t="s">
        <v>3397</v>
      </c>
      <c r="B834" s="255" t="s">
        <v>3398</v>
      </c>
      <c r="C834" s="256">
        <v>0.8</v>
      </c>
      <c r="D834" s="281">
        <v>0.3</v>
      </c>
      <c r="E834" s="238" t="s">
        <v>3399</v>
      </c>
      <c r="F834" s="269">
        <v>209</v>
      </c>
      <c r="G834" s="238" t="s">
        <v>3400</v>
      </c>
      <c r="H834" s="269">
        <v>57</v>
      </c>
      <c r="I834" s="238" t="s">
        <v>3401</v>
      </c>
      <c r="J834" s="269">
        <v>66</v>
      </c>
      <c r="K834" s="238" t="s">
        <v>3402</v>
      </c>
      <c r="L834" s="269">
        <v>10</v>
      </c>
      <c r="M834" s="238" t="s">
        <v>3403</v>
      </c>
      <c r="N834" s="269">
        <v>8</v>
      </c>
      <c r="O834" s="2"/>
      <c r="P834" s="2"/>
      <c r="Q834" s="2"/>
      <c r="R834" s="2"/>
      <c r="S834" s="2"/>
      <c r="T834" s="2"/>
      <c r="U834" s="2"/>
      <c r="V834" s="2"/>
      <c r="W834" s="2"/>
      <c r="X834" s="2"/>
      <c r="Y834" s="2"/>
      <c r="Z834" s="2"/>
      <c r="AA834" s="2"/>
      <c r="AB834" s="2"/>
      <c r="AC834" s="2"/>
      <c r="AD834" s="2"/>
      <c r="AE834" s="2"/>
      <c r="AF834" s="2"/>
      <c r="AG834" s="2"/>
      <c r="AH834" s="2"/>
      <c r="AI834" s="2"/>
      <c r="AJ834" s="2"/>
    </row>
    <row r="835" spans="1:36" ht="15.75" customHeight="1">
      <c r="A835" s="241" t="s">
        <v>3404</v>
      </c>
      <c r="B835" s="257" t="s">
        <v>3405</v>
      </c>
      <c r="C835" s="261">
        <v>0.8</v>
      </c>
      <c r="D835" s="257" t="s">
        <v>3406</v>
      </c>
      <c r="E835" s="241" t="s">
        <v>3407</v>
      </c>
      <c r="F835" s="271">
        <v>237</v>
      </c>
      <c r="G835" s="241" t="s">
        <v>3408</v>
      </c>
      <c r="H835" s="271">
        <v>65</v>
      </c>
      <c r="I835" s="241" t="s">
        <v>3409</v>
      </c>
      <c r="J835" s="271">
        <v>75</v>
      </c>
      <c r="K835" s="241" t="s">
        <v>3410</v>
      </c>
      <c r="L835" s="271">
        <v>11</v>
      </c>
      <c r="M835" s="241" t="s">
        <v>3411</v>
      </c>
      <c r="N835" s="271">
        <v>9</v>
      </c>
      <c r="O835" s="2"/>
      <c r="P835" s="2"/>
      <c r="Q835" s="2"/>
      <c r="R835" s="2"/>
      <c r="S835" s="2"/>
      <c r="T835" s="2"/>
      <c r="U835" s="2"/>
      <c r="V835" s="2"/>
      <c r="W835" s="2"/>
      <c r="X835" s="2"/>
      <c r="Y835" s="2"/>
      <c r="Z835" s="2"/>
      <c r="AA835" s="2"/>
      <c r="AB835" s="2"/>
      <c r="AC835" s="2"/>
      <c r="AD835" s="2"/>
      <c r="AE835" s="2"/>
      <c r="AF835" s="2"/>
      <c r="AG835" s="2"/>
      <c r="AH835" s="2"/>
      <c r="AI835" s="2"/>
      <c r="AJ835" s="2"/>
    </row>
    <row r="836" spans="1:36" ht="15.75" customHeight="1">
      <c r="A836" s="238" t="s">
        <v>3412</v>
      </c>
      <c r="B836" s="255" t="s">
        <v>3413</v>
      </c>
      <c r="C836" s="256">
        <v>0.8</v>
      </c>
      <c r="D836" s="281">
        <v>0.24</v>
      </c>
      <c r="E836" s="238" t="s">
        <v>3414</v>
      </c>
      <c r="F836" s="269">
        <v>163</v>
      </c>
      <c r="G836" s="238" t="s">
        <v>3415</v>
      </c>
      <c r="H836" s="269">
        <v>44</v>
      </c>
      <c r="I836" s="238" t="s">
        <v>3416</v>
      </c>
      <c r="J836" s="269">
        <v>52</v>
      </c>
      <c r="K836" s="238" t="s">
        <v>3417</v>
      </c>
      <c r="L836" s="269">
        <v>8</v>
      </c>
      <c r="M836" s="238" t="s">
        <v>3418</v>
      </c>
      <c r="N836" s="269">
        <v>6</v>
      </c>
      <c r="O836" s="2"/>
      <c r="P836" s="2"/>
      <c r="Q836" s="2"/>
      <c r="R836" s="2"/>
      <c r="S836" s="2"/>
      <c r="T836" s="2"/>
      <c r="U836" s="2"/>
      <c r="V836" s="2"/>
      <c r="W836" s="2"/>
      <c r="X836" s="2"/>
      <c r="Y836" s="2"/>
      <c r="Z836" s="2"/>
      <c r="AA836" s="2"/>
      <c r="AB836" s="2"/>
      <c r="AC836" s="2"/>
      <c r="AD836" s="2"/>
      <c r="AE836" s="2"/>
      <c r="AF836" s="2"/>
      <c r="AG836" s="2"/>
      <c r="AH836" s="2"/>
      <c r="AI836" s="2"/>
      <c r="AJ836" s="2"/>
    </row>
    <row r="837" spans="1:36" ht="15.75" customHeight="1">
      <c r="A837" s="241" t="s">
        <v>3419</v>
      </c>
      <c r="B837" s="257" t="s">
        <v>3420</v>
      </c>
      <c r="C837" s="252">
        <v>25</v>
      </c>
      <c r="D837" s="282">
        <v>0.65</v>
      </c>
      <c r="E837" s="241" t="s">
        <v>3421</v>
      </c>
      <c r="F837" s="291">
        <v>11000</v>
      </c>
      <c r="G837" s="241" t="s">
        <v>3422</v>
      </c>
      <c r="H837" s="272">
        <v>5350</v>
      </c>
      <c r="I837" s="241" t="s">
        <v>3423</v>
      </c>
      <c r="J837" s="291">
        <v>10300</v>
      </c>
      <c r="K837" s="241" t="s">
        <v>3424</v>
      </c>
      <c r="L837" s="272">
        <v>4770</v>
      </c>
      <c r="M837" s="241" t="s">
        <v>3425</v>
      </c>
      <c r="N837" s="271">
        <v>1420</v>
      </c>
      <c r="O837" s="2"/>
      <c r="P837" s="2"/>
      <c r="Q837" s="2"/>
      <c r="R837" s="2"/>
      <c r="S837" s="2"/>
      <c r="T837" s="2"/>
      <c r="U837" s="2"/>
      <c r="V837" s="2"/>
      <c r="W837" s="2"/>
      <c r="X837" s="2"/>
      <c r="Y837" s="2"/>
      <c r="Z837" s="2"/>
      <c r="AA837" s="2"/>
      <c r="AB837" s="2"/>
      <c r="AC837" s="2"/>
      <c r="AD837" s="2"/>
      <c r="AE837" s="2"/>
      <c r="AF837" s="2"/>
      <c r="AG837" s="2"/>
      <c r="AH837" s="2"/>
      <c r="AI837" s="2"/>
      <c r="AJ837" s="2"/>
    </row>
    <row r="838" spans="1:36" ht="15.75" customHeight="1">
      <c r="A838" s="238" t="s">
        <v>3426</v>
      </c>
      <c r="B838" s="255" t="s">
        <v>3427</v>
      </c>
      <c r="C838" s="249">
        <v>12.9</v>
      </c>
      <c r="D838" s="281">
        <v>0.86</v>
      </c>
      <c r="E838" s="238" t="s">
        <v>3428</v>
      </c>
      <c r="F838" s="270">
        <v>8430</v>
      </c>
      <c r="G838" s="238" t="s">
        <v>3429</v>
      </c>
      <c r="H838" s="270">
        <v>2910</v>
      </c>
      <c r="I838" s="238" t="s">
        <v>3430</v>
      </c>
      <c r="J838" s="270">
        <v>6860</v>
      </c>
      <c r="K838" s="238" t="s">
        <v>3431</v>
      </c>
      <c r="L838" s="270">
        <v>1500</v>
      </c>
      <c r="M838" s="238" t="s">
        <v>3432</v>
      </c>
      <c r="N838" s="269">
        <v>442</v>
      </c>
      <c r="O838" s="2"/>
      <c r="P838" s="2"/>
      <c r="Q838" s="2"/>
      <c r="R838" s="2"/>
      <c r="S838" s="2"/>
      <c r="T838" s="2"/>
      <c r="U838" s="2"/>
      <c r="V838" s="2"/>
      <c r="W838" s="2"/>
      <c r="X838" s="2"/>
      <c r="Y838" s="2"/>
      <c r="Z838" s="2"/>
      <c r="AA838" s="2"/>
      <c r="AB838" s="2"/>
      <c r="AC838" s="2"/>
      <c r="AD838" s="2"/>
      <c r="AE838" s="2"/>
      <c r="AF838" s="2"/>
      <c r="AG838" s="2"/>
      <c r="AH838" s="2"/>
      <c r="AI838" s="2"/>
      <c r="AJ838" s="2"/>
    </row>
    <row r="839" spans="1:36" ht="15.75" customHeight="1">
      <c r="A839" s="241" t="s">
        <v>3433</v>
      </c>
      <c r="B839" s="257" t="s">
        <v>3434</v>
      </c>
      <c r="C839" s="261">
        <v>1.9</v>
      </c>
      <c r="D839" s="282">
        <v>0.26</v>
      </c>
      <c r="E839" s="241" t="s">
        <v>3435</v>
      </c>
      <c r="F839" s="271">
        <v>668</v>
      </c>
      <c r="G839" s="241" t="s">
        <v>3436</v>
      </c>
      <c r="H839" s="271">
        <v>182</v>
      </c>
      <c r="I839" s="241" t="s">
        <v>3437</v>
      </c>
      <c r="J839" s="271">
        <v>243</v>
      </c>
      <c r="K839" s="241" t="s">
        <v>3438</v>
      </c>
      <c r="L839" s="271">
        <v>32</v>
      </c>
      <c r="M839" s="241" t="s">
        <v>3439</v>
      </c>
      <c r="N839" s="271">
        <v>25</v>
      </c>
      <c r="O839" s="2"/>
      <c r="P839" s="2"/>
      <c r="Q839" s="2"/>
      <c r="R839" s="2"/>
      <c r="S839" s="2"/>
      <c r="T839" s="2"/>
      <c r="U839" s="2"/>
      <c r="V839" s="2"/>
      <c r="W839" s="2"/>
      <c r="X839" s="2"/>
      <c r="Y839" s="2"/>
      <c r="Z839" s="2"/>
      <c r="AA839" s="2"/>
      <c r="AB839" s="2"/>
      <c r="AC839" s="2"/>
      <c r="AD839" s="2"/>
      <c r="AE839" s="2"/>
      <c r="AF839" s="2"/>
      <c r="AG839" s="2"/>
      <c r="AH839" s="2"/>
      <c r="AI839" s="2"/>
      <c r="AJ839" s="2"/>
    </row>
    <row r="840" spans="1:36" ht="15.75" customHeight="1">
      <c r="A840" s="238" t="s">
        <v>3440</v>
      </c>
      <c r="B840" s="255" t="s">
        <v>3441</v>
      </c>
      <c r="C840" s="249">
        <v>12.9</v>
      </c>
      <c r="D840" s="255" t="s">
        <v>3442</v>
      </c>
      <c r="E840" s="238" t="s">
        <v>3443</v>
      </c>
      <c r="F840" s="270">
        <v>7900</v>
      </c>
      <c r="G840" s="238" t="s">
        <v>3444</v>
      </c>
      <c r="H840" s="270">
        <v>2730</v>
      </c>
      <c r="I840" s="238" t="s">
        <v>3445</v>
      </c>
      <c r="J840" s="270">
        <v>6430</v>
      </c>
      <c r="K840" s="238" t="s">
        <v>3446</v>
      </c>
      <c r="L840" s="270">
        <v>1410</v>
      </c>
      <c r="M840" s="238" t="s">
        <v>3447</v>
      </c>
      <c r="N840" s="269">
        <v>415</v>
      </c>
      <c r="O840" s="2"/>
      <c r="P840" s="2"/>
      <c r="Q840" s="2"/>
      <c r="R840" s="2"/>
      <c r="S840" s="2"/>
      <c r="T840" s="2"/>
      <c r="U840" s="2"/>
      <c r="V840" s="2"/>
      <c r="W840" s="2"/>
      <c r="X840" s="2"/>
      <c r="Y840" s="2"/>
      <c r="Z840" s="2"/>
      <c r="AA840" s="2"/>
      <c r="AB840" s="2"/>
      <c r="AC840" s="2"/>
      <c r="AD840" s="2"/>
      <c r="AE840" s="2"/>
      <c r="AF840" s="2"/>
      <c r="AG840" s="2"/>
      <c r="AH840" s="2"/>
      <c r="AI840" s="2"/>
      <c r="AJ840" s="2"/>
    </row>
    <row r="841" spans="1:36" ht="15.75" customHeight="1">
      <c r="A841" s="241" t="s">
        <v>3448</v>
      </c>
      <c r="B841" s="257" t="s">
        <v>3449</v>
      </c>
      <c r="C841" s="252">
        <v>12.9</v>
      </c>
      <c r="D841" s="257" t="s">
        <v>3450</v>
      </c>
      <c r="E841" s="241" t="s">
        <v>3451</v>
      </c>
      <c r="F841" s="272">
        <v>8270</v>
      </c>
      <c r="G841" s="241" t="s">
        <v>3452</v>
      </c>
      <c r="H841" s="272">
        <v>2850</v>
      </c>
      <c r="I841" s="241" t="s">
        <v>3453</v>
      </c>
      <c r="J841" s="272">
        <v>6730</v>
      </c>
      <c r="K841" s="241" t="s">
        <v>3454</v>
      </c>
      <c r="L841" s="272">
        <v>1480</v>
      </c>
      <c r="M841" s="241" t="s">
        <v>3455</v>
      </c>
      <c r="N841" s="271">
        <v>434</v>
      </c>
      <c r="O841" s="2"/>
      <c r="P841" s="2"/>
      <c r="Q841" s="2"/>
      <c r="R841" s="2"/>
      <c r="S841" s="2"/>
      <c r="T841" s="2"/>
      <c r="U841" s="2"/>
      <c r="V841" s="2"/>
      <c r="W841" s="2"/>
      <c r="X841" s="2"/>
      <c r="Y841" s="2"/>
      <c r="Z841" s="2"/>
      <c r="AA841" s="2"/>
      <c r="AB841" s="2"/>
      <c r="AC841" s="2"/>
      <c r="AD841" s="2"/>
      <c r="AE841" s="2"/>
      <c r="AF841" s="2"/>
      <c r="AG841" s="2"/>
      <c r="AH841" s="2"/>
      <c r="AI841" s="2"/>
      <c r="AJ841" s="2"/>
    </row>
    <row r="842" spans="1:36" ht="15.75" customHeight="1">
      <c r="A842" s="238" t="s">
        <v>3456</v>
      </c>
      <c r="B842" s="255" t="s">
        <v>3457</v>
      </c>
      <c r="C842" s="249">
        <v>25</v>
      </c>
      <c r="D842" s="255" t="s">
        <v>3458</v>
      </c>
      <c r="E842" s="238" t="s">
        <v>3459</v>
      </c>
      <c r="F842" s="290">
        <v>10900</v>
      </c>
      <c r="G842" s="238" t="s">
        <v>3460</v>
      </c>
      <c r="H842" s="270">
        <v>5300</v>
      </c>
      <c r="I842" s="238" t="s">
        <v>3461</v>
      </c>
      <c r="J842" s="290">
        <v>10200</v>
      </c>
      <c r="K842" s="238" t="s">
        <v>3462</v>
      </c>
      <c r="L842" s="270">
        <v>4730</v>
      </c>
      <c r="M842" s="238" t="s">
        <v>3463</v>
      </c>
      <c r="N842" s="269">
        <v>1400</v>
      </c>
      <c r="O842" s="2"/>
      <c r="P842" s="2"/>
      <c r="Q842" s="2"/>
      <c r="R842" s="2"/>
      <c r="S842" s="2"/>
      <c r="T842" s="2"/>
      <c r="U842" s="2"/>
      <c r="V842" s="2"/>
      <c r="W842" s="2"/>
      <c r="X842" s="2"/>
      <c r="Y842" s="2"/>
      <c r="Z842" s="2"/>
      <c r="AA842" s="2"/>
      <c r="AB842" s="2"/>
      <c r="AC842" s="2"/>
      <c r="AD842" s="2"/>
      <c r="AE842" s="2"/>
      <c r="AF842" s="2"/>
      <c r="AG842" s="2"/>
      <c r="AH842" s="2"/>
      <c r="AI842" s="2"/>
      <c r="AJ842" s="2"/>
    </row>
    <row r="843" spans="1:36" ht="15.75" customHeight="1">
      <c r="A843" s="263" t="s">
        <v>3464</v>
      </c>
      <c r="B843" s="262" t="s">
        <v>3465</v>
      </c>
      <c r="C843" s="300">
        <v>13.5</v>
      </c>
      <c r="D843" s="262" t="s">
        <v>3466</v>
      </c>
      <c r="E843" s="263" t="s">
        <v>3467</v>
      </c>
      <c r="F843" s="296">
        <v>11100</v>
      </c>
      <c r="G843" s="263" t="s">
        <v>3468</v>
      </c>
      <c r="H843" s="295">
        <v>3890</v>
      </c>
      <c r="I843" s="263" t="s">
        <v>3469</v>
      </c>
      <c r="J843" s="295">
        <v>9110</v>
      </c>
      <c r="K843" s="263" t="s">
        <v>3470</v>
      </c>
      <c r="L843" s="295">
        <v>2120</v>
      </c>
      <c r="M843" s="263" t="s">
        <v>3471</v>
      </c>
      <c r="N843" s="301">
        <v>602</v>
      </c>
      <c r="O843" s="2"/>
      <c r="P843" s="2"/>
      <c r="Q843" s="2"/>
      <c r="R843" s="2"/>
      <c r="S843" s="2"/>
      <c r="T843" s="2"/>
      <c r="U843" s="2"/>
      <c r="V843" s="2"/>
      <c r="W843" s="2"/>
      <c r="X843" s="2"/>
      <c r="Y843" s="2"/>
      <c r="Z843" s="2"/>
      <c r="AA843" s="2"/>
      <c r="AB843" s="2"/>
      <c r="AC843" s="2"/>
      <c r="AD843" s="2"/>
      <c r="AE843" s="2"/>
      <c r="AF843" s="2"/>
      <c r="AG843" s="2"/>
      <c r="AH843" s="2"/>
      <c r="AI843" s="2"/>
      <c r="AJ843" s="2"/>
    </row>
    <row r="844" spans="1:36" ht="15.75" customHeight="1">
      <c r="A844" s="234" t="s">
        <v>3472</v>
      </c>
      <c r="B844" s="277" t="s">
        <v>3473</v>
      </c>
      <c r="C844" s="267">
        <v>25</v>
      </c>
      <c r="D844" s="277" t="s">
        <v>3474</v>
      </c>
      <c r="E844" s="234" t="s">
        <v>3475</v>
      </c>
      <c r="F844" s="268">
        <v>15100</v>
      </c>
      <c r="G844" s="234" t="s">
        <v>3476</v>
      </c>
      <c r="H844" s="298">
        <v>7330</v>
      </c>
      <c r="I844" s="234" t="s">
        <v>3477</v>
      </c>
      <c r="J844" s="268">
        <v>14100</v>
      </c>
      <c r="K844" s="234" t="s">
        <v>3478</v>
      </c>
      <c r="L844" s="298">
        <v>6530</v>
      </c>
      <c r="M844" s="234" t="s">
        <v>3479</v>
      </c>
      <c r="N844" s="279">
        <v>1940</v>
      </c>
      <c r="O844" s="2"/>
      <c r="P844" s="2"/>
      <c r="Q844" s="2"/>
      <c r="R844" s="2"/>
      <c r="S844" s="2"/>
      <c r="T844" s="2"/>
      <c r="U844" s="2"/>
      <c r="V844" s="2"/>
      <c r="W844" s="2"/>
      <c r="X844" s="2"/>
      <c r="Y844" s="2"/>
      <c r="Z844" s="2"/>
      <c r="AA844" s="2"/>
      <c r="AB844" s="2"/>
      <c r="AC844" s="2"/>
      <c r="AD844" s="2"/>
      <c r="AE844" s="2"/>
      <c r="AF844" s="2"/>
      <c r="AG844" s="2"/>
      <c r="AH844" s="2"/>
      <c r="AI844" s="2"/>
      <c r="AJ844" s="2"/>
    </row>
    <row r="845" spans="1:36" ht="15.75" customHeight="1">
      <c r="A845" s="238" t="s">
        <v>3480</v>
      </c>
      <c r="B845" s="255" t="s">
        <v>3481</v>
      </c>
      <c r="C845" s="256">
        <v>0.8</v>
      </c>
      <c r="D845" s="255" t="s">
        <v>3482</v>
      </c>
      <c r="E845" s="238" t="s">
        <v>3483</v>
      </c>
      <c r="F845" s="269">
        <v>223</v>
      </c>
      <c r="G845" s="238" t="s">
        <v>3484</v>
      </c>
      <c r="H845" s="269">
        <v>61</v>
      </c>
      <c r="I845" s="238" t="s">
        <v>3485</v>
      </c>
      <c r="J845" s="269">
        <v>70</v>
      </c>
      <c r="K845" s="238" t="s">
        <v>3486</v>
      </c>
      <c r="L845" s="269">
        <v>10</v>
      </c>
      <c r="M845" s="238" t="s">
        <v>3487</v>
      </c>
      <c r="N845" s="269">
        <v>8</v>
      </c>
      <c r="O845" s="2"/>
      <c r="P845" s="2"/>
      <c r="Q845" s="2"/>
      <c r="R845" s="2"/>
      <c r="S845" s="2"/>
      <c r="T845" s="2"/>
      <c r="U845" s="2"/>
      <c r="V845" s="2"/>
      <c r="W845" s="2"/>
      <c r="X845" s="2"/>
      <c r="Y845" s="2"/>
      <c r="Z845" s="2"/>
      <c r="AA845" s="2"/>
      <c r="AB845" s="2"/>
      <c r="AC845" s="2"/>
      <c r="AD845" s="2"/>
      <c r="AE845" s="2"/>
      <c r="AF845" s="2"/>
      <c r="AG845" s="2"/>
      <c r="AH845" s="2"/>
      <c r="AI845" s="2"/>
      <c r="AJ845" s="2"/>
    </row>
    <row r="846" spans="1:36" ht="15.75" customHeight="1">
      <c r="A846" s="241" t="s">
        <v>3488</v>
      </c>
      <c r="B846" s="257" t="s">
        <v>3489</v>
      </c>
      <c r="C846" s="241" t="s">
        <v>3490</v>
      </c>
      <c r="D846" s="257" t="s">
        <v>3491</v>
      </c>
      <c r="E846" s="241" t="s">
        <v>3492</v>
      </c>
      <c r="F846" s="273" t="s">
        <v>3493</v>
      </c>
      <c r="G846" s="241" t="s">
        <v>3494</v>
      </c>
      <c r="H846" s="273" t="s">
        <v>3495</v>
      </c>
      <c r="I846" s="241" t="s">
        <v>3496</v>
      </c>
      <c r="J846" s="273" t="s">
        <v>3497</v>
      </c>
      <c r="K846" s="241" t="s">
        <v>3498</v>
      </c>
      <c r="L846" s="273" t="s">
        <v>3499</v>
      </c>
      <c r="M846" s="241" t="s">
        <v>3500</v>
      </c>
      <c r="N846" s="273" t="s">
        <v>3501</v>
      </c>
      <c r="O846" s="2"/>
      <c r="P846" s="2"/>
      <c r="Q846" s="2"/>
      <c r="R846" s="2"/>
      <c r="S846" s="2"/>
      <c r="T846" s="2"/>
      <c r="U846" s="2"/>
      <c r="V846" s="2"/>
      <c r="W846" s="2"/>
      <c r="X846" s="2"/>
      <c r="Y846" s="2"/>
      <c r="Z846" s="2"/>
      <c r="AA846" s="2"/>
      <c r="AB846" s="2"/>
      <c r="AC846" s="2"/>
      <c r="AD846" s="2"/>
      <c r="AE846" s="2"/>
      <c r="AF846" s="2"/>
      <c r="AG846" s="2"/>
      <c r="AH846" s="2"/>
      <c r="AI846" s="2"/>
      <c r="AJ846" s="2"/>
    </row>
    <row r="847" spans="1:36" ht="15.75" customHeight="1">
      <c r="A847" s="238" t="s">
        <v>3502</v>
      </c>
      <c r="B847" s="255" t="s">
        <v>3503</v>
      </c>
      <c r="C847" s="256">
        <v>6.2</v>
      </c>
      <c r="D847" s="255" t="s">
        <v>3504</v>
      </c>
      <c r="E847" s="238" t="s">
        <v>3505</v>
      </c>
      <c r="F847" s="270">
        <v>3080</v>
      </c>
      <c r="G847" s="238" t="s">
        <v>3506</v>
      </c>
      <c r="H847" s="269">
        <v>871</v>
      </c>
      <c r="I847" s="238" t="s">
        <v>3507</v>
      </c>
      <c r="J847" s="270">
        <v>1880</v>
      </c>
      <c r="K847" s="238" t="s">
        <v>3508</v>
      </c>
      <c r="L847" s="269">
        <v>207</v>
      </c>
      <c r="M847" s="238" t="s">
        <v>3509</v>
      </c>
      <c r="N847" s="269">
        <v>122</v>
      </c>
      <c r="O847" s="2"/>
      <c r="P847" s="2"/>
      <c r="Q847" s="2"/>
      <c r="R847" s="2"/>
      <c r="S847" s="2"/>
      <c r="T847" s="2"/>
      <c r="U847" s="2"/>
      <c r="V847" s="2"/>
      <c r="W847" s="2"/>
      <c r="X847" s="2"/>
      <c r="Y847" s="2"/>
      <c r="Z847" s="2"/>
      <c r="AA847" s="2"/>
      <c r="AB847" s="2"/>
      <c r="AC847" s="2"/>
      <c r="AD847" s="2"/>
      <c r="AE847" s="2"/>
      <c r="AF847" s="2"/>
      <c r="AG847" s="2"/>
      <c r="AH847" s="2"/>
      <c r="AI847" s="2"/>
      <c r="AJ847" s="2"/>
    </row>
    <row r="848" spans="1:36" ht="15.75" customHeight="1">
      <c r="A848" s="241" t="s">
        <v>3510</v>
      </c>
      <c r="B848" s="257" t="s">
        <v>3511</v>
      </c>
      <c r="C848" s="261">
        <v>1</v>
      </c>
      <c r="D848" s="257" t="s">
        <v>3512</v>
      </c>
      <c r="E848" s="241" t="s">
        <v>3513</v>
      </c>
      <c r="F848" s="271">
        <v>204</v>
      </c>
      <c r="G848" s="241" t="s">
        <v>3514</v>
      </c>
      <c r="H848" s="271">
        <v>56</v>
      </c>
      <c r="I848" s="241" t="s">
        <v>3515</v>
      </c>
      <c r="J848" s="271">
        <v>66</v>
      </c>
      <c r="K848" s="241" t="s">
        <v>3516</v>
      </c>
      <c r="L848" s="271">
        <v>10</v>
      </c>
      <c r="M848" s="241" t="s">
        <v>3517</v>
      </c>
      <c r="N848" s="271">
        <v>8</v>
      </c>
      <c r="O848" s="2"/>
      <c r="P848" s="2"/>
      <c r="Q848" s="2"/>
      <c r="R848" s="2"/>
      <c r="S848" s="2"/>
      <c r="T848" s="2"/>
      <c r="U848" s="2"/>
      <c r="V848" s="2"/>
      <c r="W848" s="2"/>
      <c r="X848" s="2"/>
      <c r="Y848" s="2"/>
      <c r="Z848" s="2"/>
      <c r="AA848" s="2"/>
      <c r="AB848" s="2"/>
      <c r="AC848" s="2"/>
      <c r="AD848" s="2"/>
      <c r="AE848" s="2"/>
      <c r="AF848" s="2"/>
      <c r="AG848" s="2"/>
      <c r="AH848" s="2"/>
      <c r="AI848" s="2"/>
      <c r="AJ848" s="2"/>
    </row>
    <row r="849" spans="1:36" ht="15.75" customHeight="1">
      <c r="A849" s="238" t="s">
        <v>3518</v>
      </c>
      <c r="B849" s="255" t="s">
        <v>3519</v>
      </c>
      <c r="C849" s="238" t="s">
        <v>3520</v>
      </c>
      <c r="D849" s="255" t="s">
        <v>3521</v>
      </c>
      <c r="E849" s="238" t="s">
        <v>3522</v>
      </c>
      <c r="F849" s="269">
        <v>46</v>
      </c>
      <c r="G849" s="238" t="s">
        <v>3523</v>
      </c>
      <c r="H849" s="269">
        <v>13</v>
      </c>
      <c r="I849" s="238" t="s">
        <v>3524</v>
      </c>
      <c r="J849" s="269">
        <v>14</v>
      </c>
      <c r="K849" s="238" t="s">
        <v>3525</v>
      </c>
      <c r="L849" s="269">
        <v>2</v>
      </c>
      <c r="M849" s="238" t="s">
        <v>3526</v>
      </c>
      <c r="N849" s="269">
        <v>2</v>
      </c>
      <c r="O849" s="2"/>
      <c r="P849" s="2"/>
      <c r="Q849" s="2"/>
      <c r="R849" s="2"/>
      <c r="S849" s="2"/>
      <c r="T849" s="2"/>
      <c r="U849" s="2"/>
      <c r="V849" s="2"/>
      <c r="W849" s="2"/>
      <c r="X849" s="2"/>
      <c r="Y849" s="2"/>
      <c r="Z849" s="2"/>
      <c r="AA849" s="2"/>
      <c r="AB849" s="2"/>
      <c r="AC849" s="2"/>
      <c r="AD849" s="2"/>
      <c r="AE849" s="2"/>
      <c r="AF849" s="2"/>
      <c r="AG849" s="2"/>
      <c r="AH849" s="2"/>
      <c r="AI849" s="2"/>
      <c r="AJ849" s="2"/>
    </row>
    <row r="850" spans="1:36" ht="15.75" customHeight="1">
      <c r="A850" s="241" t="s">
        <v>3527</v>
      </c>
      <c r="B850" s="257" t="s">
        <v>3528</v>
      </c>
      <c r="C850" s="261">
        <v>1.1000000000000001</v>
      </c>
      <c r="D850" s="257" t="s">
        <v>3529</v>
      </c>
      <c r="E850" s="241" t="s">
        <v>3530</v>
      </c>
      <c r="F850" s="271">
        <v>528</v>
      </c>
      <c r="G850" s="241" t="s">
        <v>3531</v>
      </c>
      <c r="H850" s="271">
        <v>144</v>
      </c>
      <c r="I850" s="241" t="s">
        <v>3532</v>
      </c>
      <c r="J850" s="271">
        <v>173</v>
      </c>
      <c r="K850" s="241" t="s">
        <v>3533</v>
      </c>
      <c r="L850" s="271">
        <v>25</v>
      </c>
      <c r="M850" s="241" t="s">
        <v>3534</v>
      </c>
      <c r="N850" s="271">
        <v>20</v>
      </c>
      <c r="O850" s="2"/>
      <c r="P850" s="2"/>
      <c r="Q850" s="2"/>
      <c r="R850" s="2"/>
      <c r="S850" s="2"/>
      <c r="T850" s="2"/>
      <c r="U850" s="2"/>
      <c r="V850" s="2"/>
      <c r="W850" s="2"/>
      <c r="X850" s="2"/>
      <c r="Y850" s="2"/>
      <c r="Z850" s="2"/>
      <c r="AA850" s="2"/>
      <c r="AB850" s="2"/>
      <c r="AC850" s="2"/>
      <c r="AD850" s="2"/>
      <c r="AE850" s="2"/>
      <c r="AF850" s="2"/>
      <c r="AG850" s="2"/>
      <c r="AH850" s="2"/>
      <c r="AI850" s="2"/>
      <c r="AJ850" s="2"/>
    </row>
    <row r="851" spans="1:36" ht="15.75" customHeight="1">
      <c r="A851" s="238" t="s">
        <v>3535</v>
      </c>
      <c r="B851" s="255" t="s">
        <v>3536</v>
      </c>
      <c r="C851" s="256">
        <v>0.9</v>
      </c>
      <c r="D851" s="255" t="s">
        <v>3537</v>
      </c>
      <c r="E851" s="238" t="s">
        <v>3538</v>
      </c>
      <c r="F851" s="269">
        <v>479</v>
      </c>
      <c r="G851" s="238" t="s">
        <v>3539</v>
      </c>
      <c r="H851" s="269">
        <v>130</v>
      </c>
      <c r="I851" s="238" t="s">
        <v>3540</v>
      </c>
      <c r="J851" s="269">
        <v>153</v>
      </c>
      <c r="K851" s="238" t="s">
        <v>3541</v>
      </c>
      <c r="L851" s="269">
        <v>22</v>
      </c>
      <c r="M851" s="238" t="s">
        <v>3542</v>
      </c>
      <c r="N851" s="269">
        <v>18</v>
      </c>
      <c r="O851" s="2"/>
      <c r="P851" s="2"/>
      <c r="Q851" s="2"/>
      <c r="R851" s="2"/>
      <c r="S851" s="2"/>
      <c r="T851" s="2"/>
      <c r="U851" s="2"/>
      <c r="V851" s="2"/>
      <c r="W851" s="2"/>
      <c r="X851" s="2"/>
      <c r="Y851" s="2"/>
      <c r="Z851" s="2"/>
      <c r="AA851" s="2"/>
      <c r="AB851" s="2"/>
      <c r="AC851" s="2"/>
      <c r="AD851" s="2"/>
      <c r="AE851" s="2"/>
      <c r="AF851" s="2"/>
      <c r="AG851" s="2"/>
      <c r="AH851" s="2"/>
      <c r="AI851" s="2"/>
      <c r="AJ851" s="2"/>
    </row>
    <row r="852" spans="1:36" ht="15.75" customHeight="1">
      <c r="A852" s="241" t="s">
        <v>3543</v>
      </c>
      <c r="B852" s="257" t="s">
        <v>3544</v>
      </c>
      <c r="C852" s="261">
        <v>3.3</v>
      </c>
      <c r="D852" s="257" t="s">
        <v>3545</v>
      </c>
      <c r="E852" s="241" t="s">
        <v>3546</v>
      </c>
      <c r="F852" s="272">
        <v>2260</v>
      </c>
      <c r="G852" s="241" t="s">
        <v>3547</v>
      </c>
      <c r="H852" s="271">
        <v>617</v>
      </c>
      <c r="I852" s="241" t="s">
        <v>3548</v>
      </c>
      <c r="J852" s="272">
        <v>1010</v>
      </c>
      <c r="K852" s="241" t="s">
        <v>3549</v>
      </c>
      <c r="L852" s="271">
        <v>115</v>
      </c>
      <c r="M852" s="241" t="s">
        <v>3550</v>
      </c>
      <c r="N852" s="271">
        <v>86</v>
      </c>
      <c r="O852" s="2"/>
      <c r="P852" s="2"/>
      <c r="Q852" s="2"/>
      <c r="R852" s="2"/>
      <c r="S852" s="2"/>
      <c r="T852" s="2"/>
      <c r="U852" s="2"/>
      <c r="V852" s="2"/>
      <c r="W852" s="2"/>
      <c r="X852" s="2"/>
      <c r="Y852" s="2"/>
      <c r="Z852" s="2"/>
      <c r="AA852" s="2"/>
      <c r="AB852" s="2"/>
      <c r="AC852" s="2"/>
      <c r="AD852" s="2"/>
      <c r="AE852" s="2"/>
      <c r="AF852" s="2"/>
      <c r="AG852" s="2"/>
      <c r="AH852" s="2"/>
      <c r="AI852" s="2"/>
      <c r="AJ852" s="2"/>
    </row>
    <row r="853" spans="1:36" ht="15.75" customHeight="1">
      <c r="A853" s="238" t="s">
        <v>3551</v>
      </c>
      <c r="B853" s="255" t="s">
        <v>3552</v>
      </c>
      <c r="C853" s="256">
        <v>4.4000000000000004</v>
      </c>
      <c r="D853" s="255" t="s">
        <v>3553</v>
      </c>
      <c r="E853" s="238" t="s">
        <v>3554</v>
      </c>
      <c r="F853" s="270">
        <v>2730</v>
      </c>
      <c r="G853" s="238" t="s">
        <v>3555</v>
      </c>
      <c r="H853" s="269">
        <v>751</v>
      </c>
      <c r="I853" s="238" t="s">
        <v>3556</v>
      </c>
      <c r="J853" s="270">
        <v>1400</v>
      </c>
      <c r="K853" s="238" t="s">
        <v>3557</v>
      </c>
      <c r="L853" s="269">
        <v>150</v>
      </c>
      <c r="M853" s="238" t="s">
        <v>3558</v>
      </c>
      <c r="N853" s="269">
        <v>105</v>
      </c>
      <c r="O853" s="2"/>
      <c r="P853" s="2"/>
      <c r="Q853" s="2"/>
      <c r="R853" s="2"/>
      <c r="S853" s="2"/>
      <c r="T853" s="2"/>
      <c r="U853" s="2"/>
      <c r="V853" s="2"/>
      <c r="W853" s="2"/>
      <c r="X853" s="2"/>
      <c r="Y853" s="2"/>
      <c r="Z853" s="2"/>
      <c r="AA853" s="2"/>
      <c r="AB853" s="2"/>
      <c r="AC853" s="2"/>
      <c r="AD853" s="2"/>
      <c r="AE853" s="2"/>
      <c r="AF853" s="2"/>
      <c r="AG853" s="2"/>
      <c r="AH853" s="2"/>
      <c r="AI853" s="2"/>
      <c r="AJ853" s="2"/>
    </row>
    <row r="854" spans="1:36" ht="15.75" customHeight="1">
      <c r="A854" s="241" t="s">
        <v>3559</v>
      </c>
      <c r="B854" s="257" t="s">
        <v>3560</v>
      </c>
      <c r="C854" s="261">
        <v>2</v>
      </c>
      <c r="D854" s="282">
        <v>0.28999999999999998</v>
      </c>
      <c r="E854" s="241" t="s">
        <v>3561</v>
      </c>
      <c r="F854" s="271">
        <v>815</v>
      </c>
      <c r="G854" s="241" t="s">
        <v>3562</v>
      </c>
      <c r="H854" s="271">
        <v>222</v>
      </c>
      <c r="I854" s="241" t="s">
        <v>3563</v>
      </c>
      <c r="J854" s="271">
        <v>301</v>
      </c>
      <c r="K854" s="241" t="s">
        <v>3564</v>
      </c>
      <c r="L854" s="271">
        <v>39</v>
      </c>
      <c r="M854" s="241" t="s">
        <v>3565</v>
      </c>
      <c r="N854" s="271">
        <v>31</v>
      </c>
      <c r="O854" s="2"/>
      <c r="P854" s="2"/>
      <c r="Q854" s="2"/>
      <c r="R854" s="2"/>
      <c r="S854" s="2"/>
      <c r="T854" s="2"/>
      <c r="U854" s="2"/>
      <c r="V854" s="2"/>
      <c r="W854" s="2"/>
      <c r="X854" s="2"/>
      <c r="Y854" s="2"/>
      <c r="Z854" s="2"/>
      <c r="AA854" s="2"/>
      <c r="AB854" s="2"/>
      <c r="AC854" s="2"/>
      <c r="AD854" s="2"/>
      <c r="AE854" s="2"/>
      <c r="AF854" s="2"/>
      <c r="AG854" s="2"/>
      <c r="AH854" s="2"/>
      <c r="AI854" s="2"/>
      <c r="AJ854" s="2"/>
    </row>
    <row r="855" spans="1:36" ht="15.75" customHeight="1">
      <c r="A855" s="238" t="s">
        <v>3566</v>
      </c>
      <c r="B855" s="255" t="s">
        <v>3567</v>
      </c>
      <c r="C855" s="256">
        <v>2</v>
      </c>
      <c r="D855" s="281">
        <v>0.56000000000000005</v>
      </c>
      <c r="E855" s="238" t="s">
        <v>3568</v>
      </c>
      <c r="F855" s="269">
        <v>868</v>
      </c>
      <c r="G855" s="238" t="s">
        <v>3569</v>
      </c>
      <c r="H855" s="269">
        <v>236</v>
      </c>
      <c r="I855" s="238" t="s">
        <v>3570</v>
      </c>
      <c r="J855" s="269">
        <v>320</v>
      </c>
      <c r="K855" s="238" t="s">
        <v>3571</v>
      </c>
      <c r="L855" s="269">
        <v>42</v>
      </c>
      <c r="M855" s="238" t="s">
        <v>3572</v>
      </c>
      <c r="N855" s="269">
        <v>33</v>
      </c>
      <c r="O855" s="2"/>
      <c r="P855" s="2"/>
      <c r="Q855" s="2"/>
      <c r="R855" s="2"/>
      <c r="S855" s="2"/>
      <c r="T855" s="2"/>
      <c r="U855" s="2"/>
      <c r="V855" s="2"/>
      <c r="W855" s="2"/>
      <c r="X855" s="2"/>
      <c r="Y855" s="2"/>
      <c r="Z855" s="2"/>
      <c r="AA855" s="2"/>
      <c r="AB855" s="2"/>
      <c r="AC855" s="2"/>
      <c r="AD855" s="2"/>
      <c r="AE855" s="2"/>
      <c r="AF855" s="2"/>
      <c r="AG855" s="2"/>
      <c r="AH855" s="2"/>
      <c r="AI855" s="2"/>
      <c r="AJ855" s="2"/>
    </row>
    <row r="856" spans="1:36" ht="15.75" customHeight="1">
      <c r="A856" s="241" t="s">
        <v>3573</v>
      </c>
      <c r="B856" s="257" t="s">
        <v>3574</v>
      </c>
      <c r="C856" s="261">
        <v>2</v>
      </c>
      <c r="D856" s="282">
        <v>0.76</v>
      </c>
      <c r="E856" s="241" t="s">
        <v>3575</v>
      </c>
      <c r="F856" s="271">
        <v>812</v>
      </c>
      <c r="G856" s="241" t="s">
        <v>3576</v>
      </c>
      <c r="H856" s="271">
        <v>221</v>
      </c>
      <c r="I856" s="241" t="s">
        <v>3577</v>
      </c>
      <c r="J856" s="271">
        <v>299</v>
      </c>
      <c r="K856" s="241" t="s">
        <v>3578</v>
      </c>
      <c r="L856" s="271">
        <v>39</v>
      </c>
      <c r="M856" s="241" t="s">
        <v>3579</v>
      </c>
      <c r="N856" s="271">
        <v>31</v>
      </c>
      <c r="O856" s="2"/>
      <c r="P856" s="2"/>
      <c r="Q856" s="2"/>
      <c r="R856" s="2"/>
      <c r="S856" s="2"/>
      <c r="T856" s="2"/>
      <c r="U856" s="2"/>
      <c r="V856" s="2"/>
      <c r="W856" s="2"/>
      <c r="X856" s="2"/>
      <c r="Y856" s="2"/>
      <c r="Z856" s="2"/>
      <c r="AA856" s="2"/>
      <c r="AB856" s="2"/>
      <c r="AC856" s="2"/>
      <c r="AD856" s="2"/>
      <c r="AE856" s="2"/>
      <c r="AF856" s="2"/>
      <c r="AG856" s="2"/>
      <c r="AH856" s="2"/>
      <c r="AI856" s="2"/>
      <c r="AJ856" s="2"/>
    </row>
    <row r="857" spans="1:36" ht="15.75" customHeight="1">
      <c r="A857" s="238" t="s">
        <v>3580</v>
      </c>
      <c r="B857" s="255" t="s">
        <v>3581</v>
      </c>
      <c r="C857" s="249">
        <v>40</v>
      </c>
      <c r="D857" s="281">
        <v>0.48</v>
      </c>
      <c r="E857" s="238" t="s">
        <v>3582</v>
      </c>
      <c r="F857" s="270">
        <v>7170</v>
      </c>
      <c r="G857" s="238" t="s">
        <v>3583</v>
      </c>
      <c r="H857" s="270">
        <v>4550</v>
      </c>
      <c r="I857" s="238" t="s">
        <v>3584</v>
      </c>
      <c r="J857" s="270">
        <v>7090</v>
      </c>
      <c r="K857" s="238" t="s">
        <v>3585</v>
      </c>
      <c r="L857" s="270">
        <v>4690</v>
      </c>
      <c r="M857" s="238" t="s">
        <v>3586</v>
      </c>
      <c r="N857" s="269">
        <v>2040</v>
      </c>
      <c r="O857" s="2"/>
      <c r="P857" s="2"/>
      <c r="Q857" s="2"/>
      <c r="R857" s="2"/>
      <c r="S857" s="2"/>
      <c r="T857" s="2"/>
      <c r="U857" s="2"/>
      <c r="V857" s="2"/>
      <c r="W857" s="2"/>
      <c r="X857" s="2"/>
      <c r="Y857" s="2"/>
      <c r="Z857" s="2"/>
      <c r="AA857" s="2"/>
      <c r="AB857" s="2"/>
      <c r="AC857" s="2"/>
      <c r="AD857" s="2"/>
      <c r="AE857" s="2"/>
      <c r="AF857" s="2"/>
      <c r="AG857" s="2"/>
      <c r="AH857" s="2"/>
      <c r="AI857" s="2"/>
      <c r="AJ857" s="2"/>
    </row>
    <row r="858" spans="1:36" ht="15.75" customHeight="1">
      <c r="A858" s="241" t="s">
        <v>3587</v>
      </c>
      <c r="B858" s="257" t="s">
        <v>3588</v>
      </c>
      <c r="C858" s="241" t="s">
        <v>3589</v>
      </c>
      <c r="D858" s="282">
        <v>0.06</v>
      </c>
      <c r="E858" s="241" t="s">
        <v>3590</v>
      </c>
      <c r="F858" s="271">
        <v>2</v>
      </c>
      <c r="G858" s="241" t="s">
        <v>3591</v>
      </c>
      <c r="H858" s="273" t="s">
        <v>3592</v>
      </c>
      <c r="I858" s="241" t="s">
        <v>3593</v>
      </c>
      <c r="J858" s="273" t="s">
        <v>3594</v>
      </c>
      <c r="K858" s="241" t="s">
        <v>3595</v>
      </c>
      <c r="L858" s="273" t="s">
        <v>3596</v>
      </c>
      <c r="M858" s="241" t="s">
        <v>3597</v>
      </c>
      <c r="N858" s="273" t="s">
        <v>3598</v>
      </c>
      <c r="O858" s="2"/>
      <c r="P858" s="2"/>
      <c r="Q858" s="2"/>
      <c r="R858" s="2"/>
      <c r="S858" s="2"/>
      <c r="T858" s="2"/>
      <c r="U858" s="2"/>
      <c r="V858" s="2"/>
      <c r="W858" s="2"/>
      <c r="X858" s="2"/>
      <c r="Y858" s="2"/>
      <c r="Z858" s="2"/>
      <c r="AA858" s="2"/>
      <c r="AB858" s="2"/>
      <c r="AC858" s="2"/>
      <c r="AD858" s="2"/>
      <c r="AE858" s="2"/>
      <c r="AF858" s="2"/>
      <c r="AG858" s="2"/>
      <c r="AH858" s="2"/>
      <c r="AI858" s="2"/>
      <c r="AJ858" s="2"/>
    </row>
    <row r="859" spans="1:36" ht="15.75" customHeight="1">
      <c r="A859" s="238" t="s">
        <v>3599</v>
      </c>
      <c r="B859" s="255" t="s">
        <v>3600</v>
      </c>
      <c r="C859" s="238" t="s">
        <v>3601</v>
      </c>
      <c r="D859" s="281">
        <v>7.0000000000000007E-2</v>
      </c>
      <c r="E859" s="238" t="s">
        <v>3602</v>
      </c>
      <c r="F859" s="269">
        <v>1</v>
      </c>
      <c r="G859" s="238" t="s">
        <v>3603</v>
      </c>
      <c r="H859" s="274" t="s">
        <v>3604</v>
      </c>
      <c r="I859" s="238" t="s">
        <v>3605</v>
      </c>
      <c r="J859" s="274" t="s">
        <v>3606</v>
      </c>
      <c r="K859" s="238" t="s">
        <v>3607</v>
      </c>
      <c r="L859" s="274" t="s">
        <v>3608</v>
      </c>
      <c r="M859" s="238" t="s">
        <v>3609</v>
      </c>
      <c r="N859" s="274" t="s">
        <v>3610</v>
      </c>
      <c r="O859" s="2"/>
      <c r="P859" s="2"/>
      <c r="Q859" s="2"/>
      <c r="R859" s="2"/>
      <c r="S859" s="2"/>
      <c r="T859" s="2"/>
      <c r="U859" s="2"/>
      <c r="V859" s="2"/>
      <c r="W859" s="2"/>
      <c r="X859" s="2"/>
      <c r="Y859" s="2"/>
      <c r="Z859" s="2"/>
      <c r="AA859" s="2"/>
      <c r="AB859" s="2"/>
      <c r="AC859" s="2"/>
      <c r="AD859" s="2"/>
      <c r="AE859" s="2"/>
      <c r="AF859" s="2"/>
      <c r="AG859" s="2"/>
      <c r="AH859" s="2"/>
      <c r="AI859" s="2"/>
      <c r="AJ859" s="2"/>
    </row>
    <row r="860" spans="1:36" ht="15.75" customHeight="1">
      <c r="A860" s="257" t="s">
        <v>3611</v>
      </c>
      <c r="B860" s="257" t="s">
        <v>3612</v>
      </c>
      <c r="C860" s="241" t="s">
        <v>3613</v>
      </c>
      <c r="D860" s="282">
        <v>0.05</v>
      </c>
      <c r="E860" s="241" t="s">
        <v>3614</v>
      </c>
      <c r="F860" s="273" t="s">
        <v>3615</v>
      </c>
      <c r="G860" s="241" t="s">
        <v>3616</v>
      </c>
      <c r="H860" s="273" t="s">
        <v>3617</v>
      </c>
      <c r="I860" s="241" t="s">
        <v>3618</v>
      </c>
      <c r="J860" s="273" t="s">
        <v>3619</v>
      </c>
      <c r="K860" s="241" t="s">
        <v>3620</v>
      </c>
      <c r="L860" s="273" t="s">
        <v>3621</v>
      </c>
      <c r="M860" s="241" t="s">
        <v>3622</v>
      </c>
      <c r="N860" s="273" t="s">
        <v>3623</v>
      </c>
      <c r="O860" s="2"/>
      <c r="P860" s="2"/>
      <c r="Q860" s="2"/>
      <c r="R860" s="2"/>
      <c r="S860" s="2"/>
      <c r="T860" s="2"/>
      <c r="U860" s="2"/>
      <c r="V860" s="2"/>
      <c r="W860" s="2"/>
      <c r="X860" s="2"/>
      <c r="Y860" s="2"/>
      <c r="Z860" s="2"/>
      <c r="AA860" s="2"/>
      <c r="AB860" s="2"/>
      <c r="AC860" s="2"/>
      <c r="AD860" s="2"/>
      <c r="AE860" s="2"/>
      <c r="AF860" s="2"/>
      <c r="AG860" s="2"/>
      <c r="AH860" s="2"/>
      <c r="AI860" s="2"/>
      <c r="AJ860" s="2"/>
    </row>
    <row r="861" spans="1:36" ht="15.75" customHeight="1">
      <c r="A861" s="238" t="s">
        <v>3624</v>
      </c>
      <c r="B861" s="255" t="s">
        <v>3625</v>
      </c>
      <c r="C861" s="256">
        <v>1.4</v>
      </c>
      <c r="D861" s="281">
        <v>0.21</v>
      </c>
      <c r="E861" s="238" t="s">
        <v>3626</v>
      </c>
      <c r="F861" s="269">
        <v>449</v>
      </c>
      <c r="G861" s="238" t="s">
        <v>3627</v>
      </c>
      <c r="H861" s="269">
        <v>122</v>
      </c>
      <c r="I861" s="238" t="s">
        <v>3628</v>
      </c>
      <c r="J861" s="269">
        <v>153</v>
      </c>
      <c r="K861" s="238" t="s">
        <v>3629</v>
      </c>
      <c r="L861" s="269">
        <v>21</v>
      </c>
      <c r="M861" s="238" t="s">
        <v>3630</v>
      </c>
      <c r="N861" s="269">
        <v>17</v>
      </c>
      <c r="O861" s="2"/>
      <c r="P861" s="2"/>
      <c r="Q861" s="2"/>
      <c r="R861" s="2"/>
      <c r="S861" s="2"/>
      <c r="T861" s="2"/>
      <c r="U861" s="2"/>
      <c r="V861" s="2"/>
      <c r="W861" s="2"/>
      <c r="X861" s="2"/>
      <c r="Y861" s="2"/>
      <c r="Z861" s="2"/>
      <c r="AA861" s="2"/>
      <c r="AB861" s="2"/>
      <c r="AC861" s="2"/>
      <c r="AD861" s="2"/>
      <c r="AE861" s="2"/>
      <c r="AF861" s="2"/>
      <c r="AG861" s="2"/>
      <c r="AH861" s="2"/>
      <c r="AI861" s="2"/>
      <c r="AJ861" s="2"/>
    </row>
    <row r="862" spans="1:36" ht="15.75" customHeight="1">
      <c r="A862" s="241" t="s">
        <v>3631</v>
      </c>
      <c r="B862" s="257" t="s">
        <v>3632</v>
      </c>
      <c r="C862" s="252">
        <v>800</v>
      </c>
      <c r="D862" s="282">
        <v>0.65</v>
      </c>
      <c r="E862" s="241" t="s">
        <v>3633</v>
      </c>
      <c r="F862" s="272">
        <v>7500</v>
      </c>
      <c r="G862" s="241" t="s">
        <v>3634</v>
      </c>
      <c r="H862" s="272">
        <v>9710</v>
      </c>
      <c r="I862" s="241" t="s">
        <v>3635</v>
      </c>
      <c r="J862" s="272">
        <v>8070</v>
      </c>
      <c r="K862" s="241" t="s">
        <v>3636</v>
      </c>
      <c r="L862" s="272">
        <v>9910</v>
      </c>
      <c r="M862" s="241" t="s">
        <v>3637</v>
      </c>
      <c r="N862" s="291">
        <v>11300</v>
      </c>
      <c r="O862" s="2"/>
      <c r="P862" s="2"/>
      <c r="Q862" s="2"/>
      <c r="R862" s="2"/>
      <c r="S862" s="2"/>
      <c r="T862" s="2"/>
      <c r="U862" s="2"/>
      <c r="V862" s="2"/>
      <c r="W862" s="2"/>
      <c r="X862" s="2"/>
      <c r="Y862" s="2"/>
      <c r="Z862" s="2"/>
      <c r="AA862" s="2"/>
      <c r="AB862" s="2"/>
      <c r="AC862" s="2"/>
      <c r="AD862" s="2"/>
      <c r="AE862" s="2"/>
      <c r="AF862" s="2"/>
      <c r="AG862" s="2"/>
      <c r="AH862" s="2"/>
      <c r="AI862" s="2"/>
      <c r="AJ862" s="2"/>
    </row>
    <row r="863" spans="1:36" ht="15.75" customHeight="1">
      <c r="A863" s="238" t="s">
        <v>3638</v>
      </c>
      <c r="B863" s="255" t="s">
        <v>3639</v>
      </c>
      <c r="C863" s="238" t="s">
        <v>3640</v>
      </c>
      <c r="D863" s="281">
        <v>0.02</v>
      </c>
      <c r="E863" s="238" t="s">
        <v>3641</v>
      </c>
      <c r="F863" s="274" t="s">
        <v>3642</v>
      </c>
      <c r="G863" s="238" t="s">
        <v>3643</v>
      </c>
      <c r="H863" s="274" t="s">
        <v>3644</v>
      </c>
      <c r="I863" s="238" t="s">
        <v>3645</v>
      </c>
      <c r="J863" s="274" t="s">
        <v>3646</v>
      </c>
      <c r="K863" s="238" t="s">
        <v>3647</v>
      </c>
      <c r="L863" s="274" t="s">
        <v>3648</v>
      </c>
      <c r="M863" s="238" t="s">
        <v>3649</v>
      </c>
      <c r="N863" s="274" t="s">
        <v>3650</v>
      </c>
      <c r="O863" s="2"/>
      <c r="P863" s="2"/>
      <c r="Q863" s="2"/>
      <c r="R863" s="2"/>
      <c r="S863" s="2"/>
      <c r="T863" s="2"/>
      <c r="U863" s="2"/>
      <c r="V863" s="2"/>
      <c r="W863" s="2"/>
      <c r="X863" s="2"/>
      <c r="Y863" s="2"/>
      <c r="Z863" s="2"/>
      <c r="AA863" s="2"/>
      <c r="AB863" s="2"/>
      <c r="AC863" s="2"/>
      <c r="AD863" s="2"/>
      <c r="AE863" s="2"/>
      <c r="AF863" s="2"/>
      <c r="AG863" s="2"/>
      <c r="AH863" s="2"/>
      <c r="AI863" s="2"/>
      <c r="AJ863" s="2"/>
    </row>
    <row r="864" spans="1:36" ht="15.75" customHeight="1">
      <c r="A864" s="241" t="s">
        <v>3651</v>
      </c>
      <c r="B864" s="257" t="s">
        <v>3652</v>
      </c>
      <c r="C864" s="261">
        <v>3.5</v>
      </c>
      <c r="D864" s="257" t="s">
        <v>3653</v>
      </c>
      <c r="E864" s="241" t="s">
        <v>3654</v>
      </c>
      <c r="F864" s="272">
        <v>2150</v>
      </c>
      <c r="G864" s="241" t="s">
        <v>3655</v>
      </c>
      <c r="H864" s="271">
        <v>588</v>
      </c>
      <c r="I864" s="241" t="s">
        <v>3656</v>
      </c>
      <c r="J864" s="271">
        <v>984</v>
      </c>
      <c r="K864" s="241" t="s">
        <v>3657</v>
      </c>
      <c r="L864" s="271">
        <v>111</v>
      </c>
      <c r="M864" s="241" t="s">
        <v>3658</v>
      </c>
      <c r="N864" s="271">
        <v>82</v>
      </c>
      <c r="O864" s="2"/>
      <c r="P864" s="2"/>
      <c r="Q864" s="2"/>
      <c r="R864" s="2"/>
      <c r="S864" s="2"/>
      <c r="T864" s="2"/>
      <c r="U864" s="2"/>
      <c r="V864" s="2"/>
      <c r="W864" s="2"/>
      <c r="X864" s="2"/>
      <c r="Y864" s="2"/>
      <c r="Z864" s="2"/>
      <c r="AA864" s="2"/>
      <c r="AB864" s="2"/>
      <c r="AC864" s="2"/>
      <c r="AD864" s="2"/>
      <c r="AE864" s="2"/>
      <c r="AF864" s="2"/>
      <c r="AG864" s="2"/>
      <c r="AH864" s="2"/>
      <c r="AI864" s="2"/>
      <c r="AJ864" s="2"/>
    </row>
    <row r="865" spans="1:36" ht="15.75" customHeight="1">
      <c r="A865" s="238" t="s">
        <v>3659</v>
      </c>
      <c r="B865" s="255" t="s">
        <v>3660</v>
      </c>
      <c r="C865" s="256">
        <v>3.5</v>
      </c>
      <c r="D865" s="255" t="s">
        <v>3661</v>
      </c>
      <c r="E865" s="238" t="s">
        <v>3662</v>
      </c>
      <c r="F865" s="270">
        <v>2130</v>
      </c>
      <c r="G865" s="238" t="s">
        <v>3663</v>
      </c>
      <c r="H865" s="269">
        <v>580</v>
      </c>
      <c r="I865" s="238" t="s">
        <v>3664</v>
      </c>
      <c r="J865" s="269">
        <v>971</v>
      </c>
      <c r="K865" s="238" t="s">
        <v>3665</v>
      </c>
      <c r="L865" s="269">
        <v>110</v>
      </c>
      <c r="M865" s="238" t="s">
        <v>3666</v>
      </c>
      <c r="N865" s="269">
        <v>81</v>
      </c>
      <c r="O865" s="2"/>
      <c r="P865" s="2"/>
      <c r="Q865" s="2"/>
      <c r="R865" s="2"/>
      <c r="S865" s="2"/>
      <c r="T865" s="2"/>
      <c r="U865" s="2"/>
      <c r="V865" s="2"/>
      <c r="W865" s="2"/>
      <c r="X865" s="2"/>
      <c r="Y865" s="2"/>
      <c r="Z865" s="2"/>
      <c r="AA865" s="2"/>
      <c r="AB865" s="2"/>
      <c r="AC865" s="2"/>
      <c r="AD865" s="2"/>
      <c r="AE865" s="2"/>
      <c r="AF865" s="2"/>
      <c r="AG865" s="2"/>
      <c r="AH865" s="2"/>
      <c r="AI865" s="2"/>
      <c r="AJ865" s="2"/>
    </row>
    <row r="866" spans="1:36" ht="15.75" customHeight="1">
      <c r="A866" s="241" t="s">
        <v>3667</v>
      </c>
      <c r="B866" s="257" t="s">
        <v>3668</v>
      </c>
      <c r="C866" s="261">
        <v>2.6</v>
      </c>
      <c r="D866" s="257" t="s">
        <v>3669</v>
      </c>
      <c r="E866" s="241" t="s">
        <v>3670</v>
      </c>
      <c r="F866" s="272">
        <v>1380</v>
      </c>
      <c r="G866" s="241" t="s">
        <v>3671</v>
      </c>
      <c r="H866" s="271">
        <v>376</v>
      </c>
      <c r="I866" s="241" t="s">
        <v>3672</v>
      </c>
      <c r="J866" s="271">
        <v>555</v>
      </c>
      <c r="K866" s="241" t="s">
        <v>3673</v>
      </c>
      <c r="L866" s="271">
        <v>68</v>
      </c>
      <c r="M866" s="241" t="s">
        <v>3674</v>
      </c>
      <c r="N866" s="271">
        <v>52</v>
      </c>
      <c r="O866" s="2"/>
      <c r="P866" s="2"/>
      <c r="Q866" s="2"/>
      <c r="R866" s="2"/>
      <c r="S866" s="2"/>
      <c r="T866" s="2"/>
      <c r="U866" s="2"/>
      <c r="V866" s="2"/>
      <c r="W866" s="2"/>
      <c r="X866" s="2"/>
      <c r="Y866" s="2"/>
      <c r="Z866" s="2"/>
      <c r="AA866" s="2"/>
      <c r="AB866" s="2"/>
      <c r="AC866" s="2"/>
      <c r="AD866" s="2"/>
      <c r="AE866" s="2"/>
      <c r="AF866" s="2"/>
      <c r="AG866" s="2"/>
      <c r="AH866" s="2"/>
      <c r="AI866" s="2"/>
      <c r="AJ866" s="2"/>
    </row>
    <row r="867" spans="1:36" ht="15.75" customHeight="1">
      <c r="A867" s="238" t="s">
        <v>3675</v>
      </c>
      <c r="B867" s="255" t="s">
        <v>3676</v>
      </c>
      <c r="C867" s="256">
        <v>3</v>
      </c>
      <c r="D867" s="255" t="s">
        <v>3677</v>
      </c>
      <c r="E867" s="238" t="s">
        <v>3678</v>
      </c>
      <c r="F867" s="270">
        <v>1440</v>
      </c>
      <c r="G867" s="238" t="s">
        <v>3679</v>
      </c>
      <c r="H867" s="269">
        <v>392</v>
      </c>
      <c r="I867" s="238" t="s">
        <v>3680</v>
      </c>
      <c r="J867" s="269">
        <v>613</v>
      </c>
      <c r="K867" s="238" t="s">
        <v>3681</v>
      </c>
      <c r="L867" s="269">
        <v>72</v>
      </c>
      <c r="M867" s="238" t="s">
        <v>3682</v>
      </c>
      <c r="N867" s="269">
        <v>54</v>
      </c>
      <c r="O867" s="2"/>
      <c r="P867" s="2"/>
      <c r="Q867" s="2"/>
      <c r="R867" s="2"/>
      <c r="S867" s="2"/>
      <c r="T867" s="2"/>
      <c r="U867" s="2"/>
      <c r="V867" s="2"/>
      <c r="W867" s="2"/>
      <c r="X867" s="2"/>
      <c r="Y867" s="2"/>
      <c r="Z867" s="2"/>
      <c r="AA867" s="2"/>
      <c r="AB867" s="2"/>
      <c r="AC867" s="2"/>
      <c r="AD867" s="2"/>
      <c r="AE867" s="2"/>
      <c r="AF867" s="2"/>
      <c r="AG867" s="2"/>
      <c r="AH867" s="2"/>
      <c r="AI867" s="2"/>
      <c r="AJ867" s="2"/>
    </row>
    <row r="868" spans="1:36" ht="15.75" customHeight="1">
      <c r="A868" s="241" t="s">
        <v>3683</v>
      </c>
      <c r="B868" s="257" t="s">
        <v>3684</v>
      </c>
      <c r="C868" s="261">
        <v>0.4</v>
      </c>
      <c r="D868" s="257" t="s">
        <v>3685</v>
      </c>
      <c r="E868" s="241" t="s">
        <v>3686</v>
      </c>
      <c r="F868" s="271">
        <v>123</v>
      </c>
      <c r="G868" s="241" t="s">
        <v>3687</v>
      </c>
      <c r="H868" s="271">
        <v>33</v>
      </c>
      <c r="I868" s="241" t="s">
        <v>3688</v>
      </c>
      <c r="J868" s="271">
        <v>37</v>
      </c>
      <c r="K868" s="241" t="s">
        <v>3689</v>
      </c>
      <c r="L868" s="271">
        <v>6</v>
      </c>
      <c r="M868" s="241" t="s">
        <v>3690</v>
      </c>
      <c r="N868" s="271">
        <v>5</v>
      </c>
      <c r="O868" s="2"/>
      <c r="P868" s="2"/>
      <c r="Q868" s="2"/>
      <c r="R868" s="2"/>
      <c r="S868" s="2"/>
      <c r="T868" s="2"/>
      <c r="U868" s="2"/>
      <c r="V868" s="2"/>
      <c r="W868" s="2"/>
      <c r="X868" s="2"/>
      <c r="Y868" s="2"/>
      <c r="Z868" s="2"/>
      <c r="AA868" s="2"/>
      <c r="AB868" s="2"/>
      <c r="AC868" s="2"/>
      <c r="AD868" s="2"/>
      <c r="AE868" s="2"/>
      <c r="AF868" s="2"/>
      <c r="AG868" s="2"/>
      <c r="AH868" s="2"/>
      <c r="AI868" s="2"/>
      <c r="AJ868" s="2"/>
    </row>
    <row r="869" spans="1:36" ht="15.75" customHeight="1">
      <c r="A869" s="238" t="s">
        <v>3691</v>
      </c>
      <c r="B869" s="255" t="s">
        <v>3692</v>
      </c>
      <c r="C869" s="256">
        <v>0.3</v>
      </c>
      <c r="D869" s="255" t="s">
        <v>3693</v>
      </c>
      <c r="E869" s="238" t="s">
        <v>3694</v>
      </c>
      <c r="F869" s="269">
        <v>64</v>
      </c>
      <c r="G869" s="238" t="s">
        <v>3695</v>
      </c>
      <c r="H869" s="269">
        <v>17</v>
      </c>
      <c r="I869" s="238" t="s">
        <v>3696</v>
      </c>
      <c r="J869" s="269">
        <v>19</v>
      </c>
      <c r="K869" s="238" t="s">
        <v>3697</v>
      </c>
      <c r="L869" s="269">
        <v>3</v>
      </c>
      <c r="M869" s="238" t="s">
        <v>3698</v>
      </c>
      <c r="N869" s="269">
        <v>2</v>
      </c>
      <c r="O869" s="2"/>
      <c r="P869" s="2"/>
      <c r="Q869" s="2"/>
      <c r="R869" s="2"/>
      <c r="S869" s="2"/>
      <c r="T869" s="2"/>
      <c r="U869" s="2"/>
      <c r="V869" s="2"/>
      <c r="W869" s="2"/>
      <c r="X869" s="2"/>
      <c r="Y869" s="2"/>
      <c r="Z869" s="2"/>
      <c r="AA869" s="2"/>
      <c r="AB869" s="2"/>
      <c r="AC869" s="2"/>
      <c r="AD869" s="2"/>
      <c r="AE869" s="2"/>
      <c r="AF869" s="2"/>
      <c r="AG869" s="2"/>
      <c r="AH869" s="2"/>
      <c r="AI869" s="2"/>
      <c r="AJ869" s="2"/>
    </row>
    <row r="870" spans="1:36" ht="15.75" customHeight="1">
      <c r="A870" s="241" t="s">
        <v>3699</v>
      </c>
      <c r="B870" s="257" t="s">
        <v>3700</v>
      </c>
      <c r="C870" s="261">
        <v>3.2</v>
      </c>
      <c r="D870" s="257" t="s">
        <v>3701</v>
      </c>
      <c r="E870" s="241" t="s">
        <v>3702</v>
      </c>
      <c r="F870" s="272">
        <v>1720</v>
      </c>
      <c r="G870" s="241" t="s">
        <v>3703</v>
      </c>
      <c r="H870" s="271">
        <v>470</v>
      </c>
      <c r="I870" s="241" t="s">
        <v>3704</v>
      </c>
      <c r="J870" s="271">
        <v>755</v>
      </c>
      <c r="K870" s="241" t="s">
        <v>3705</v>
      </c>
      <c r="L870" s="271">
        <v>87</v>
      </c>
      <c r="M870" s="241" t="s">
        <v>3706</v>
      </c>
      <c r="N870" s="271">
        <v>65</v>
      </c>
      <c r="O870" s="2"/>
      <c r="P870" s="2"/>
      <c r="Q870" s="2"/>
      <c r="R870" s="2"/>
      <c r="S870" s="2"/>
      <c r="T870" s="2"/>
      <c r="U870" s="2"/>
      <c r="V870" s="2"/>
      <c r="W870" s="2"/>
      <c r="X870" s="2"/>
      <c r="Y870" s="2"/>
      <c r="Z870" s="2"/>
      <c r="AA870" s="2"/>
      <c r="AB870" s="2"/>
      <c r="AC870" s="2"/>
      <c r="AD870" s="2"/>
      <c r="AE870" s="2"/>
      <c r="AF870" s="2"/>
      <c r="AG870" s="2"/>
      <c r="AH870" s="2"/>
      <c r="AI870" s="2"/>
      <c r="AJ870" s="2"/>
    </row>
    <row r="871" spans="1:36" ht="15.75" customHeight="1">
      <c r="A871" s="238" t="s">
        <v>3707</v>
      </c>
      <c r="B871" s="255" t="s">
        <v>3708</v>
      </c>
      <c r="C871" s="256">
        <v>3.2</v>
      </c>
      <c r="D871" s="255" t="s">
        <v>3709</v>
      </c>
      <c r="E871" s="238" t="s">
        <v>3710</v>
      </c>
      <c r="F871" s="270">
        <v>1220</v>
      </c>
      <c r="G871" s="238" t="s">
        <v>3711</v>
      </c>
      <c r="H871" s="269">
        <v>333</v>
      </c>
      <c r="I871" s="238" t="s">
        <v>3712</v>
      </c>
      <c r="J871" s="269">
        <v>535</v>
      </c>
      <c r="K871" s="238" t="s">
        <v>3713</v>
      </c>
      <c r="L871" s="269">
        <v>62</v>
      </c>
      <c r="M871" s="238" t="s">
        <v>3714</v>
      </c>
      <c r="N871" s="269">
        <v>46</v>
      </c>
      <c r="O871" s="2"/>
      <c r="P871" s="2"/>
      <c r="Q871" s="2"/>
      <c r="R871" s="2"/>
      <c r="S871" s="2"/>
      <c r="T871" s="2"/>
      <c r="U871" s="2"/>
      <c r="V871" s="2"/>
      <c r="W871" s="2"/>
      <c r="X871" s="2"/>
      <c r="Y871" s="2"/>
      <c r="Z871" s="2"/>
      <c r="AA871" s="2"/>
      <c r="AB871" s="2"/>
      <c r="AC871" s="2"/>
      <c r="AD871" s="2"/>
      <c r="AE871" s="2"/>
      <c r="AF871" s="2"/>
      <c r="AG871" s="2"/>
      <c r="AH871" s="2"/>
      <c r="AI871" s="2"/>
      <c r="AJ871" s="2"/>
    </row>
    <row r="872" spans="1:36" ht="15.75" customHeight="1">
      <c r="A872" s="241" t="s">
        <v>3715</v>
      </c>
      <c r="B872" s="257" t="s">
        <v>3716</v>
      </c>
      <c r="C872" s="241" t="s">
        <v>3717</v>
      </c>
      <c r="D872" s="257" t="s">
        <v>3718</v>
      </c>
      <c r="E872" s="241" t="s">
        <v>3719</v>
      </c>
      <c r="F872" s="271">
        <v>6</v>
      </c>
      <c r="G872" s="241" t="s">
        <v>3720</v>
      </c>
      <c r="H872" s="271">
        <v>2</v>
      </c>
      <c r="I872" s="241" t="s">
        <v>3721</v>
      </c>
      <c r="J872" s="271">
        <v>2</v>
      </c>
      <c r="K872" s="241" t="s">
        <v>3722</v>
      </c>
      <c r="L872" s="273" t="s">
        <v>3723</v>
      </c>
      <c r="M872" s="241" t="s">
        <v>3724</v>
      </c>
      <c r="N872" s="273" t="s">
        <v>3725</v>
      </c>
      <c r="O872" s="2"/>
      <c r="P872" s="2"/>
      <c r="Q872" s="2"/>
      <c r="R872" s="2"/>
      <c r="S872" s="2"/>
      <c r="T872" s="2"/>
      <c r="U872" s="2"/>
      <c r="V872" s="2"/>
      <c r="W872" s="2"/>
      <c r="X872" s="2"/>
      <c r="Y872" s="2"/>
      <c r="Z872" s="2"/>
      <c r="AA872" s="2"/>
      <c r="AB872" s="2"/>
      <c r="AC872" s="2"/>
      <c r="AD872" s="2"/>
      <c r="AE872" s="2"/>
      <c r="AF872" s="2"/>
      <c r="AG872" s="2"/>
      <c r="AH872" s="2"/>
      <c r="AI872" s="2"/>
      <c r="AJ872" s="2"/>
    </row>
    <row r="873" spans="1:36" ht="15.75" customHeight="1">
      <c r="A873" s="238" t="s">
        <v>3726</v>
      </c>
      <c r="B873" s="255" t="s">
        <v>3727</v>
      </c>
      <c r="C873" s="238" t="s">
        <v>3728</v>
      </c>
      <c r="D873" s="255" t="s">
        <v>3729</v>
      </c>
      <c r="E873" s="238" t="s">
        <v>3730</v>
      </c>
      <c r="F873" s="269">
        <v>6</v>
      </c>
      <c r="G873" s="238" t="s">
        <v>3731</v>
      </c>
      <c r="H873" s="269">
        <v>2</v>
      </c>
      <c r="I873" s="238" t="s">
        <v>3732</v>
      </c>
      <c r="J873" s="269">
        <v>2</v>
      </c>
      <c r="K873" s="238" t="s">
        <v>3733</v>
      </c>
      <c r="L873" s="274" t="s">
        <v>3734</v>
      </c>
      <c r="M873" s="238" t="s">
        <v>3735</v>
      </c>
      <c r="N873" s="274" t="s">
        <v>3736</v>
      </c>
      <c r="O873" s="2"/>
      <c r="P873" s="2"/>
      <c r="Q873" s="2"/>
      <c r="R873" s="2"/>
      <c r="S873" s="2"/>
      <c r="T873" s="2"/>
      <c r="U873" s="2"/>
      <c r="V873" s="2"/>
      <c r="W873" s="2"/>
      <c r="X873" s="2"/>
      <c r="Y873" s="2"/>
      <c r="Z873" s="2"/>
      <c r="AA873" s="2"/>
      <c r="AB873" s="2"/>
      <c r="AC873" s="2"/>
      <c r="AD873" s="2"/>
      <c r="AE873" s="2"/>
      <c r="AF873" s="2"/>
      <c r="AG873" s="2"/>
      <c r="AH873" s="2"/>
      <c r="AI873" s="2"/>
      <c r="AJ873" s="2"/>
    </row>
    <row r="874" spans="1:36" ht="15.75" customHeight="1">
      <c r="A874" s="241" t="s">
        <v>3737</v>
      </c>
      <c r="B874" s="257" t="s">
        <v>3738</v>
      </c>
      <c r="C874" s="241" t="s">
        <v>3739</v>
      </c>
      <c r="D874" s="257" t="s">
        <v>3740</v>
      </c>
      <c r="E874" s="241" t="s">
        <v>3741</v>
      </c>
      <c r="F874" s="271">
        <v>8</v>
      </c>
      <c r="G874" s="241" t="s">
        <v>3742</v>
      </c>
      <c r="H874" s="271">
        <v>2</v>
      </c>
      <c r="I874" s="241" t="s">
        <v>3743</v>
      </c>
      <c r="J874" s="271">
        <v>2</v>
      </c>
      <c r="K874" s="241" t="s">
        <v>3744</v>
      </c>
      <c r="L874" s="273" t="s">
        <v>3745</v>
      </c>
      <c r="M874" s="241" t="s">
        <v>3746</v>
      </c>
      <c r="N874" s="273" t="s">
        <v>3747</v>
      </c>
      <c r="O874" s="2"/>
      <c r="P874" s="2"/>
      <c r="Q874" s="2"/>
      <c r="R874" s="2"/>
      <c r="S874" s="2"/>
      <c r="T874" s="2"/>
      <c r="U874" s="2"/>
      <c r="V874" s="2"/>
      <c r="W874" s="2"/>
      <c r="X874" s="2"/>
      <c r="Y874" s="2"/>
      <c r="Z874" s="2"/>
      <c r="AA874" s="2"/>
      <c r="AB874" s="2"/>
      <c r="AC874" s="2"/>
      <c r="AD874" s="2"/>
      <c r="AE874" s="2"/>
      <c r="AF874" s="2"/>
      <c r="AG874" s="2"/>
      <c r="AH874" s="2"/>
      <c r="AI874" s="2"/>
      <c r="AJ874" s="2"/>
    </row>
    <row r="875" spans="1:36" ht="15.75" customHeight="1">
      <c r="A875" s="244" t="s">
        <v>3748</v>
      </c>
      <c r="B875" s="258" t="s">
        <v>3749</v>
      </c>
      <c r="C875" s="244" t="s">
        <v>3750</v>
      </c>
      <c r="D875" s="258" t="s">
        <v>3751</v>
      </c>
      <c r="E875" s="244" t="s">
        <v>3752</v>
      </c>
      <c r="F875" s="275">
        <v>8</v>
      </c>
      <c r="G875" s="244" t="s">
        <v>3753</v>
      </c>
      <c r="H875" s="275">
        <v>2</v>
      </c>
      <c r="I875" s="244" t="s">
        <v>3754</v>
      </c>
      <c r="J875" s="275">
        <v>2</v>
      </c>
      <c r="K875" s="244" t="s">
        <v>3755</v>
      </c>
      <c r="L875" s="276" t="s">
        <v>3756</v>
      </c>
      <c r="M875" s="244" t="s">
        <v>3757</v>
      </c>
      <c r="N875" s="276" t="s">
        <v>3758</v>
      </c>
      <c r="O875" s="2"/>
      <c r="P875" s="2"/>
      <c r="Q875" s="2"/>
      <c r="R875" s="2"/>
      <c r="S875" s="2"/>
      <c r="T875" s="2"/>
      <c r="U875" s="2"/>
      <c r="V875" s="2"/>
      <c r="W875" s="2"/>
      <c r="X875" s="2"/>
      <c r="Y875" s="2"/>
      <c r="Z875" s="2"/>
      <c r="AA875" s="2"/>
      <c r="AB875" s="2"/>
      <c r="AC875" s="2"/>
      <c r="AD875" s="2"/>
      <c r="AE875" s="2"/>
      <c r="AF875" s="2"/>
      <c r="AG875" s="2"/>
      <c r="AH875" s="2"/>
      <c r="AI875" s="2"/>
      <c r="AJ875" s="2"/>
    </row>
    <row r="876" spans="1:36" ht="15.75" customHeight="1">
      <c r="A876" s="234" t="s">
        <v>3759</v>
      </c>
      <c r="B876" s="277" t="s">
        <v>3760</v>
      </c>
      <c r="C876" s="247">
        <v>1.8</v>
      </c>
      <c r="D876" s="277" t="s">
        <v>3761</v>
      </c>
      <c r="E876" s="234" t="s">
        <v>3762</v>
      </c>
      <c r="F876" s="279">
        <v>350</v>
      </c>
      <c r="G876" s="234" t="s">
        <v>3763</v>
      </c>
      <c r="H876" s="279">
        <v>95</v>
      </c>
      <c r="I876" s="234" t="s">
        <v>3764</v>
      </c>
      <c r="J876" s="279">
        <v>126</v>
      </c>
      <c r="K876" s="234" t="s">
        <v>3765</v>
      </c>
      <c r="L876" s="279">
        <v>17</v>
      </c>
      <c r="M876" s="234" t="s">
        <v>3766</v>
      </c>
      <c r="N876" s="279">
        <v>13</v>
      </c>
      <c r="O876" s="2"/>
      <c r="P876" s="2"/>
      <c r="Q876" s="2"/>
      <c r="R876" s="2"/>
      <c r="S876" s="2"/>
      <c r="T876" s="2"/>
      <c r="U876" s="2"/>
      <c r="V876" s="2"/>
      <c r="W876" s="2"/>
      <c r="X876" s="2"/>
      <c r="Y876" s="2"/>
      <c r="Z876" s="2"/>
      <c r="AA876" s="2"/>
      <c r="AB876" s="2"/>
      <c r="AC876" s="2"/>
      <c r="AD876" s="2"/>
      <c r="AE876" s="2"/>
      <c r="AF876" s="2"/>
      <c r="AG876" s="2"/>
      <c r="AH876" s="2"/>
      <c r="AI876" s="2"/>
      <c r="AJ876" s="2"/>
    </row>
    <row r="877" spans="1:36" ht="15.75" customHeight="1">
      <c r="A877" s="238" t="s">
        <v>3767</v>
      </c>
      <c r="B877" s="255" t="s">
        <v>3768</v>
      </c>
      <c r="C877" s="256">
        <v>0.3</v>
      </c>
      <c r="D877" s="255" t="s">
        <v>3769</v>
      </c>
      <c r="E877" s="238" t="s">
        <v>3770</v>
      </c>
      <c r="F877" s="269">
        <v>99</v>
      </c>
      <c r="G877" s="238" t="s">
        <v>3771</v>
      </c>
      <c r="H877" s="269">
        <v>27</v>
      </c>
      <c r="I877" s="238" t="s">
        <v>3772</v>
      </c>
      <c r="J877" s="269">
        <v>30</v>
      </c>
      <c r="K877" s="238" t="s">
        <v>3773</v>
      </c>
      <c r="L877" s="269">
        <v>5</v>
      </c>
      <c r="M877" s="238" t="s">
        <v>3774</v>
      </c>
      <c r="N877" s="269">
        <v>4</v>
      </c>
      <c r="O877" s="2"/>
      <c r="P877" s="2"/>
      <c r="Q877" s="2"/>
      <c r="R877" s="2"/>
      <c r="S877" s="2"/>
      <c r="T877" s="2"/>
      <c r="U877" s="2"/>
      <c r="V877" s="2"/>
      <c r="W877" s="2"/>
      <c r="X877" s="2"/>
      <c r="Y877" s="2"/>
      <c r="Z877" s="2"/>
      <c r="AA877" s="2"/>
      <c r="AB877" s="2"/>
      <c r="AC877" s="2"/>
      <c r="AD877" s="2"/>
      <c r="AE877" s="2"/>
      <c r="AF877" s="2"/>
      <c r="AG877" s="2"/>
      <c r="AH877" s="2"/>
      <c r="AI877" s="2"/>
      <c r="AJ877" s="2"/>
    </row>
    <row r="878" spans="1:36" ht="15.75" customHeight="1">
      <c r="A878" s="241" t="s">
        <v>3775</v>
      </c>
      <c r="B878" s="257" t="s">
        <v>3776</v>
      </c>
      <c r="C878" s="261">
        <v>0.3</v>
      </c>
      <c r="D878" s="257" t="s">
        <v>3777</v>
      </c>
      <c r="E878" s="241" t="s">
        <v>3778</v>
      </c>
      <c r="F878" s="271">
        <v>113</v>
      </c>
      <c r="G878" s="241" t="s">
        <v>3779</v>
      </c>
      <c r="H878" s="271">
        <v>31</v>
      </c>
      <c r="I878" s="241" t="s">
        <v>3780</v>
      </c>
      <c r="J878" s="271">
        <v>34</v>
      </c>
      <c r="K878" s="241" t="s">
        <v>3781</v>
      </c>
      <c r="L878" s="271">
        <v>5</v>
      </c>
      <c r="M878" s="241" t="s">
        <v>3782</v>
      </c>
      <c r="N878" s="271">
        <v>4</v>
      </c>
      <c r="O878" s="2"/>
      <c r="P878" s="2"/>
      <c r="Q878" s="2"/>
      <c r="R878" s="2"/>
      <c r="S878" s="2"/>
      <c r="T878" s="2"/>
      <c r="U878" s="2"/>
      <c r="V878" s="2"/>
      <c r="W878" s="2"/>
      <c r="X878" s="2"/>
      <c r="Y878" s="2"/>
      <c r="Z878" s="2"/>
      <c r="AA878" s="2"/>
      <c r="AB878" s="2"/>
      <c r="AC878" s="2"/>
      <c r="AD878" s="2"/>
      <c r="AE878" s="2"/>
      <c r="AF878" s="2"/>
      <c r="AG878" s="2"/>
      <c r="AH878" s="2"/>
      <c r="AI878" s="2"/>
      <c r="AJ878" s="2"/>
    </row>
    <row r="879" spans="1:36" ht="15.75" customHeight="1">
      <c r="A879" s="238" t="s">
        <v>3783</v>
      </c>
      <c r="B879" s="255" t="s">
        <v>3784</v>
      </c>
      <c r="C879" s="238" t="s">
        <v>3785</v>
      </c>
      <c r="D879" s="255" t="s">
        <v>3786</v>
      </c>
      <c r="E879" s="238" t="s">
        <v>3787</v>
      </c>
      <c r="F879" s="269">
        <v>5</v>
      </c>
      <c r="G879" s="238" t="s">
        <v>3788</v>
      </c>
      <c r="H879" s="269">
        <v>1</v>
      </c>
      <c r="I879" s="238" t="s">
        <v>3789</v>
      </c>
      <c r="J879" s="269">
        <v>1</v>
      </c>
      <c r="K879" s="238" t="s">
        <v>3790</v>
      </c>
      <c r="L879" s="274" t="s">
        <v>3791</v>
      </c>
      <c r="M879" s="238" t="s">
        <v>3792</v>
      </c>
      <c r="N879" s="274" t="s">
        <v>3793</v>
      </c>
      <c r="O879" s="2"/>
      <c r="P879" s="2"/>
      <c r="Q879" s="2"/>
      <c r="R879" s="2"/>
      <c r="S879" s="2"/>
      <c r="T879" s="2"/>
      <c r="U879" s="2"/>
      <c r="V879" s="2"/>
      <c r="W879" s="2"/>
      <c r="X879" s="2"/>
      <c r="Y879" s="2"/>
      <c r="Z879" s="2"/>
      <c r="AA879" s="2"/>
      <c r="AB879" s="2"/>
      <c r="AC879" s="2"/>
      <c r="AD879" s="2"/>
      <c r="AE879" s="2"/>
      <c r="AF879" s="2"/>
      <c r="AG879" s="2"/>
      <c r="AH879" s="2"/>
      <c r="AI879" s="2"/>
      <c r="AJ879" s="2"/>
    </row>
    <row r="880" spans="1:36" ht="15.75" customHeight="1">
      <c r="A880" s="241" t="s">
        <v>3794</v>
      </c>
      <c r="B880" s="257" t="s">
        <v>3795</v>
      </c>
      <c r="C880" s="241" t="s">
        <v>3796</v>
      </c>
      <c r="D880" s="257" t="s">
        <v>3797</v>
      </c>
      <c r="E880" s="241" t="s">
        <v>3798</v>
      </c>
      <c r="F880" s="271">
        <v>25</v>
      </c>
      <c r="G880" s="241" t="s">
        <v>3799</v>
      </c>
      <c r="H880" s="271">
        <v>7</v>
      </c>
      <c r="I880" s="241" t="s">
        <v>3800</v>
      </c>
      <c r="J880" s="271">
        <v>7</v>
      </c>
      <c r="K880" s="241" t="s">
        <v>3801</v>
      </c>
      <c r="L880" s="271">
        <v>1</v>
      </c>
      <c r="M880" s="241" t="s">
        <v>3802</v>
      </c>
      <c r="N880" s="273" t="s">
        <v>3803</v>
      </c>
      <c r="O880" s="2"/>
      <c r="P880" s="2"/>
      <c r="Q880" s="2"/>
      <c r="R880" s="2"/>
      <c r="S880" s="2"/>
      <c r="T880" s="2"/>
      <c r="U880" s="2"/>
      <c r="V880" s="2"/>
      <c r="W880" s="2"/>
      <c r="X880" s="2"/>
      <c r="Y880" s="2"/>
      <c r="Z880" s="2"/>
      <c r="AA880" s="2"/>
      <c r="AB880" s="2"/>
      <c r="AC880" s="2"/>
      <c r="AD880" s="2"/>
      <c r="AE880" s="2"/>
      <c r="AF880" s="2"/>
      <c r="AG880" s="2"/>
      <c r="AH880" s="2"/>
      <c r="AI880" s="2"/>
      <c r="AJ880" s="2"/>
    </row>
    <row r="881" spans="1:36" ht="15.75" customHeight="1">
      <c r="A881" s="238" t="s">
        <v>3804</v>
      </c>
      <c r="B881" s="255" t="s">
        <v>3805</v>
      </c>
      <c r="C881" s="256">
        <v>0.6</v>
      </c>
      <c r="D881" s="255" t="s">
        <v>3806</v>
      </c>
      <c r="E881" s="238" t="s">
        <v>3807</v>
      </c>
      <c r="F881" s="269">
        <v>192</v>
      </c>
      <c r="G881" s="238" t="s">
        <v>3808</v>
      </c>
      <c r="H881" s="269">
        <v>52</v>
      </c>
      <c r="I881" s="238" t="s">
        <v>3809</v>
      </c>
      <c r="J881" s="269">
        <v>60</v>
      </c>
      <c r="K881" s="238" t="s">
        <v>3810</v>
      </c>
      <c r="L881" s="269">
        <v>9</v>
      </c>
      <c r="M881" s="238" t="s">
        <v>3811</v>
      </c>
      <c r="N881" s="269">
        <v>7</v>
      </c>
      <c r="O881" s="2"/>
      <c r="P881" s="2"/>
      <c r="Q881" s="2"/>
      <c r="R881" s="2"/>
      <c r="S881" s="2"/>
      <c r="T881" s="2"/>
      <c r="U881" s="2"/>
      <c r="V881" s="2"/>
      <c r="W881" s="2"/>
      <c r="X881" s="2"/>
      <c r="Y881" s="2"/>
      <c r="Z881" s="2"/>
      <c r="AA881" s="2"/>
      <c r="AB881" s="2"/>
      <c r="AC881" s="2"/>
      <c r="AD881" s="2"/>
      <c r="AE881" s="2"/>
      <c r="AF881" s="2"/>
      <c r="AG881" s="2"/>
      <c r="AH881" s="2"/>
      <c r="AI881" s="2"/>
      <c r="AJ881" s="2"/>
    </row>
    <row r="882" spans="1:36" ht="15.75" customHeight="1">
      <c r="A882" s="241" t="s">
        <v>3812</v>
      </c>
      <c r="B882" s="257" t="s">
        <v>3813</v>
      </c>
      <c r="C882" s="241" t="s">
        <v>3814</v>
      </c>
      <c r="D882" s="257" t="s">
        <v>3815</v>
      </c>
      <c r="E882" s="241" t="s">
        <v>3816</v>
      </c>
      <c r="F882" s="271">
        <v>12</v>
      </c>
      <c r="G882" s="241" t="s">
        <v>3817</v>
      </c>
      <c r="H882" s="271">
        <v>3</v>
      </c>
      <c r="I882" s="241" t="s">
        <v>3818</v>
      </c>
      <c r="J882" s="271">
        <v>4</v>
      </c>
      <c r="K882" s="241" t="s">
        <v>3819</v>
      </c>
      <c r="L882" s="273" t="s">
        <v>3820</v>
      </c>
      <c r="M882" s="241" t="s">
        <v>3821</v>
      </c>
      <c r="N882" s="273" t="s">
        <v>3822</v>
      </c>
      <c r="O882" s="2"/>
      <c r="P882" s="2"/>
      <c r="Q882" s="2"/>
      <c r="R882" s="2"/>
      <c r="S882" s="2"/>
      <c r="T882" s="2"/>
      <c r="U882" s="2"/>
      <c r="V882" s="2"/>
      <c r="W882" s="2"/>
      <c r="X882" s="2"/>
      <c r="Y882" s="2"/>
      <c r="Z882" s="2"/>
      <c r="AA882" s="2"/>
      <c r="AB882" s="2"/>
      <c r="AC882" s="2"/>
      <c r="AD882" s="2"/>
      <c r="AE882" s="2"/>
      <c r="AF882" s="2"/>
      <c r="AG882" s="2"/>
      <c r="AH882" s="2"/>
      <c r="AI882" s="2"/>
      <c r="AJ882" s="2"/>
    </row>
    <row r="883" spans="1:36" ht="15.75" customHeight="1">
      <c r="A883" s="238" t="s">
        <v>3823</v>
      </c>
      <c r="B883" s="255" t="s">
        <v>3824</v>
      </c>
      <c r="C883" s="256">
        <v>0.3</v>
      </c>
      <c r="D883" s="255" t="s">
        <v>3825</v>
      </c>
      <c r="E883" s="238" t="s">
        <v>3826</v>
      </c>
      <c r="F883" s="269">
        <v>99</v>
      </c>
      <c r="G883" s="238" t="s">
        <v>3827</v>
      </c>
      <c r="H883" s="269">
        <v>27</v>
      </c>
      <c r="I883" s="238" t="s">
        <v>3828</v>
      </c>
      <c r="J883" s="269">
        <v>30</v>
      </c>
      <c r="K883" s="238" t="s">
        <v>3829</v>
      </c>
      <c r="L883" s="269">
        <v>5</v>
      </c>
      <c r="M883" s="238" t="s">
        <v>3830</v>
      </c>
      <c r="N883" s="269">
        <v>4</v>
      </c>
      <c r="O883" s="2"/>
      <c r="P883" s="2"/>
      <c r="Q883" s="2"/>
      <c r="R883" s="2"/>
      <c r="S883" s="2"/>
      <c r="T883" s="2"/>
      <c r="U883" s="2"/>
      <c r="V883" s="2"/>
      <c r="W883" s="2"/>
      <c r="X883" s="2"/>
      <c r="Y883" s="2"/>
      <c r="Z883" s="2"/>
      <c r="AA883" s="2"/>
      <c r="AB883" s="2"/>
      <c r="AC883" s="2"/>
      <c r="AD883" s="2"/>
      <c r="AE883" s="2"/>
      <c r="AF883" s="2"/>
      <c r="AG883" s="2"/>
      <c r="AH883" s="2"/>
      <c r="AI883" s="2"/>
      <c r="AJ883" s="2"/>
    </row>
    <row r="884" spans="1:36" ht="15.75" customHeight="1">
      <c r="A884" s="241" t="s">
        <v>3831</v>
      </c>
      <c r="B884" s="257" t="s">
        <v>3832</v>
      </c>
      <c r="C884" s="261">
        <v>0.6</v>
      </c>
      <c r="D884" s="282">
        <v>0.2</v>
      </c>
      <c r="E884" s="241" t="s">
        <v>3833</v>
      </c>
      <c r="F884" s="271">
        <v>124</v>
      </c>
      <c r="G884" s="241" t="s">
        <v>3834</v>
      </c>
      <c r="H884" s="271">
        <v>34</v>
      </c>
      <c r="I884" s="241" t="s">
        <v>3835</v>
      </c>
      <c r="J884" s="271">
        <v>38</v>
      </c>
      <c r="K884" s="241" t="s">
        <v>3836</v>
      </c>
      <c r="L884" s="271">
        <v>6</v>
      </c>
      <c r="M884" s="241" t="s">
        <v>3837</v>
      </c>
      <c r="N884" s="271">
        <v>5</v>
      </c>
      <c r="O884" s="2"/>
      <c r="P884" s="2"/>
      <c r="Q884" s="2"/>
      <c r="R884" s="2"/>
      <c r="S884" s="2"/>
      <c r="T884" s="2"/>
      <c r="U884" s="2"/>
      <c r="V884" s="2"/>
      <c r="W884" s="2"/>
      <c r="X884" s="2"/>
      <c r="Y884" s="2"/>
      <c r="Z884" s="2"/>
      <c r="AA884" s="2"/>
      <c r="AB884" s="2"/>
      <c r="AC884" s="2"/>
      <c r="AD884" s="2"/>
      <c r="AE884" s="2"/>
      <c r="AF884" s="2"/>
      <c r="AG884" s="2"/>
      <c r="AH884" s="2"/>
      <c r="AI884" s="2"/>
      <c r="AJ884" s="2"/>
    </row>
    <row r="885" spans="1:36" ht="15.75" customHeight="1">
      <c r="A885" s="238" t="s">
        <v>3838</v>
      </c>
      <c r="B885" s="255" t="s">
        <v>3839</v>
      </c>
      <c r="C885" s="256">
        <v>9.8000000000000007</v>
      </c>
      <c r="D885" s="281">
        <v>0.35</v>
      </c>
      <c r="E885" s="238" t="s">
        <v>3840</v>
      </c>
      <c r="F885" s="270">
        <v>3970</v>
      </c>
      <c r="G885" s="238" t="s">
        <v>3841</v>
      </c>
      <c r="H885" s="270">
        <v>1240</v>
      </c>
      <c r="I885" s="238" t="s">
        <v>3842</v>
      </c>
      <c r="J885" s="270">
        <v>2960</v>
      </c>
      <c r="K885" s="238" t="s">
        <v>3843</v>
      </c>
      <c r="L885" s="269">
        <v>467</v>
      </c>
      <c r="M885" s="238" t="s">
        <v>3844</v>
      </c>
      <c r="N885" s="269">
        <v>178</v>
      </c>
      <c r="O885" s="2"/>
      <c r="P885" s="2"/>
      <c r="Q885" s="2"/>
      <c r="R885" s="2"/>
      <c r="S885" s="2"/>
      <c r="T885" s="2"/>
      <c r="U885" s="2"/>
      <c r="V885" s="2"/>
      <c r="W885" s="2"/>
      <c r="X885" s="2"/>
      <c r="Y885" s="2"/>
      <c r="Z885" s="2"/>
      <c r="AA885" s="2"/>
      <c r="AB885" s="2"/>
      <c r="AC885" s="2"/>
      <c r="AD885" s="2"/>
      <c r="AE885" s="2"/>
      <c r="AF885" s="2"/>
      <c r="AG885" s="2"/>
      <c r="AH885" s="2"/>
      <c r="AI885" s="2"/>
      <c r="AJ885" s="2"/>
    </row>
    <row r="886" spans="1:36" ht="15.75" customHeight="1">
      <c r="A886" s="241" t="s">
        <v>3845</v>
      </c>
      <c r="B886" s="257" t="s">
        <v>3846</v>
      </c>
      <c r="C886" s="261">
        <v>0.4</v>
      </c>
      <c r="D886" s="282">
        <v>0.19</v>
      </c>
      <c r="E886" s="241" t="s">
        <v>3847</v>
      </c>
      <c r="F886" s="271">
        <v>86</v>
      </c>
      <c r="G886" s="241" t="s">
        <v>3848</v>
      </c>
      <c r="H886" s="271">
        <v>23</v>
      </c>
      <c r="I886" s="241" t="s">
        <v>3849</v>
      </c>
      <c r="J886" s="271">
        <v>26</v>
      </c>
      <c r="K886" s="241" t="s">
        <v>3850</v>
      </c>
      <c r="L886" s="271">
        <v>4</v>
      </c>
      <c r="M886" s="241" t="s">
        <v>3851</v>
      </c>
      <c r="N886" s="271">
        <v>3</v>
      </c>
      <c r="O886" s="2"/>
      <c r="P886" s="2"/>
      <c r="Q886" s="2"/>
      <c r="R886" s="2"/>
      <c r="S886" s="2"/>
      <c r="T886" s="2"/>
      <c r="U886" s="2"/>
      <c r="V886" s="2"/>
      <c r="W886" s="2"/>
      <c r="X886" s="2"/>
      <c r="Y886" s="2"/>
      <c r="Z886" s="2"/>
      <c r="AA886" s="2"/>
      <c r="AB886" s="2"/>
      <c r="AC886" s="2"/>
      <c r="AD886" s="2"/>
      <c r="AE886" s="2"/>
      <c r="AF886" s="2"/>
      <c r="AG886" s="2"/>
      <c r="AH886" s="2"/>
      <c r="AI886" s="2"/>
      <c r="AJ886" s="2"/>
    </row>
    <row r="887" spans="1:36" ht="15.75" customHeight="1">
      <c r="A887" s="255" t="s">
        <v>3852</v>
      </c>
      <c r="B887" s="255" t="s">
        <v>3853</v>
      </c>
      <c r="C887" s="249">
        <v>67</v>
      </c>
      <c r="D887" s="281">
        <v>0.57999999999999996</v>
      </c>
      <c r="E887" s="238" t="s">
        <v>3854</v>
      </c>
      <c r="F887" s="270">
        <v>7940</v>
      </c>
      <c r="G887" s="238" t="s">
        <v>3855</v>
      </c>
      <c r="H887" s="270">
        <v>6490</v>
      </c>
      <c r="I887" s="238" t="s">
        <v>3856</v>
      </c>
      <c r="J887" s="270">
        <v>8140</v>
      </c>
      <c r="K887" s="238" t="s">
        <v>3857</v>
      </c>
      <c r="L887" s="270">
        <v>6960</v>
      </c>
      <c r="M887" s="238" t="s">
        <v>3858</v>
      </c>
      <c r="N887" s="269">
        <v>4380</v>
      </c>
      <c r="O887" s="2"/>
      <c r="P887" s="2"/>
      <c r="Q887" s="2"/>
      <c r="R887" s="2"/>
      <c r="S887" s="2"/>
      <c r="T887" s="2"/>
      <c r="U887" s="2"/>
      <c r="V887" s="2"/>
      <c r="W887" s="2"/>
      <c r="X887" s="2"/>
      <c r="Y887" s="2"/>
      <c r="Z887" s="2"/>
      <c r="AA887" s="2"/>
      <c r="AB887" s="2"/>
      <c r="AC887" s="2"/>
      <c r="AD887" s="2"/>
      <c r="AE887" s="2"/>
      <c r="AF887" s="2"/>
      <c r="AG887" s="2"/>
      <c r="AH887" s="2"/>
      <c r="AI887" s="2"/>
      <c r="AJ887" s="2"/>
    </row>
    <row r="888" spans="1:36" ht="15.75" customHeight="1">
      <c r="A888" s="241" t="s">
        <v>3859</v>
      </c>
      <c r="B888" s="257" t="s">
        <v>3860</v>
      </c>
      <c r="C888" s="241" t="s">
        <v>3861</v>
      </c>
      <c r="D888" s="282">
        <v>0.11</v>
      </c>
      <c r="E888" s="241" t="s">
        <v>3862</v>
      </c>
      <c r="F888" s="271">
        <v>48</v>
      </c>
      <c r="G888" s="241" t="s">
        <v>3863</v>
      </c>
      <c r="H888" s="271">
        <v>13</v>
      </c>
      <c r="I888" s="241" t="s">
        <v>3864</v>
      </c>
      <c r="J888" s="271">
        <v>14</v>
      </c>
      <c r="K888" s="241" t="s">
        <v>3865</v>
      </c>
      <c r="L888" s="271">
        <v>2</v>
      </c>
      <c r="M888" s="241" t="s">
        <v>3866</v>
      </c>
      <c r="N888" s="271">
        <v>2</v>
      </c>
      <c r="O888" s="2"/>
      <c r="P888" s="2"/>
      <c r="Q888" s="2"/>
      <c r="R888" s="2"/>
      <c r="S888" s="2"/>
      <c r="T888" s="2"/>
      <c r="U888" s="2"/>
      <c r="V888" s="2"/>
      <c r="W888" s="2"/>
      <c r="X888" s="2"/>
      <c r="Y888" s="2"/>
      <c r="Z888" s="2"/>
      <c r="AA888" s="2"/>
      <c r="AB888" s="2"/>
      <c r="AC888" s="2"/>
      <c r="AD888" s="2"/>
      <c r="AE888" s="2"/>
      <c r="AF888" s="2"/>
      <c r="AG888" s="2"/>
      <c r="AH888" s="2"/>
      <c r="AI888" s="2"/>
      <c r="AJ888" s="2"/>
    </row>
    <row r="889" spans="1:36" ht="15.75" customHeight="1">
      <c r="A889" s="238" t="s">
        <v>3867</v>
      </c>
      <c r="B889" s="255" t="s">
        <v>3868</v>
      </c>
      <c r="C889" s="238" t="s">
        <v>3869</v>
      </c>
      <c r="D889" s="281">
        <v>0.19</v>
      </c>
      <c r="E889" s="238" t="s">
        <v>3870</v>
      </c>
      <c r="F889" s="269">
        <v>63</v>
      </c>
      <c r="G889" s="238" t="s">
        <v>3871</v>
      </c>
      <c r="H889" s="269">
        <v>17</v>
      </c>
      <c r="I889" s="238" t="s">
        <v>3872</v>
      </c>
      <c r="J889" s="269">
        <v>19</v>
      </c>
      <c r="K889" s="238" t="s">
        <v>3873</v>
      </c>
      <c r="L889" s="269">
        <v>3</v>
      </c>
      <c r="M889" s="238" t="s">
        <v>3874</v>
      </c>
      <c r="N889" s="269">
        <v>2</v>
      </c>
      <c r="O889" s="2"/>
      <c r="P889" s="2"/>
      <c r="Q889" s="2"/>
      <c r="R889" s="2"/>
      <c r="S889" s="2"/>
      <c r="T889" s="2"/>
      <c r="U889" s="2"/>
      <c r="V889" s="2"/>
      <c r="W889" s="2"/>
      <c r="X889" s="2"/>
      <c r="Y889" s="2"/>
      <c r="Z889" s="2"/>
      <c r="AA889" s="2"/>
      <c r="AB889" s="2"/>
      <c r="AC889" s="2"/>
      <c r="AD889" s="2"/>
      <c r="AE889" s="2"/>
      <c r="AF889" s="2"/>
      <c r="AG889" s="2"/>
      <c r="AH889" s="2"/>
      <c r="AI889" s="2"/>
      <c r="AJ889" s="2"/>
    </row>
    <row r="890" spans="1:36" ht="15.75" customHeight="1">
      <c r="A890" s="241" t="s">
        <v>3875</v>
      </c>
      <c r="B890" s="257" t="s">
        <v>3876</v>
      </c>
      <c r="C890" s="261">
        <v>0.3</v>
      </c>
      <c r="D890" s="282">
        <v>0.16</v>
      </c>
      <c r="E890" s="241" t="s">
        <v>3877</v>
      </c>
      <c r="F890" s="271">
        <v>60</v>
      </c>
      <c r="G890" s="241" t="s">
        <v>3878</v>
      </c>
      <c r="H890" s="271">
        <v>16</v>
      </c>
      <c r="I890" s="241" t="s">
        <v>3879</v>
      </c>
      <c r="J890" s="271">
        <v>18</v>
      </c>
      <c r="K890" s="241" t="s">
        <v>3880</v>
      </c>
      <c r="L890" s="271">
        <v>3</v>
      </c>
      <c r="M890" s="241" t="s">
        <v>3881</v>
      </c>
      <c r="N890" s="271">
        <v>2</v>
      </c>
      <c r="O890" s="2"/>
      <c r="P890" s="2"/>
      <c r="Q890" s="2"/>
      <c r="R890" s="2"/>
      <c r="S890" s="2"/>
      <c r="T890" s="2"/>
      <c r="U890" s="2"/>
      <c r="V890" s="2"/>
      <c r="W890" s="2"/>
      <c r="X890" s="2"/>
      <c r="Y890" s="2"/>
      <c r="Z890" s="2"/>
      <c r="AA890" s="2"/>
      <c r="AB890" s="2"/>
      <c r="AC890" s="2"/>
      <c r="AD890" s="2"/>
      <c r="AE890" s="2"/>
      <c r="AF890" s="2"/>
      <c r="AG890" s="2"/>
      <c r="AH890" s="2"/>
      <c r="AI890" s="2"/>
      <c r="AJ890" s="2"/>
    </row>
    <row r="891" spans="1:36" ht="15.75" customHeight="1">
      <c r="A891" s="238" t="s">
        <v>3882</v>
      </c>
      <c r="B891" s="255" t="s">
        <v>3883</v>
      </c>
      <c r="C891" s="238" t="s">
        <v>3884</v>
      </c>
      <c r="D891" s="281">
        <v>0.03</v>
      </c>
      <c r="E891" s="238" t="s">
        <v>3885</v>
      </c>
      <c r="F891" s="269">
        <v>2</v>
      </c>
      <c r="G891" s="238" t="s">
        <v>3886</v>
      </c>
      <c r="H891" s="274" t="s">
        <v>3887</v>
      </c>
      <c r="I891" s="238" t="s">
        <v>3888</v>
      </c>
      <c r="J891" s="274" t="s">
        <v>3889</v>
      </c>
      <c r="K891" s="238" t="s">
        <v>3890</v>
      </c>
      <c r="L891" s="274" t="s">
        <v>3891</v>
      </c>
      <c r="M891" s="238" t="s">
        <v>3892</v>
      </c>
      <c r="N891" s="274" t="s">
        <v>3893</v>
      </c>
      <c r="O891" s="2"/>
      <c r="P891" s="2"/>
      <c r="Q891" s="2"/>
      <c r="R891" s="2"/>
      <c r="S891" s="2"/>
      <c r="T891" s="2"/>
      <c r="U891" s="2"/>
      <c r="V891" s="2"/>
      <c r="W891" s="2"/>
      <c r="X891" s="2"/>
      <c r="Y891" s="2"/>
      <c r="Z891" s="2"/>
      <c r="AA891" s="2"/>
      <c r="AB891" s="2"/>
      <c r="AC891" s="2"/>
      <c r="AD891" s="2"/>
      <c r="AE891" s="2"/>
      <c r="AF891" s="2"/>
      <c r="AG891" s="2"/>
      <c r="AH891" s="2"/>
      <c r="AI891" s="2"/>
      <c r="AJ891" s="2"/>
    </row>
    <row r="892" spans="1:36" ht="15.75" customHeight="1">
      <c r="A892" s="241" t="s">
        <v>3894</v>
      </c>
      <c r="B892" s="257" t="s">
        <v>3895</v>
      </c>
      <c r="C892" s="241" t="s">
        <v>3896</v>
      </c>
      <c r="D892" s="282">
        <v>0.03</v>
      </c>
      <c r="E892" s="241" t="s">
        <v>3897</v>
      </c>
      <c r="F892" s="273" t="s">
        <v>3898</v>
      </c>
      <c r="G892" s="241" t="s">
        <v>3899</v>
      </c>
      <c r="H892" s="273" t="s">
        <v>3900</v>
      </c>
      <c r="I892" s="241" t="s">
        <v>3901</v>
      </c>
      <c r="J892" s="273" t="s">
        <v>3902</v>
      </c>
      <c r="K892" s="241" t="s">
        <v>3903</v>
      </c>
      <c r="L892" s="273" t="s">
        <v>3904</v>
      </c>
      <c r="M892" s="241" t="s">
        <v>3905</v>
      </c>
      <c r="N892" s="273" t="s">
        <v>3906</v>
      </c>
      <c r="O892" s="2"/>
      <c r="P892" s="2"/>
      <c r="Q892" s="2"/>
      <c r="R892" s="2"/>
      <c r="S892" s="2"/>
      <c r="T892" s="2"/>
      <c r="U892" s="2"/>
      <c r="V892" s="2"/>
      <c r="W892" s="2"/>
      <c r="X892" s="2"/>
      <c r="Y892" s="2"/>
      <c r="Z892" s="2"/>
      <c r="AA892" s="2"/>
      <c r="AB892" s="2"/>
      <c r="AC892" s="2"/>
      <c r="AD892" s="2"/>
      <c r="AE892" s="2"/>
      <c r="AF892" s="2"/>
      <c r="AG892" s="2"/>
      <c r="AH892" s="2"/>
      <c r="AI892" s="2"/>
      <c r="AJ892" s="2"/>
    </row>
    <row r="893" spans="1:36" ht="15.75" customHeight="1">
      <c r="A893" s="238" t="s">
        <v>3907</v>
      </c>
      <c r="B893" s="255" t="s">
        <v>3908</v>
      </c>
      <c r="C893" s="238" t="s">
        <v>3909</v>
      </c>
      <c r="D893" s="299">
        <v>4.0000000000000001E-3</v>
      </c>
      <c r="E893" s="238" t="s">
        <v>3910</v>
      </c>
      <c r="F893" s="274" t="s">
        <v>3911</v>
      </c>
      <c r="G893" s="238" t="s">
        <v>3912</v>
      </c>
      <c r="H893" s="274" t="s">
        <v>3913</v>
      </c>
      <c r="I893" s="238" t="s">
        <v>3914</v>
      </c>
      <c r="J893" s="274" t="s">
        <v>3915</v>
      </c>
      <c r="K893" s="238" t="s">
        <v>3916</v>
      </c>
      <c r="L893" s="274" t="s">
        <v>3917</v>
      </c>
      <c r="M893" s="238" t="s">
        <v>3918</v>
      </c>
      <c r="N893" s="274" t="s">
        <v>3919</v>
      </c>
      <c r="O893" s="2"/>
      <c r="P893" s="2"/>
      <c r="Q893" s="2"/>
      <c r="R893" s="2"/>
      <c r="S893" s="2"/>
      <c r="T893" s="2"/>
      <c r="U893" s="2"/>
      <c r="V893" s="2"/>
      <c r="W893" s="2"/>
      <c r="X893" s="2"/>
      <c r="Y893" s="2"/>
      <c r="Z893" s="2"/>
      <c r="AA893" s="2"/>
      <c r="AB893" s="2"/>
      <c r="AC893" s="2"/>
      <c r="AD893" s="2"/>
      <c r="AE893" s="2"/>
      <c r="AF893" s="2"/>
      <c r="AG893" s="2"/>
      <c r="AH893" s="2"/>
      <c r="AI893" s="2"/>
      <c r="AJ893" s="2"/>
    </row>
    <row r="894" spans="1:36" ht="15.75" customHeight="1">
      <c r="A894" s="241" t="s">
        <v>3920</v>
      </c>
      <c r="B894" s="257" t="s">
        <v>3921</v>
      </c>
      <c r="C894" s="241" t="s">
        <v>3922</v>
      </c>
      <c r="D894" s="282">
        <v>0.02</v>
      </c>
      <c r="E894" s="241" t="s">
        <v>3923</v>
      </c>
      <c r="F894" s="271">
        <v>3</v>
      </c>
      <c r="G894" s="241" t="s">
        <v>3924</v>
      </c>
      <c r="H894" s="273" t="s">
        <v>3925</v>
      </c>
      <c r="I894" s="241" t="s">
        <v>3926</v>
      </c>
      <c r="J894" s="273" t="s">
        <v>3927</v>
      </c>
      <c r="K894" s="241" t="s">
        <v>3928</v>
      </c>
      <c r="L894" s="273" t="s">
        <v>3929</v>
      </c>
      <c r="M894" s="241" t="s">
        <v>3930</v>
      </c>
      <c r="N894" s="273" t="s">
        <v>3931</v>
      </c>
      <c r="O894" s="2"/>
      <c r="P894" s="2"/>
      <c r="Q894" s="2"/>
      <c r="R894" s="2"/>
      <c r="S894" s="2"/>
      <c r="T894" s="2"/>
      <c r="U894" s="2"/>
      <c r="V894" s="2"/>
      <c r="W894" s="2"/>
      <c r="X894" s="2"/>
      <c r="Y894" s="2"/>
      <c r="Z894" s="2"/>
      <c r="AA894" s="2"/>
      <c r="AB894" s="2"/>
      <c r="AC894" s="2"/>
      <c r="AD894" s="2"/>
      <c r="AE894" s="2"/>
      <c r="AF894" s="2"/>
      <c r="AG894" s="2"/>
      <c r="AH894" s="2"/>
      <c r="AI894" s="2"/>
      <c r="AJ894" s="2"/>
    </row>
    <row r="895" spans="1:36" ht="15.75" customHeight="1">
      <c r="A895" s="238" t="s">
        <v>3932</v>
      </c>
      <c r="B895" s="255" t="s">
        <v>3933</v>
      </c>
      <c r="C895" s="238" t="s">
        <v>3934</v>
      </c>
      <c r="D895" s="281">
        <v>0.04</v>
      </c>
      <c r="E895" s="238" t="s">
        <v>3935</v>
      </c>
      <c r="F895" s="269">
        <v>11</v>
      </c>
      <c r="G895" s="238" t="s">
        <v>3936</v>
      </c>
      <c r="H895" s="269">
        <v>3</v>
      </c>
      <c r="I895" s="238" t="s">
        <v>3937</v>
      </c>
      <c r="J895" s="269">
        <v>3</v>
      </c>
      <c r="K895" s="238" t="s">
        <v>3938</v>
      </c>
      <c r="L895" s="274" t="s">
        <v>3939</v>
      </c>
      <c r="M895" s="238" t="s">
        <v>3940</v>
      </c>
      <c r="N895" s="274" t="s">
        <v>3941</v>
      </c>
      <c r="O895" s="2"/>
      <c r="P895" s="2"/>
      <c r="Q895" s="2"/>
      <c r="R895" s="2"/>
      <c r="S895" s="2"/>
      <c r="T895" s="2"/>
      <c r="U895" s="2"/>
      <c r="V895" s="2"/>
      <c r="W895" s="2"/>
      <c r="X895" s="2"/>
      <c r="Y895" s="2"/>
      <c r="Z895" s="2"/>
      <c r="AA895" s="2"/>
      <c r="AB895" s="2"/>
      <c r="AC895" s="2"/>
      <c r="AD895" s="2"/>
      <c r="AE895" s="2"/>
      <c r="AF895" s="2"/>
      <c r="AG895" s="2"/>
      <c r="AH895" s="2"/>
      <c r="AI895" s="2"/>
      <c r="AJ895" s="2"/>
    </row>
    <row r="896" spans="1:36" ht="15.75" customHeight="1">
      <c r="A896" s="241" t="s">
        <v>3942</v>
      </c>
      <c r="B896" s="257" t="s">
        <v>3943</v>
      </c>
      <c r="C896" s="261">
        <v>0.3</v>
      </c>
      <c r="D896" s="282">
        <v>0.1</v>
      </c>
      <c r="E896" s="241" t="s">
        <v>3944</v>
      </c>
      <c r="F896" s="271">
        <v>73</v>
      </c>
      <c r="G896" s="241" t="s">
        <v>3945</v>
      </c>
      <c r="H896" s="271">
        <v>20</v>
      </c>
      <c r="I896" s="241" t="s">
        <v>3946</v>
      </c>
      <c r="J896" s="271">
        <v>22</v>
      </c>
      <c r="K896" s="241" t="s">
        <v>3947</v>
      </c>
      <c r="L896" s="271">
        <v>3</v>
      </c>
      <c r="M896" s="241" t="s">
        <v>3948</v>
      </c>
      <c r="N896" s="271">
        <v>3</v>
      </c>
      <c r="O896" s="2"/>
      <c r="P896" s="2"/>
      <c r="Q896" s="2"/>
      <c r="R896" s="2"/>
      <c r="S896" s="2"/>
      <c r="T896" s="2"/>
      <c r="U896" s="2"/>
      <c r="V896" s="2"/>
      <c r="W896" s="2"/>
      <c r="X896" s="2"/>
      <c r="Y896" s="2"/>
      <c r="Z896" s="2"/>
      <c r="AA896" s="2"/>
      <c r="AB896" s="2"/>
      <c r="AC896" s="2"/>
      <c r="AD896" s="2"/>
      <c r="AE896" s="2"/>
      <c r="AF896" s="2"/>
      <c r="AG896" s="2"/>
      <c r="AH896" s="2"/>
      <c r="AI896" s="2"/>
      <c r="AJ896" s="2"/>
    </row>
    <row r="897" spans="1:36" ht="15.75" customHeight="1">
      <c r="A897" s="238" t="s">
        <v>3949</v>
      </c>
      <c r="B897" s="255" t="s">
        <v>3950</v>
      </c>
      <c r="C897" s="249">
        <v>26</v>
      </c>
      <c r="D897" s="255" t="s">
        <v>3951</v>
      </c>
      <c r="E897" s="238" t="s">
        <v>3952</v>
      </c>
      <c r="F897" s="270">
        <v>9910</v>
      </c>
      <c r="G897" s="238" t="s">
        <v>3953</v>
      </c>
      <c r="H897" s="270">
        <v>4920</v>
      </c>
      <c r="I897" s="238" t="s">
        <v>3954</v>
      </c>
      <c r="J897" s="270">
        <v>9320</v>
      </c>
      <c r="K897" s="238" t="s">
        <v>3955</v>
      </c>
      <c r="L897" s="270">
        <v>4460</v>
      </c>
      <c r="M897" s="238" t="s">
        <v>3956</v>
      </c>
      <c r="N897" s="269">
        <v>1360</v>
      </c>
      <c r="O897" s="2"/>
      <c r="P897" s="2"/>
      <c r="Q897" s="2"/>
      <c r="R897" s="2"/>
      <c r="S897" s="2"/>
      <c r="T897" s="2"/>
      <c r="U897" s="2"/>
      <c r="V897" s="2"/>
      <c r="W897" s="2"/>
      <c r="X897" s="2"/>
      <c r="Y897" s="2"/>
      <c r="Z897" s="2"/>
      <c r="AA897" s="2"/>
      <c r="AB897" s="2"/>
      <c r="AC897" s="2"/>
      <c r="AD897" s="2"/>
      <c r="AE897" s="2"/>
      <c r="AF897" s="2"/>
      <c r="AG897" s="2"/>
      <c r="AH897" s="2"/>
      <c r="AI897" s="2"/>
      <c r="AJ897" s="2"/>
    </row>
    <row r="898" spans="1:36" ht="15.75" customHeight="1">
      <c r="A898" s="257" t="s">
        <v>3957</v>
      </c>
      <c r="B898" s="257" t="s">
        <v>3958</v>
      </c>
      <c r="C898" s="252">
        <v>26</v>
      </c>
      <c r="D898" s="257" t="s">
        <v>3959</v>
      </c>
      <c r="E898" s="241" t="s">
        <v>3960</v>
      </c>
      <c r="F898" s="272">
        <v>9050</v>
      </c>
      <c r="G898" s="241" t="s">
        <v>3961</v>
      </c>
      <c r="H898" s="272">
        <v>4490</v>
      </c>
      <c r="I898" s="241" t="s">
        <v>3962</v>
      </c>
      <c r="J898" s="272">
        <v>8520</v>
      </c>
      <c r="K898" s="241" t="s">
        <v>3963</v>
      </c>
      <c r="L898" s="272">
        <v>4080</v>
      </c>
      <c r="M898" s="241" t="s">
        <v>3964</v>
      </c>
      <c r="N898" s="271">
        <v>1250</v>
      </c>
      <c r="O898" s="2"/>
      <c r="P898" s="2"/>
      <c r="Q898" s="2"/>
      <c r="R898" s="2"/>
      <c r="S898" s="2"/>
      <c r="T898" s="2"/>
      <c r="U898" s="2"/>
      <c r="V898" s="2"/>
      <c r="W898" s="2"/>
      <c r="X898" s="2"/>
      <c r="Y898" s="2"/>
      <c r="Z898" s="2"/>
      <c r="AA898" s="2"/>
      <c r="AB898" s="2"/>
      <c r="AC898" s="2"/>
      <c r="AD898" s="2"/>
      <c r="AE898" s="2"/>
      <c r="AF898" s="2"/>
      <c r="AG898" s="2"/>
      <c r="AH898" s="2"/>
      <c r="AI898" s="2"/>
      <c r="AJ898" s="2"/>
    </row>
    <row r="899" spans="1:36" ht="15.75" customHeight="1">
      <c r="A899" s="258" t="s">
        <v>3965</v>
      </c>
      <c r="B899" s="258" t="s">
        <v>3966</v>
      </c>
      <c r="C899" s="287">
        <v>26</v>
      </c>
      <c r="D899" s="258" t="s">
        <v>3967</v>
      </c>
      <c r="E899" s="244" t="s">
        <v>3968</v>
      </c>
      <c r="F899" s="288">
        <v>7320</v>
      </c>
      <c r="G899" s="244" t="s">
        <v>3969</v>
      </c>
      <c r="H899" s="288">
        <v>3630</v>
      </c>
      <c r="I899" s="244" t="s">
        <v>3970</v>
      </c>
      <c r="J899" s="288">
        <v>6880</v>
      </c>
      <c r="K899" s="244" t="s">
        <v>3971</v>
      </c>
      <c r="L899" s="288">
        <v>3300</v>
      </c>
      <c r="M899" s="244" t="s">
        <v>3972</v>
      </c>
      <c r="N899" s="275">
        <v>1010</v>
      </c>
      <c r="O899" s="2"/>
      <c r="P899" s="2"/>
      <c r="Q899" s="2"/>
      <c r="R899" s="2"/>
      <c r="S899" s="2"/>
      <c r="T899" s="2"/>
      <c r="U899" s="2"/>
      <c r="V899" s="2"/>
      <c r="W899" s="2"/>
      <c r="X899" s="2"/>
      <c r="Y899" s="2"/>
      <c r="Z899" s="2"/>
      <c r="AA899" s="2"/>
      <c r="AB899" s="2"/>
      <c r="AC899" s="2"/>
      <c r="AD899" s="2"/>
      <c r="AE899" s="2"/>
      <c r="AF899" s="2"/>
      <c r="AG899" s="2"/>
      <c r="AH899" s="2"/>
      <c r="AI899" s="2"/>
      <c r="AJ899" s="2"/>
    </row>
    <row r="900" spans="1:36" ht="15.75" customHeight="1">
      <c r="O900" s="2"/>
      <c r="P900" s="2"/>
      <c r="Q900" s="2"/>
      <c r="R900" s="2"/>
      <c r="S900" s="2"/>
      <c r="T900" s="2"/>
      <c r="U900" s="2"/>
      <c r="V900" s="2"/>
      <c r="W900" s="2"/>
      <c r="X900" s="2"/>
      <c r="Y900" s="2"/>
      <c r="Z900" s="2"/>
      <c r="AA900" s="2"/>
      <c r="AB900" s="2"/>
      <c r="AC900" s="2"/>
      <c r="AD900" s="2"/>
      <c r="AE900" s="2"/>
      <c r="AF900" s="2"/>
      <c r="AG900" s="2"/>
      <c r="AH900" s="2"/>
      <c r="AI900" s="2"/>
      <c r="AJ900" s="2"/>
    </row>
    <row r="901" spans="1:36" ht="15.75" customHeight="1">
      <c r="A901" s="6"/>
      <c r="B901" s="302" t="s">
        <v>3973</v>
      </c>
      <c r="C901" s="302" t="s">
        <v>3974</v>
      </c>
      <c r="D901" s="5" t="s">
        <v>3975</v>
      </c>
      <c r="O901" s="2"/>
      <c r="P901" s="2"/>
      <c r="Q901" s="2"/>
      <c r="R901" s="2"/>
      <c r="S901" s="2"/>
      <c r="T901" s="2"/>
      <c r="U901" s="2"/>
      <c r="V901" s="2"/>
      <c r="W901" s="2"/>
      <c r="X901" s="2"/>
      <c r="Y901" s="2"/>
      <c r="Z901" s="2"/>
      <c r="AA901" s="2"/>
      <c r="AB901" s="2"/>
      <c r="AC901" s="2"/>
      <c r="AD901" s="2"/>
      <c r="AE901" s="2"/>
      <c r="AF901" s="2"/>
      <c r="AG901" s="2"/>
      <c r="AH901" s="2"/>
      <c r="AI901" s="2"/>
      <c r="AJ901" s="2"/>
    </row>
    <row r="902" spans="1:36" ht="15.75" customHeight="1">
      <c r="A902" s="80" t="s">
        <v>1189</v>
      </c>
      <c r="B902" s="303">
        <v>1</v>
      </c>
      <c r="C902" s="303">
        <v>1</v>
      </c>
      <c r="D902" s="80" t="s">
        <v>3976</v>
      </c>
      <c r="O902" s="2"/>
      <c r="P902" s="2"/>
      <c r="Q902" s="2"/>
      <c r="R902" s="2"/>
      <c r="S902" s="2"/>
      <c r="T902" s="2"/>
      <c r="U902" s="2"/>
      <c r="V902" s="2"/>
      <c r="W902" s="2"/>
      <c r="X902" s="2"/>
      <c r="Y902" s="2"/>
      <c r="Z902" s="2"/>
      <c r="AA902" s="2"/>
      <c r="AB902" s="2"/>
      <c r="AC902" s="2"/>
      <c r="AD902" s="2"/>
      <c r="AE902" s="2"/>
      <c r="AF902" s="2"/>
      <c r="AG902" s="2"/>
      <c r="AH902" s="2"/>
      <c r="AI902" s="2"/>
      <c r="AJ902" s="2"/>
    </row>
    <row r="903" spans="1:36" ht="15.75" customHeight="1">
      <c r="A903" s="80" t="s">
        <v>61</v>
      </c>
      <c r="B903" s="303">
        <v>16.2</v>
      </c>
      <c r="C903" s="303">
        <v>5</v>
      </c>
      <c r="D903" s="80" t="s">
        <v>3977</v>
      </c>
      <c r="O903" s="2"/>
      <c r="P903" s="2"/>
      <c r="Q903" s="2"/>
      <c r="R903" s="2"/>
      <c r="S903" s="2"/>
      <c r="T903" s="2"/>
      <c r="U903" s="2"/>
      <c r="V903" s="2"/>
      <c r="W903" s="2"/>
      <c r="X903" s="2"/>
      <c r="Y903" s="2"/>
      <c r="Z903" s="2"/>
      <c r="AA903" s="2"/>
      <c r="AB903" s="2"/>
      <c r="AC903" s="2"/>
      <c r="AD903" s="2"/>
      <c r="AE903" s="2"/>
      <c r="AF903" s="2"/>
      <c r="AG903" s="2"/>
      <c r="AH903" s="2"/>
      <c r="AI903" s="2"/>
      <c r="AJ903" s="2"/>
    </row>
    <row r="904" spans="1:36" ht="15.75" customHeight="1">
      <c r="A904" s="80" t="s">
        <v>70</v>
      </c>
      <c r="B904" s="303">
        <v>5.6</v>
      </c>
      <c r="C904" s="303">
        <v>1.8</v>
      </c>
      <c r="D904" s="80" t="s">
        <v>3978</v>
      </c>
      <c r="O904" s="2"/>
      <c r="P904" s="2"/>
      <c r="Q904" s="2"/>
      <c r="R904" s="2"/>
      <c r="S904" s="2"/>
      <c r="T904" s="2"/>
      <c r="U904" s="2"/>
      <c r="V904" s="2"/>
      <c r="W904" s="2"/>
      <c r="X904" s="2"/>
      <c r="Y904" s="2"/>
      <c r="Z904" s="2"/>
      <c r="AA904" s="2"/>
      <c r="AB904" s="2"/>
      <c r="AC904" s="2"/>
      <c r="AD904" s="2"/>
      <c r="AE904" s="2"/>
      <c r="AF904" s="2"/>
      <c r="AG904" s="2"/>
      <c r="AH904" s="2"/>
      <c r="AI904" s="2"/>
      <c r="AJ904" s="2"/>
    </row>
    <row r="905" spans="1:36" ht="15.75" customHeight="1">
      <c r="A905" s="80" t="s">
        <v>72</v>
      </c>
      <c r="B905" s="303">
        <v>-2.4</v>
      </c>
      <c r="C905" s="303">
        <v>-8.1999999999999993</v>
      </c>
      <c r="D905" s="80" t="s">
        <v>3979</v>
      </c>
      <c r="O905" s="2"/>
      <c r="P905" s="2"/>
      <c r="Q905" s="2"/>
      <c r="R905" s="2"/>
      <c r="S905" s="2"/>
      <c r="T905" s="2"/>
      <c r="U905" s="2"/>
      <c r="V905" s="2"/>
      <c r="W905" s="2"/>
      <c r="X905" s="2"/>
      <c r="Y905" s="2"/>
      <c r="Z905" s="2"/>
      <c r="AA905" s="2"/>
      <c r="AB905" s="2"/>
      <c r="AC905" s="2"/>
      <c r="AD905" s="2"/>
      <c r="AE905" s="2"/>
      <c r="AF905" s="2"/>
      <c r="AG905" s="2"/>
      <c r="AH905" s="2"/>
      <c r="AI905" s="2"/>
      <c r="AJ905" s="2"/>
    </row>
    <row r="906" spans="1:36" ht="15.75" customHeight="1">
      <c r="A906" s="80" t="s">
        <v>74</v>
      </c>
      <c r="B906" s="303">
        <v>0</v>
      </c>
      <c r="C906" s="303">
        <v>0</v>
      </c>
      <c r="D906" s="80" t="s">
        <v>3980</v>
      </c>
      <c r="O906" s="2"/>
      <c r="P906" s="2"/>
      <c r="Q906" s="2"/>
      <c r="R906" s="2"/>
      <c r="S906" s="2"/>
      <c r="T906" s="2"/>
      <c r="U906" s="2"/>
      <c r="V906" s="2"/>
      <c r="W906" s="2"/>
      <c r="X906" s="2"/>
      <c r="Y906" s="2"/>
      <c r="Z906" s="2"/>
      <c r="AA906" s="2"/>
      <c r="AB906" s="2"/>
      <c r="AC906" s="2"/>
      <c r="AD906" s="2"/>
      <c r="AE906" s="2"/>
      <c r="AF906" s="2"/>
      <c r="AG906" s="2"/>
      <c r="AH906" s="2"/>
      <c r="AI906" s="2"/>
      <c r="AJ906" s="2"/>
    </row>
    <row r="907" spans="1:36" ht="15.75" customHeight="1">
      <c r="A907" s="80" t="s">
        <v>76</v>
      </c>
      <c r="B907" s="303">
        <v>0</v>
      </c>
      <c r="C907" s="303">
        <v>0</v>
      </c>
      <c r="D907" s="80" t="s">
        <v>3980</v>
      </c>
      <c r="O907" s="2"/>
      <c r="P907" s="2"/>
      <c r="Q907" s="2"/>
      <c r="R907" s="2"/>
      <c r="S907" s="2"/>
      <c r="T907" s="2"/>
      <c r="U907" s="2"/>
      <c r="V907" s="2"/>
      <c r="W907" s="2"/>
      <c r="X907" s="2"/>
      <c r="Y907" s="2"/>
      <c r="Z907" s="2"/>
      <c r="AA907" s="2"/>
      <c r="AB907" s="2"/>
      <c r="AC907" s="2"/>
      <c r="AD907" s="2"/>
      <c r="AE907" s="2"/>
      <c r="AF907" s="2"/>
      <c r="AG907" s="2"/>
      <c r="AH907" s="2"/>
      <c r="AI907" s="2"/>
      <c r="AJ907" s="2"/>
    </row>
    <row r="908" spans="1:36" ht="15.75" customHeight="1">
      <c r="A908" s="80" t="s">
        <v>79</v>
      </c>
      <c r="B908" s="303">
        <v>0</v>
      </c>
      <c r="C908" s="303">
        <v>0</v>
      </c>
      <c r="D908" s="80" t="s">
        <v>3981</v>
      </c>
      <c r="O908" s="2"/>
      <c r="P908" s="2"/>
      <c r="Q908" s="2"/>
      <c r="R908" s="2"/>
      <c r="S908" s="2"/>
      <c r="T908" s="2"/>
      <c r="U908" s="2"/>
      <c r="V908" s="2"/>
      <c r="W908" s="2"/>
      <c r="X908" s="2"/>
      <c r="Y908" s="2"/>
      <c r="Z908" s="2"/>
      <c r="AA908" s="2"/>
      <c r="AB908" s="2"/>
      <c r="AC908" s="2"/>
      <c r="AD908" s="2"/>
      <c r="AE908" s="2"/>
      <c r="AF908" s="2"/>
      <c r="AG908" s="2"/>
      <c r="AH908" s="2"/>
      <c r="AI908" s="2"/>
      <c r="AJ908" s="2"/>
    </row>
    <row r="909" spans="1:36" ht="15.75" customHeight="1">
      <c r="A909" s="80" t="s">
        <v>81</v>
      </c>
      <c r="B909" s="303">
        <v>1200</v>
      </c>
      <c r="C909" s="303">
        <v>345</v>
      </c>
      <c r="D909" s="80" t="s">
        <v>3982</v>
      </c>
      <c r="O909" s="2"/>
      <c r="P909" s="2"/>
      <c r="Q909" s="2"/>
      <c r="R909" s="2"/>
      <c r="S909" s="2"/>
      <c r="T909" s="2"/>
      <c r="U909" s="2"/>
      <c r="V909" s="2"/>
      <c r="W909" s="2"/>
      <c r="X909" s="2"/>
      <c r="Y909" s="2"/>
      <c r="Z909" s="2"/>
      <c r="AA909" s="2"/>
      <c r="AB909" s="2"/>
      <c r="AC909" s="2"/>
      <c r="AD909" s="2"/>
      <c r="AE909" s="2"/>
      <c r="AF909" s="2"/>
      <c r="AG909" s="2"/>
      <c r="AH909" s="2"/>
      <c r="AI909" s="2"/>
      <c r="AJ909" s="2"/>
    </row>
    <row r="910" spans="1:36" ht="15.75" customHeight="1">
      <c r="A910" s="80" t="s">
        <v>83</v>
      </c>
      <c r="B910" s="303">
        <v>-160</v>
      </c>
      <c r="C910" s="303">
        <v>-46</v>
      </c>
      <c r="D910" s="80" t="s">
        <v>3983</v>
      </c>
      <c r="O910" s="2"/>
      <c r="P910" s="2"/>
      <c r="Q910" s="2"/>
      <c r="R910" s="2"/>
      <c r="S910" s="2"/>
      <c r="T910" s="2"/>
      <c r="U910" s="2"/>
      <c r="V910" s="2"/>
      <c r="W910" s="2"/>
      <c r="X910" s="2"/>
      <c r="Y910" s="2"/>
      <c r="Z910" s="2"/>
      <c r="AA910" s="2"/>
      <c r="AB910" s="2"/>
      <c r="AC910" s="2"/>
      <c r="AD910" s="2"/>
      <c r="AE910" s="2"/>
      <c r="AF910" s="2"/>
      <c r="AG910" s="2"/>
      <c r="AH910" s="2"/>
      <c r="AI910" s="2"/>
      <c r="AJ910" s="2"/>
    </row>
    <row r="911" spans="1:36" ht="15.75" customHeight="1">
      <c r="A911" s="80" t="s">
        <v>85</v>
      </c>
      <c r="B911" s="303">
        <v>84</v>
      </c>
      <c r="C911" s="303">
        <v>28</v>
      </c>
      <c r="D911" s="80" t="s">
        <v>3984</v>
      </c>
      <c r="O911" s="2"/>
      <c r="P911" s="2"/>
      <c r="Q911" s="2"/>
      <c r="R911" s="2"/>
      <c r="S911" s="2"/>
      <c r="T911" s="2"/>
      <c r="U911" s="2"/>
      <c r="V911" s="2"/>
      <c r="W911" s="2"/>
      <c r="X911" s="2"/>
      <c r="Y911" s="2"/>
      <c r="Z911" s="2"/>
      <c r="AA911" s="2"/>
      <c r="AB911" s="2"/>
      <c r="AC911" s="2"/>
      <c r="AD911" s="2"/>
      <c r="AE911" s="2"/>
      <c r="AF911" s="2"/>
      <c r="AG911" s="2"/>
      <c r="AH911" s="2"/>
      <c r="AI911" s="2"/>
      <c r="AJ911" s="2"/>
    </row>
    <row r="912" spans="1:36" ht="15.75" customHeight="1">
      <c r="A912" s="80" t="s">
        <v>87</v>
      </c>
      <c r="B912" s="303">
        <v>264</v>
      </c>
      <c r="C912" s="303">
        <v>265</v>
      </c>
      <c r="D912" s="80" t="s">
        <v>3985</v>
      </c>
      <c r="O912" s="2"/>
      <c r="P912" s="2"/>
      <c r="Q912" s="2"/>
      <c r="R912" s="2"/>
      <c r="S912" s="2"/>
      <c r="T912" s="2"/>
      <c r="U912" s="2"/>
      <c r="V912" s="2"/>
      <c r="W912" s="2"/>
      <c r="X912" s="2"/>
      <c r="Y912" s="2"/>
      <c r="Z912" s="2"/>
      <c r="AA912" s="2"/>
      <c r="AB912" s="2"/>
      <c r="AC912" s="2"/>
      <c r="AD912" s="2"/>
      <c r="AE912" s="2"/>
      <c r="AF912" s="2"/>
      <c r="AG912" s="2"/>
      <c r="AH912" s="2"/>
      <c r="AI912" s="2"/>
      <c r="AJ912" s="2"/>
    </row>
    <row r="913" spans="1:36" ht="15.75" customHeight="1">
      <c r="A913" s="80" t="s">
        <v>3986</v>
      </c>
      <c r="B913" s="303">
        <v>1</v>
      </c>
      <c r="C913" s="303">
        <v>1</v>
      </c>
      <c r="D913" s="80" t="s">
        <v>3987</v>
      </c>
      <c r="O913" s="2"/>
      <c r="P913" s="2"/>
      <c r="Q913" s="2"/>
      <c r="R913" s="2"/>
      <c r="S913" s="2"/>
      <c r="T913" s="2"/>
      <c r="U913" s="2"/>
      <c r="V913" s="2"/>
      <c r="W913" s="2"/>
      <c r="X913" s="2"/>
      <c r="Y913" s="2"/>
      <c r="Z913" s="2"/>
      <c r="AA913" s="2"/>
      <c r="AB913" s="2"/>
      <c r="AC913" s="2"/>
      <c r="AD913" s="2"/>
      <c r="AE913" s="2"/>
      <c r="AF913" s="2"/>
      <c r="AG913" s="2"/>
      <c r="AH913" s="2"/>
      <c r="AI913" s="2"/>
      <c r="AJ913" s="2"/>
    </row>
    <row r="914" spans="1:36" ht="15.75" customHeight="1">
      <c r="D914" s="80" t="s">
        <v>3988</v>
      </c>
      <c r="O914" s="2"/>
      <c r="P914" s="2"/>
      <c r="Q914" s="2"/>
      <c r="R914" s="2"/>
      <c r="S914" s="2"/>
      <c r="T914" s="2"/>
      <c r="U914" s="2"/>
      <c r="V914" s="2"/>
      <c r="W914" s="2"/>
      <c r="X914" s="2"/>
      <c r="Y914" s="2"/>
      <c r="Z914" s="2"/>
      <c r="AA914" s="2"/>
      <c r="AB914" s="2"/>
      <c r="AC914" s="2"/>
      <c r="AD914" s="2"/>
      <c r="AE914" s="2"/>
      <c r="AF914" s="2"/>
      <c r="AG914" s="2"/>
      <c r="AH914" s="2"/>
      <c r="AI914" s="2"/>
      <c r="AJ914" s="2"/>
    </row>
    <row r="915" spans="1:36" ht="15.75" customHeight="1">
      <c r="D915" s="80" t="s">
        <v>3989</v>
      </c>
      <c r="O915" s="2"/>
      <c r="P915" s="2"/>
      <c r="Q915" s="2"/>
      <c r="R915" s="2"/>
      <c r="S915" s="2"/>
      <c r="T915" s="2"/>
      <c r="U915" s="2"/>
      <c r="V915" s="2"/>
      <c r="W915" s="2"/>
      <c r="X915" s="2"/>
      <c r="Y915" s="2"/>
      <c r="Z915" s="2"/>
      <c r="AA915" s="2"/>
      <c r="AB915" s="2"/>
      <c r="AC915" s="2"/>
      <c r="AD915" s="2"/>
      <c r="AE915" s="2"/>
      <c r="AF915" s="2"/>
      <c r="AG915" s="2"/>
      <c r="AH915" s="2"/>
      <c r="AI915" s="2"/>
      <c r="AJ915" s="2"/>
    </row>
  </sheetData>
  <mergeCells count="35">
    <mergeCell ref="U466:V466"/>
    <mergeCell ref="W466:AC466"/>
    <mergeCell ref="AF466:AG466"/>
    <mergeCell ref="B496:AJ496"/>
    <mergeCell ref="B513:G513"/>
    <mergeCell ref="A2:B2"/>
    <mergeCell ref="A6:A7"/>
    <mergeCell ref="B7:H7"/>
    <mergeCell ref="A63:B63"/>
    <mergeCell ref="A66:A69"/>
    <mergeCell ref="D66:F66"/>
    <mergeCell ref="G66:J66"/>
    <mergeCell ref="F67:F68"/>
    <mergeCell ref="G67:G68"/>
    <mergeCell ref="B66:C66"/>
    <mergeCell ref="B67:C68"/>
    <mergeCell ref="E680:I681"/>
    <mergeCell ref="D67:D68"/>
    <mergeCell ref="E67:E68"/>
    <mergeCell ref="H67:H68"/>
    <mergeCell ref="I67:I68"/>
    <mergeCell ref="H409:M409"/>
    <mergeCell ref="E69:F69"/>
    <mergeCell ref="G69:J69"/>
    <mergeCell ref="B466:R466"/>
    <mergeCell ref="A404:G404"/>
    <mergeCell ref="B409:D409"/>
    <mergeCell ref="E409:G409"/>
    <mergeCell ref="A461:Q461"/>
    <mergeCell ref="A465:A466"/>
    <mergeCell ref="A597:A598"/>
    <mergeCell ref="B598:G598"/>
    <mergeCell ref="A628:B628"/>
    <mergeCell ref="A632:A633"/>
    <mergeCell ref="B633:H633"/>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0"/>
  <sheetViews>
    <sheetView workbookViewId="0"/>
  </sheetViews>
  <sheetFormatPr defaultColWidth="12.625" defaultRowHeight="15" customHeight="1"/>
  <cols>
    <col min="1" max="1" width="69.75" customWidth="1"/>
    <col min="2" max="2" width="11.125" customWidth="1"/>
    <col min="3" max="3" width="15.25" customWidth="1"/>
    <col min="4" max="4" width="19.25" customWidth="1"/>
    <col min="5" max="5" width="17" customWidth="1"/>
    <col min="6" max="6" width="12.625" customWidth="1"/>
    <col min="7" max="7" width="22.875" customWidth="1"/>
    <col min="8" max="8" width="23.375" customWidth="1"/>
    <col min="9" max="9" width="15.625" customWidth="1"/>
    <col min="10" max="14" width="8" customWidth="1"/>
    <col min="15" max="15" width="22.625" customWidth="1"/>
    <col min="16" max="16" width="10.875" customWidth="1"/>
    <col min="17" max="17" width="17.375" customWidth="1"/>
    <col min="18" max="19" width="10.875" customWidth="1"/>
    <col min="20" max="21" width="14.25" customWidth="1"/>
    <col min="22" max="22" width="9.5" customWidth="1"/>
    <col min="23" max="29" width="8" customWidth="1"/>
  </cols>
  <sheetData>
    <row r="1" spans="1:29" ht="14.25">
      <c r="A1" s="373" t="s">
        <v>178</v>
      </c>
      <c r="B1" s="355"/>
      <c r="C1" s="355"/>
      <c r="D1" s="355"/>
      <c r="E1" s="335"/>
      <c r="F1" s="2"/>
      <c r="G1" s="2"/>
      <c r="H1" s="2"/>
      <c r="I1" s="2"/>
      <c r="J1" s="2"/>
      <c r="K1" s="2"/>
      <c r="L1" s="2"/>
      <c r="M1" s="2"/>
      <c r="N1" s="2"/>
      <c r="O1" s="2"/>
      <c r="P1" s="2"/>
      <c r="Q1" s="2"/>
      <c r="R1" s="2"/>
      <c r="S1" s="2"/>
      <c r="T1" s="2"/>
      <c r="U1" s="2"/>
      <c r="V1" s="2"/>
      <c r="W1" s="2"/>
      <c r="X1" s="2"/>
      <c r="Y1" s="2"/>
      <c r="Z1" s="2"/>
      <c r="AA1" s="2"/>
      <c r="AB1" s="2"/>
      <c r="AC1" s="2"/>
    </row>
    <row r="2" spans="1:29" ht="14.25">
      <c r="A2" s="374" t="s">
        <v>3990</v>
      </c>
      <c r="B2" s="355"/>
      <c r="C2" s="355"/>
      <c r="D2" s="355"/>
      <c r="E2" s="335"/>
      <c r="F2" s="2"/>
      <c r="G2" s="2"/>
      <c r="H2" s="2"/>
      <c r="I2" s="2"/>
      <c r="J2" s="2"/>
      <c r="K2" s="2"/>
      <c r="L2" s="2"/>
      <c r="M2" s="2"/>
      <c r="N2" s="2"/>
      <c r="O2" s="2"/>
      <c r="P2" s="2"/>
      <c r="Q2" s="2"/>
      <c r="R2" s="2"/>
      <c r="S2" s="2"/>
      <c r="T2" s="2"/>
      <c r="U2" s="2"/>
      <c r="V2" s="2"/>
      <c r="W2" s="2"/>
      <c r="X2" s="2"/>
      <c r="Y2" s="2"/>
      <c r="Z2" s="2"/>
      <c r="AA2" s="2"/>
      <c r="AB2" s="2"/>
      <c r="AC2" s="2"/>
    </row>
    <row r="3" spans="1:29" ht="14.25">
      <c r="A3" s="2"/>
      <c r="B3" s="2"/>
      <c r="C3" s="2"/>
      <c r="D3" s="2"/>
      <c r="E3" s="2"/>
      <c r="F3" s="2"/>
      <c r="G3" s="2"/>
      <c r="H3" s="2"/>
      <c r="I3" s="2"/>
      <c r="J3" s="2"/>
      <c r="K3" s="2"/>
      <c r="L3" s="2"/>
      <c r="M3" s="2"/>
      <c r="N3" s="2"/>
      <c r="O3" s="2"/>
      <c r="P3" s="2"/>
      <c r="Q3" s="2"/>
      <c r="R3" s="2"/>
      <c r="S3" s="2"/>
      <c r="T3" s="2"/>
      <c r="U3" s="2"/>
      <c r="V3" s="2"/>
      <c r="W3" s="2"/>
      <c r="X3" s="2"/>
      <c r="Y3" s="2"/>
      <c r="Z3" s="2"/>
      <c r="AA3" s="2"/>
      <c r="AB3" s="2"/>
      <c r="AC3" s="2"/>
    </row>
    <row r="4" spans="1:29" ht="14.25">
      <c r="A4" s="2"/>
      <c r="B4" s="2"/>
      <c r="C4" s="2"/>
      <c r="D4" s="2"/>
      <c r="E4" s="2"/>
      <c r="F4" s="2"/>
      <c r="G4" s="2"/>
      <c r="H4" s="2"/>
      <c r="I4" s="2"/>
      <c r="J4" s="2"/>
      <c r="K4" s="2"/>
      <c r="L4" s="2"/>
      <c r="M4" s="2"/>
      <c r="N4" s="2"/>
      <c r="O4" s="2"/>
      <c r="P4" s="2"/>
      <c r="Q4" s="2"/>
      <c r="R4" s="2"/>
      <c r="S4" s="2"/>
      <c r="T4" s="2"/>
      <c r="U4" s="2"/>
      <c r="V4" s="2"/>
      <c r="W4" s="2"/>
      <c r="X4" s="2"/>
      <c r="Y4" s="2"/>
      <c r="Z4" s="2"/>
      <c r="AA4" s="2"/>
      <c r="AB4" s="2"/>
      <c r="AC4" s="2"/>
    </row>
    <row r="5" spans="1:29" ht="14.25">
      <c r="A5" s="2"/>
      <c r="B5" s="2"/>
      <c r="C5" s="2"/>
      <c r="D5" s="2"/>
      <c r="E5" s="2"/>
      <c r="F5" s="2"/>
      <c r="G5" s="2"/>
      <c r="H5" s="2"/>
      <c r="I5" s="2"/>
      <c r="J5" s="2"/>
      <c r="K5" s="2"/>
      <c r="L5" s="2"/>
      <c r="M5" s="2"/>
      <c r="N5" s="2"/>
      <c r="O5" s="2"/>
      <c r="P5" s="2"/>
      <c r="Q5" s="2"/>
      <c r="R5" s="2"/>
      <c r="S5" s="2"/>
      <c r="T5" s="2"/>
      <c r="U5" s="2"/>
      <c r="V5" s="2"/>
      <c r="W5" s="2"/>
      <c r="X5" s="2"/>
      <c r="Y5" s="2"/>
      <c r="Z5" s="2"/>
      <c r="AA5" s="2"/>
      <c r="AB5" s="2"/>
      <c r="AC5" s="2"/>
    </row>
    <row r="6" spans="1:29" ht="14.25">
      <c r="A6" s="2"/>
      <c r="B6" s="2"/>
      <c r="C6" s="2"/>
      <c r="D6" s="2"/>
      <c r="E6" s="2"/>
      <c r="F6" s="2"/>
      <c r="G6" s="2"/>
      <c r="H6" s="2"/>
      <c r="I6" s="2"/>
      <c r="J6" s="2"/>
      <c r="K6" s="2"/>
      <c r="L6" s="2"/>
      <c r="M6" s="2"/>
      <c r="N6" s="2"/>
      <c r="O6" s="2"/>
      <c r="P6" s="2"/>
      <c r="Q6" s="2"/>
      <c r="R6" s="2"/>
      <c r="S6" s="2"/>
      <c r="T6" s="2"/>
      <c r="U6" s="2"/>
      <c r="V6" s="2"/>
      <c r="W6" s="2"/>
      <c r="X6" s="2"/>
      <c r="Y6" s="2"/>
      <c r="Z6" s="2"/>
      <c r="AA6" s="2"/>
      <c r="AB6" s="2"/>
      <c r="AC6" s="2"/>
    </row>
    <row r="7" spans="1:29" ht="14.25">
      <c r="A7" s="2"/>
      <c r="B7" s="2"/>
      <c r="C7" s="2"/>
      <c r="D7" s="2"/>
      <c r="E7" s="2"/>
      <c r="F7" s="2"/>
      <c r="G7" s="2"/>
      <c r="H7" s="2"/>
      <c r="I7" s="2"/>
      <c r="J7" s="2"/>
      <c r="K7" s="2"/>
      <c r="L7" s="2"/>
      <c r="M7" s="2"/>
      <c r="N7" s="2"/>
      <c r="O7" s="2"/>
      <c r="P7" s="2"/>
      <c r="Q7" s="2"/>
      <c r="R7" s="2"/>
      <c r="S7" s="2"/>
      <c r="T7" s="2"/>
      <c r="U7" s="2"/>
      <c r="V7" s="2"/>
      <c r="W7" s="2"/>
      <c r="X7" s="2"/>
      <c r="Y7" s="2"/>
      <c r="Z7" s="2"/>
      <c r="AA7" s="2"/>
      <c r="AB7" s="2"/>
      <c r="AC7" s="2"/>
    </row>
    <row r="8" spans="1:29" ht="14.25">
      <c r="A8" s="2"/>
      <c r="B8" s="2"/>
      <c r="C8" s="2"/>
      <c r="D8" s="2"/>
      <c r="E8" s="2"/>
      <c r="F8" s="2"/>
      <c r="G8" s="2"/>
      <c r="H8" s="2"/>
      <c r="I8" s="2"/>
      <c r="J8" s="2"/>
      <c r="K8" s="2"/>
      <c r="L8" s="2"/>
      <c r="M8" s="2"/>
      <c r="N8" s="2"/>
      <c r="O8" s="2"/>
      <c r="P8" s="2"/>
      <c r="Q8" s="2"/>
      <c r="R8" s="2"/>
      <c r="S8" s="2"/>
      <c r="T8" s="2"/>
      <c r="U8" s="2"/>
      <c r="V8" s="2"/>
      <c r="W8" s="2"/>
      <c r="X8" s="2"/>
      <c r="Y8" s="2"/>
      <c r="Z8" s="2"/>
      <c r="AA8" s="2"/>
      <c r="AB8" s="2"/>
      <c r="AC8" s="2"/>
    </row>
    <row r="9" spans="1:29" ht="14.25">
      <c r="A9" s="2"/>
      <c r="B9" s="2"/>
      <c r="C9" s="2"/>
      <c r="D9" s="2"/>
      <c r="E9" s="2"/>
      <c r="F9" s="2"/>
      <c r="G9" s="2"/>
      <c r="H9" s="2"/>
      <c r="I9" s="2"/>
      <c r="J9" s="2"/>
      <c r="K9" s="2"/>
      <c r="L9" s="2"/>
      <c r="M9" s="2"/>
      <c r="N9" s="2"/>
      <c r="O9" s="2"/>
      <c r="P9" s="2"/>
      <c r="Q9" s="2"/>
      <c r="R9" s="2"/>
      <c r="S9" s="2"/>
      <c r="T9" s="2"/>
      <c r="U9" s="2"/>
      <c r="V9" s="2"/>
      <c r="W9" s="2"/>
      <c r="X9" s="2"/>
      <c r="Y9" s="2"/>
      <c r="Z9" s="2"/>
      <c r="AA9" s="2"/>
      <c r="AB9" s="2"/>
      <c r="AC9" s="2"/>
    </row>
    <row r="10" spans="1:29" ht="14.2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row>
    <row r="11" spans="1:29" ht="14.2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row>
    <row r="12" spans="1:29" ht="14.2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row>
    <row r="13" spans="1:29" ht="14.2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row>
    <row r="14" spans="1:29" ht="14.2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row>
    <row r="15" spans="1:29" ht="14.2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row>
    <row r="16" spans="1:29" ht="14.2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row>
    <row r="17" spans="1:29" ht="14.2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row>
    <row r="18" spans="1:29" ht="14.2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row>
    <row r="19" spans="1:29" ht="14.25">
      <c r="A19" s="2" t="s">
        <v>3991</v>
      </c>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row>
    <row r="20" spans="1:29" ht="14.25">
      <c r="A20" s="2">
        <v>155400</v>
      </c>
      <c r="B20" s="2" t="s">
        <v>3992</v>
      </c>
      <c r="C20" s="2"/>
      <c r="D20" s="2"/>
      <c r="E20" s="2"/>
      <c r="F20" s="2"/>
      <c r="G20" s="2"/>
      <c r="H20" s="2"/>
      <c r="I20" s="2"/>
      <c r="J20" s="2"/>
      <c r="K20" s="2"/>
      <c r="L20" s="2"/>
      <c r="M20" s="2"/>
      <c r="N20" s="2"/>
      <c r="O20" s="2"/>
      <c r="P20" s="2"/>
      <c r="Q20" s="2"/>
      <c r="R20" s="2"/>
      <c r="S20" s="2"/>
      <c r="T20" s="2"/>
      <c r="U20" s="2"/>
      <c r="V20" s="2"/>
      <c r="W20" s="2"/>
      <c r="X20" s="2"/>
      <c r="Y20" s="2"/>
      <c r="Z20" s="2"/>
      <c r="AA20" s="2"/>
      <c r="AB20" s="2"/>
      <c r="AC20" s="2"/>
    </row>
    <row r="21" spans="1:29" ht="15.75" customHeight="1">
      <c r="A21" s="374" t="s">
        <v>3993</v>
      </c>
      <c r="B21" s="355"/>
      <c r="C21" s="355"/>
      <c r="D21" s="355"/>
      <c r="E21" s="335"/>
      <c r="F21" s="2"/>
      <c r="G21" s="2"/>
      <c r="H21" s="2"/>
      <c r="I21" s="2"/>
      <c r="J21" s="2"/>
      <c r="K21" s="2"/>
      <c r="L21" s="2"/>
      <c r="M21" s="2"/>
      <c r="N21" s="2"/>
      <c r="O21" s="2"/>
      <c r="P21" s="2"/>
      <c r="Q21" s="2"/>
      <c r="R21" s="2"/>
      <c r="S21" s="2"/>
      <c r="T21" s="2"/>
      <c r="U21" s="2"/>
      <c r="V21" s="2"/>
      <c r="W21" s="2"/>
      <c r="X21" s="2"/>
      <c r="Y21" s="2"/>
      <c r="Z21" s="2"/>
      <c r="AA21" s="2"/>
      <c r="AB21" s="2"/>
      <c r="AC21" s="2"/>
    </row>
    <row r="22" spans="1:29"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row>
    <row r="24" spans="1:29"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row>
    <row r="25" spans="1:29"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row>
    <row r="26" spans="1:29"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row>
    <row r="27" spans="1:29"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row>
    <row r="28" spans="1:29"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row>
    <row r="33" spans="1:29"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row>
    <row r="34" spans="1:29"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row>
    <row r="35" spans="1:29"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spans="1:29"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row>
    <row r="37" spans="1:29"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row>
    <row r="38" spans="1:29" ht="15.75" customHeight="1">
      <c r="A38" s="2" t="s">
        <v>3991</v>
      </c>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row>
    <row r="39" spans="1:29" ht="15.75" customHeight="1">
      <c r="A39" s="2">
        <v>100800</v>
      </c>
      <c r="B39" s="2" t="s">
        <v>3992</v>
      </c>
      <c r="C39" s="2"/>
      <c r="D39" s="2"/>
      <c r="E39" s="2"/>
      <c r="F39" s="2"/>
      <c r="G39" s="2"/>
      <c r="H39" s="2"/>
      <c r="I39" s="2"/>
      <c r="J39" s="2"/>
      <c r="K39" s="2"/>
      <c r="L39" s="2"/>
      <c r="M39" s="2"/>
      <c r="N39" s="2"/>
      <c r="O39" s="2"/>
      <c r="P39" s="2"/>
      <c r="Q39" s="2"/>
      <c r="R39" s="2"/>
      <c r="S39" s="2"/>
      <c r="T39" s="2"/>
      <c r="U39" s="2"/>
      <c r="V39" s="2"/>
      <c r="W39" s="2"/>
      <c r="X39" s="2"/>
      <c r="Y39" s="2"/>
      <c r="Z39" s="2"/>
      <c r="AA39" s="2"/>
      <c r="AB39" s="2"/>
      <c r="AC39" s="2"/>
    </row>
    <row r="40" spans="1:29" ht="15.75" customHeight="1">
      <c r="A40" s="374" t="s">
        <v>3994</v>
      </c>
      <c r="B40" s="355"/>
      <c r="C40" s="355"/>
      <c r="D40" s="355"/>
      <c r="E40" s="335"/>
      <c r="F40" s="2"/>
      <c r="G40" s="2"/>
      <c r="H40" s="2"/>
      <c r="I40" s="2"/>
      <c r="J40" s="2"/>
      <c r="K40" s="2"/>
      <c r="L40" s="2"/>
      <c r="M40" s="2"/>
      <c r="N40" s="2"/>
      <c r="O40" s="2"/>
      <c r="P40" s="2"/>
      <c r="Q40" s="2"/>
      <c r="R40" s="2"/>
      <c r="S40" s="2"/>
      <c r="T40" s="2"/>
      <c r="U40" s="2"/>
      <c r="V40" s="2"/>
      <c r="W40" s="2"/>
      <c r="X40" s="2"/>
      <c r="Y40" s="2"/>
      <c r="Z40" s="2"/>
      <c r="AA40" s="2"/>
      <c r="AB40" s="2"/>
      <c r="AC40" s="2"/>
    </row>
    <row r="41" spans="1:29"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row>
    <row r="42" spans="1:29"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row>
    <row r="47" spans="1:29"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row>
    <row r="48" spans="1:29"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row>
    <row r="49" spans="1:2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row>
    <row r="50" spans="1:29"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row>
    <row r="51" spans="1:29"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row>
    <row r="52" spans="1:29"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row>
    <row r="53" spans="1:29"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row>
    <row r="54" spans="1:29"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row>
    <row r="55" spans="1:29"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row>
    <row r="56" spans="1:29"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ht="15.75" customHeight="1">
      <c r="A57" s="2" t="s">
        <v>3991</v>
      </c>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ht="15.75" customHeight="1">
      <c r="A58" s="304">
        <v>194000</v>
      </c>
      <c r="B58" s="2" t="s">
        <v>3995</v>
      </c>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ht="15.75" customHeight="1">
      <c r="A60" s="373" t="s">
        <v>3996</v>
      </c>
      <c r="B60" s="355"/>
      <c r="C60" s="355"/>
      <c r="D60" s="355"/>
      <c r="E60" s="335"/>
      <c r="F60" s="2"/>
      <c r="G60" s="2"/>
      <c r="H60" s="2"/>
      <c r="I60" s="2"/>
      <c r="J60" s="2"/>
      <c r="K60" s="2"/>
      <c r="L60" s="2"/>
      <c r="M60" s="2"/>
      <c r="N60" s="2"/>
      <c r="O60" s="2"/>
      <c r="P60" s="2"/>
      <c r="Q60" s="2"/>
      <c r="R60" s="2"/>
      <c r="S60" s="2"/>
      <c r="T60" s="2"/>
      <c r="U60" s="2"/>
      <c r="V60" s="2"/>
      <c r="W60" s="2"/>
      <c r="X60" s="2"/>
      <c r="Y60" s="2"/>
      <c r="Z60" s="2"/>
      <c r="AA60" s="2"/>
      <c r="AB60" s="2"/>
      <c r="AC60" s="2"/>
    </row>
    <row r="61" spans="1:29"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row>
    <row r="62" spans="1:29"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row>
    <row r="63" spans="1:29"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row>
    <row r="64" spans="1:29"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row>
    <row r="65" spans="1:29"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row>
    <row r="66" spans="1:29"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spans="1:29"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spans="1:29"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row>
    <row r="69" spans="1:2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spans="1:29"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spans="1:29"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row>
    <row r="73" spans="1:29"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spans="1:29"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ht="15.75" customHeight="1">
      <c r="A85" s="2" t="s">
        <v>3997</v>
      </c>
      <c r="B85" s="2">
        <v>55.1</v>
      </c>
      <c r="C85" s="2" t="s">
        <v>3998</v>
      </c>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ht="15.75" customHeight="1">
      <c r="A86" s="2" t="s">
        <v>3999</v>
      </c>
      <c r="B86" s="2">
        <v>111.6</v>
      </c>
      <c r="C86" s="2"/>
      <c r="D86" s="2"/>
      <c r="E86" s="2"/>
      <c r="F86" s="2"/>
      <c r="G86" s="2"/>
      <c r="H86" s="2"/>
      <c r="I86" s="2"/>
      <c r="J86" s="2"/>
      <c r="K86" s="2"/>
      <c r="L86" s="2"/>
      <c r="M86" s="2"/>
      <c r="N86" s="2"/>
      <c r="O86" s="2"/>
      <c r="P86" s="2"/>
      <c r="Q86" s="2"/>
      <c r="R86" s="2"/>
      <c r="S86" s="2"/>
      <c r="T86" s="2"/>
      <c r="U86" s="2"/>
      <c r="V86" s="2"/>
      <c r="W86" s="2"/>
      <c r="X86" s="2"/>
      <c r="Y86" s="2"/>
      <c r="Z86" s="2"/>
      <c r="AA86" s="2"/>
      <c r="AB86" s="2"/>
      <c r="AC86" s="2"/>
    </row>
    <row r="87" spans="1:29"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ht="15.75" customHeight="1">
      <c r="A88" s="1" t="s">
        <v>4000</v>
      </c>
      <c r="B88" s="305">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ht="15.75" customHeight="1">
      <c r="A89" s="373" t="s">
        <v>4001</v>
      </c>
      <c r="B89" s="355"/>
      <c r="C89" s="355"/>
      <c r="D89" s="355"/>
      <c r="E89" s="335"/>
      <c r="F89" s="2"/>
      <c r="G89" s="2"/>
      <c r="H89" s="2"/>
      <c r="I89" s="2"/>
      <c r="J89" s="2"/>
      <c r="K89" s="2"/>
      <c r="L89" s="2"/>
      <c r="M89" s="2"/>
      <c r="N89" s="2"/>
      <c r="O89" s="2"/>
      <c r="P89" s="2"/>
      <c r="Q89" s="2"/>
      <c r="R89" s="2"/>
      <c r="S89" s="2"/>
      <c r="T89" s="2"/>
      <c r="U89" s="2"/>
      <c r="V89" s="2"/>
      <c r="W89" s="2"/>
      <c r="X89" s="2"/>
      <c r="Y89" s="2"/>
      <c r="Z89" s="2"/>
      <c r="AA89" s="2"/>
      <c r="AB89" s="2"/>
      <c r="AC89" s="2"/>
    </row>
    <row r="90" spans="1:29" ht="15.75" customHeight="1">
      <c r="A90" s="2">
        <v>6.6290250000000004</v>
      </c>
      <c r="B90" s="2" t="s">
        <v>4002</v>
      </c>
      <c r="C90" s="2"/>
      <c r="D90" s="2"/>
      <c r="E90" s="2" t="s">
        <v>4003</v>
      </c>
      <c r="F90" s="2"/>
      <c r="G90" s="2"/>
      <c r="H90" s="2"/>
      <c r="I90" s="2"/>
      <c r="J90" s="2"/>
      <c r="K90" s="2"/>
      <c r="L90" s="2"/>
      <c r="M90" s="2"/>
      <c r="N90" s="2"/>
      <c r="O90" s="2"/>
      <c r="P90" s="2"/>
      <c r="Q90" s="2"/>
      <c r="R90" s="2"/>
      <c r="S90" s="2"/>
      <c r="T90" s="2"/>
      <c r="U90" s="2"/>
      <c r="V90" s="2"/>
      <c r="W90" s="2"/>
      <c r="X90" s="2"/>
      <c r="Y90" s="2"/>
      <c r="Z90" s="2"/>
      <c r="AA90" s="2"/>
      <c r="AB90" s="2"/>
      <c r="AC90" s="2"/>
    </row>
    <row r="91" spans="1:29" ht="15.75" customHeight="1">
      <c r="A91" s="2">
        <f>1/A90</f>
        <v>0.15085174667466181</v>
      </c>
      <c r="B91" s="2" t="s">
        <v>4004</v>
      </c>
      <c r="C91" s="2"/>
      <c r="D91" s="2"/>
      <c r="E91" s="2" t="s">
        <v>4005</v>
      </c>
      <c r="F91" s="2"/>
      <c r="G91" s="2"/>
      <c r="H91" s="2"/>
      <c r="I91" s="2"/>
      <c r="J91" s="2"/>
      <c r="K91" s="2"/>
      <c r="L91" s="2"/>
      <c r="M91" s="2"/>
      <c r="N91" s="2"/>
      <c r="O91" s="2"/>
      <c r="P91" s="2"/>
      <c r="Q91" s="2"/>
      <c r="R91" s="2"/>
      <c r="S91" s="2"/>
      <c r="T91" s="2"/>
      <c r="U91" s="2"/>
      <c r="V91" s="2"/>
      <c r="W91" s="2"/>
      <c r="X91" s="2"/>
      <c r="Y91" s="2"/>
      <c r="Z91" s="2"/>
      <c r="AA91" s="2"/>
      <c r="AB91" s="2"/>
      <c r="AC91" s="2"/>
    </row>
    <row r="92" spans="1:29" ht="15.75" customHeight="1">
      <c r="A92" s="306">
        <v>0.5</v>
      </c>
      <c r="B92" s="2" t="s">
        <v>4006</v>
      </c>
      <c r="C92" s="2"/>
      <c r="D92" s="2"/>
      <c r="E92" s="2" t="s">
        <v>4007</v>
      </c>
      <c r="F92" s="2"/>
      <c r="G92" s="2"/>
      <c r="H92" s="2"/>
      <c r="I92" s="2"/>
      <c r="J92" s="2"/>
      <c r="K92" s="2"/>
      <c r="L92" s="2"/>
      <c r="M92" s="2"/>
      <c r="N92" s="2"/>
      <c r="O92" s="2"/>
      <c r="P92" s="2"/>
      <c r="Q92" s="2"/>
      <c r="R92" s="2"/>
      <c r="S92" s="2"/>
      <c r="T92" s="2"/>
      <c r="U92" s="2"/>
      <c r="V92" s="2"/>
      <c r="W92" s="2"/>
      <c r="X92" s="2"/>
      <c r="Y92" s="2"/>
      <c r="Z92" s="2"/>
      <c r="AA92" s="2"/>
      <c r="AB92" s="2"/>
      <c r="AC92" s="2"/>
    </row>
    <row r="93" spans="1:29" ht="15.75" customHeight="1">
      <c r="A93" s="2">
        <f>A92*A91</f>
        <v>7.5425873337330904E-2</v>
      </c>
      <c r="B93" s="2" t="s">
        <v>4008</v>
      </c>
      <c r="C93" s="2"/>
      <c r="D93" s="2"/>
      <c r="E93" s="2" t="s">
        <v>4005</v>
      </c>
      <c r="F93" s="2"/>
      <c r="G93" s="2"/>
      <c r="H93" s="2"/>
      <c r="I93" s="2"/>
      <c r="J93" s="2"/>
      <c r="K93" s="2"/>
      <c r="L93" s="2"/>
      <c r="M93" s="2"/>
      <c r="N93" s="2"/>
      <c r="O93" s="2"/>
      <c r="P93" s="2"/>
      <c r="Q93" s="2"/>
      <c r="R93" s="2"/>
      <c r="S93" s="2"/>
      <c r="T93" s="2"/>
      <c r="U93" s="2"/>
      <c r="V93" s="2"/>
      <c r="W93" s="2"/>
      <c r="X93" s="2"/>
      <c r="Y93" s="2"/>
      <c r="Z93" s="2"/>
      <c r="AA93" s="2"/>
      <c r="AB93" s="2"/>
      <c r="AC93" s="2"/>
    </row>
    <row r="94" spans="1:29" ht="15.75" customHeight="1">
      <c r="A94" s="2">
        <f>1/A93</f>
        <v>13.258050000000001</v>
      </c>
      <c r="B94" s="2" t="s">
        <v>4009</v>
      </c>
      <c r="C94" s="2"/>
      <c r="D94" s="2"/>
      <c r="E94" s="2" t="s">
        <v>4005</v>
      </c>
      <c r="F94" s="2"/>
      <c r="G94" s="2"/>
      <c r="H94" s="2"/>
      <c r="I94" s="2"/>
      <c r="J94" s="306"/>
      <c r="K94" s="2"/>
      <c r="L94" s="2"/>
      <c r="M94" s="2"/>
      <c r="N94" s="2"/>
      <c r="O94" s="2"/>
      <c r="P94" s="2"/>
      <c r="Q94" s="2"/>
      <c r="R94" s="2"/>
      <c r="S94" s="2"/>
      <c r="T94" s="2"/>
      <c r="U94" s="2"/>
      <c r="V94" s="2"/>
      <c r="W94" s="2"/>
      <c r="X94" s="2"/>
      <c r="Y94" s="2"/>
      <c r="Z94" s="2"/>
      <c r="AA94" s="2"/>
      <c r="AB94" s="2"/>
      <c r="AC94" s="2"/>
    </row>
    <row r="95" spans="1:29" ht="15.75" customHeight="1">
      <c r="A95" s="2">
        <v>8.0274920000000005</v>
      </c>
      <c r="B95" s="2" t="s">
        <v>4010</v>
      </c>
      <c r="C95" s="2"/>
      <c r="D95" s="2"/>
      <c r="E95" s="2" t="s">
        <v>4011</v>
      </c>
      <c r="F95" s="2"/>
      <c r="G95" s="2"/>
      <c r="H95" s="2"/>
      <c r="I95" s="2"/>
      <c r="J95" s="306"/>
      <c r="K95" s="2"/>
      <c r="L95" s="2"/>
      <c r="M95" s="2"/>
      <c r="N95" s="2"/>
      <c r="O95" s="2"/>
      <c r="P95" s="2"/>
      <c r="Q95" s="2"/>
      <c r="R95" s="2"/>
      <c r="S95" s="2"/>
      <c r="T95" s="2"/>
      <c r="U95" s="2"/>
      <c r="V95" s="2"/>
      <c r="W95" s="2"/>
      <c r="X95" s="2"/>
      <c r="Y95" s="2"/>
      <c r="Z95" s="2"/>
      <c r="AA95" s="2"/>
      <c r="AB95" s="2"/>
      <c r="AC95" s="2"/>
    </row>
    <row r="96" spans="1:29" ht="15.75" customHeight="1">
      <c r="A96" s="307">
        <f>(A94-A95)/A95</f>
        <v>0.65158059329115492</v>
      </c>
      <c r="B96" s="2" t="s">
        <v>4012</v>
      </c>
      <c r="C96" s="306"/>
      <c r="D96" s="2"/>
      <c r="E96" s="2" t="s">
        <v>4005</v>
      </c>
      <c r="F96" s="2"/>
      <c r="G96" s="2"/>
      <c r="H96" s="2"/>
      <c r="I96" s="2"/>
      <c r="J96" s="2"/>
      <c r="K96" s="2"/>
      <c r="L96" s="2"/>
      <c r="M96" s="2"/>
      <c r="N96" s="2"/>
      <c r="O96" s="2"/>
      <c r="P96" s="2"/>
      <c r="Q96" s="2"/>
      <c r="R96" s="2"/>
      <c r="S96" s="2"/>
      <c r="T96" s="2"/>
      <c r="U96" s="2"/>
      <c r="V96" s="2"/>
      <c r="W96" s="2"/>
      <c r="X96" s="2"/>
      <c r="Y96" s="2"/>
      <c r="Z96" s="2"/>
      <c r="AA96" s="2"/>
      <c r="AB96" s="2"/>
      <c r="AC96" s="2"/>
    </row>
    <row r="97" spans="1:29"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spans="1:29" ht="15.75" customHeight="1">
      <c r="A98" s="373" t="s">
        <v>4013</v>
      </c>
      <c r="B98" s="355"/>
      <c r="C98" s="355"/>
      <c r="D98" s="355"/>
      <c r="E98" s="335"/>
      <c r="F98" s="2"/>
      <c r="G98" s="2"/>
      <c r="H98" s="2"/>
      <c r="I98" s="2"/>
      <c r="J98" s="2"/>
      <c r="K98" s="2"/>
      <c r="L98" s="2"/>
      <c r="M98" s="2"/>
      <c r="N98" s="2"/>
      <c r="O98" s="2"/>
      <c r="P98" s="2"/>
      <c r="Q98" s="2"/>
      <c r="R98" s="2"/>
      <c r="S98" s="2"/>
      <c r="T98" s="2"/>
      <c r="U98" s="2"/>
      <c r="V98" s="2"/>
      <c r="W98" s="2"/>
      <c r="X98" s="2"/>
      <c r="Y98" s="2"/>
      <c r="Z98" s="2"/>
      <c r="AA98" s="2"/>
      <c r="AB98" s="2"/>
      <c r="AC98" s="2"/>
    </row>
    <row r="99" spans="1:29" ht="15.75" customHeight="1">
      <c r="A99" s="306">
        <v>0.3</v>
      </c>
      <c r="B99" s="306" t="s">
        <v>4014</v>
      </c>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spans="1:29" ht="15.75" customHeight="1">
      <c r="A100" s="2">
        <v>63.5</v>
      </c>
      <c r="B100" s="2" t="s">
        <v>4015</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spans="1:29" ht="15.75" customHeight="1">
      <c r="A101" s="2">
        <f>1/A100</f>
        <v>1.5748031496062992E-2</v>
      </c>
      <c r="B101" s="2" t="s">
        <v>4016</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spans="1:29" ht="15.75" customHeight="1">
      <c r="A102" s="308">
        <f>A101*(1-A99)</f>
        <v>1.1023622047244094E-2</v>
      </c>
      <c r="B102" s="2" t="s">
        <v>4017</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spans="1:29" ht="15.75" customHeight="1">
      <c r="A103" s="308">
        <f>1/A102</f>
        <v>90.714285714285722</v>
      </c>
      <c r="B103" s="2" t="s">
        <v>4018</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spans="1:29" ht="15.75" customHeight="1">
      <c r="A104" s="306">
        <v>0.35</v>
      </c>
      <c r="B104" s="2" t="s">
        <v>4019</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spans="1:29" ht="15.75" customHeight="1">
      <c r="A105" s="2">
        <f>A102*(1-A104)</f>
        <v>7.1653543307086615E-3</v>
      </c>
      <c r="B105" s="2" t="s">
        <v>4020</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spans="1:29" ht="15.75" customHeight="1">
      <c r="A106" s="2">
        <f>1/A105</f>
        <v>139.56043956043956</v>
      </c>
      <c r="B106" s="2" t="s">
        <v>4021</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spans="1:29" ht="15.75" customHeight="1">
      <c r="A107" s="307">
        <f>(A106-A103)/A103</f>
        <v>0.53846153846153832</v>
      </c>
      <c r="B107" s="2" t="s">
        <v>4022</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spans="1:29" ht="15.75" customHeight="1">
      <c r="A108" s="306"/>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spans="1:29" ht="15.75" customHeight="1">
      <c r="A109" s="373" t="s">
        <v>4023</v>
      </c>
      <c r="B109" s="355"/>
      <c r="C109" s="355"/>
      <c r="D109" s="355"/>
      <c r="E109" s="335"/>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spans="1:29"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spans="1:29" ht="15.75" customHeight="1">
      <c r="A111" s="307">
        <f>A122</f>
        <v>0.20481927710843381</v>
      </c>
      <c r="B111" s="2" t="s">
        <v>4024</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spans="1:29"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spans="1:29" ht="15.75" customHeight="1">
      <c r="A113" s="373" t="s">
        <v>4025</v>
      </c>
      <c r="B113" s="355"/>
      <c r="C113" s="355"/>
      <c r="D113" s="355"/>
      <c r="E113" s="335"/>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spans="1:29" ht="15.75" customHeight="1">
      <c r="A114" s="306">
        <v>0.2</v>
      </c>
      <c r="B114" s="306" t="s">
        <v>4014</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spans="1:29" ht="15.75" customHeight="1">
      <c r="A115" s="2">
        <v>1.95</v>
      </c>
      <c r="B115" s="2" t="s">
        <v>4026</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spans="1:29" ht="15.75" customHeight="1">
      <c r="A116" s="2">
        <f>1/A115</f>
        <v>0.51282051282051289</v>
      </c>
      <c r="B116" s="2" t="s">
        <v>4016</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spans="1:29" ht="15.75" customHeight="1">
      <c r="A117" s="308">
        <f>A116*(1-A114)</f>
        <v>0.41025641025641035</v>
      </c>
      <c r="B117" s="2" t="s">
        <v>4017</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spans="1:29" ht="15.75" customHeight="1">
      <c r="A118" s="308">
        <f>1/A117</f>
        <v>2.4374999999999996</v>
      </c>
      <c r="B118" s="2" t="s">
        <v>4018</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spans="1:29" ht="15.75" customHeight="1">
      <c r="A119" s="306">
        <v>0.17</v>
      </c>
      <c r="B119" s="2" t="s">
        <v>4019</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spans="1:29" ht="15.75" customHeight="1">
      <c r="A120" s="2">
        <f>A117*(1-A119)</f>
        <v>0.34051282051282056</v>
      </c>
      <c r="B120" s="2" t="s">
        <v>4020</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spans="1:29" ht="15.75" customHeight="1">
      <c r="A121" s="2">
        <f>1/A120</f>
        <v>2.9367469879518069</v>
      </c>
      <c r="B121" s="2" t="s">
        <v>4021</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spans="1:29" ht="15.75" customHeight="1">
      <c r="A122" s="307">
        <f>(A121-A118)/A118</f>
        <v>0.20481927710843381</v>
      </c>
      <c r="B122" s="2" t="s">
        <v>4022</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spans="1:29"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spans="1:29" ht="15.75" customHeight="1">
      <c r="A124" s="373" t="s">
        <v>4027</v>
      </c>
      <c r="B124" s="355"/>
      <c r="C124" s="355"/>
      <c r="D124" s="355"/>
      <c r="E124" s="335"/>
      <c r="F124" s="2"/>
      <c r="G124" s="2"/>
      <c r="H124" s="2"/>
      <c r="I124" s="2"/>
      <c r="J124" s="309"/>
      <c r="K124" s="2"/>
      <c r="L124" s="2"/>
      <c r="M124" s="2"/>
      <c r="N124" s="2"/>
      <c r="O124" s="2"/>
      <c r="P124" s="2"/>
      <c r="Q124" s="2"/>
      <c r="R124" s="2"/>
      <c r="S124" s="2"/>
      <c r="T124" s="2"/>
      <c r="U124" s="2"/>
      <c r="V124" s="2"/>
      <c r="W124" s="2"/>
      <c r="X124" s="2"/>
      <c r="Y124" s="2"/>
      <c r="Z124" s="2"/>
      <c r="AA124" s="2"/>
      <c r="AB124" s="2"/>
      <c r="AC124" s="2"/>
    </row>
    <row r="125" spans="1:29" ht="15.75" customHeight="1">
      <c r="A125" s="310">
        <v>4.4824543659231753E-4</v>
      </c>
      <c r="B125" s="2" t="s">
        <v>4028</v>
      </c>
      <c r="C125" s="2"/>
      <c r="D125" s="2"/>
      <c r="E125" s="2"/>
      <c r="F125" s="2"/>
      <c r="G125" s="2"/>
      <c r="H125" s="2"/>
      <c r="I125" s="2"/>
      <c r="J125" s="2"/>
      <c r="K125" s="306"/>
      <c r="L125" s="306"/>
      <c r="M125" s="2"/>
      <c r="N125" s="2"/>
      <c r="O125" s="2"/>
      <c r="P125" s="2"/>
      <c r="Q125" s="2"/>
      <c r="R125" s="2"/>
      <c r="S125" s="2"/>
      <c r="T125" s="2"/>
      <c r="U125" s="2"/>
      <c r="V125" s="2"/>
      <c r="W125" s="2"/>
      <c r="X125" s="2"/>
      <c r="Y125" s="2"/>
      <c r="Z125" s="2"/>
      <c r="AA125" s="2"/>
      <c r="AB125" s="2"/>
      <c r="AC125" s="2"/>
    </row>
    <row r="126" spans="1:29" ht="15.75" customHeight="1">
      <c r="A126" s="2">
        <v>1.27</v>
      </c>
      <c r="B126" s="2" t="s">
        <v>4029</v>
      </c>
      <c r="C126" s="2"/>
      <c r="D126" s="2"/>
      <c r="E126" s="2"/>
      <c r="F126" s="311"/>
      <c r="G126" s="2"/>
      <c r="H126" s="2"/>
      <c r="I126" s="2"/>
      <c r="J126" s="8"/>
      <c r="K126" s="310"/>
      <c r="L126" s="310"/>
      <c r="M126" s="2"/>
      <c r="N126" s="2"/>
      <c r="O126" s="2"/>
      <c r="P126" s="2"/>
      <c r="Q126" s="2"/>
      <c r="R126" s="2"/>
      <c r="S126" s="2"/>
      <c r="T126" s="2"/>
      <c r="U126" s="2"/>
      <c r="V126" s="2"/>
      <c r="W126" s="2"/>
      <c r="X126" s="2"/>
      <c r="Y126" s="2"/>
      <c r="Z126" s="2"/>
      <c r="AA126" s="2"/>
      <c r="AB126" s="2"/>
      <c r="AC126" s="2"/>
    </row>
    <row r="127" spans="1:29" ht="15.75" customHeight="1">
      <c r="A127" s="2">
        <f>(1/CONVERT(A125/A126,"mi","km")*0.00105505585)</f>
        <v>1.857438352962903</v>
      </c>
      <c r="B127" s="2" t="s">
        <v>4030</v>
      </c>
      <c r="C127" s="2"/>
      <c r="D127" s="2"/>
      <c r="E127" s="2"/>
      <c r="F127" s="2"/>
      <c r="G127" s="2"/>
      <c r="H127" s="2"/>
      <c r="I127" s="2"/>
      <c r="J127" s="2"/>
      <c r="K127" s="310"/>
      <c r="L127" s="310"/>
      <c r="M127" s="2"/>
      <c r="N127" s="2"/>
      <c r="O127" s="2"/>
      <c r="P127" s="2"/>
      <c r="Q127" s="2"/>
      <c r="R127" s="2"/>
      <c r="S127" s="2"/>
      <c r="T127" s="2"/>
      <c r="U127" s="2"/>
      <c r="V127" s="2"/>
      <c r="W127" s="2"/>
      <c r="X127" s="2"/>
      <c r="Y127" s="2"/>
      <c r="Z127" s="2"/>
      <c r="AA127" s="2"/>
      <c r="AB127" s="2"/>
      <c r="AC127" s="2"/>
    </row>
    <row r="128" spans="1:29" ht="15.75" customHeight="1">
      <c r="A128" s="2">
        <f>1/A127</f>
        <v>0.53837587578874124</v>
      </c>
      <c r="B128" s="2" t="s">
        <v>4031</v>
      </c>
      <c r="C128" s="2"/>
      <c r="D128" s="2"/>
      <c r="E128" s="2"/>
      <c r="F128" s="311"/>
      <c r="G128" s="2"/>
      <c r="H128" s="2"/>
      <c r="I128" s="2"/>
      <c r="J128" s="2"/>
      <c r="K128" s="306"/>
      <c r="L128" s="306"/>
      <c r="M128" s="2"/>
      <c r="N128" s="2"/>
      <c r="O128" s="2"/>
      <c r="P128" s="2"/>
      <c r="Q128" s="2"/>
      <c r="R128" s="2"/>
      <c r="S128" s="2"/>
      <c r="T128" s="2"/>
      <c r="U128" s="2"/>
      <c r="V128" s="2"/>
      <c r="W128" s="2"/>
      <c r="X128" s="2"/>
      <c r="Y128" s="2"/>
      <c r="Z128" s="2"/>
      <c r="AA128" s="2"/>
      <c r="AB128" s="2"/>
      <c r="AC128" s="2"/>
    </row>
    <row r="129" spans="1:29" ht="15.75" customHeight="1">
      <c r="A129" s="2">
        <v>1.07</v>
      </c>
      <c r="B129" s="2" t="s">
        <v>4032</v>
      </c>
      <c r="C129" s="2"/>
      <c r="D129" s="2"/>
      <c r="E129" s="2"/>
      <c r="F129" s="311"/>
      <c r="G129" s="2"/>
      <c r="H129" s="2"/>
      <c r="I129" s="2"/>
      <c r="J129" s="2"/>
      <c r="K129" s="306"/>
      <c r="L129" s="306"/>
      <c r="M129" s="2"/>
      <c r="N129" s="2"/>
      <c r="O129" s="2"/>
      <c r="P129" s="2"/>
      <c r="Q129" s="2"/>
      <c r="R129" s="2"/>
      <c r="S129" s="2"/>
      <c r="T129" s="2"/>
      <c r="U129" s="2"/>
      <c r="V129" s="2"/>
      <c r="W129" s="2"/>
      <c r="X129" s="2"/>
      <c r="Y129" s="2"/>
      <c r="Z129" s="2"/>
      <c r="AA129" s="2"/>
      <c r="AB129" s="2"/>
      <c r="AC129" s="2"/>
    </row>
    <row r="130" spans="1:29" ht="15.75" customHeight="1">
      <c r="A130" s="2">
        <f>1/A129</f>
        <v>0.93457943925233644</v>
      </c>
      <c r="B130" s="2" t="s">
        <v>4033</v>
      </c>
      <c r="C130" s="2"/>
      <c r="D130" s="2"/>
      <c r="E130" s="2"/>
      <c r="F130" s="311"/>
      <c r="G130" s="2"/>
      <c r="H130" s="2"/>
      <c r="I130" s="2"/>
      <c r="J130" s="2"/>
      <c r="K130" s="306"/>
      <c r="L130" s="306"/>
      <c r="M130" s="2"/>
      <c r="N130" s="2"/>
      <c r="O130" s="2"/>
      <c r="P130" s="2"/>
      <c r="Q130" s="2"/>
      <c r="R130" s="2"/>
      <c r="S130" s="2"/>
      <c r="T130" s="2"/>
      <c r="U130" s="2"/>
      <c r="V130" s="2"/>
      <c r="W130" s="2"/>
      <c r="X130" s="2"/>
      <c r="Y130" s="2"/>
      <c r="Z130" s="2"/>
      <c r="AA130" s="2"/>
      <c r="AB130" s="2"/>
      <c r="AC130" s="2"/>
    </row>
    <row r="131" spans="1:29" ht="15.75" customHeight="1">
      <c r="A131" s="307">
        <f>(A130-A128)/A128</f>
        <v>0.73592369435785332</v>
      </c>
      <c r="B131" s="2" t="s">
        <v>4022</v>
      </c>
      <c r="C131" s="2"/>
      <c r="D131" s="2"/>
      <c r="E131" s="2"/>
      <c r="F131" s="311"/>
      <c r="G131" s="2"/>
      <c r="H131" s="2"/>
      <c r="I131" s="2"/>
      <c r="J131" s="2"/>
      <c r="K131" s="2"/>
      <c r="L131" s="2"/>
      <c r="M131" s="2"/>
      <c r="N131" s="2"/>
      <c r="O131" s="2"/>
      <c r="P131" s="2"/>
      <c r="Q131" s="2"/>
      <c r="R131" s="2"/>
      <c r="S131" s="2"/>
      <c r="T131" s="2"/>
      <c r="U131" s="2"/>
      <c r="V131" s="2"/>
      <c r="W131" s="2"/>
      <c r="X131" s="2"/>
      <c r="Y131" s="2"/>
      <c r="Z131" s="2"/>
      <c r="AA131" s="2"/>
      <c r="AB131" s="2"/>
      <c r="AC131" s="2"/>
    </row>
    <row r="132" spans="1:29"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spans="1:29" ht="15.75" customHeight="1">
      <c r="A133" s="309"/>
      <c r="B133" s="306"/>
      <c r="C133" s="306"/>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spans="1:29" ht="15.75" customHeight="1">
      <c r="A134" s="373" t="s">
        <v>278</v>
      </c>
      <c r="B134" s="355"/>
      <c r="C134" s="355"/>
      <c r="D134" s="355"/>
      <c r="E134" s="335"/>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spans="1:29" ht="15.75" customHeight="1">
      <c r="A135" s="312" t="s">
        <v>4034</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c r="AB135" s="2"/>
      <c r="AC135" s="2"/>
    </row>
    <row r="136" spans="1:29" ht="15.75" customHeight="1">
      <c r="A136" s="313"/>
      <c r="B136" s="375" t="s">
        <v>4035</v>
      </c>
      <c r="C136" s="364"/>
      <c r="D136" s="364"/>
      <c r="E136" s="365"/>
      <c r="F136" s="7"/>
      <c r="G136" s="7"/>
      <c r="H136" s="2"/>
      <c r="I136" s="2"/>
      <c r="J136" s="2"/>
      <c r="K136" s="2"/>
      <c r="L136" s="2"/>
      <c r="M136" s="2"/>
      <c r="N136" s="2"/>
      <c r="O136" s="2"/>
      <c r="P136" s="2"/>
      <c r="Q136" s="2"/>
      <c r="R136" s="2"/>
      <c r="S136" s="2"/>
      <c r="T136" s="2"/>
      <c r="U136" s="2"/>
      <c r="V136" s="2"/>
      <c r="W136" s="2"/>
      <c r="X136" s="2"/>
      <c r="Y136" s="2"/>
      <c r="Z136" s="2"/>
      <c r="AA136" s="2"/>
      <c r="AB136" s="2"/>
      <c r="AC136" s="2"/>
    </row>
    <row r="137" spans="1:29" ht="15.75" customHeight="1">
      <c r="A137" s="314"/>
      <c r="B137" s="375" t="s">
        <v>4036</v>
      </c>
      <c r="C137" s="365"/>
      <c r="D137" s="375" t="s">
        <v>4037</v>
      </c>
      <c r="E137" s="365"/>
      <c r="F137" s="7"/>
      <c r="G137" s="7"/>
      <c r="H137" s="2"/>
      <c r="I137" s="2"/>
      <c r="J137" s="2"/>
      <c r="K137" s="2"/>
      <c r="L137" s="2"/>
      <c r="M137" s="2"/>
      <c r="N137" s="2"/>
      <c r="O137" s="2"/>
      <c r="P137" s="2"/>
      <c r="Q137" s="2"/>
      <c r="R137" s="2"/>
      <c r="S137" s="2"/>
      <c r="T137" s="2"/>
      <c r="U137" s="2"/>
      <c r="V137" s="2"/>
      <c r="W137" s="2"/>
      <c r="X137" s="2"/>
      <c r="Y137" s="2"/>
      <c r="Z137" s="2"/>
      <c r="AA137" s="2"/>
      <c r="AB137" s="2"/>
      <c r="AC137" s="2"/>
    </row>
    <row r="138" spans="1:29" ht="15.75" customHeight="1">
      <c r="A138" s="315" t="s">
        <v>4038</v>
      </c>
      <c r="B138" s="316" t="s">
        <v>4039</v>
      </c>
      <c r="C138" s="316" t="s">
        <v>4040</v>
      </c>
      <c r="D138" s="316" t="s">
        <v>4041</v>
      </c>
      <c r="E138" s="316" t="s">
        <v>4042</v>
      </c>
      <c r="F138" s="7"/>
      <c r="G138" s="317" t="s">
        <v>4043</v>
      </c>
      <c r="H138" s="2"/>
      <c r="I138" s="2"/>
      <c r="J138" s="2"/>
      <c r="K138" s="2"/>
      <c r="L138" s="2"/>
      <c r="M138" s="2"/>
      <c r="N138" s="2"/>
      <c r="O138" s="2"/>
      <c r="P138" s="2"/>
      <c r="Q138" s="2"/>
      <c r="R138" s="2"/>
      <c r="S138" s="2"/>
      <c r="T138" s="2"/>
      <c r="U138" s="2"/>
      <c r="V138" s="2"/>
      <c r="W138" s="2"/>
      <c r="X138" s="2"/>
      <c r="Y138" s="2"/>
      <c r="Z138" s="2"/>
      <c r="AA138" s="2"/>
      <c r="AB138" s="2"/>
      <c r="AC138" s="2"/>
    </row>
    <row r="139" spans="1:29" ht="15.75" customHeight="1">
      <c r="A139" s="318" t="s">
        <v>4044</v>
      </c>
      <c r="B139" s="319">
        <v>95</v>
      </c>
      <c r="C139" s="320">
        <v>95</v>
      </c>
      <c r="D139" s="319">
        <v>50</v>
      </c>
      <c r="E139" s="320">
        <v>50</v>
      </c>
      <c r="F139" s="317" t="s">
        <v>263</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c r="AB139" s="2"/>
      <c r="AC139" s="2"/>
    </row>
    <row r="140" spans="1:29" ht="15.75" customHeight="1">
      <c r="A140" s="321" t="s">
        <v>4045</v>
      </c>
      <c r="B140" s="322">
        <v>100</v>
      </c>
      <c r="C140" s="323">
        <v>100</v>
      </c>
      <c r="D140" s="322">
        <v>70</v>
      </c>
      <c r="E140" s="323">
        <v>70</v>
      </c>
      <c r="F140" s="317" t="s">
        <v>263</v>
      </c>
      <c r="G140" s="7">
        <f t="shared" si="0"/>
        <v>0.3</v>
      </c>
      <c r="H140" s="2"/>
      <c r="I140" s="2"/>
      <c r="J140" s="2"/>
      <c r="K140" s="2"/>
      <c r="L140" s="2"/>
      <c r="M140" s="2"/>
      <c r="N140" s="2"/>
      <c r="O140" s="2"/>
      <c r="P140" s="2"/>
      <c r="Q140" s="2"/>
      <c r="R140" s="2"/>
      <c r="S140" s="2"/>
      <c r="T140" s="2"/>
      <c r="U140" s="2"/>
      <c r="V140" s="2"/>
      <c r="W140" s="2"/>
      <c r="X140" s="2"/>
      <c r="Y140" s="2"/>
      <c r="Z140" s="2"/>
      <c r="AA140" s="2"/>
      <c r="AB140" s="2"/>
      <c r="AC140" s="2"/>
    </row>
    <row r="141" spans="1:29" ht="15.75" customHeight="1">
      <c r="A141" s="321" t="s">
        <v>4046</v>
      </c>
      <c r="B141" s="322">
        <v>95</v>
      </c>
      <c r="C141" s="323">
        <v>95</v>
      </c>
      <c r="D141" s="322">
        <v>50</v>
      </c>
      <c r="E141" s="323">
        <v>50</v>
      </c>
      <c r="F141" s="317" t="s">
        <v>263</v>
      </c>
      <c r="G141" s="7">
        <f t="shared" si="0"/>
        <v>0.47368421052631576</v>
      </c>
      <c r="H141" s="2"/>
      <c r="I141" s="2"/>
      <c r="J141" s="2"/>
      <c r="K141" s="2"/>
      <c r="L141" s="2"/>
      <c r="M141" s="2"/>
      <c r="N141" s="2"/>
      <c r="O141" s="2"/>
      <c r="P141" s="2"/>
      <c r="Q141" s="2"/>
      <c r="R141" s="2"/>
      <c r="S141" s="2"/>
      <c r="T141" s="2"/>
      <c r="U141" s="2"/>
      <c r="V141" s="2"/>
      <c r="W141" s="2"/>
      <c r="X141" s="2"/>
      <c r="Y141" s="2"/>
      <c r="Z141" s="2"/>
      <c r="AA141" s="2"/>
      <c r="AB141" s="2"/>
      <c r="AC141" s="2"/>
    </row>
    <row r="142" spans="1:29" ht="15.75" customHeight="1">
      <c r="A142" s="321" t="s">
        <v>4047</v>
      </c>
      <c r="B142" s="322">
        <v>105</v>
      </c>
      <c r="C142" s="323">
        <v>105</v>
      </c>
      <c r="D142" s="322">
        <v>110</v>
      </c>
      <c r="E142" s="323">
        <v>110</v>
      </c>
      <c r="F142" s="324" t="s">
        <v>4048</v>
      </c>
      <c r="G142" s="7">
        <f t="shared" si="0"/>
        <v>-4.7619047619047616E-2</v>
      </c>
      <c r="H142" s="2"/>
      <c r="I142" s="2"/>
      <c r="J142" s="2"/>
      <c r="K142" s="2"/>
      <c r="L142" s="2"/>
      <c r="M142" s="2"/>
      <c r="N142" s="2"/>
      <c r="O142" s="2"/>
      <c r="P142" s="2"/>
      <c r="Q142" s="2"/>
      <c r="R142" s="2"/>
      <c r="S142" s="2"/>
      <c r="T142" s="2"/>
      <c r="U142" s="2"/>
      <c r="V142" s="2"/>
      <c r="W142" s="2"/>
      <c r="X142" s="2"/>
      <c r="Y142" s="2"/>
      <c r="Z142" s="2"/>
      <c r="AA142" s="2"/>
      <c r="AB142" s="2"/>
      <c r="AC142" s="2"/>
    </row>
    <row r="143" spans="1:29" ht="15.75" customHeight="1">
      <c r="A143" s="321" t="s">
        <v>4049</v>
      </c>
      <c r="B143" s="322">
        <v>80</v>
      </c>
      <c r="C143" s="323">
        <v>80</v>
      </c>
      <c r="D143" s="322">
        <v>35</v>
      </c>
      <c r="E143" s="323">
        <v>35</v>
      </c>
      <c r="F143" s="317" t="s">
        <v>263</v>
      </c>
      <c r="G143" s="7">
        <f t="shared" si="0"/>
        <v>0.5625</v>
      </c>
      <c r="H143" s="2"/>
      <c r="I143" s="2"/>
      <c r="J143" s="2"/>
      <c r="K143" s="2"/>
      <c r="L143" s="2"/>
      <c r="M143" s="2"/>
      <c r="N143" s="2"/>
      <c r="O143" s="2"/>
      <c r="P143" s="2"/>
      <c r="Q143" s="2"/>
      <c r="R143" s="2"/>
      <c r="S143" s="2"/>
      <c r="T143" s="2"/>
      <c r="U143" s="2"/>
      <c r="V143" s="2"/>
      <c r="W143" s="2"/>
      <c r="X143" s="2"/>
      <c r="Y143" s="2"/>
      <c r="Z143" s="2"/>
      <c r="AA143" s="2"/>
      <c r="AB143" s="2"/>
      <c r="AC143" s="2"/>
    </row>
    <row r="144" spans="1:29" ht="15.75" customHeight="1">
      <c r="A144" s="321" t="s">
        <v>4050</v>
      </c>
      <c r="B144" s="322">
        <v>70</v>
      </c>
      <c r="C144" s="323">
        <v>70</v>
      </c>
      <c r="D144" s="322">
        <v>50</v>
      </c>
      <c r="E144" s="323">
        <v>50</v>
      </c>
      <c r="F144" s="317" t="s">
        <v>263</v>
      </c>
      <c r="G144" s="7">
        <f t="shared" si="0"/>
        <v>0.2857142857142857</v>
      </c>
      <c r="H144" s="2"/>
      <c r="I144" s="2"/>
      <c r="J144" s="2"/>
      <c r="K144" s="2"/>
      <c r="L144" s="2"/>
      <c r="M144" s="2"/>
      <c r="N144" s="2"/>
      <c r="O144" s="2"/>
      <c r="P144" s="2"/>
      <c r="Q144" s="2"/>
      <c r="R144" s="2"/>
      <c r="S144" s="2"/>
      <c r="T144" s="2"/>
      <c r="U144" s="2"/>
      <c r="V144" s="2"/>
      <c r="W144" s="2"/>
      <c r="X144" s="2"/>
      <c r="Y144" s="2"/>
      <c r="Z144" s="2"/>
      <c r="AA144" s="2"/>
      <c r="AB144" s="2"/>
      <c r="AC144" s="2"/>
    </row>
    <row r="145" spans="1:29" ht="15.75" customHeight="1">
      <c r="A145" s="321" t="s">
        <v>4051</v>
      </c>
      <c r="B145" s="322">
        <v>90</v>
      </c>
      <c r="C145" s="323">
        <v>90</v>
      </c>
      <c r="D145" s="322">
        <v>80</v>
      </c>
      <c r="E145" s="323">
        <v>80</v>
      </c>
      <c r="F145" s="317" t="s">
        <v>4052</v>
      </c>
      <c r="G145" s="7">
        <f t="shared" si="0"/>
        <v>0.1111111111111111</v>
      </c>
      <c r="H145" s="2"/>
      <c r="I145" s="2"/>
      <c r="J145" s="2"/>
      <c r="K145" s="2"/>
      <c r="L145" s="2"/>
      <c r="M145" s="2"/>
      <c r="N145" s="2"/>
      <c r="O145" s="2"/>
      <c r="P145" s="2"/>
      <c r="Q145" s="2"/>
      <c r="R145" s="2"/>
      <c r="S145" s="2"/>
      <c r="T145" s="2"/>
      <c r="U145" s="2"/>
      <c r="V145" s="2"/>
      <c r="W145" s="2"/>
      <c r="X145" s="2"/>
      <c r="Y145" s="2"/>
      <c r="Z145" s="2"/>
      <c r="AA145" s="2"/>
      <c r="AB145" s="2"/>
      <c r="AC145" s="2"/>
    </row>
    <row r="146" spans="1:29" ht="15.75" customHeight="1">
      <c r="A146" s="321" t="s">
        <v>4053</v>
      </c>
      <c r="B146" s="322">
        <v>100</v>
      </c>
      <c r="C146" s="323">
        <v>100</v>
      </c>
      <c r="D146" s="322">
        <v>90</v>
      </c>
      <c r="E146" s="323">
        <v>90</v>
      </c>
      <c r="F146" s="317" t="s">
        <v>263</v>
      </c>
      <c r="G146" s="7">
        <f t="shared" si="0"/>
        <v>0.1</v>
      </c>
      <c r="H146" s="2"/>
      <c r="I146" s="2"/>
      <c r="J146" s="2"/>
      <c r="K146" s="2"/>
      <c r="L146" s="2"/>
      <c r="M146" s="2"/>
      <c r="N146" s="2"/>
      <c r="O146" s="2"/>
      <c r="P146" s="2"/>
      <c r="Q146" s="2"/>
      <c r="R146" s="2"/>
      <c r="S146" s="2"/>
      <c r="T146" s="2"/>
      <c r="U146" s="2"/>
      <c r="V146" s="2"/>
      <c r="W146" s="2"/>
      <c r="X146" s="2"/>
      <c r="Y146" s="2"/>
      <c r="Z146" s="2"/>
      <c r="AA146" s="2"/>
      <c r="AB146" s="2"/>
      <c r="AC146" s="2"/>
    </row>
    <row r="147" spans="1:29" ht="15.75" customHeight="1">
      <c r="A147" s="321" t="s">
        <v>4054</v>
      </c>
      <c r="B147" s="322">
        <v>80</v>
      </c>
      <c r="C147" s="323">
        <v>80</v>
      </c>
      <c r="D147" s="322">
        <v>40</v>
      </c>
      <c r="E147" s="323">
        <v>40</v>
      </c>
      <c r="F147" s="317" t="s">
        <v>263</v>
      </c>
      <c r="G147" s="7">
        <f t="shared" si="0"/>
        <v>0.5</v>
      </c>
      <c r="H147" s="2"/>
      <c r="I147" s="2"/>
      <c r="J147" s="2"/>
      <c r="K147" s="2"/>
      <c r="L147" s="2"/>
      <c r="M147" s="2"/>
      <c r="N147" s="2"/>
      <c r="O147" s="2"/>
      <c r="P147" s="2"/>
      <c r="Q147" s="2"/>
      <c r="R147" s="2"/>
      <c r="S147" s="2"/>
      <c r="T147" s="2"/>
      <c r="U147" s="2"/>
      <c r="V147" s="2"/>
      <c r="W147" s="2"/>
      <c r="X147" s="2"/>
      <c r="Y147" s="2"/>
      <c r="Z147" s="2"/>
      <c r="AA147" s="2"/>
      <c r="AB147" s="2"/>
      <c r="AC147" s="2"/>
    </row>
    <row r="148" spans="1:29" ht="15.75" customHeight="1">
      <c r="A148" s="321" t="s">
        <v>4055</v>
      </c>
      <c r="B148" s="322">
        <v>80</v>
      </c>
      <c r="C148" s="323">
        <v>80</v>
      </c>
      <c r="D148" s="322">
        <v>50</v>
      </c>
      <c r="E148" s="323">
        <v>50</v>
      </c>
      <c r="F148" s="317" t="s">
        <v>263</v>
      </c>
      <c r="G148" s="7">
        <f t="shared" si="0"/>
        <v>0.375</v>
      </c>
      <c r="H148" s="2"/>
      <c r="I148" s="2"/>
      <c r="J148" s="2"/>
      <c r="K148" s="2"/>
      <c r="L148" s="2"/>
      <c r="M148" s="2"/>
      <c r="N148" s="2"/>
      <c r="O148" s="2"/>
      <c r="P148" s="2"/>
      <c r="Q148" s="2"/>
      <c r="R148" s="2"/>
      <c r="S148" s="2"/>
      <c r="T148" s="2"/>
      <c r="U148" s="2"/>
      <c r="V148" s="2"/>
      <c r="W148" s="2"/>
      <c r="X148" s="2"/>
      <c r="Y148" s="2"/>
      <c r="Z148" s="2"/>
      <c r="AA148" s="2"/>
      <c r="AB148" s="2"/>
      <c r="AC148" s="2"/>
    </row>
    <row r="149" spans="1:29" ht="15.75" customHeight="1">
      <c r="A149" s="321" t="s">
        <v>4056</v>
      </c>
      <c r="B149" s="322">
        <v>90</v>
      </c>
      <c r="C149" s="323">
        <v>90</v>
      </c>
      <c r="D149" s="322">
        <v>80</v>
      </c>
      <c r="E149" s="323">
        <v>80</v>
      </c>
      <c r="F149" s="317" t="s">
        <v>4052</v>
      </c>
      <c r="G149" s="7">
        <f t="shared" si="0"/>
        <v>0.1111111111111111</v>
      </c>
      <c r="H149" s="2"/>
      <c r="I149" s="2"/>
      <c r="J149" s="2"/>
      <c r="K149" s="2"/>
      <c r="L149" s="2"/>
      <c r="M149" s="2"/>
      <c r="N149" s="2"/>
      <c r="O149" s="2"/>
      <c r="P149" s="2"/>
      <c r="Q149" s="2"/>
      <c r="R149" s="2"/>
      <c r="S149" s="2"/>
      <c r="T149" s="2"/>
      <c r="U149" s="2"/>
      <c r="V149" s="2"/>
      <c r="W149" s="2"/>
      <c r="X149" s="2"/>
      <c r="Y149" s="2"/>
      <c r="Z149" s="2"/>
      <c r="AA149" s="2"/>
      <c r="AB149" s="2"/>
      <c r="AC149" s="2"/>
    </row>
    <row r="150" spans="1:29" ht="15.75" customHeight="1">
      <c r="A150" s="321" t="s">
        <v>4057</v>
      </c>
      <c r="B150" s="322">
        <v>95</v>
      </c>
      <c r="C150" s="323">
        <v>95</v>
      </c>
      <c r="D150" s="322">
        <v>90</v>
      </c>
      <c r="E150" s="323">
        <v>90</v>
      </c>
      <c r="F150" s="324" t="s">
        <v>4048</v>
      </c>
      <c r="G150" s="7">
        <f t="shared" si="0"/>
        <v>5.2631578947368418E-2</v>
      </c>
      <c r="H150" s="2"/>
      <c r="I150" s="2"/>
      <c r="J150" s="2"/>
      <c r="K150" s="2"/>
      <c r="L150" s="2"/>
      <c r="M150" s="2"/>
      <c r="N150" s="2"/>
      <c r="O150" s="2"/>
      <c r="P150" s="2"/>
      <c r="Q150" s="2"/>
      <c r="R150" s="2"/>
      <c r="S150" s="2"/>
      <c r="T150" s="2"/>
      <c r="U150" s="2"/>
      <c r="V150" s="2"/>
      <c r="W150" s="2"/>
      <c r="X150" s="2"/>
      <c r="Y150" s="2"/>
      <c r="Z150" s="2"/>
      <c r="AA150" s="2"/>
      <c r="AB150" s="2"/>
      <c r="AC150" s="2"/>
    </row>
    <row r="151" spans="1:29" ht="15.75" customHeight="1">
      <c r="A151" s="321" t="s">
        <v>4058</v>
      </c>
      <c r="B151" s="322">
        <v>95</v>
      </c>
      <c r="C151" s="323">
        <v>95</v>
      </c>
      <c r="D151" s="322">
        <v>90</v>
      </c>
      <c r="E151" s="323">
        <v>90</v>
      </c>
      <c r="F151" s="324" t="s">
        <v>4048</v>
      </c>
      <c r="G151" s="7">
        <f t="shared" si="0"/>
        <v>5.2631578947368418E-2</v>
      </c>
      <c r="H151" s="2"/>
      <c r="I151" s="2"/>
      <c r="J151" s="2"/>
      <c r="K151" s="2"/>
      <c r="L151" s="2"/>
      <c r="M151" s="2"/>
      <c r="N151" s="2"/>
      <c r="O151" s="2"/>
      <c r="P151" s="2"/>
      <c r="Q151" s="2"/>
      <c r="R151" s="2"/>
      <c r="S151" s="2"/>
      <c r="T151" s="2"/>
      <c r="U151" s="2"/>
      <c r="V151" s="2"/>
      <c r="W151" s="2"/>
      <c r="X151" s="2"/>
      <c r="Y151" s="2"/>
      <c r="Z151" s="2"/>
      <c r="AA151" s="2"/>
      <c r="AB151" s="2"/>
      <c r="AC151" s="2"/>
    </row>
    <row r="152" spans="1:29" ht="15.75" customHeight="1">
      <c r="A152" s="321" t="s">
        <v>4059</v>
      </c>
      <c r="B152" s="322">
        <v>80</v>
      </c>
      <c r="C152" s="323">
        <v>50</v>
      </c>
      <c r="D152" s="322">
        <v>30</v>
      </c>
      <c r="E152" s="323">
        <v>30</v>
      </c>
      <c r="F152" s="317" t="s">
        <v>261</v>
      </c>
      <c r="G152" s="7">
        <f t="shared" si="0"/>
        <v>0.4</v>
      </c>
      <c r="H152" s="2"/>
      <c r="I152" s="2"/>
      <c r="J152" s="2"/>
      <c r="K152" s="2"/>
      <c r="L152" s="2"/>
      <c r="M152" s="2"/>
      <c r="N152" s="2"/>
      <c r="O152" s="2"/>
      <c r="P152" s="2"/>
      <c r="Q152" s="2"/>
      <c r="R152" s="2"/>
      <c r="S152" s="2"/>
      <c r="T152" s="2"/>
      <c r="U152" s="2"/>
      <c r="V152" s="2"/>
      <c r="W152" s="2"/>
      <c r="X152" s="2"/>
      <c r="Y152" s="2"/>
      <c r="Z152" s="2"/>
      <c r="AA152" s="2"/>
      <c r="AB152" s="2"/>
      <c r="AC152" s="2"/>
    </row>
    <row r="153" spans="1:29" ht="15.75" customHeight="1">
      <c r="A153" s="321" t="s">
        <v>4060</v>
      </c>
      <c r="B153" s="322">
        <v>90</v>
      </c>
      <c r="C153" s="323">
        <v>90</v>
      </c>
      <c r="D153" s="322">
        <v>70</v>
      </c>
      <c r="E153" s="323">
        <v>70</v>
      </c>
      <c r="F153" s="317" t="s">
        <v>252</v>
      </c>
      <c r="G153" s="7">
        <f t="shared" si="0"/>
        <v>0.22222222222222221</v>
      </c>
      <c r="H153" s="2"/>
      <c r="I153" s="2"/>
      <c r="J153" s="2"/>
      <c r="K153" s="2"/>
      <c r="L153" s="2"/>
      <c r="M153" s="2"/>
      <c r="N153" s="2"/>
      <c r="O153" s="2"/>
      <c r="P153" s="2"/>
      <c r="Q153" s="2"/>
      <c r="R153" s="2"/>
      <c r="S153" s="2"/>
      <c r="T153" s="2"/>
      <c r="U153" s="2"/>
      <c r="V153" s="2"/>
      <c r="W153" s="2"/>
      <c r="X153" s="2"/>
      <c r="Y153" s="2"/>
      <c r="Z153" s="2"/>
      <c r="AA153" s="2"/>
      <c r="AB153" s="2"/>
      <c r="AC153" s="2"/>
    </row>
    <row r="154" spans="1:29" ht="15.75" customHeight="1">
      <c r="A154" s="321" t="s">
        <v>4061</v>
      </c>
      <c r="B154" s="322">
        <v>95</v>
      </c>
      <c r="C154" s="323">
        <v>90</v>
      </c>
      <c r="D154" s="322">
        <v>80</v>
      </c>
      <c r="E154" s="323">
        <v>80</v>
      </c>
      <c r="F154" s="324" t="s">
        <v>4048</v>
      </c>
      <c r="G154" s="7">
        <f t="shared" si="0"/>
        <v>0.1111111111111111</v>
      </c>
      <c r="H154" s="2"/>
      <c r="I154" s="325"/>
      <c r="J154" s="2"/>
      <c r="K154" s="2"/>
      <c r="L154" s="2"/>
      <c r="M154" s="2"/>
      <c r="N154" s="2"/>
      <c r="O154" s="2"/>
      <c r="P154" s="2"/>
      <c r="Q154" s="2"/>
      <c r="R154" s="2"/>
      <c r="S154" s="2"/>
      <c r="T154" s="2"/>
      <c r="U154" s="2"/>
      <c r="V154" s="2"/>
      <c r="W154" s="2"/>
      <c r="X154" s="2"/>
      <c r="Y154" s="2"/>
      <c r="Z154" s="2"/>
      <c r="AA154" s="2"/>
      <c r="AB154" s="2"/>
      <c r="AC154" s="2"/>
    </row>
    <row r="155" spans="1:29" ht="15.75" customHeight="1">
      <c r="A155" s="321" t="s">
        <v>4062</v>
      </c>
      <c r="B155" s="322">
        <v>80</v>
      </c>
      <c r="C155" s="323">
        <v>65</v>
      </c>
      <c r="D155" s="322">
        <v>60</v>
      </c>
      <c r="E155" s="323">
        <v>30</v>
      </c>
      <c r="F155" s="317" t="s">
        <v>259</v>
      </c>
      <c r="G155" s="7">
        <f t="shared" si="0"/>
        <v>0.53846153846153844</v>
      </c>
      <c r="H155" s="2"/>
      <c r="I155" s="2"/>
      <c r="J155" s="2"/>
      <c r="K155" s="2"/>
      <c r="L155" s="2"/>
      <c r="M155" s="2"/>
      <c r="N155" s="2"/>
      <c r="O155" s="2"/>
      <c r="P155" s="2"/>
      <c r="Q155" s="2"/>
      <c r="R155" s="2"/>
      <c r="S155" s="2"/>
      <c r="T155" s="2"/>
      <c r="U155" s="2"/>
      <c r="V155" s="2"/>
      <c r="W155" s="2"/>
      <c r="X155" s="2"/>
      <c r="Y155" s="2"/>
      <c r="Z155" s="2"/>
      <c r="AA155" s="2"/>
      <c r="AB155" s="2"/>
      <c r="AC155" s="2"/>
    </row>
    <row r="156" spans="1:29" ht="15.75" customHeight="1">
      <c r="A156" s="326" t="s">
        <v>4063</v>
      </c>
      <c r="B156" s="327">
        <v>90</v>
      </c>
      <c r="C156" s="328">
        <v>90</v>
      </c>
      <c r="D156" s="327">
        <v>70</v>
      </c>
      <c r="E156" s="328">
        <v>70</v>
      </c>
      <c r="F156" s="317" t="s">
        <v>259</v>
      </c>
      <c r="G156" s="7">
        <f t="shared" si="0"/>
        <v>0.22222222222222221</v>
      </c>
      <c r="H156" s="2"/>
      <c r="I156" s="2"/>
      <c r="J156" s="2"/>
      <c r="K156" s="2"/>
      <c r="L156" s="2"/>
      <c r="M156" s="2"/>
      <c r="N156" s="2"/>
      <c r="O156" s="2"/>
      <c r="P156" s="2"/>
      <c r="Q156" s="2"/>
      <c r="R156" s="2"/>
      <c r="S156" s="2"/>
      <c r="T156" s="2"/>
      <c r="U156" s="2"/>
      <c r="V156" s="2"/>
      <c r="W156" s="2"/>
      <c r="X156" s="2"/>
      <c r="Y156" s="2"/>
      <c r="Z156" s="2"/>
      <c r="AA156" s="2"/>
      <c r="AB156" s="2"/>
      <c r="AC156" s="2"/>
    </row>
    <row r="157" spans="1:29" ht="15.75" customHeight="1">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c r="AB157" s="2"/>
      <c r="AC157" s="2"/>
    </row>
    <row r="158" spans="1:29" ht="15.75" customHeight="1">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c r="AB158" s="2"/>
      <c r="AC158" s="2"/>
    </row>
    <row r="159" spans="1:29" ht="15.75" customHeight="1">
      <c r="A159" s="7" t="s">
        <v>263</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c r="AB159" s="2"/>
      <c r="AC159" s="2"/>
    </row>
    <row r="160" spans="1:29" ht="15.75" customHeight="1">
      <c r="A160" s="7" t="s">
        <v>4052</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c r="AB160" s="2"/>
      <c r="AC160" s="2"/>
    </row>
    <row r="161" spans="1:29" ht="15.75" customHeight="1">
      <c r="A161" s="7" t="s">
        <v>261</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c r="AB161" s="2"/>
      <c r="AC161" s="2"/>
    </row>
    <row r="162" spans="1:29" ht="15.75" customHeight="1">
      <c r="A162" s="7" t="s">
        <v>252</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c r="AB162" s="2"/>
      <c r="AC162" s="2"/>
    </row>
    <row r="163" spans="1:29" ht="15.75" customHeight="1">
      <c r="A163" s="7" t="s">
        <v>259</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c r="AB163" s="2"/>
      <c r="AC163" s="2"/>
    </row>
    <row r="164" spans="1:29"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spans="1:29" ht="15.75" customHeight="1">
      <c r="A165" s="373" t="s">
        <v>4064</v>
      </c>
      <c r="B165" s="355"/>
      <c r="C165" s="355"/>
      <c r="D165" s="355"/>
      <c r="E165" s="335"/>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spans="1:29" ht="15.75" customHeight="1">
      <c r="A166" s="2" t="s">
        <v>4065</v>
      </c>
      <c r="B166" s="306">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spans="1:29" ht="15.75" customHeight="1">
      <c r="A167" s="2" t="s">
        <v>4066</v>
      </c>
      <c r="B167" s="32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spans="1:29" ht="15.75" customHeight="1">
      <c r="A168" s="2"/>
      <c r="B168" s="330"/>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spans="1:29" ht="15.75" customHeight="1">
      <c r="A169" s="373" t="s">
        <v>4067</v>
      </c>
      <c r="B169" s="335"/>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spans="1:29" ht="15.75" customHeight="1">
      <c r="A170" s="2" t="s">
        <v>4068</v>
      </c>
      <c r="B170" s="33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spans="1:29" ht="15.75" customHeight="1">
      <c r="A171" s="2" t="s">
        <v>4069</v>
      </c>
      <c r="B171" s="33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spans="1:29" ht="15.75" customHeight="1">
      <c r="A172" s="2" t="s">
        <v>4070</v>
      </c>
      <c r="B172" s="32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spans="1:29" ht="15.75" customHeight="1">
      <c r="A173" s="2"/>
      <c r="B173" s="330"/>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spans="1:29" ht="15.75" customHeight="1">
      <c r="A174" s="373" t="s">
        <v>4071</v>
      </c>
      <c r="B174" s="355"/>
      <c r="C174" s="355"/>
      <c r="D174" s="355"/>
      <c r="E174" s="335"/>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spans="1:29" ht="15.75" customHeight="1">
      <c r="A175" s="2" t="s">
        <v>4072</v>
      </c>
      <c r="B175" s="33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spans="1:29" ht="15.75" customHeight="1">
      <c r="A176" s="2" t="s">
        <v>4073</v>
      </c>
      <c r="B176" s="32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spans="1:29"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spans="1:29" ht="15.75" customHeight="1">
      <c r="A178" s="373" t="s">
        <v>4074</v>
      </c>
      <c r="B178" s="355"/>
      <c r="C178" s="355"/>
      <c r="D178" s="355"/>
      <c r="E178" s="335"/>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spans="1:29" ht="15.75" customHeight="1">
      <c r="A179" s="2" t="s">
        <v>4075</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spans="1:29" ht="15.75" customHeight="1">
      <c r="A180" s="2" t="s">
        <v>4076</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spans="1:29" ht="15.75" customHeight="1">
      <c r="A181" s="2" t="s">
        <v>4077</v>
      </c>
      <c r="B181" s="307">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spans="1:29"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spans="1:29" ht="15.75" customHeight="1">
      <c r="A183" s="373" t="s">
        <v>4078</v>
      </c>
      <c r="B183" s="355"/>
      <c r="C183" s="355"/>
      <c r="D183" s="355"/>
      <c r="E183" s="335"/>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spans="1:29" ht="15.75" customHeight="1">
      <c r="A184" s="2" t="s">
        <v>4079</v>
      </c>
      <c r="B184" s="33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spans="1:29" ht="15.75" customHeight="1">
      <c r="A185" s="2" t="s">
        <v>4080</v>
      </c>
      <c r="B185" s="33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spans="1:29" ht="15.75" customHeight="1">
      <c r="A186" s="2" t="s">
        <v>4081</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spans="1:29" ht="15.75" customHeight="1">
      <c r="A187" s="2" t="s">
        <v>4082</v>
      </c>
      <c r="B187" s="306">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spans="1:29" ht="15.75" customHeight="1">
      <c r="A188" s="2" t="s">
        <v>4083</v>
      </c>
      <c r="B188" s="306">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spans="1:29" ht="15.75" customHeight="1">
      <c r="A189" s="2" t="s">
        <v>4084</v>
      </c>
      <c r="B189" s="307">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spans="1:29"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spans="1:29" ht="15.75" customHeight="1">
      <c r="A191" s="373" t="s">
        <v>4085</v>
      </c>
      <c r="B191" s="355"/>
      <c r="C191" s="355"/>
      <c r="D191" s="355"/>
      <c r="E191" s="335"/>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spans="1:29" ht="15.75" customHeight="1">
      <c r="A192" s="309" t="s">
        <v>4086</v>
      </c>
      <c r="B192" s="309" t="s">
        <v>4087</v>
      </c>
      <c r="C192" s="309"/>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spans="1:29" ht="15.75" customHeight="1">
      <c r="A193" s="2" t="s">
        <v>4088</v>
      </c>
      <c r="B193" s="310">
        <v>15277777.777777778</v>
      </c>
      <c r="C193" s="2" t="s">
        <v>4089</v>
      </c>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spans="1:29" ht="15.75" customHeight="1">
      <c r="A194" s="2" t="s">
        <v>4090</v>
      </c>
      <c r="B194" s="310">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spans="1:29" ht="15.75" customHeight="1">
      <c r="A195" s="2" t="s">
        <v>4091</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spans="1:29" ht="15.75" customHeight="1">
      <c r="A196" s="2" t="s">
        <v>4092</v>
      </c>
      <c r="B196" s="310">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spans="1:29" ht="15.75" customHeight="1">
      <c r="A197" s="2" t="s">
        <v>4093</v>
      </c>
      <c r="B197" s="307">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spans="1:29"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spans="1:29" ht="15.75" customHeight="1">
      <c r="A199" s="332" t="s">
        <v>235</v>
      </c>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spans="1:29"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spans="1:29" ht="15.75" customHeight="1">
      <c r="A201" s="333" t="s">
        <v>4094</v>
      </c>
      <c r="B201" s="376" t="s">
        <v>4095</v>
      </c>
      <c r="C201" s="355"/>
      <c r="D201" s="355"/>
      <c r="E201" s="355"/>
      <c r="F201" s="355"/>
      <c r="G201" s="355"/>
      <c r="H201" s="355"/>
      <c r="I201" s="335"/>
      <c r="J201" s="2"/>
      <c r="K201" s="2"/>
      <c r="L201" s="2"/>
      <c r="M201" s="2"/>
      <c r="N201" s="2"/>
      <c r="O201" s="2"/>
      <c r="P201" s="2"/>
      <c r="Q201" s="2"/>
      <c r="R201" s="2"/>
      <c r="S201" s="2"/>
      <c r="T201" s="2"/>
      <c r="U201" s="2"/>
      <c r="V201" s="2"/>
      <c r="W201" s="2"/>
      <c r="X201" s="2"/>
      <c r="Y201" s="2"/>
      <c r="Z201" s="2"/>
      <c r="AA201" s="2"/>
      <c r="AB201" s="2"/>
      <c r="AC201" s="2"/>
    </row>
    <row r="202" spans="1:29" ht="15.75" customHeight="1">
      <c r="A202" s="5" t="s">
        <v>4096</v>
      </c>
      <c r="B202" s="5" t="s">
        <v>4097</v>
      </c>
      <c r="C202" s="5" t="s">
        <v>4098</v>
      </c>
      <c r="D202" s="5" t="s">
        <v>4099</v>
      </c>
      <c r="E202" s="5" t="s">
        <v>1663</v>
      </c>
      <c r="F202" s="5" t="s">
        <v>160</v>
      </c>
      <c r="G202" s="5" t="s">
        <v>4100</v>
      </c>
      <c r="H202" s="5" t="s">
        <v>4101</v>
      </c>
      <c r="I202" s="5" t="s">
        <v>4102</v>
      </c>
      <c r="J202" s="2"/>
      <c r="K202" s="2"/>
      <c r="L202" s="2"/>
      <c r="M202" s="2"/>
      <c r="N202" s="2"/>
      <c r="O202" s="2"/>
      <c r="P202" s="2"/>
      <c r="Q202" s="2"/>
      <c r="R202" s="2"/>
      <c r="S202" s="2"/>
      <c r="T202" s="2"/>
      <c r="U202" s="2"/>
      <c r="V202" s="2"/>
      <c r="W202" s="2"/>
      <c r="X202" s="2"/>
      <c r="Y202" s="2"/>
      <c r="Z202" s="2"/>
      <c r="AA202" s="2"/>
      <c r="AB202" s="2"/>
      <c r="AC202" s="2"/>
    </row>
    <row r="203" spans="1:29" ht="15.75" customHeight="1">
      <c r="A203" s="5" t="s">
        <v>4103</v>
      </c>
      <c r="B203" s="2">
        <v>0</v>
      </c>
      <c r="C203" s="2">
        <v>6</v>
      </c>
      <c r="D203" s="2">
        <v>9</v>
      </c>
      <c r="E203" s="2">
        <v>25</v>
      </c>
      <c r="F203" s="2">
        <v>21</v>
      </c>
      <c r="G203" s="2">
        <v>215</v>
      </c>
      <c r="H203" s="2">
        <v>81</v>
      </c>
      <c r="I203" s="2">
        <v>134</v>
      </c>
      <c r="J203" s="2"/>
      <c r="K203" s="2"/>
      <c r="L203" s="2"/>
      <c r="M203" s="2"/>
      <c r="N203" s="2"/>
      <c r="O203" s="2"/>
      <c r="P203" s="2"/>
      <c r="Q203" s="2"/>
      <c r="R203" s="2"/>
      <c r="S203" s="2"/>
      <c r="T203" s="2"/>
      <c r="U203" s="2"/>
      <c r="V203" s="2"/>
      <c r="W203" s="2"/>
      <c r="X203" s="2"/>
      <c r="Y203" s="2"/>
      <c r="Z203" s="2"/>
      <c r="AA203" s="2"/>
      <c r="AB203" s="2"/>
      <c r="AC203" s="2"/>
    </row>
    <row r="204" spans="1:29" ht="15.75" customHeight="1">
      <c r="A204" s="5" t="s">
        <v>4104</v>
      </c>
      <c r="B204" s="2">
        <v>4</v>
      </c>
      <c r="C204" s="2">
        <v>3</v>
      </c>
      <c r="D204" s="2">
        <v>15</v>
      </c>
      <c r="E204" s="2">
        <v>40</v>
      </c>
      <c r="F204" s="2">
        <v>43</v>
      </c>
      <c r="G204" s="2">
        <v>163</v>
      </c>
      <c r="H204" s="2">
        <v>56</v>
      </c>
      <c r="I204" s="2">
        <v>94</v>
      </c>
      <c r="J204" s="2"/>
      <c r="K204" s="2"/>
      <c r="L204" s="2"/>
      <c r="M204" s="2"/>
      <c r="N204" s="2"/>
      <c r="O204" s="2"/>
      <c r="P204" s="2"/>
      <c r="Q204" s="2"/>
      <c r="R204" s="2"/>
      <c r="S204" s="2"/>
      <c r="T204" s="2"/>
      <c r="U204" s="2"/>
      <c r="V204" s="2"/>
      <c r="W204" s="2"/>
      <c r="X204" s="2"/>
      <c r="Y204" s="2"/>
      <c r="Z204" s="2"/>
      <c r="AA204" s="2"/>
      <c r="AB204" s="2"/>
      <c r="AC204" s="2"/>
    </row>
    <row r="205" spans="1:29" ht="15.75" customHeight="1">
      <c r="A205" s="5" t="s">
        <v>4105</v>
      </c>
      <c r="B205" s="2">
        <f t="shared" ref="B205:I205" si="1">B204-B203</f>
        <v>4</v>
      </c>
      <c r="C205" s="2">
        <f t="shared" si="1"/>
        <v>-3</v>
      </c>
      <c r="D205" s="2">
        <f t="shared" si="1"/>
        <v>6</v>
      </c>
      <c r="E205" s="2">
        <f t="shared" si="1"/>
        <v>15</v>
      </c>
      <c r="F205" s="2">
        <f t="shared" si="1"/>
        <v>22</v>
      </c>
      <c r="G205" s="2">
        <f t="shared" si="1"/>
        <v>-52</v>
      </c>
      <c r="H205" s="2">
        <f t="shared" si="1"/>
        <v>-25</v>
      </c>
      <c r="I205" s="2">
        <f t="shared" si="1"/>
        <v>-40</v>
      </c>
      <c r="J205" s="2"/>
      <c r="K205" s="2"/>
      <c r="L205" s="2"/>
      <c r="M205" s="2"/>
      <c r="N205" s="2"/>
      <c r="O205" s="2"/>
      <c r="P205" s="2"/>
      <c r="Q205" s="2"/>
      <c r="R205" s="2"/>
      <c r="S205" s="2"/>
      <c r="T205" s="2"/>
      <c r="U205" s="2"/>
      <c r="V205" s="2"/>
      <c r="W205" s="2"/>
      <c r="X205" s="2"/>
      <c r="Y205" s="2"/>
      <c r="Z205" s="2"/>
      <c r="AA205" s="2"/>
      <c r="AB205" s="2"/>
      <c r="AC205" s="2"/>
    </row>
    <row r="206" spans="1:29" ht="15.75" customHeight="1">
      <c r="A206" s="2" t="s">
        <v>4106</v>
      </c>
      <c r="B206" s="307">
        <f>SUM(G205:H205)/SUM(G203:H203)</f>
        <v>-0.26013513513513514</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5.75" customHeight="1">
      <c r="A207" s="2" t="s">
        <v>4107</v>
      </c>
      <c r="B207" s="307">
        <f>I205/I203</f>
        <v>-0.29850746268656714</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5.75" customHeight="1">
      <c r="A209" s="333" t="s">
        <v>4108</v>
      </c>
      <c r="B209" s="376" t="s">
        <v>4095</v>
      </c>
      <c r="C209" s="355"/>
      <c r="D209" s="355"/>
      <c r="E209" s="355"/>
      <c r="F209" s="355"/>
      <c r="G209" s="355"/>
      <c r="H209" s="355"/>
      <c r="I209" s="335"/>
      <c r="J209" s="2"/>
      <c r="K209" s="2"/>
      <c r="L209" s="2"/>
      <c r="M209" s="2"/>
      <c r="N209" s="2"/>
      <c r="O209" s="2"/>
      <c r="P209" s="2"/>
      <c r="Q209" s="2"/>
      <c r="R209" s="2"/>
      <c r="S209" s="2"/>
      <c r="T209" s="2"/>
      <c r="U209" s="2"/>
      <c r="V209" s="2"/>
      <c r="W209" s="2"/>
      <c r="X209" s="2"/>
      <c r="Y209" s="2"/>
      <c r="Z209" s="2"/>
      <c r="AA209" s="2"/>
      <c r="AB209" s="2"/>
      <c r="AC209" s="2"/>
    </row>
    <row r="210" spans="1:29" ht="15.75" customHeight="1">
      <c r="A210" s="5" t="s">
        <v>4096</v>
      </c>
      <c r="B210" s="5" t="s">
        <v>4097</v>
      </c>
      <c r="C210" s="5" t="s">
        <v>4098</v>
      </c>
      <c r="D210" s="5" t="s">
        <v>4099</v>
      </c>
      <c r="E210" s="5" t="s">
        <v>1663</v>
      </c>
      <c r="F210" s="5" t="s">
        <v>160</v>
      </c>
      <c r="G210" s="5" t="s">
        <v>4100</v>
      </c>
      <c r="H210" s="5" t="s">
        <v>4101</v>
      </c>
      <c r="I210" s="5" t="s">
        <v>4102</v>
      </c>
      <c r="J210" s="2"/>
      <c r="K210" s="2"/>
      <c r="L210" s="2"/>
      <c r="M210" s="2"/>
      <c r="N210" s="2"/>
      <c r="O210" s="2"/>
      <c r="P210" s="2"/>
      <c r="Q210" s="2"/>
      <c r="R210" s="2"/>
      <c r="S210" s="2"/>
      <c r="T210" s="2"/>
      <c r="U210" s="2"/>
      <c r="V210" s="2"/>
      <c r="W210" s="2"/>
      <c r="X210" s="2"/>
      <c r="Y210" s="2"/>
      <c r="Z210" s="2"/>
      <c r="AA210" s="2"/>
      <c r="AB210" s="2"/>
      <c r="AC210" s="2"/>
    </row>
    <row r="211" spans="1:29" ht="15.75" customHeight="1">
      <c r="A211" s="5" t="s">
        <v>4103</v>
      </c>
      <c r="B211" s="2">
        <v>0</v>
      </c>
      <c r="C211" s="2">
        <v>17</v>
      </c>
      <c r="D211" s="2">
        <v>18</v>
      </c>
      <c r="E211" s="2">
        <v>22</v>
      </c>
      <c r="F211" s="2">
        <v>12</v>
      </c>
      <c r="G211" s="2">
        <v>73</v>
      </c>
      <c r="H211" s="2">
        <v>21</v>
      </c>
      <c r="I211" s="2">
        <v>21</v>
      </c>
      <c r="J211" s="2"/>
      <c r="K211" s="2"/>
      <c r="L211" s="2"/>
      <c r="M211" s="2"/>
      <c r="N211" s="2"/>
      <c r="O211" s="2"/>
      <c r="P211" s="2"/>
      <c r="Q211" s="2"/>
      <c r="R211" s="2"/>
      <c r="S211" s="2"/>
      <c r="T211" s="2"/>
      <c r="U211" s="2"/>
      <c r="V211" s="2"/>
      <c r="W211" s="2"/>
      <c r="X211" s="2"/>
      <c r="Y211" s="2"/>
      <c r="Z211" s="2"/>
      <c r="AA211" s="2"/>
      <c r="AB211" s="2"/>
      <c r="AC211" s="2"/>
    </row>
    <row r="212" spans="1:29" ht="15.75" customHeight="1">
      <c r="A212" s="5" t="s">
        <v>4104</v>
      </c>
      <c r="B212" s="2">
        <v>0</v>
      </c>
      <c r="C212" s="2">
        <v>15</v>
      </c>
      <c r="D212" s="2">
        <v>22</v>
      </c>
      <c r="E212" s="2">
        <v>39</v>
      </c>
      <c r="F212" s="2">
        <v>23</v>
      </c>
      <c r="G212" s="2">
        <v>51</v>
      </c>
      <c r="H212" s="2">
        <v>17</v>
      </c>
      <c r="I212" s="2">
        <v>19</v>
      </c>
      <c r="J212" s="2"/>
      <c r="K212" s="2"/>
      <c r="L212" s="2"/>
      <c r="M212" s="2"/>
      <c r="N212" s="2"/>
      <c r="O212" s="2"/>
      <c r="P212" s="2"/>
      <c r="Q212" s="2"/>
      <c r="R212" s="2"/>
      <c r="S212" s="2"/>
      <c r="T212" s="2"/>
      <c r="U212" s="2"/>
      <c r="V212" s="2"/>
      <c r="W212" s="2"/>
      <c r="X212" s="2"/>
      <c r="Y212" s="2"/>
      <c r="Z212" s="2"/>
      <c r="AA212" s="2"/>
      <c r="AB212" s="2"/>
      <c r="AC212" s="2"/>
    </row>
    <row r="213" spans="1:29" ht="15.75" customHeight="1">
      <c r="A213" s="5" t="s">
        <v>4105</v>
      </c>
      <c r="B213" s="2">
        <f t="shared" ref="B213:I213" si="2">B212-B211</f>
        <v>0</v>
      </c>
      <c r="C213" s="2">
        <f t="shared" si="2"/>
        <v>-2</v>
      </c>
      <c r="D213" s="2">
        <f t="shared" si="2"/>
        <v>4</v>
      </c>
      <c r="E213" s="2">
        <f t="shared" si="2"/>
        <v>17</v>
      </c>
      <c r="F213" s="2">
        <f t="shared" si="2"/>
        <v>11</v>
      </c>
      <c r="G213" s="2">
        <f t="shared" si="2"/>
        <v>-22</v>
      </c>
      <c r="H213" s="2">
        <f t="shared" si="2"/>
        <v>-4</v>
      </c>
      <c r="I213" s="2">
        <f t="shared" si="2"/>
        <v>-2</v>
      </c>
      <c r="J213" s="2"/>
      <c r="K213" s="2"/>
      <c r="L213" s="2"/>
      <c r="M213" s="2"/>
      <c r="N213" s="2"/>
      <c r="O213" s="2"/>
      <c r="P213" s="2"/>
      <c r="Q213" s="2"/>
      <c r="R213" s="2"/>
      <c r="S213" s="2"/>
      <c r="T213" s="2"/>
      <c r="U213" s="2"/>
      <c r="V213" s="2"/>
      <c r="W213" s="2"/>
      <c r="X213" s="2"/>
      <c r="Y213" s="2"/>
      <c r="Z213" s="2"/>
      <c r="AA213" s="2"/>
      <c r="AB213" s="2"/>
      <c r="AC213" s="2"/>
    </row>
    <row r="214" spans="1:29" ht="15.75" customHeight="1">
      <c r="A214" s="2" t="s">
        <v>4106</v>
      </c>
      <c r="B214" s="307">
        <f>SUM(G213:H213)/SUM(G211:H211)</f>
        <v>-0.27659574468085107</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5.75" customHeight="1">
      <c r="A215" s="2" t="s">
        <v>4107</v>
      </c>
      <c r="B215" s="307">
        <f>I213/I211</f>
        <v>-9.5238095238095233E-2</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5.75" customHeight="1">
      <c r="A217" s="333" t="s">
        <v>4109</v>
      </c>
      <c r="B217" s="376" t="s">
        <v>4095</v>
      </c>
      <c r="C217" s="355"/>
      <c r="D217" s="355"/>
      <c r="E217" s="335"/>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5.75" customHeight="1">
      <c r="A218" s="5" t="s">
        <v>4096</v>
      </c>
      <c r="B218" s="5" t="s">
        <v>4110</v>
      </c>
      <c r="C218" s="5" t="s">
        <v>4111</v>
      </c>
      <c r="D218" s="5" t="s">
        <v>4112</v>
      </c>
      <c r="E218" s="5" t="s">
        <v>160</v>
      </c>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5.75" customHeight="1">
      <c r="A219" s="5" t="s">
        <v>4103</v>
      </c>
      <c r="B219" s="2">
        <v>112</v>
      </c>
      <c r="C219" s="2">
        <v>16</v>
      </c>
      <c r="D219" s="2">
        <v>9</v>
      </c>
      <c r="E219" s="2">
        <v>134</v>
      </c>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5.75" customHeight="1">
      <c r="A220" s="5" t="s">
        <v>4104</v>
      </c>
      <c r="B220" s="2">
        <v>87</v>
      </c>
      <c r="C220" s="2">
        <v>17</v>
      </c>
      <c r="D220" s="2">
        <v>9</v>
      </c>
      <c r="E220" s="2">
        <v>151</v>
      </c>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5.75" customHeight="1">
      <c r="A221" s="5" t="s">
        <v>4105</v>
      </c>
      <c r="B221" s="2">
        <f t="shared" ref="B221:E221" si="3">B220-B219</f>
        <v>-25</v>
      </c>
      <c r="C221" s="2">
        <f t="shared" si="3"/>
        <v>1</v>
      </c>
      <c r="D221" s="2">
        <f t="shared" si="3"/>
        <v>0</v>
      </c>
      <c r="E221" s="2">
        <f t="shared" si="3"/>
        <v>17</v>
      </c>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5.75" customHeight="1">
      <c r="A222" s="2" t="s">
        <v>4113</v>
      </c>
      <c r="B222" s="307">
        <f>B221/B219</f>
        <v>-0.22321428571428573</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spans="1:29"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spans="1:29"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spans="1:29"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spans="1:2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spans="1:29"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spans="1:29"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spans="1:29"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spans="1:29"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spans="1:29"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spans="1:29"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spans="1:29"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spans="1:29"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spans="1:29"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spans="1:2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row r="990" spans="1:29"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row>
    <row r="991" spans="1:29"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row>
    <row r="992" spans="1:29"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row>
    <row r="993" spans="1:29"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row>
    <row r="994" spans="1:29"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row>
    <row r="995" spans="1:29"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row>
    <row r="996" spans="1:29"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row>
    <row r="997" spans="1:29"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row>
    <row r="998" spans="1:29"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row>
    <row r="999" spans="1:2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row>
    <row r="1000" spans="1:29"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row>
  </sheetData>
  <mergeCells count="23">
    <mergeCell ref="B217:E217"/>
    <mergeCell ref="A165:E165"/>
    <mergeCell ref="A169:B169"/>
    <mergeCell ref="A174:E174"/>
    <mergeCell ref="A178:E178"/>
    <mergeCell ref="A183:E183"/>
    <mergeCell ref="A191:E191"/>
    <mergeCell ref="B201:I201"/>
    <mergeCell ref="A134:E134"/>
    <mergeCell ref="B136:E136"/>
    <mergeCell ref="B137:C137"/>
    <mergeCell ref="D137:E137"/>
    <mergeCell ref="B209:I209"/>
    <mergeCell ref="A89:E89"/>
    <mergeCell ref="A98:E98"/>
    <mergeCell ref="A109:E109"/>
    <mergeCell ref="A113:E113"/>
    <mergeCell ref="A124:E124"/>
    <mergeCell ref="A1:E1"/>
    <mergeCell ref="A2:E2"/>
    <mergeCell ref="A21:E21"/>
    <mergeCell ref="A40:E40"/>
    <mergeCell ref="A60:E60"/>
  </mergeCells>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vt:lpstr>
      <vt:lpstr>PolicyLevers</vt:lpstr>
      <vt:lpstr>UnitControlCenter</vt:lpstr>
      <vt:lpstr>OutputGraphs</vt:lpstr>
      <vt:lpstr>Output Graph Color Key</vt:lpstr>
      <vt:lpstr>ReferenceScenarios</vt:lpstr>
      <vt:lpstr>Target Calculations</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MeganM</cp:lastModifiedBy>
  <dcterms:created xsi:type="dcterms:W3CDTF">2014-07-10T20:44:47Z</dcterms:created>
  <dcterms:modified xsi:type="dcterms:W3CDTF">2021-02-19T21:21:43Z</dcterms:modified>
</cp:coreProperties>
</file>