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notatka - PL\land\AOCoLUPpUA\"/>
    </mc:Choice>
  </mc:AlternateContent>
  <bookViews>
    <workbookView xWindow="0" yWindow="0" windowWidth="23040" windowHeight="9252" activeTab="3"/>
  </bookViews>
  <sheets>
    <sheet name="About" sheetId="1" r:id="rId1"/>
    <sheet name="Forest Mgmt Costs" sheetId="4" r:id="rId2"/>
    <sheet name="Forest Mgmt Costs - PL" sheetId="6" r:id="rId3"/>
    <sheet name="AOCoLUPpUA" sheetId="3" r:id="rId4"/>
  </sheets>
  <externalReferences>
    <externalReference r:id="rId5"/>
  </externalReferences>
  <definedNames>
    <definedName name="C_to_CO2">'[1]Conversion Factors'!$A$4</definedName>
  </definedNames>
  <calcPr calcId="171027"/>
</workbook>
</file>

<file path=xl/calcChain.xml><?xml version="1.0" encoding="utf-8"?>
<calcChain xmlns="http://schemas.openxmlformats.org/spreadsheetml/2006/main">
  <c r="B3" i="3" l="1"/>
  <c r="B2" i="3"/>
  <c r="A44" i="6"/>
  <c r="A43" i="6"/>
  <c r="A42" i="6"/>
  <c r="C34" i="6"/>
  <c r="B34" i="6"/>
  <c r="C33" i="6"/>
  <c r="B33" i="6"/>
  <c r="C32" i="6"/>
  <c r="B32" i="6"/>
  <c r="C31" i="6"/>
  <c r="B31" i="6"/>
  <c r="C26" i="6"/>
  <c r="B26" i="6"/>
  <c r="C21" i="6"/>
  <c r="B21" i="6"/>
  <c r="C18" i="6"/>
  <c r="C16" i="6"/>
  <c r="B16" i="6"/>
  <c r="C11" i="6"/>
  <c r="B11" i="6"/>
  <c r="C10" i="6"/>
  <c r="B10" i="6"/>
  <c r="C9" i="6"/>
  <c r="B9" i="6"/>
  <c r="C8" i="6"/>
  <c r="B8" i="6"/>
  <c r="C7" i="6"/>
  <c r="B7" i="6"/>
  <c r="A39" i="6" s="1"/>
  <c r="A40" i="6" s="1"/>
  <c r="C6" i="6"/>
  <c r="B6" i="6"/>
  <c r="C5" i="6"/>
  <c r="B5" i="6"/>
  <c r="C4" i="6"/>
  <c r="B4" i="6"/>
  <c r="C3" i="6"/>
  <c r="B3" i="6"/>
  <c r="C34" i="4" l="1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</calcChain>
</file>

<file path=xl/sharedStrings.xml><?xml version="1.0" encoding="utf-8"?>
<sst xmlns="http://schemas.openxmlformats.org/spreadsheetml/2006/main" count="137" uniqueCount="66">
  <si>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</si>
  <si>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</si>
  <si>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</si>
  <si>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</si>
  <si>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</si>
  <si>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</si>
  <si>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</si>
  <si>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</si>
  <si>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</si>
  <si>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</si>
  <si>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</si>
  <si>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</si>
  <si>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</si>
  <si>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</si>
  <si>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</si>
  <si>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</si>
  <si>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</si>
  <si>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</si>
  <si>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</si>
  <si>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</si>
  <si>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</si>
  <si>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</si>
  <si>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</si>
  <si>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</si>
  <si>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</si>
  <si>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</si>
  <si>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</si>
  <si>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</si>
  <si>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</si>
  <si>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</si>
  <si>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</si>
  <si>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</si>
  <si>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</si>
  <si>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</si>
  <si>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</si>
  <si>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</si>
  <si>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</si>
  <si>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</si>
  <si>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</si>
  <si>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</si>
  <si>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</si>
  <si>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</si>
  <si>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</si>
  <si>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</si>
  <si>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</si>
  <si>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</si>
  <si>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</si>
  <si>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</si>
  <si>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</si>
  <si>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</si>
  <si>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</si>
  <si>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</si>
  <si>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</si>
  <si>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</si>
  <si>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</si>
  <si>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</si>
  <si>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</si>
  <si>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</si>
  <si>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</si>
  <si>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</si>
  <si>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zł/ha</t>
  </si>
  <si>
    <t>2008 PL</t>
  </si>
  <si>
    <t>zł/acre</t>
  </si>
  <si>
    <t>$/acre</t>
  </si>
  <si>
    <t>2008 $</t>
  </si>
  <si>
    <t>2012$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</si>
</sst>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iperłącze" xfId="7" builtinId="8"/>
    <cellStyle name="Normalny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A26" sqref="A26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49</v>
      </c>
    </row>
    <row r="4" spans="1:2" x14ac:dyDescent="0.3">
      <c r="B4" s="2">
        <v>2006</v>
      </c>
    </row>
    <row r="5" spans="1:2" x14ac:dyDescent="0.3">
      <c r="B5" t="s">
        <v>50</v>
      </c>
    </row>
    <row r="6" spans="1:2" x14ac:dyDescent="0.3">
      <c r="B6" s="10" t="s">
        <v>51</v>
      </c>
    </row>
    <row r="7" spans="1:2" x14ac:dyDescent="0.3">
      <c r="B7" t="s">
        <v>52</v>
      </c>
    </row>
    <row r="9" spans="1:2" x14ac:dyDescent="0.3">
      <c r="A9" s="1" t="s">
        <v>2</v>
      </c>
    </row>
    <row r="10" spans="1:2" x14ac:dyDescent="0.3">
      <c r="A10" t="s">
        <v>16</v>
      </c>
    </row>
    <row r="11" spans="1:2" x14ac:dyDescent="0.3">
      <c r="A11" t="s">
        <v>17</v>
      </c>
    </row>
    <row r="13" spans="1:2" x14ac:dyDescent="0.3">
      <c r="A13" t="s">
        <v>3</v>
      </c>
    </row>
    <row r="14" spans="1:2" x14ac:dyDescent="0.3">
      <c r="A14" t="s">
        <v>18</v>
      </c>
    </row>
    <row r="15" spans="1:2" x14ac:dyDescent="0.3">
      <c r="A15" t="s">
        <v>4</v>
      </c>
    </row>
    <row r="17" spans="1:2" x14ac:dyDescent="0.3">
      <c r="A17" t="s">
        <v>5</v>
      </c>
    </row>
    <row r="18" spans="1:2" x14ac:dyDescent="0.3">
      <c r="A18" t="s">
        <v>6</v>
      </c>
    </row>
    <row r="19" spans="1:2" x14ac:dyDescent="0.3">
      <c r="A19" t="s">
        <v>7</v>
      </c>
    </row>
    <row r="20" spans="1:2" x14ac:dyDescent="0.3">
      <c r="A20" t="s">
        <v>8</v>
      </c>
    </row>
    <row r="22" spans="1:2" x14ac:dyDescent="0.3">
      <c r="A22" t="s">
        <v>58</v>
      </c>
    </row>
    <row r="23" spans="1:2" x14ac:dyDescent="0.3">
      <c r="A23" t="s">
        <v>59</v>
      </c>
    </row>
    <row r="25" spans="1:2" x14ac:dyDescent="0.3">
      <c r="A25" s="1" t="s">
        <v>53</v>
      </c>
    </row>
    <row r="26" spans="1:2" x14ac:dyDescent="0.3">
      <c r="A26" t="s">
        <v>54</v>
      </c>
    </row>
    <row r="27" spans="1:2" x14ac:dyDescent="0.3">
      <c r="A27">
        <v>1.278</v>
      </c>
      <c r="B27" t="s">
        <v>55</v>
      </c>
    </row>
    <row r="28" spans="1:2" x14ac:dyDescent="0.3">
      <c r="A28" t="s">
        <v>56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/>
  </sheetViews>
  <sheetFormatPr defaultRowHeight="14.4" x14ac:dyDescent="0.3"/>
  <cols>
    <col min="1" max="1" width="25.109375" customWidth="1"/>
    <col min="2" max="2" width="11.88671875" customWidth="1"/>
    <col min="3" max="3" width="11.33203125" customWidth="1"/>
    <col min="4" max="4" width="20.109375" customWidth="1"/>
  </cols>
  <sheetData>
    <row r="1" spans="1:4" x14ac:dyDescent="0.3">
      <c r="A1" s="4" t="s">
        <v>19</v>
      </c>
      <c r="B1" s="5"/>
      <c r="C1" s="5"/>
    </row>
    <row r="2" spans="1:4" x14ac:dyDescent="0.3">
      <c r="A2" s="7" t="s">
        <v>20</v>
      </c>
      <c r="B2" s="7" t="s">
        <v>21</v>
      </c>
      <c r="C2" s="7" t="s">
        <v>22</v>
      </c>
    </row>
    <row r="3" spans="1:4" x14ac:dyDescent="0.3">
      <c r="A3" t="s">
        <v>23</v>
      </c>
      <c r="B3">
        <f>50+1614</f>
        <v>1664</v>
      </c>
      <c r="C3">
        <f>377+25502</f>
        <v>25879</v>
      </c>
    </row>
    <row r="4" spans="1:4" x14ac:dyDescent="0.3">
      <c r="A4" t="s">
        <v>24</v>
      </c>
      <c r="B4">
        <f>972+4013</f>
        <v>4985</v>
      </c>
      <c r="C4">
        <f>2396+22953</f>
        <v>25349</v>
      </c>
    </row>
    <row r="5" spans="1:4" x14ac:dyDescent="0.3">
      <c r="A5" t="s">
        <v>25</v>
      </c>
      <c r="B5">
        <f>3955+13315</f>
        <v>17270</v>
      </c>
      <c r="C5">
        <f>7041+45009</f>
        <v>52050</v>
      </c>
    </row>
    <row r="6" spans="1:4" x14ac:dyDescent="0.3">
      <c r="A6" t="s">
        <v>26</v>
      </c>
      <c r="B6">
        <f>2879+2953</f>
        <v>5832</v>
      </c>
      <c r="C6">
        <f>119</f>
        <v>119</v>
      </c>
    </row>
    <row r="7" spans="1:4" x14ac:dyDescent="0.3">
      <c r="A7" t="s">
        <v>27</v>
      </c>
      <c r="B7">
        <f>6236+2826</f>
        <v>9062</v>
      </c>
      <c r="C7">
        <f>923+1277</f>
        <v>2200</v>
      </c>
    </row>
    <row r="8" spans="1:4" x14ac:dyDescent="0.3">
      <c r="A8" t="s">
        <v>28</v>
      </c>
      <c r="B8">
        <f>2156+2707</f>
        <v>4863</v>
      </c>
      <c r="C8">
        <f>826+1748</f>
        <v>2574</v>
      </c>
    </row>
    <row r="9" spans="1:4" x14ac:dyDescent="0.3">
      <c r="A9" t="s">
        <v>29</v>
      </c>
      <c r="B9">
        <f>2918+12457</f>
        <v>15375</v>
      </c>
      <c r="C9">
        <f>8+2680</f>
        <v>2688</v>
      </c>
    </row>
    <row r="10" spans="1:4" x14ac:dyDescent="0.3">
      <c r="A10" t="s">
        <v>30</v>
      </c>
      <c r="B10">
        <f>15095+29814</f>
        <v>44909</v>
      </c>
      <c r="C10">
        <f>7434+52435</f>
        <v>59869</v>
      </c>
    </row>
    <row r="11" spans="1:4" x14ac:dyDescent="0.3">
      <c r="A11" t="s">
        <v>31</v>
      </c>
      <c r="B11">
        <f>10315+29977</f>
        <v>40292</v>
      </c>
      <c r="C11">
        <f>4193+30945</f>
        <v>35138</v>
      </c>
    </row>
    <row r="13" spans="1:4" x14ac:dyDescent="0.3">
      <c r="A13" s="4" t="s">
        <v>32</v>
      </c>
      <c r="B13" s="5"/>
      <c r="C13" s="5"/>
      <c r="D13" s="5"/>
    </row>
    <row r="14" spans="1:4" x14ac:dyDescent="0.3">
      <c r="A14" s="7" t="s">
        <v>33</v>
      </c>
      <c r="B14" s="12" t="s">
        <v>34</v>
      </c>
      <c r="C14" s="12"/>
      <c r="D14" s="13" t="s">
        <v>35</v>
      </c>
    </row>
    <row r="15" spans="1:4" x14ac:dyDescent="0.3">
      <c r="A15" t="s">
        <v>27</v>
      </c>
      <c r="B15" t="s">
        <v>36</v>
      </c>
      <c r="C15" t="s">
        <v>37</v>
      </c>
      <c r="D15" s="13"/>
    </row>
    <row r="16" spans="1:4" x14ac:dyDescent="0.3">
      <c r="A16" t="s">
        <v>38</v>
      </c>
      <c r="B16">
        <f>39/10</f>
        <v>3.9</v>
      </c>
      <c r="C16">
        <f>35.46/10</f>
        <v>3.5460000000000003</v>
      </c>
    </row>
    <row r="17" spans="1:4" x14ac:dyDescent="0.3">
      <c r="A17" t="s">
        <v>39</v>
      </c>
      <c r="B17">
        <v>95.55</v>
      </c>
      <c r="C17" s="7">
        <v>0</v>
      </c>
      <c r="D17" t="s">
        <v>40</v>
      </c>
    </row>
    <row r="18" spans="1:4" x14ac:dyDescent="0.3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 x14ac:dyDescent="0.3">
      <c r="A19" t="s">
        <v>43</v>
      </c>
      <c r="B19">
        <v>58.48</v>
      </c>
      <c r="C19">
        <v>58.48</v>
      </c>
    </row>
    <row r="20" spans="1:4" x14ac:dyDescent="0.3">
      <c r="A20" t="s">
        <v>31</v>
      </c>
    </row>
    <row r="21" spans="1:4" x14ac:dyDescent="0.3">
      <c r="A21" t="s">
        <v>38</v>
      </c>
      <c r="B21">
        <f>21.5/10</f>
        <v>2.15</v>
      </c>
      <c r="C21">
        <f>16.71/10</f>
        <v>1.671</v>
      </c>
    </row>
    <row r="22" spans="1:4" x14ac:dyDescent="0.3">
      <c r="A22" t="s">
        <v>39</v>
      </c>
      <c r="B22">
        <v>65.11</v>
      </c>
      <c r="C22" s="7">
        <v>0</v>
      </c>
      <c r="D22" t="s">
        <v>40</v>
      </c>
    </row>
    <row r="23" spans="1:4" x14ac:dyDescent="0.3">
      <c r="A23" t="s">
        <v>41</v>
      </c>
      <c r="B23">
        <v>50.76</v>
      </c>
      <c r="C23">
        <v>14.82</v>
      </c>
    </row>
    <row r="24" spans="1:4" x14ac:dyDescent="0.3">
      <c r="A24" t="s">
        <v>43</v>
      </c>
      <c r="B24">
        <v>58.48</v>
      </c>
      <c r="C24">
        <v>58.48</v>
      </c>
    </row>
    <row r="25" spans="1:4" x14ac:dyDescent="0.3">
      <c r="A25" t="s">
        <v>30</v>
      </c>
    </row>
    <row r="26" spans="1:4" x14ac:dyDescent="0.3">
      <c r="A26" t="s">
        <v>38</v>
      </c>
      <c r="B26">
        <f>21.61/10</f>
        <v>2.161</v>
      </c>
      <c r="C26">
        <f>16.8/10</f>
        <v>1.6800000000000002</v>
      </c>
    </row>
    <row r="27" spans="1:4" x14ac:dyDescent="0.3">
      <c r="A27" t="s">
        <v>39</v>
      </c>
      <c r="B27">
        <v>65.11</v>
      </c>
      <c r="C27" s="7">
        <v>0</v>
      </c>
      <c r="D27" t="s">
        <v>40</v>
      </c>
    </row>
    <row r="28" spans="1:4" x14ac:dyDescent="0.3">
      <c r="A28" t="s">
        <v>41</v>
      </c>
      <c r="B28">
        <v>50.76</v>
      </c>
      <c r="C28">
        <v>14.82</v>
      </c>
    </row>
    <row r="29" spans="1:4" x14ac:dyDescent="0.3">
      <c r="A29" t="s">
        <v>43</v>
      </c>
      <c r="B29">
        <v>58.48</v>
      </c>
      <c r="C29">
        <v>58.48</v>
      </c>
    </row>
    <row r="30" spans="1:4" x14ac:dyDescent="0.3">
      <c r="A30" t="s">
        <v>44</v>
      </c>
    </row>
    <row r="31" spans="1:4" x14ac:dyDescent="0.3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3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3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 x14ac:dyDescent="0.3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3">
      <c r="A36" s="7" t="s">
        <v>46</v>
      </c>
    </row>
    <row r="38" spans="1:4" x14ac:dyDescent="0.3">
      <c r="A38" s="4" t="s">
        <v>47</v>
      </c>
      <c r="B38" s="5"/>
      <c r="C38" s="5"/>
    </row>
    <row r="39" spans="1:4" x14ac:dyDescent="0.3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 x14ac:dyDescent="0.3">
      <c r="A40" s="11">
        <f>A39*About!A27</f>
        <v>154.34141048506572</v>
      </c>
      <c r="B40" t="s">
        <v>57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1" workbookViewId="0">
      <selection activeCell="C45" sqref="C45"/>
    </sheetView>
  </sheetViews>
  <sheetFormatPr defaultRowHeight="14.4" x14ac:dyDescent="0.3"/>
  <cols>
    <col min="1" max="1" width="25.109375" customWidth="1"/>
    <col min="2" max="2" width="11.88671875" customWidth="1"/>
    <col min="3" max="3" width="11.33203125" customWidth="1"/>
    <col min="4" max="4" width="20.109375" customWidth="1"/>
  </cols>
  <sheetData>
    <row r="1" spans="1:4" x14ac:dyDescent="0.3">
      <c r="A1" s="4" t="s">
        <v>19</v>
      </c>
      <c r="B1" s="5"/>
      <c r="C1" s="5"/>
    </row>
    <row r="2" spans="1:4" x14ac:dyDescent="0.3">
      <c r="A2" s="7" t="s">
        <v>20</v>
      </c>
      <c r="B2" s="7" t="s">
        <v>21</v>
      </c>
      <c r="C2" s="7" t="s">
        <v>22</v>
      </c>
    </row>
    <row r="3" spans="1:4" x14ac:dyDescent="0.3">
      <c r="A3" t="s">
        <v>23</v>
      </c>
      <c r="B3">
        <f>50+1614</f>
        <v>1664</v>
      </c>
      <c r="C3">
        <f>377+25502</f>
        <v>25879</v>
      </c>
    </row>
    <row r="4" spans="1:4" x14ac:dyDescent="0.3">
      <c r="A4" t="s">
        <v>24</v>
      </c>
      <c r="B4">
        <f>972+4013</f>
        <v>4985</v>
      </c>
      <c r="C4">
        <f>2396+22953</f>
        <v>25349</v>
      </c>
    </row>
    <row r="5" spans="1:4" x14ac:dyDescent="0.3">
      <c r="A5" t="s">
        <v>25</v>
      </c>
      <c r="B5">
        <f>3955+13315</f>
        <v>17270</v>
      </c>
      <c r="C5">
        <f>7041+45009</f>
        <v>52050</v>
      </c>
    </row>
    <row r="6" spans="1:4" x14ac:dyDescent="0.3">
      <c r="A6" t="s">
        <v>26</v>
      </c>
      <c r="B6">
        <f>2879+2953</f>
        <v>5832</v>
      </c>
      <c r="C6">
        <f>119</f>
        <v>119</v>
      </c>
    </row>
    <row r="7" spans="1:4" x14ac:dyDescent="0.3">
      <c r="A7" t="s">
        <v>27</v>
      </c>
      <c r="B7">
        <f>6236+2826</f>
        <v>9062</v>
      </c>
      <c r="C7">
        <f>923+1277</f>
        <v>2200</v>
      </c>
    </row>
    <row r="8" spans="1:4" x14ac:dyDescent="0.3">
      <c r="A8" t="s">
        <v>28</v>
      </c>
      <c r="B8">
        <f>2156+2707</f>
        <v>4863</v>
      </c>
      <c r="C8">
        <f>826+1748</f>
        <v>2574</v>
      </c>
    </row>
    <row r="9" spans="1:4" x14ac:dyDescent="0.3">
      <c r="A9" t="s">
        <v>29</v>
      </c>
      <c r="B9">
        <f>2918+12457</f>
        <v>15375</v>
      </c>
      <c r="C9">
        <f>8+2680</f>
        <v>2688</v>
      </c>
    </row>
    <row r="10" spans="1:4" x14ac:dyDescent="0.3">
      <c r="A10" t="s">
        <v>30</v>
      </c>
      <c r="B10">
        <f>15095+29814</f>
        <v>44909</v>
      </c>
      <c r="C10">
        <f>7434+52435</f>
        <v>59869</v>
      </c>
    </row>
    <row r="11" spans="1:4" x14ac:dyDescent="0.3">
      <c r="A11" t="s">
        <v>31</v>
      </c>
      <c r="B11">
        <f>10315+29977</f>
        <v>40292</v>
      </c>
      <c r="C11">
        <f>4193+30945</f>
        <v>35138</v>
      </c>
    </row>
    <row r="13" spans="1:4" x14ac:dyDescent="0.3">
      <c r="A13" s="4" t="s">
        <v>32</v>
      </c>
      <c r="B13" s="5"/>
      <c r="C13" s="5"/>
      <c r="D13" s="5"/>
    </row>
    <row r="14" spans="1:4" x14ac:dyDescent="0.3">
      <c r="A14" s="7" t="s">
        <v>33</v>
      </c>
      <c r="B14" s="12" t="s">
        <v>34</v>
      </c>
      <c r="C14" s="12"/>
      <c r="D14" s="13" t="s">
        <v>35</v>
      </c>
    </row>
    <row r="15" spans="1:4" x14ac:dyDescent="0.3">
      <c r="A15" t="s">
        <v>27</v>
      </c>
      <c r="B15" t="s">
        <v>36</v>
      </c>
      <c r="C15" t="s">
        <v>37</v>
      </c>
      <c r="D15" s="13"/>
    </row>
    <row r="16" spans="1:4" x14ac:dyDescent="0.3">
      <c r="A16" t="s">
        <v>38</v>
      </c>
      <c r="B16">
        <f>39/10</f>
        <v>3.9</v>
      </c>
      <c r="C16">
        <f>35.46/10</f>
        <v>3.5460000000000003</v>
      </c>
    </row>
    <row r="17" spans="1:4" x14ac:dyDescent="0.3">
      <c r="A17" t="s">
        <v>39</v>
      </c>
      <c r="B17">
        <v>95.55</v>
      </c>
      <c r="C17" s="7">
        <v>0</v>
      </c>
      <c r="D17" t="s">
        <v>40</v>
      </c>
    </row>
    <row r="18" spans="1:4" x14ac:dyDescent="0.3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 x14ac:dyDescent="0.3">
      <c r="A19" t="s">
        <v>43</v>
      </c>
      <c r="B19">
        <v>58.48</v>
      </c>
      <c r="C19">
        <v>58.48</v>
      </c>
    </row>
    <row r="20" spans="1:4" x14ac:dyDescent="0.3">
      <c r="A20" t="s">
        <v>31</v>
      </c>
    </row>
    <row r="21" spans="1:4" x14ac:dyDescent="0.3">
      <c r="A21" t="s">
        <v>38</v>
      </c>
      <c r="B21">
        <f>21.5/10</f>
        <v>2.15</v>
      </c>
      <c r="C21">
        <f>16.71/10</f>
        <v>1.671</v>
      </c>
    </row>
    <row r="22" spans="1:4" x14ac:dyDescent="0.3">
      <c r="A22" t="s">
        <v>39</v>
      </c>
      <c r="B22">
        <v>65.11</v>
      </c>
      <c r="C22" s="7">
        <v>0</v>
      </c>
      <c r="D22" t="s">
        <v>40</v>
      </c>
    </row>
    <row r="23" spans="1:4" x14ac:dyDescent="0.3">
      <c r="A23" t="s">
        <v>41</v>
      </c>
      <c r="B23">
        <v>50.76</v>
      </c>
      <c r="C23">
        <v>14.82</v>
      </c>
    </row>
    <row r="24" spans="1:4" x14ac:dyDescent="0.3">
      <c r="A24" t="s">
        <v>43</v>
      </c>
      <c r="B24">
        <v>58.48</v>
      </c>
      <c r="C24">
        <v>58.48</v>
      </c>
    </row>
    <row r="25" spans="1:4" x14ac:dyDescent="0.3">
      <c r="A25" t="s">
        <v>30</v>
      </c>
    </row>
    <row r="26" spans="1:4" x14ac:dyDescent="0.3">
      <c r="A26" t="s">
        <v>38</v>
      </c>
      <c r="B26">
        <f>21.61/10</f>
        <v>2.161</v>
      </c>
      <c r="C26">
        <f>16.8/10</f>
        <v>1.6800000000000002</v>
      </c>
    </row>
    <row r="27" spans="1:4" x14ac:dyDescent="0.3">
      <c r="A27" t="s">
        <v>39</v>
      </c>
      <c r="B27">
        <v>65.11</v>
      </c>
      <c r="C27" s="7">
        <v>0</v>
      </c>
      <c r="D27" t="s">
        <v>40</v>
      </c>
    </row>
    <row r="28" spans="1:4" x14ac:dyDescent="0.3">
      <c r="A28" t="s">
        <v>41</v>
      </c>
      <c r="B28">
        <v>50.76</v>
      </c>
      <c r="C28">
        <v>14.82</v>
      </c>
    </row>
    <row r="29" spans="1:4" x14ac:dyDescent="0.3">
      <c r="A29" t="s">
        <v>43</v>
      </c>
      <c r="B29">
        <v>58.48</v>
      </c>
      <c r="C29">
        <v>58.48</v>
      </c>
    </row>
    <row r="30" spans="1:4" x14ac:dyDescent="0.3">
      <c r="A30" t="s">
        <v>44</v>
      </c>
    </row>
    <row r="31" spans="1:4" x14ac:dyDescent="0.3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3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3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 x14ac:dyDescent="0.3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3">
      <c r="A36" s="7" t="s">
        <v>46</v>
      </c>
    </row>
    <row r="38" spans="1:4" x14ac:dyDescent="0.3">
      <c r="A38" s="4" t="s">
        <v>47</v>
      </c>
      <c r="B38" s="5"/>
      <c r="C38" s="5"/>
    </row>
    <row r="39" spans="1:4" x14ac:dyDescent="0.3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 x14ac:dyDescent="0.3">
      <c r="A40" s="11">
        <f>A39*About!A27</f>
        <v>154.34141048506572</v>
      </c>
      <c r="B40" t="s">
        <v>57</v>
      </c>
    </row>
    <row r="41" spans="1:4" x14ac:dyDescent="0.3">
      <c r="A41">
        <v>323.7</v>
      </c>
      <c r="B41" t="s">
        <v>60</v>
      </c>
      <c r="C41" t="s">
        <v>61</v>
      </c>
    </row>
    <row r="42" spans="1:4" x14ac:dyDescent="0.3">
      <c r="A42">
        <f>A41/2.47</f>
        <v>131.05263157894734</v>
      </c>
      <c r="B42" t="s">
        <v>62</v>
      </c>
      <c r="C42" t="s">
        <v>61</v>
      </c>
    </row>
    <row r="43" spans="1:4" x14ac:dyDescent="0.3">
      <c r="A43">
        <f>A42/3.0515</f>
        <v>42.946954474503471</v>
      </c>
      <c r="B43" t="s">
        <v>63</v>
      </c>
      <c r="C43" t="s">
        <v>64</v>
      </c>
    </row>
    <row r="44" spans="1:4" x14ac:dyDescent="0.3">
      <c r="A44">
        <f>A43*1.068</f>
        <v>45.867347378769708</v>
      </c>
      <c r="B44" t="s">
        <v>63</v>
      </c>
      <c r="C44" t="s">
        <v>65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/>
  </sheetViews>
  <sheetFormatPr defaultRowHeight="14.4" x14ac:dyDescent="0.3"/>
  <cols>
    <col min="1" max="1" width="31.109375" customWidth="1"/>
  </cols>
  <sheetData>
    <row r="1" spans="1:2" x14ac:dyDescent="0.3">
      <c r="B1" t="s">
        <v>15</v>
      </c>
    </row>
    <row r="2" spans="1:2" x14ac:dyDescent="0.3">
      <c r="A2" s="1" t="s">
        <v>9</v>
      </c>
      <c r="B2" s="3">
        <f>'Forest Mgmt Costs - PL'!A44</f>
        <v>45.867347378769708</v>
      </c>
    </row>
    <row r="3" spans="1:2" x14ac:dyDescent="0.3">
      <c r="A3" s="1" t="s">
        <v>10</v>
      </c>
      <c r="B3" s="3">
        <f>B2</f>
        <v>45.867347378769708</v>
      </c>
    </row>
    <row r="4" spans="1:2" x14ac:dyDescent="0.3">
      <c r="A4" s="1" t="s">
        <v>11</v>
      </c>
      <c r="B4" s="6">
        <v>0</v>
      </c>
    </row>
    <row r="5" spans="1:2" x14ac:dyDescent="0.3">
      <c r="A5" s="1" t="s">
        <v>12</v>
      </c>
      <c r="B5" s="3">
        <v>0</v>
      </c>
    </row>
    <row r="6" spans="1:2" x14ac:dyDescent="0.3">
      <c r="A6" s="1" t="s">
        <v>13</v>
      </c>
      <c r="B6" s="3">
        <v>0</v>
      </c>
    </row>
    <row r="7" spans="1:2" x14ac:dyDescent="0.3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About</vt:lpstr>
      <vt:lpstr>Forest Mgmt Costs</vt:lpstr>
      <vt:lpstr>Forest Mgmt Costs - PL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2017-01-27T09:26:30Z</dcterms:created>
  <dcterms:modified xsi:type="dcterms:W3CDTF">2017-07-20T07:17:13Z</dcterms:modified>
</cp:coreProperties>
</file>